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640" firstSheet="2" activeTab="4"/>
  </bookViews>
  <sheets>
    <sheet name="m-önk" sheetId="1" r:id="rId1"/>
    <sheet name="műk.bev. int." sheetId="2" r:id="rId2"/>
    <sheet name="m.c.bev PH szf." sheetId="3" r:id="rId3"/>
    <sheet name="felh. kiad. int." sheetId="4" r:id="rId4"/>
    <sheet name="felhalm. kiad." sheetId="5" r:id="rId5"/>
    <sheet name="műk. és egéb kiad. int." sheetId="6" r:id="rId6"/>
    <sheet name="m.c.kiad. PH szf." sheetId="7" r:id="rId7"/>
    <sheet name="tartalék" sheetId="8" r:id="rId8"/>
    <sheet name="int.tám" sheetId="9" r:id="rId9"/>
  </sheets>
  <definedNames>
    <definedName name="_xlnm.Print_Titles" localSheetId="4">'felhalm. kiad.'!$7:$7</definedName>
  </definedNames>
  <calcPr fullCalcOnLoad="1"/>
</workbook>
</file>

<file path=xl/sharedStrings.xml><?xml version="1.0" encoding="utf-8"?>
<sst xmlns="http://schemas.openxmlformats.org/spreadsheetml/2006/main" count="522" uniqueCount="313">
  <si>
    <t>Gróf I. Festetics György Művelődési Központ felhalmozási kiadások összesen:</t>
  </si>
  <si>
    <t>Műemlékvédelem alá eső épületek fefújításának támogatása (16/2007. (VI. 1.) Ör.)</t>
  </si>
  <si>
    <t>Tóvédelmi program</t>
  </si>
  <si>
    <t>Városszemléből adódó feladatok</t>
  </si>
  <si>
    <t>Önkormányzati kinevezett dolgozók juttatása</t>
  </si>
  <si>
    <t>Építéshatóság részére szintező műszer</t>
  </si>
  <si>
    <t>Teréz A. Sz. I. Intézmény Honvéd u-i épületének tűzjelző rendszer kialakítása</t>
  </si>
  <si>
    <t>Egységes közterületi tájékoztató táblarendszer 196/2007. (XII. 18.) KT. hat.</t>
  </si>
  <si>
    <t>Hévíz gyógyhely városközpont rehabilitációja - tanulmány</t>
  </si>
  <si>
    <t>I.      Polgármesteri hivatal</t>
  </si>
  <si>
    <t>II/1. GAMESZ</t>
  </si>
  <si>
    <t>II/2. Bibó István AGSZ.</t>
  </si>
  <si>
    <t>II/4. Brunszvik T. N. O. Ó.</t>
  </si>
  <si>
    <t>Hévíz Város Polgármesteri Hivatal</t>
  </si>
  <si>
    <t>e Ft</t>
  </si>
  <si>
    <t>Megnevezés</t>
  </si>
  <si>
    <t>Összesen:</t>
  </si>
  <si>
    <t>Hévíz Város Önkormányzat</t>
  </si>
  <si>
    <t>Intézmény</t>
  </si>
  <si>
    <t>Összesen</t>
  </si>
  <si>
    <t>GAMESZ</t>
  </si>
  <si>
    <t xml:space="preserve">Önkormányzati intézmények akadálymentesítése </t>
  </si>
  <si>
    <t>Széchenyi utcai forgalmi csomópont kialakítása (nagyparkoló bejárat)</t>
  </si>
  <si>
    <t>Vízjogi üzemeltetési engedélyek a város csapadékcsatorna rendszeréhez</t>
  </si>
  <si>
    <t>Martinovics utca útrekonstrukció és Fortuna utca - Hunyadi u. csatlakozó kiépítése</t>
  </si>
  <si>
    <t>Park u, Vörösmarty u. és József A. u. között, Honvéd u., Kossuth L. és Vörösmarty u. között útfelújítás</t>
  </si>
  <si>
    <t>Petőfi utca útfelújítás</t>
  </si>
  <si>
    <t>Vörösmarty u. 25. szám alatt lévő ingatlan felújítása</t>
  </si>
  <si>
    <t>Számítástechnikai eszközök beszerzése</t>
  </si>
  <si>
    <t>Beruházás áfája</t>
  </si>
  <si>
    <t>Támogatás értékű pénzeszköz átadás</t>
  </si>
  <si>
    <t>Bibó István AGSZ.</t>
  </si>
  <si>
    <t>Teréz A. Szoc. Integr. Int.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</si>
  <si>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</si>
  <si>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</si>
  <si>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</si>
  <si>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</si>
  <si>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</si>
  <si>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</si>
  <si>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Működési célú bevételek összesen:</t>
  </si>
  <si>
    <t>Pénzforgalmi bevételek összesen:</t>
  </si>
  <si>
    <t>BEVÉTELEK összesen:</t>
  </si>
  <si>
    <t>BEVÉTELEK mindösszesen:</t>
  </si>
  <si>
    <t>KIADÁSOK</t>
  </si>
  <si>
    <t xml:space="preserve">     a.) Felújítás</t>
  </si>
  <si>
    <t>Illyés Gyula Ált. és Műv. Isk.</t>
  </si>
  <si>
    <t>Brunszvik T. N. O. Óvoda</t>
  </si>
  <si>
    <t>Gr. I. Festetics Gy. Műv. Kp.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</si>
  <si>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</si>
  <si>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</si>
  <si>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</si>
  <si>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</si>
  <si>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</si>
  <si>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</si>
  <si>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</si>
  <si>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</si>
  <si>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Működési célú kiadás összesen:</t>
  </si>
  <si>
    <t>Pénzforgalmi kiadások összesen:</t>
  </si>
  <si>
    <t>KIADÁSOK mindösszesen:</t>
  </si>
  <si>
    <t xml:space="preserve">          a.) Tárgyi eszközök, immateriális javak értékesítése</t>
  </si>
  <si>
    <t xml:space="preserve">          d.) Támogatás értékű felhalmozási pénzeszköz-átvétel</t>
  </si>
  <si>
    <t xml:space="preserve">          e.) Áht-n kívüli felhalmozási pénzeszköz-átvétel</t>
  </si>
  <si>
    <t xml:space="preserve">          f.) Felhalmozási célú kölcsön-visszatérülés</t>
  </si>
  <si>
    <t>Háziorvosi Szolgálat</t>
  </si>
  <si>
    <t xml:space="preserve">   Gépjárműadó, luxusadó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</si>
  <si>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</si>
  <si>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</si>
  <si>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</si>
  <si>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</si>
  <si>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r>
      <t>Felhalmozási célú bevétel összesen:</t>
    </r>
    <r>
      <rPr>
        <i/>
        <sz val="12"/>
        <rFont val="Times New Roman"/>
        <family val="1"/>
      </rPr>
      <t xml:space="preserve"> </t>
    </r>
  </si>
  <si>
    <r>
      <t>Felhalmozási célú kiadás összesen:</t>
    </r>
    <r>
      <rPr>
        <i/>
        <sz val="12"/>
        <rFont val="Times New Roman"/>
        <family val="1"/>
      </rPr>
      <t xml:space="preserve"> </t>
    </r>
  </si>
  <si>
    <t>3.) Pénzforgalom nélküli bevétel (pénzmaradvány)</t>
  </si>
  <si>
    <t>Működési célú és egyéb bevételek összesen: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</si>
  <si>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</si>
  <si>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</si>
  <si>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</si>
  <si>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 xml:space="preserve">     f.) Felhalmozási célú kölcsön nyújtása, feljlesztési hitel törlesztése</t>
  </si>
  <si>
    <t>Polgármesteri Hivatal</t>
  </si>
  <si>
    <t>Római utca közvilágítás, út tervezés, kivitelezés</t>
  </si>
  <si>
    <t>Sugár utcai óvoda épület bővítés tervezési díja</t>
  </si>
  <si>
    <t>Szabó L.  utca, Vajda Á. utca felújításának terv., kivit.  (1+1 Ft pályázat)</t>
  </si>
  <si>
    <t>Budai Nagy Antal és Nagy I. utcák közvilágítás bővítése</t>
  </si>
  <si>
    <t>Felújítási  kiadás mindösszesen:</t>
  </si>
  <si>
    <t>Beruházási kiadás mindösszesen:</t>
  </si>
  <si>
    <t>Támogatás értékű fejlesztési pénzeszköz átadás:</t>
  </si>
  <si>
    <t>ÁHT-n kívüli fejlesztési pénzeszköz átadás:</t>
  </si>
  <si>
    <t>Felhalmozási kölcsön nyújtása:</t>
  </si>
  <si>
    <t>Hévízi Televízió Kft. jegyzett tőkéjének biztosítása (155/2007. (X. 30.) KT. hat.)</t>
  </si>
  <si>
    <t>Mozgáskorlátozottak támogatása</t>
  </si>
  <si>
    <t>saját erő</t>
  </si>
  <si>
    <t>Rendszeres pénzbeli ellátás</t>
  </si>
  <si>
    <t>Környezetvédelmi Alap</t>
  </si>
  <si>
    <t xml:space="preserve">     g.) Előző évi pénzmaradvány felügy. szerv. részére átadás</t>
  </si>
  <si>
    <r>
      <t>1.) Felhalmozási célú bevétel</t>
    </r>
    <r>
      <rPr>
        <sz val="12"/>
        <rFont val="Times New Roman"/>
        <family val="1"/>
      </rPr>
      <t xml:space="preserve"> </t>
    </r>
  </si>
  <si>
    <r>
      <t>2.) Működési célú bevétel</t>
    </r>
    <r>
      <rPr>
        <sz val="12"/>
        <rFont val="Times New Roman"/>
        <family val="1"/>
      </rPr>
      <t xml:space="preserve"> </t>
    </r>
  </si>
  <si>
    <t xml:space="preserve">     a.) Intézményi működési bevétel </t>
  </si>
  <si>
    <r>
      <t>1.) Felhalmozási célú kiadás</t>
    </r>
    <r>
      <rPr>
        <sz val="12"/>
        <rFont val="Times New Roman"/>
        <family val="1"/>
      </rPr>
      <t xml:space="preserve"> </t>
    </r>
  </si>
  <si>
    <r>
      <t>2.) Működési célú kiadás</t>
    </r>
    <r>
      <rPr>
        <sz val="12"/>
        <rFont val="Times New Roman"/>
        <family val="1"/>
      </rPr>
      <t xml:space="preserve">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</si>
  <si>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</si>
  <si>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</si>
  <si>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</si>
  <si>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</si>
  <si>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</si>
  <si>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</si>
  <si>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</si>
  <si>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</si>
  <si>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</si>
  <si>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</si>
  <si>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</si>
  <si>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</si>
  <si>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</si>
  <si>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</si>
  <si>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</si>
  <si>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</si>
  <si>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</si>
  <si>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Pénzmaradvány</t>
  </si>
  <si>
    <t>Teréz Anya Szociális Integrált Intézmény</t>
  </si>
  <si>
    <t>1/c/1. számú melléklet</t>
  </si>
  <si>
    <t>1/b. számú melléklet</t>
  </si>
  <si>
    <t>1/e. számú melléklet</t>
  </si>
  <si>
    <t>Fogorvosi szolgálat szakmai min. követelmény teljesítése, autokláv (sterilizáló) besz.</t>
  </si>
  <si>
    <t>Teréz Anya Szociális Integrált Intézmény felhalmozási kiadások összesen:</t>
  </si>
  <si>
    <t>Mozgókönyvtári rendszer kialakításához hardver és szoftver beszerzés</t>
  </si>
  <si>
    <t xml:space="preserve">Digitális fényképezőgép </t>
  </si>
  <si>
    <t>Eredeti ei.</t>
  </si>
  <si>
    <t>Mód. ei.</t>
  </si>
  <si>
    <t>Módosító összeg</t>
  </si>
  <si>
    <t>Módosított előirányzat</t>
  </si>
  <si>
    <t>II/3. Illyés Gy. Á. és M. Isk.</t>
  </si>
  <si>
    <t>II/5. Teréz A. Szoc. I. Int.</t>
  </si>
  <si>
    <t>II/9. I. Festetics Gy.M.Kp.</t>
  </si>
  <si>
    <t>II/3. Illyés Gy. Á. és M. I.</t>
  </si>
  <si>
    <t>Er. ei.</t>
  </si>
  <si>
    <t>Mód. ö.</t>
  </si>
  <si>
    <t>Működési bevétel összesen</t>
  </si>
  <si>
    <t>Műk.-i célú és egyéb bevételek össz.:</t>
  </si>
  <si>
    <t xml:space="preserve">   2008. évi 13. havi 50 %-a és bérfejl. állami t.</t>
  </si>
  <si>
    <t>Népszavazás</t>
  </si>
  <si>
    <t>II/5. Teréz A.Szoc. Integr. Int.</t>
  </si>
  <si>
    <t>II/9. Gr. I. Festetics Gy. Műv. Kp.</t>
  </si>
  <si>
    <t xml:space="preserve">Er. ei. </t>
  </si>
  <si>
    <t>Átadott péneszköz</t>
  </si>
  <si>
    <t>Eredeti előirányzat</t>
  </si>
  <si>
    <t>Dr. Babócsay utcai szennyvízcsatorna építése</t>
  </si>
  <si>
    <t>Ady utcai gyalogátkelőhely létesítése a Vörösmarty u. csatlakozásánál</t>
  </si>
  <si>
    <t>GAMESZ felhalmozási kiadás összesen</t>
  </si>
  <si>
    <t>Immateriális javak vásárlása</t>
  </si>
  <si>
    <t>Szoftvervásárlás, szoftverfejlesztés</t>
  </si>
  <si>
    <t>Immateriális javak vásárlása összesen:</t>
  </si>
  <si>
    <t>Városi új autóbusz-pályaudvar (közösségi közlekedési infrastruktúra projekt)</t>
  </si>
  <si>
    <t>Közoktatási infrastruktúra és szolg. fejlesztés projekt</t>
  </si>
  <si>
    <t>7 db parkolóautómata vásárlás 21/2008. (II. 12.) KT. hat.</t>
  </si>
  <si>
    <t>Támogatás értékű fejlesztési pénzeszköz átadás</t>
  </si>
  <si>
    <t>Balatoni térség turisztikai vonzerő projekt (előkészítés és sikerdíj)</t>
  </si>
  <si>
    <t>Támogatás értékű fejlesztési pénzeszköz átadás összesen:</t>
  </si>
  <si>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</si>
  <si>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</si>
  <si>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</si>
  <si>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</si>
  <si>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II/5. Teréz A. Sz. Int. Int.</t>
  </si>
  <si>
    <t>II/8. Gróf I. Festetics Gy. M. Kp.</t>
  </si>
  <si>
    <t>Szennyvíz-elvezetés és kez.</t>
  </si>
  <si>
    <t>Módosított ei.</t>
  </si>
  <si>
    <t>Módosító ö.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</si>
  <si>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</si>
  <si>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</si>
  <si>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</si>
  <si>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</si>
  <si>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</si>
  <si>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</si>
  <si>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</si>
  <si>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</si>
  <si>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</si>
  <si>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Területi igazgatási szervek</t>
  </si>
  <si>
    <t xml:space="preserve">   Műszak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</si>
  <si>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</si>
  <si>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</si>
  <si>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</si>
  <si>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</si>
  <si>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</si>
  <si>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</si>
  <si>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</si>
  <si>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Háziorvosi szolgálat (orvosi ügyelet)</t>
  </si>
  <si>
    <t>Családsegítés</t>
  </si>
  <si>
    <t>Egyéb kulturális tevékenység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</si>
  <si>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</si>
  <si>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</si>
  <si>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</si>
  <si>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</si>
  <si>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</si>
  <si>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</si>
  <si>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</si>
  <si>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</si>
  <si>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</si>
  <si>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</si>
  <si>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</si>
  <si>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</si>
  <si>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</si>
  <si>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</si>
  <si>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Működési célú kiadások összesen: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</si>
  <si>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</si>
  <si>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</si>
  <si>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</si>
  <si>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</si>
  <si>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Polgármesteri hivatal</t>
  </si>
  <si>
    <t>Gróf I. Festetics György Művelődési Központ</t>
  </si>
  <si>
    <t>I.     Polgármesteri hivatal</t>
  </si>
  <si>
    <t>Intézményfinanszírozás</t>
  </si>
  <si>
    <t>Működési kiadás önkormányzati szinten</t>
  </si>
  <si>
    <t>Támogatás önkormányzati forrásból</t>
  </si>
  <si>
    <t>Működési célú és egyéb bevételek összesen</t>
  </si>
  <si>
    <t>II. GAMESZ és részben önállóan gazd. int. ö.:</t>
  </si>
  <si>
    <t>Eon közműfejlesztési hozzájárulás (Martinovics utca)</t>
  </si>
  <si>
    <t>ÁHT-n kívüli fejlesztési pénzeszköz átadás</t>
  </si>
  <si>
    <t>ÁHT-n kívüli fejlesztési pénzeszköz  átadás összesen:</t>
  </si>
  <si>
    <t>Hévízi  TV stúdiójának kialakítása</t>
  </si>
  <si>
    <t>Dombi sétány járda és csapadékvíz elvezetés</t>
  </si>
  <si>
    <t>Bartók Béla utcai járda csapadékvíz elvezetés</t>
  </si>
  <si>
    <t>Ingatlanok beruházása</t>
  </si>
  <si>
    <t>Jókai utca járdarekonstrukció</t>
  </si>
  <si>
    <t>Arany J. u. Árpád u. 070/116. hrsz-ú út és csap.csat. és járda</t>
  </si>
  <si>
    <t>Felújítások mindösszesen:</t>
  </si>
  <si>
    <t>Ingatlanok beruházása összesen:</t>
  </si>
  <si>
    <t>Felhalmozási támogatás intézmények részére</t>
  </si>
  <si>
    <t>Mikrobusz beszerzés</t>
  </si>
  <si>
    <t>Sporteszközök vásárlása</t>
  </si>
  <si>
    <t>Helyi közutak</t>
  </si>
  <si>
    <t>Hévíz Szabályozási Tervének módosítása</t>
  </si>
  <si>
    <t>Motorkerékpár vásárlása</t>
  </si>
  <si>
    <t>Felhalmozási kölcsön nyújtása</t>
  </si>
  <si>
    <t>Sorszám</t>
  </si>
  <si>
    <t>Hévíz gyógyhely városközpont közműtérkép</t>
  </si>
  <si>
    <t>Beruházás összesen:</t>
  </si>
  <si>
    <t xml:space="preserve">   Helyi adók, pótlék, bírság</t>
  </si>
  <si>
    <t xml:space="preserve">   Lakbér, talajterhelési díj</t>
  </si>
  <si>
    <t>Kölcsön folyósítása</t>
  </si>
  <si>
    <t>házt.-nak</t>
  </si>
  <si>
    <t>vállalk-nak</t>
  </si>
  <si>
    <t>Gamesz és részben önálló intézményei</t>
  </si>
  <si>
    <t>II/1.  GAMESZ</t>
  </si>
  <si>
    <t>felhalmozási kiadások  forrásösszetétele intézményenként</t>
  </si>
  <si>
    <t>Tulajdoni részesedést jelentő befekt.</t>
  </si>
  <si>
    <t>II/2.  Bibó István AGSZ</t>
  </si>
  <si>
    <t>Dologi jellegű és egyéb folyó kiadás</t>
  </si>
  <si>
    <t>Ellátottak pénzbeli juttatása</t>
  </si>
  <si>
    <t>Szociálpol. juttatás</t>
  </si>
  <si>
    <t>II. GAMESZ és részben önálló int. össz.: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</si>
  <si>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</si>
  <si>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</si>
  <si>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</si>
  <si>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</si>
  <si>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</si>
  <si>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 xml:space="preserve">működési célú és egyéb kiadások </t>
  </si>
  <si>
    <t>Hévíz - Alsópáhok elkerülő út -73178. jelű bekötőút összekötés kiviteli és kisajátítási tervkészítéséhez</t>
  </si>
  <si>
    <t>beruházási és felhalmozási kiadásai</t>
  </si>
  <si>
    <t>Felújítás</t>
  </si>
  <si>
    <t>Felújítás ÁFÁ-ja</t>
  </si>
  <si>
    <t>Beruházás ÁFÁ-ja</t>
  </si>
  <si>
    <t>Beruházások ÁFÁ-ja</t>
  </si>
  <si>
    <t>Önkormányzati felhalmozási kiadások mindösszesen:</t>
  </si>
  <si>
    <t xml:space="preserve">   Átengedett központi adók, SZJA 8 %</t>
  </si>
  <si>
    <t xml:space="preserve">          c.) Pénzügyi felhalmozási befektetések </t>
  </si>
  <si>
    <t xml:space="preserve">          b.) Sajátos felhalmozási bevétel</t>
  </si>
  <si>
    <t>4.) Finanszírozási bevételek befektetés célú</t>
  </si>
  <si>
    <t>5.) Finanszírozási bevételek, fogatási célú</t>
  </si>
  <si>
    <t>3.) Finanszírozási kiadások befektetés célú</t>
  </si>
  <si>
    <r>
      <t xml:space="preserve">4.) Finanszírozási kiadások </t>
    </r>
    <r>
      <rPr>
        <sz val="12"/>
        <rFont val="Times New Roman"/>
        <family val="1"/>
      </rPr>
      <t>(értékpapírvásárlás, forgatási célú)</t>
    </r>
  </si>
  <si>
    <t>5.) Pénzforgalom nélküli  kiadás (tartalék)</t>
  </si>
  <si>
    <t>GAMESZ és részben önállóan gazdálkodó int. felhalmozási kiadások összesen:</t>
  </si>
  <si>
    <t>Felügyeleti szervtől felhalmozási célra átadott támogatás (-)</t>
  </si>
  <si>
    <t>Meglévő gyalogátkelőhelyek szabványos megvilágítása</t>
  </si>
  <si>
    <t>2008. évi költségvetési rendelet</t>
  </si>
  <si>
    <t>11. számú melléklet</t>
  </si>
  <si>
    <t>intézmények támogatása</t>
  </si>
  <si>
    <t>Működési támogatás</t>
  </si>
  <si>
    <t>Fejlesztési tám.</t>
  </si>
  <si>
    <t>állami</t>
  </si>
  <si>
    <t>II/1.</t>
  </si>
  <si>
    <t>II/2.</t>
  </si>
  <si>
    <t>II/3.</t>
  </si>
  <si>
    <t>II/4.</t>
  </si>
  <si>
    <t>II/5.</t>
  </si>
  <si>
    <t>II/9.</t>
  </si>
  <si>
    <t>Költségvetési támogatás összesen:</t>
  </si>
  <si>
    <t>Bibó István AGSZ felhalmozási kiadás összesen:</t>
  </si>
  <si>
    <t>Vörösmarty u. 38. szám épülete előtt gyalogátkelőhely  kialakítása</t>
  </si>
  <si>
    <t>7 db parkolóautómata vásárlása 169/2006. (X. 31.) KT. hat.</t>
  </si>
  <si>
    <t>Gépek, berendezések beszerzése</t>
  </si>
  <si>
    <t>Felújítás összesen:</t>
  </si>
  <si>
    <t>Felújítások ÁFÁ-ja:</t>
  </si>
  <si>
    <t>Beruházás</t>
  </si>
  <si>
    <t>Gépek, berendezések beszerzése összesen:</t>
  </si>
  <si>
    <t>Beruházások összesen:</t>
  </si>
  <si>
    <t>Beruházások mindösszesen:</t>
  </si>
  <si>
    <t>Polgármesteri hivatal felhalmozási kiadásai összesen:</t>
  </si>
  <si>
    <t>Honvéd utca járdarekonstrukció</t>
  </si>
  <si>
    <t>kiadási tartalék</t>
  </si>
  <si>
    <t>Céltartalék</t>
  </si>
  <si>
    <t>Pályázati Alap</t>
  </si>
  <si>
    <t>Környezetvédelmi programtól adódó feladatok</t>
  </si>
  <si>
    <t>Gépjármű-várakozóhely Építési Alap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</si>
  <si>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</si>
  <si>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</si>
  <si>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</si>
  <si>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</si>
  <si>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</si>
  <si>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</si>
  <si>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Működési célú pénzmaradvány</t>
  </si>
  <si>
    <t>Felhalmozási célú pénzmaradvány</t>
  </si>
  <si>
    <t>Pénzforgalom nélküli bevétel összesen:</t>
  </si>
  <si>
    <t>1/c. számú melléklet</t>
  </si>
  <si>
    <t>1/b/1. számú melléklet</t>
  </si>
  <si>
    <t>Hévíz-Alsópáhok elkerülő út 73178. jelű bekötőút kiviteli és kisajátítási tervkészítéshez LK 18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</si>
</sst>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0" xfId="19" applyFont="1" applyBorder="1">
      <alignment/>
      <protection/>
    </xf>
    <xf numFmtId="3" fontId="1" fillId="0" borderId="0" xfId="19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1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0" applyFont="1" applyBorder="1" applyAlignment="1">
      <alignment horizontal="center"/>
      <protection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11" fillId="0" borderId="0" xfId="20" applyFont="1">
      <alignment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Alignment="1">
      <alignment horizontal="left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1" fillId="0" borderId="0" xfId="20" applyFont="1" applyAlignment="1">
      <alignment horizontal="left" vertical="center" wrapText="1"/>
      <protection/>
    </xf>
    <xf numFmtId="3" fontId="11" fillId="0" borderId="0" xfId="20" applyNumberFormat="1" applyFont="1">
      <alignment/>
      <protection/>
    </xf>
    <xf numFmtId="0" fontId="16" fillId="0" borderId="0" xfId="20" applyFont="1" applyAlignment="1">
      <alignment horizontal="left" vertical="center" wrapText="1"/>
      <protection/>
    </xf>
    <xf numFmtId="3" fontId="4" fillId="0" borderId="0" xfId="20" applyNumberFormat="1" applyFont="1">
      <alignment/>
      <protection/>
    </xf>
    <xf numFmtId="0" fontId="4" fillId="0" borderId="0" xfId="20" applyFont="1">
      <alignment/>
      <protection/>
    </xf>
    <xf numFmtId="0" fontId="6" fillId="0" borderId="0" xfId="0" applyFont="1" applyAlignment="1">
      <alignment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textRotation="90"/>
      <protection/>
    </xf>
    <xf numFmtId="0" fontId="1" fillId="0" borderId="0" xfId="19" applyFont="1" applyBorder="1" quotePrefix="1">
      <alignment/>
      <protection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14" fillId="0" borderId="0" xfId="20" applyFont="1" applyAlignment="1">
      <alignment horizontal="right"/>
      <protection/>
    </xf>
    <xf numFmtId="0" fontId="4" fillId="0" borderId="2" xfId="20" applyFont="1" applyBorder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Normál_konc. 2005. év tábl.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78"/>
  <sheetViews>
    <sheetView workbookViewId="0" topLeftCell="A1">
      <selection activeCell="A5" sqref="A5:D5"/>
    </sheetView>
  </sheetViews>
  <sheetFormatPr defaultColWidth="11.421875" defaultRowHeight="15" customHeight="1"/>
  <cols>
    <col min="1" max="1" width="62.57421875" style="1" customWidth="1"/>
    <col min="2" max="2" width="10.421875" style="1" customWidth="1"/>
    <col min="3" max="16384" width="11.421875" style="1" customWidth="1"/>
  </cols>
  <sheetData>
    <row r="1" spans="2:4" ht="15" customHeight="1">
      <c r="B1" s="84" t="s">
        <v>34</v>
      </c>
      <c r="C1" s="84"/>
      <c r="D1" s="84"/>
    </row>
    <row r="2" spans="1:4" ht="15" customHeight="1">
      <c r="A2" s="89" t="s">
        <v>17</v>
      </c>
      <c r="B2" s="89"/>
      <c r="C2" s="89"/>
      <c r="D2" s="89"/>
    </row>
    <row r="3" spans="1:4" ht="15" customHeight="1">
      <c r="A3" s="89" t="s">
        <v>271</v>
      </c>
      <c r="B3" s="89"/>
      <c r="C3" s="89"/>
      <c r="D3" s="89"/>
    </row>
    <row r="4" spans="1:4" ht="15" customHeight="1">
      <c r="A4" s="89" t="s">
        <v>35</v>
      </c>
      <c r="B4" s="89"/>
      <c r="C4" s="89"/>
      <c r="D4" s="89"/>
    </row>
    <row r="5" spans="1:4" ht="15" customHeight="1">
      <c r="A5" s="90" t="s">
        <v>14</v>
      </c>
      <c r="B5" s="90"/>
      <c r="C5" s="90"/>
      <c r="D5" s="90"/>
    </row>
    <row r="6" spans="1:2" ht="15" customHeight="1">
      <c r="A6" s="21"/>
      <c r="B6" s="21"/>
    </row>
    <row r="7" spans="1:2" ht="15" customHeight="1">
      <c r="A7" s="21"/>
      <c r="B7" s="21"/>
    </row>
    <row r="8" spans="1:2" ht="15" customHeight="1">
      <c r="A8" s="16"/>
      <c r="B8" s="16"/>
    </row>
    <row r="9" spans="1:4" ht="18" customHeight="1">
      <c r="A9" s="85" t="s">
        <v>15</v>
      </c>
      <c r="B9" s="87" t="s">
        <v>124</v>
      </c>
      <c r="C9" s="87" t="s">
        <v>126</v>
      </c>
      <c r="D9" s="87" t="s">
        <v>127</v>
      </c>
    </row>
    <row r="10" spans="1:4" ht="15" customHeight="1">
      <c r="A10" s="86"/>
      <c r="B10" s="88"/>
      <c r="C10" s="88"/>
      <c r="D10" s="88"/>
    </row>
    <row r="11" spans="1:2" ht="15" customHeight="1">
      <c r="A11" s="15" t="s">
        <v>36</v>
      </c>
      <c r="B11" s="21"/>
    </row>
    <row r="12" spans="1:2" ht="15" customHeight="1">
      <c r="A12" s="21"/>
      <c r="B12" s="21"/>
    </row>
    <row r="13" spans="1:2" ht="15" customHeight="1">
      <c r="A13" s="22" t="s">
        <v>93</v>
      </c>
      <c r="B13" s="9"/>
    </row>
    <row r="14" spans="1:4" ht="15" customHeight="1">
      <c r="A14" s="23" t="s">
        <v>59</v>
      </c>
      <c r="B14" s="9">
        <v>32684</v>
      </c>
      <c r="D14" s="9">
        <f>B14+C14</f>
        <v>32684</v>
      </c>
    </row>
    <row r="15" spans="1:4" ht="15" customHeight="1">
      <c r="A15" s="23" t="s">
        <v>262</v>
      </c>
      <c r="B15" s="9">
        <v>1500</v>
      </c>
      <c r="D15" s="9">
        <f aca="true" t="shared" si="0" ref="D15:D20">B15+C15</f>
        <v>1500</v>
      </c>
    </row>
    <row r="16" spans="1:4" ht="15" customHeight="1">
      <c r="A16" s="23" t="s">
        <v>261</v>
      </c>
      <c r="B16" s="9">
        <v>500</v>
      </c>
      <c r="D16" s="9">
        <f t="shared" si="0"/>
        <v>500</v>
      </c>
    </row>
    <row r="17" spans="1:4" ht="15" customHeight="1">
      <c r="A17" s="23" t="s">
        <v>60</v>
      </c>
      <c r="B17" s="9">
        <v>7000</v>
      </c>
      <c r="D17" s="9">
        <f t="shared" si="0"/>
        <v>7000</v>
      </c>
    </row>
    <row r="18" spans="1:4" ht="15" customHeight="1">
      <c r="A18" s="23" t="s">
        <v>61</v>
      </c>
      <c r="B18" s="9">
        <v>400</v>
      </c>
      <c r="D18" s="9">
        <f t="shared" si="0"/>
        <v>400</v>
      </c>
    </row>
    <row r="19" spans="1:4" ht="15" customHeight="1">
      <c r="A19" s="23" t="s">
        <v>62</v>
      </c>
      <c r="B19" s="9">
        <v>4039</v>
      </c>
      <c r="D19" s="9">
        <f t="shared" si="0"/>
        <v>4039</v>
      </c>
    </row>
    <row r="20" spans="1:4" ht="15" customHeight="1">
      <c r="A20" s="24" t="s">
        <v>69</v>
      </c>
      <c r="B20" s="10">
        <f>SUM(B14:B19)</f>
        <v>46123</v>
      </c>
      <c r="C20" s="10">
        <f>SUM(C14:C19)</f>
        <v>0</v>
      </c>
      <c r="D20" s="10">
        <f t="shared" si="0"/>
        <v>46123</v>
      </c>
    </row>
    <row r="21" spans="1:2" ht="15" customHeight="1">
      <c r="A21" s="24"/>
      <c r="B21" s="10"/>
    </row>
    <row r="22" spans="1:2" ht="15" customHeight="1">
      <c r="A22" s="22" t="s">
        <v>94</v>
      </c>
      <c r="B22" s="9"/>
    </row>
    <row r="23" spans="1:4" ht="15" customHeight="1">
      <c r="A23" s="23" t="s">
        <v>95</v>
      </c>
      <c r="B23" s="9">
        <v>252535</v>
      </c>
      <c r="D23" s="8">
        <f>B23+C23</f>
        <v>252535</v>
      </c>
    </row>
    <row r="24" spans="1:4" ht="15" customHeight="1">
      <c r="A24" s="23" t="s">
        <v>37</v>
      </c>
      <c r="B24" s="9">
        <v>791768</v>
      </c>
      <c r="D24" s="8">
        <f aca="true" t="shared" si="1" ref="D24:D39">B24+C24</f>
        <v>791768</v>
      </c>
    </row>
    <row r="25" spans="1:4" ht="15" customHeight="1">
      <c r="A25" s="23" t="s">
        <v>65</v>
      </c>
      <c r="B25" s="9"/>
      <c r="D25" s="8">
        <f t="shared" si="1"/>
        <v>0</v>
      </c>
    </row>
    <row r="26" spans="1:4" s="19" customFormat="1" ht="15.75">
      <c r="A26" s="19" t="s">
        <v>66</v>
      </c>
      <c r="B26" s="20">
        <v>823013</v>
      </c>
      <c r="C26" s="66"/>
      <c r="D26" s="8">
        <f t="shared" si="1"/>
        <v>823013</v>
      </c>
    </row>
    <row r="27" spans="1:4" s="19" customFormat="1" ht="15.75">
      <c r="A27" s="19" t="s">
        <v>68</v>
      </c>
      <c r="B27" s="20">
        <v>66270</v>
      </c>
      <c r="C27" s="19">
        <v>1050</v>
      </c>
      <c r="D27" s="8">
        <f t="shared" si="1"/>
        <v>67320</v>
      </c>
    </row>
    <row r="28" spans="1:4" s="19" customFormat="1" ht="15.75">
      <c r="A28" s="19" t="s">
        <v>67</v>
      </c>
      <c r="B28" s="20">
        <v>2400</v>
      </c>
      <c r="D28" s="8">
        <f t="shared" si="1"/>
        <v>2400</v>
      </c>
    </row>
    <row r="29" spans="1:4" ht="15" customHeight="1">
      <c r="A29" s="25" t="s">
        <v>38</v>
      </c>
      <c r="B29" s="26">
        <f>SUM(B26:B28)</f>
        <v>891683</v>
      </c>
      <c r="C29" s="26">
        <f>SUM(C26:C28)</f>
        <v>1050</v>
      </c>
      <c r="D29" s="26">
        <f>SUM(D26:D28)</f>
        <v>892733</v>
      </c>
    </row>
    <row r="30" spans="1:4" ht="15" customHeight="1">
      <c r="A30" s="24" t="s">
        <v>39</v>
      </c>
      <c r="B30" s="10">
        <f>B23+B24+B29</f>
        <v>1935986</v>
      </c>
      <c r="C30" s="10">
        <f>C23+C24+C29</f>
        <v>1050</v>
      </c>
      <c r="D30" s="10">
        <f>D23+D24+D29</f>
        <v>1937036</v>
      </c>
    </row>
    <row r="31" spans="1:4" ht="15" customHeight="1">
      <c r="A31" s="24" t="s">
        <v>40</v>
      </c>
      <c r="B31" s="10">
        <f>B20+B30</f>
        <v>1982109</v>
      </c>
      <c r="C31" s="10">
        <f>C20+C30</f>
        <v>1050</v>
      </c>
      <c r="D31" s="10">
        <f>D20+D30</f>
        <v>1983159</v>
      </c>
    </row>
    <row r="32" spans="1:4" s="7" customFormat="1" ht="15" customHeight="1">
      <c r="A32" s="22" t="s">
        <v>71</v>
      </c>
      <c r="B32" s="10"/>
      <c r="D32" s="8"/>
    </row>
    <row r="33" spans="1:4" s="7" customFormat="1" ht="15" customHeight="1">
      <c r="A33" s="23" t="s">
        <v>308</v>
      </c>
      <c r="B33" s="9">
        <v>9780</v>
      </c>
      <c r="D33" s="8">
        <f t="shared" si="1"/>
        <v>9780</v>
      </c>
    </row>
    <row r="34" spans="1:4" s="7" customFormat="1" ht="15" customHeight="1">
      <c r="A34" s="23" t="s">
        <v>307</v>
      </c>
      <c r="B34" s="9">
        <v>849002</v>
      </c>
      <c r="C34" s="1">
        <v>14225</v>
      </c>
      <c r="D34" s="8">
        <f t="shared" si="1"/>
        <v>863227</v>
      </c>
    </row>
    <row r="35" spans="1:4" s="7" customFormat="1" ht="15" customHeight="1">
      <c r="A35" s="22" t="s">
        <v>309</v>
      </c>
      <c r="B35" s="10">
        <f>SUM(B33:B34)</f>
        <v>858782</v>
      </c>
      <c r="C35" s="10">
        <f>SUM(C33:C34)</f>
        <v>14225</v>
      </c>
      <c r="D35" s="11">
        <f t="shared" si="1"/>
        <v>873007</v>
      </c>
    </row>
    <row r="36" spans="1:5" s="7" customFormat="1" ht="15" customHeight="1">
      <c r="A36" s="22" t="s">
        <v>72</v>
      </c>
      <c r="B36" s="10">
        <f>B30+B34</f>
        <v>2784988</v>
      </c>
      <c r="C36" s="10">
        <f>C30+C34</f>
        <v>15275</v>
      </c>
      <c r="D36" s="10">
        <f>D30+D34</f>
        <v>2800263</v>
      </c>
      <c r="E36" s="11"/>
    </row>
    <row r="37" spans="1:4" s="7" customFormat="1" ht="15" customHeight="1">
      <c r="A37" s="22" t="s">
        <v>263</v>
      </c>
      <c r="B37" s="10">
        <v>9420</v>
      </c>
      <c r="D37" s="11">
        <f t="shared" si="1"/>
        <v>9420</v>
      </c>
    </row>
    <row r="38" spans="1:4" s="7" customFormat="1" ht="15" customHeight="1">
      <c r="A38" s="24" t="s">
        <v>41</v>
      </c>
      <c r="B38" s="10">
        <f>B31+B35+B37</f>
        <v>2850311</v>
      </c>
      <c r="C38" s="10">
        <f>C31+C35+C37</f>
        <v>15275</v>
      </c>
      <c r="D38" s="10">
        <f>D31+D35+D37</f>
        <v>2865586</v>
      </c>
    </row>
    <row r="39" spans="1:4" s="7" customFormat="1" ht="15" customHeight="1">
      <c r="A39" s="22" t="s">
        <v>264</v>
      </c>
      <c r="B39" s="10">
        <v>22605</v>
      </c>
      <c r="D39" s="11">
        <f t="shared" si="1"/>
        <v>22605</v>
      </c>
    </row>
    <row r="40" spans="1:4" s="7" customFormat="1" ht="15" customHeight="1">
      <c r="A40" s="24" t="s">
        <v>42</v>
      </c>
      <c r="B40" s="10">
        <f>B38+B39</f>
        <v>2872916</v>
      </c>
      <c r="C40" s="10">
        <f>C38+C39</f>
        <v>15275</v>
      </c>
      <c r="D40" s="10">
        <f>D38+D39</f>
        <v>2888191</v>
      </c>
    </row>
    <row r="41" spans="1:2" s="7" customFormat="1" ht="15" customHeight="1">
      <c r="A41" s="24"/>
      <c r="B41" s="10"/>
    </row>
    <row r="42" spans="1:2" s="7" customFormat="1" ht="15" customHeight="1">
      <c r="A42" s="24"/>
      <c r="B42" s="10"/>
    </row>
    <row r="43" spans="1:2" s="7" customFormat="1" ht="15" customHeight="1">
      <c r="A43" s="24"/>
      <c r="B43" s="10"/>
    </row>
    <row r="44" spans="1:2" s="7" customFormat="1" ht="15" customHeight="1">
      <c r="A44" s="24"/>
      <c r="B44" s="10"/>
    </row>
    <row r="45" spans="1:2" s="7" customFormat="1" ht="15" customHeight="1">
      <c r="A45" s="24"/>
      <c r="B45" s="10"/>
    </row>
    <row r="46" spans="1:2" s="7" customFormat="1" ht="15" customHeight="1">
      <c r="A46" s="24"/>
      <c r="B46" s="10"/>
    </row>
    <row r="47" spans="1:2" s="7" customFormat="1" ht="15" customHeight="1">
      <c r="A47" s="24"/>
      <c r="B47" s="10"/>
    </row>
    <row r="48" spans="1:2" s="7" customFormat="1" ht="15" customHeight="1">
      <c r="A48" s="24"/>
      <c r="B48" s="10"/>
    </row>
    <row r="49" spans="1:2" s="7" customFormat="1" ht="15" customHeight="1">
      <c r="A49" s="24"/>
      <c r="B49" s="10"/>
    </row>
    <row r="50" spans="1:4" ht="18" customHeight="1">
      <c r="A50" s="85" t="s">
        <v>15</v>
      </c>
      <c r="B50" s="87" t="s">
        <v>124</v>
      </c>
      <c r="C50" s="87" t="s">
        <v>126</v>
      </c>
      <c r="D50" s="87" t="s">
        <v>127</v>
      </c>
    </row>
    <row r="51" spans="1:4" ht="15" customHeight="1">
      <c r="A51" s="86"/>
      <c r="B51" s="88"/>
      <c r="C51" s="88"/>
      <c r="D51" s="88"/>
    </row>
    <row r="52" spans="1:2" ht="15" customHeight="1">
      <c r="A52" s="15" t="s">
        <v>43</v>
      </c>
      <c r="B52" s="9"/>
    </row>
    <row r="53" spans="1:2" ht="15" customHeight="1">
      <c r="A53" s="22" t="s">
        <v>96</v>
      </c>
      <c r="B53" s="9"/>
    </row>
    <row r="54" spans="1:4" ht="15" customHeight="1">
      <c r="A54" s="23" t="s">
        <v>44</v>
      </c>
      <c r="B54" s="9">
        <v>84500</v>
      </c>
      <c r="C54" s="8"/>
      <c r="D54" s="8">
        <f>B54+C54</f>
        <v>84500</v>
      </c>
    </row>
    <row r="55" spans="1:4" ht="15" customHeight="1">
      <c r="A55" s="23" t="s">
        <v>48</v>
      </c>
      <c r="B55" s="9">
        <v>152417</v>
      </c>
      <c r="C55" s="8">
        <v>55933</v>
      </c>
      <c r="D55" s="8">
        <f aca="true" t="shared" si="2" ref="D55:D74">B55+C55</f>
        <v>208350</v>
      </c>
    </row>
    <row r="56" spans="1:4" ht="15" customHeight="1">
      <c r="A56" s="23" t="s">
        <v>75</v>
      </c>
      <c r="B56" s="9">
        <v>0</v>
      </c>
      <c r="C56" s="8"/>
      <c r="D56" s="8">
        <f t="shared" si="2"/>
        <v>0</v>
      </c>
    </row>
    <row r="57" spans="1:4" ht="15" customHeight="1">
      <c r="A57" s="23" t="s">
        <v>74</v>
      </c>
      <c r="B57" s="9">
        <v>1484</v>
      </c>
      <c r="C57" s="8">
        <v>1100</v>
      </c>
      <c r="D57" s="8">
        <f t="shared" si="2"/>
        <v>2584</v>
      </c>
    </row>
    <row r="58" spans="1:4" ht="15" customHeight="1">
      <c r="A58" s="23" t="s">
        <v>73</v>
      </c>
      <c r="B58" s="9">
        <v>6630</v>
      </c>
      <c r="C58" s="8">
        <v>-780</v>
      </c>
      <c r="D58" s="8">
        <f t="shared" si="2"/>
        <v>5850</v>
      </c>
    </row>
    <row r="59" spans="1:4" ht="15" customHeight="1">
      <c r="A59" s="23" t="s">
        <v>76</v>
      </c>
      <c r="B59" s="9">
        <v>3000</v>
      </c>
      <c r="C59" s="8"/>
      <c r="D59" s="8">
        <f t="shared" si="2"/>
        <v>3000</v>
      </c>
    </row>
    <row r="60" spans="1:4" ht="15" customHeight="1">
      <c r="A60" s="23" t="s">
        <v>92</v>
      </c>
      <c r="B60" s="9"/>
      <c r="C60" s="8"/>
      <c r="D60" s="8">
        <f t="shared" si="2"/>
        <v>0</v>
      </c>
    </row>
    <row r="61" spans="1:4" ht="15" customHeight="1">
      <c r="A61" s="24" t="s">
        <v>70</v>
      </c>
      <c r="B61" s="10">
        <f>SUM(B54:B60)</f>
        <v>248031</v>
      </c>
      <c r="C61" s="10">
        <f>SUM(C54:C60)</f>
        <v>56253</v>
      </c>
      <c r="D61" s="10">
        <f>SUM(D54:D60)</f>
        <v>304284</v>
      </c>
    </row>
    <row r="62" spans="1:4" s="7" customFormat="1" ht="15" customHeight="1">
      <c r="A62" s="22" t="s">
        <v>97</v>
      </c>
      <c r="B62" s="10"/>
      <c r="C62" s="11"/>
      <c r="D62" s="8"/>
    </row>
    <row r="63" spans="1:4" ht="15" customHeight="1">
      <c r="A63" s="23" t="s">
        <v>49</v>
      </c>
      <c r="B63" s="9">
        <v>881351</v>
      </c>
      <c r="C63" s="8">
        <v>631</v>
      </c>
      <c r="D63" s="8">
        <f t="shared" si="2"/>
        <v>881982</v>
      </c>
    </row>
    <row r="64" spans="1:4" ht="15" customHeight="1">
      <c r="A64" s="23" t="s">
        <v>50</v>
      </c>
      <c r="B64" s="9">
        <v>254872</v>
      </c>
      <c r="C64" s="8">
        <v>202</v>
      </c>
      <c r="D64" s="8">
        <f t="shared" si="2"/>
        <v>255074</v>
      </c>
    </row>
    <row r="65" spans="1:4" ht="15" customHeight="1">
      <c r="A65" s="23" t="s">
        <v>51</v>
      </c>
      <c r="B65" s="9">
        <v>502885</v>
      </c>
      <c r="C65" s="8">
        <v>-2294</v>
      </c>
      <c r="D65" s="8">
        <f t="shared" si="2"/>
        <v>500591</v>
      </c>
    </row>
    <row r="66" spans="1:4" ht="15" customHeight="1">
      <c r="A66" s="23" t="s">
        <v>52</v>
      </c>
      <c r="B66" s="9">
        <v>55000</v>
      </c>
      <c r="C66" s="8">
        <v>-2789</v>
      </c>
      <c r="D66" s="8">
        <f t="shared" si="2"/>
        <v>52211</v>
      </c>
    </row>
    <row r="67" spans="1:4" ht="15" customHeight="1">
      <c r="A67" s="23" t="s">
        <v>53</v>
      </c>
      <c r="B67" s="9">
        <v>74386</v>
      </c>
      <c r="C67" s="8">
        <v>3049</v>
      </c>
      <c r="D67" s="8">
        <f t="shared" si="2"/>
        <v>77435</v>
      </c>
    </row>
    <row r="68" spans="1:4" ht="15" customHeight="1">
      <c r="A68" s="23" t="s">
        <v>54</v>
      </c>
      <c r="B68" s="9">
        <v>39</v>
      </c>
      <c r="C68" s="8"/>
      <c r="D68" s="8">
        <f t="shared" si="2"/>
        <v>39</v>
      </c>
    </row>
    <row r="69" spans="1:4" ht="15" customHeight="1">
      <c r="A69" s="23" t="s">
        <v>55</v>
      </c>
      <c r="B69" s="9">
        <v>34105</v>
      </c>
      <c r="C69" s="8"/>
      <c r="D69" s="8">
        <f t="shared" si="2"/>
        <v>34105</v>
      </c>
    </row>
    <row r="70" spans="1:4" ht="15" customHeight="1">
      <c r="A70" s="22" t="s">
        <v>56</v>
      </c>
      <c r="B70" s="10">
        <f>SUM(B63:B69)</f>
        <v>1802638</v>
      </c>
      <c r="C70" s="10">
        <f>SUM(C63:C69)</f>
        <v>-1201</v>
      </c>
      <c r="D70" s="10">
        <f>SUM(D63:D69)</f>
        <v>1801437</v>
      </c>
    </row>
    <row r="71" spans="1:4" ht="15" customHeight="1">
      <c r="A71" s="22" t="s">
        <v>57</v>
      </c>
      <c r="B71" s="10">
        <f>B61+B70</f>
        <v>2050669</v>
      </c>
      <c r="C71" s="10">
        <f>C61+C70</f>
        <v>55052</v>
      </c>
      <c r="D71" s="10">
        <f>D61+D70</f>
        <v>2105721</v>
      </c>
    </row>
    <row r="72" spans="1:4" s="7" customFormat="1" ht="15" customHeight="1">
      <c r="A72" s="22" t="s">
        <v>265</v>
      </c>
      <c r="B72" s="10">
        <v>37500</v>
      </c>
      <c r="C72" s="11"/>
      <c r="D72" s="11">
        <f t="shared" si="2"/>
        <v>37500</v>
      </c>
    </row>
    <row r="73" spans="1:4" ht="15" customHeight="1">
      <c r="A73" s="22" t="s">
        <v>266</v>
      </c>
      <c r="B73" s="10">
        <v>0</v>
      </c>
      <c r="C73" s="8"/>
      <c r="D73" s="11">
        <f t="shared" si="2"/>
        <v>0</v>
      </c>
    </row>
    <row r="74" spans="1:4" s="7" customFormat="1" ht="15" customHeight="1">
      <c r="A74" s="22" t="s">
        <v>267</v>
      </c>
      <c r="B74" s="10">
        <v>784747</v>
      </c>
      <c r="C74" s="11">
        <v>-39777</v>
      </c>
      <c r="D74" s="11">
        <f t="shared" si="2"/>
        <v>744970</v>
      </c>
    </row>
    <row r="75" spans="1:4" s="7" customFormat="1" ht="15" customHeight="1">
      <c r="A75" s="24" t="s">
        <v>58</v>
      </c>
      <c r="B75" s="10">
        <f>B71+B73+B74+B72</f>
        <v>2872916</v>
      </c>
      <c r="C75" s="10">
        <f>C71+C73+C74+C72</f>
        <v>15275</v>
      </c>
      <c r="D75" s="10">
        <f>D71+D73+D74+D72</f>
        <v>2888191</v>
      </c>
    </row>
    <row r="78" ht="15" customHeight="1">
      <c r="B78" s="8"/>
    </row>
  </sheetData>
  <mergeCells count="13">
    <mergeCell ref="D9:D10"/>
    <mergeCell ref="C50:C51"/>
    <mergeCell ref="D50:D51"/>
    <mergeCell ref="B1:D1"/>
    <mergeCell ref="A50:A51"/>
    <mergeCell ref="B50:B51"/>
    <mergeCell ref="A2:D2"/>
    <mergeCell ref="A3:D3"/>
    <mergeCell ref="A4:D4"/>
    <mergeCell ref="A5:D5"/>
    <mergeCell ref="A9:A10"/>
    <mergeCell ref="B9:B10"/>
    <mergeCell ref="C9:C1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V27"/>
  <sheetViews>
    <sheetView workbookViewId="0" topLeftCell="F1">
      <selection activeCell="U22" sqref="U22"/>
    </sheetView>
  </sheetViews>
  <sheetFormatPr defaultColWidth="9.140625" defaultRowHeight="12.75"/>
  <cols>
    <col min="1" max="1" width="20.8515625" style="1" customWidth="1"/>
    <col min="2" max="11" width="8.421875" style="1" customWidth="1"/>
    <col min="12" max="12" width="6.421875" style="1" bestFit="1" customWidth="1"/>
    <col min="13" max="13" width="8.421875" style="1" customWidth="1"/>
    <col min="14" max="14" width="10.140625" style="1" customWidth="1"/>
    <col min="15" max="15" width="6.421875" style="1" bestFit="1" customWidth="1"/>
    <col min="16" max="16" width="10.140625" style="1" customWidth="1"/>
    <col min="17" max="17" width="8.421875" style="1" customWidth="1"/>
    <col min="18" max="18" width="7.28125" style="1" bestFit="1" customWidth="1"/>
    <col min="19" max="19" width="8.421875" style="1" customWidth="1"/>
    <col min="20" max="20" width="10.421875" style="1" customWidth="1"/>
    <col min="21" max="21" width="7.28125" style="1" bestFit="1" customWidth="1"/>
    <col min="22" max="22" width="10.140625" style="1" bestFit="1" customWidth="1"/>
    <col min="23" max="16384" width="9.140625" style="1" customWidth="1"/>
  </cols>
  <sheetData>
    <row r="1" spans="1:22" ht="15.75">
      <c r="A1" s="91" t="s">
        <v>118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5.75">
      <c r="A2" s="89" t="s">
        <v>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s="7" customFormat="1" ht="15.75">
      <c r="A3" s="89" t="s">
        <v>271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2" ht="15.75">
      <c r="A4" s="89" t="s">
        <v>165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2" ht="15.75">
      <c r="A5" s="89" t="s">
        <v>14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4"/>
      <c r="O7" s="34"/>
      <c r="P7" s="34"/>
    </row>
    <row r="8" spans="1:22" s="14" customFormat="1" ht="29.25" customHeight="1">
      <c r="A8" s="92" t="s">
        <v>15</v>
      </c>
      <c r="B8" s="92" t="s">
        <v>166</v>
      </c>
      <c r="C8" s="92"/>
      <c r="D8" s="92"/>
      <c r="E8" s="92" t="s">
        <v>167</v>
      </c>
      <c r="F8" s="92"/>
      <c r="G8" s="92"/>
      <c r="H8" s="92" t="s">
        <v>168</v>
      </c>
      <c r="I8" s="92"/>
      <c r="J8" s="92"/>
      <c r="K8" s="92" t="s">
        <v>209</v>
      </c>
      <c r="L8" s="92"/>
      <c r="M8" s="92"/>
      <c r="N8" s="92" t="s">
        <v>134</v>
      </c>
      <c r="O8" s="92"/>
      <c r="P8" s="92"/>
      <c r="Q8" s="92" t="s">
        <v>115</v>
      </c>
      <c r="R8" s="92"/>
      <c r="S8" s="92"/>
      <c r="T8" s="92" t="s">
        <v>210</v>
      </c>
      <c r="U8" s="92"/>
      <c r="V8" s="92"/>
    </row>
    <row r="9" spans="1:22" s="14" customFormat="1" ht="18" customHeight="1">
      <c r="A9" s="92"/>
      <c r="B9" s="6" t="s">
        <v>132</v>
      </c>
      <c r="C9" s="6" t="s">
        <v>133</v>
      </c>
      <c r="D9" s="6" t="s">
        <v>125</v>
      </c>
      <c r="E9" s="6" t="s">
        <v>132</v>
      </c>
      <c r="F9" s="6" t="s">
        <v>133</v>
      </c>
      <c r="G9" s="6" t="s">
        <v>125</v>
      </c>
      <c r="H9" s="6" t="s">
        <v>132</v>
      </c>
      <c r="I9" s="6" t="s">
        <v>133</v>
      </c>
      <c r="J9" s="6" t="s">
        <v>125</v>
      </c>
      <c r="K9" s="6" t="s">
        <v>132</v>
      </c>
      <c r="L9" s="6" t="s">
        <v>133</v>
      </c>
      <c r="M9" s="6" t="s">
        <v>125</v>
      </c>
      <c r="N9" s="6" t="s">
        <v>132</v>
      </c>
      <c r="O9" s="6" t="s">
        <v>133</v>
      </c>
      <c r="P9" s="6" t="s">
        <v>125</v>
      </c>
      <c r="Q9" s="6" t="s">
        <v>132</v>
      </c>
      <c r="R9" s="6" t="s">
        <v>133</v>
      </c>
      <c r="S9" s="6" t="s">
        <v>125</v>
      </c>
      <c r="T9" s="6" t="s">
        <v>132</v>
      </c>
      <c r="U9" s="6" t="s">
        <v>133</v>
      </c>
      <c r="V9" s="6" t="s">
        <v>125</v>
      </c>
    </row>
    <row r="10" spans="1:22" s="7" customFormat="1" ht="21.75" customHeight="1">
      <c r="A10" s="45" t="s">
        <v>206</v>
      </c>
      <c r="B10" s="32">
        <v>128382</v>
      </c>
      <c r="C10" s="32">
        <v>0</v>
      </c>
      <c r="D10" s="32">
        <f>B10+C10</f>
        <v>128382</v>
      </c>
      <c r="E10" s="32">
        <v>791768</v>
      </c>
      <c r="F10" s="32"/>
      <c r="G10" s="32">
        <f>E10+F10</f>
        <v>791768</v>
      </c>
      <c r="H10" s="32">
        <v>873952</v>
      </c>
      <c r="I10" s="32">
        <v>1050</v>
      </c>
      <c r="J10" s="32">
        <f>H10+I10</f>
        <v>875002</v>
      </c>
      <c r="K10" s="32"/>
      <c r="L10" s="32"/>
      <c r="M10" s="32"/>
      <c r="N10" s="32">
        <f>B10+E10+H10+K10</f>
        <v>1794102</v>
      </c>
      <c r="O10" s="32">
        <f aca="true" t="shared" si="0" ref="O10:P18">C10+F10+I10+L10</f>
        <v>1050</v>
      </c>
      <c r="P10" s="32">
        <f t="shared" si="0"/>
        <v>1795152</v>
      </c>
      <c r="Q10" s="32">
        <v>840713</v>
      </c>
      <c r="R10" s="32">
        <v>14225</v>
      </c>
      <c r="S10" s="32">
        <f>Q10+R10</f>
        <v>854938</v>
      </c>
      <c r="T10" s="32">
        <f>N10+Q10</f>
        <v>2634815</v>
      </c>
      <c r="U10" s="32">
        <f aca="true" t="shared" si="1" ref="U10:V18">O10+R10</f>
        <v>15275</v>
      </c>
      <c r="V10" s="32">
        <f t="shared" si="1"/>
        <v>2650090</v>
      </c>
    </row>
    <row r="11" spans="1:22" ht="21.75" customHeight="1">
      <c r="A11" s="14" t="s">
        <v>10</v>
      </c>
      <c r="B11" s="31">
        <v>51764</v>
      </c>
      <c r="C11" s="31"/>
      <c r="D11" s="31">
        <f aca="true" t="shared" si="2" ref="D11:D18">B11+C11</f>
        <v>51764</v>
      </c>
      <c r="E11" s="31"/>
      <c r="F11" s="31"/>
      <c r="G11" s="31"/>
      <c r="H11" s="31">
        <v>7631</v>
      </c>
      <c r="I11" s="31"/>
      <c r="J11" s="31">
        <f>H11+I11</f>
        <v>7631</v>
      </c>
      <c r="K11" s="31">
        <v>246408</v>
      </c>
      <c r="L11" s="31"/>
      <c r="M11" s="31">
        <f aca="true" t="shared" si="3" ref="M11:M16">K11+L11</f>
        <v>246408</v>
      </c>
      <c r="N11" s="31">
        <f aca="true" t="shared" si="4" ref="N11:N16">B11+E11+H11+K11</f>
        <v>305803</v>
      </c>
      <c r="O11" s="31">
        <f t="shared" si="0"/>
        <v>0</v>
      </c>
      <c r="P11" s="31">
        <f t="shared" si="0"/>
        <v>305803</v>
      </c>
      <c r="Q11" s="31">
        <v>2607</v>
      </c>
      <c r="R11" s="31"/>
      <c r="S11" s="31">
        <f aca="true" t="shared" si="5" ref="S11:S18">Q11+R11</f>
        <v>2607</v>
      </c>
      <c r="T11" s="32">
        <f aca="true" t="shared" si="6" ref="T11:T18">N11+Q11</f>
        <v>308410</v>
      </c>
      <c r="U11" s="32">
        <f t="shared" si="1"/>
        <v>0</v>
      </c>
      <c r="V11" s="32">
        <f t="shared" si="1"/>
        <v>308410</v>
      </c>
    </row>
    <row r="12" spans="1:22" ht="21.75" customHeight="1">
      <c r="A12" s="14" t="s">
        <v>11</v>
      </c>
      <c r="B12" s="31">
        <v>1550</v>
      </c>
      <c r="C12" s="31"/>
      <c r="D12" s="31">
        <f t="shared" si="2"/>
        <v>1550</v>
      </c>
      <c r="E12" s="31"/>
      <c r="F12" s="31"/>
      <c r="G12" s="31"/>
      <c r="H12" s="31"/>
      <c r="I12" s="31"/>
      <c r="J12" s="31"/>
      <c r="K12" s="31">
        <v>143248</v>
      </c>
      <c r="L12" s="31"/>
      <c r="M12" s="31">
        <f t="shared" si="3"/>
        <v>143248</v>
      </c>
      <c r="N12" s="31">
        <f t="shared" si="4"/>
        <v>144798</v>
      </c>
      <c r="O12" s="31">
        <f t="shared" si="0"/>
        <v>0</v>
      </c>
      <c r="P12" s="31">
        <f t="shared" si="0"/>
        <v>144798</v>
      </c>
      <c r="Q12" s="31">
        <v>953</v>
      </c>
      <c r="R12" s="31"/>
      <c r="S12" s="31">
        <f t="shared" si="5"/>
        <v>953</v>
      </c>
      <c r="T12" s="32">
        <f t="shared" si="6"/>
        <v>145751</v>
      </c>
      <c r="U12" s="32">
        <f t="shared" si="1"/>
        <v>0</v>
      </c>
      <c r="V12" s="32">
        <f t="shared" si="1"/>
        <v>145751</v>
      </c>
    </row>
    <row r="13" spans="1:22" ht="21.75" customHeight="1">
      <c r="A13" s="14" t="s">
        <v>131</v>
      </c>
      <c r="B13" s="31">
        <v>1500</v>
      </c>
      <c r="C13" s="31"/>
      <c r="D13" s="31">
        <f t="shared" si="2"/>
        <v>1500</v>
      </c>
      <c r="E13" s="31"/>
      <c r="F13" s="31"/>
      <c r="G13" s="31"/>
      <c r="H13" s="31"/>
      <c r="I13" s="31"/>
      <c r="J13" s="31"/>
      <c r="K13" s="31">
        <v>243561</v>
      </c>
      <c r="L13" s="31"/>
      <c r="M13" s="31">
        <f t="shared" si="3"/>
        <v>243561</v>
      </c>
      <c r="N13" s="31">
        <f t="shared" si="4"/>
        <v>245061</v>
      </c>
      <c r="O13" s="31">
        <f t="shared" si="0"/>
        <v>0</v>
      </c>
      <c r="P13" s="31">
        <f t="shared" si="0"/>
        <v>245061</v>
      </c>
      <c r="Q13" s="31">
        <v>1890</v>
      </c>
      <c r="R13" s="31"/>
      <c r="S13" s="31">
        <f t="shared" si="5"/>
        <v>1890</v>
      </c>
      <c r="T13" s="32">
        <f t="shared" si="6"/>
        <v>246951</v>
      </c>
      <c r="U13" s="32">
        <f t="shared" si="1"/>
        <v>0</v>
      </c>
      <c r="V13" s="32">
        <f t="shared" si="1"/>
        <v>246951</v>
      </c>
    </row>
    <row r="14" spans="1:22" ht="21.75" customHeight="1">
      <c r="A14" s="14" t="s">
        <v>12</v>
      </c>
      <c r="B14" s="31"/>
      <c r="C14" s="31"/>
      <c r="D14" s="31">
        <f t="shared" si="2"/>
        <v>0</v>
      </c>
      <c r="E14" s="31"/>
      <c r="F14" s="31"/>
      <c r="G14" s="31"/>
      <c r="H14" s="31"/>
      <c r="I14" s="31"/>
      <c r="J14" s="31"/>
      <c r="K14" s="31">
        <v>103041</v>
      </c>
      <c r="L14" s="31"/>
      <c r="M14" s="31">
        <f t="shared" si="3"/>
        <v>103041</v>
      </c>
      <c r="N14" s="31">
        <f t="shared" si="4"/>
        <v>103041</v>
      </c>
      <c r="O14" s="31">
        <f t="shared" si="0"/>
        <v>0</v>
      </c>
      <c r="P14" s="31">
        <f t="shared" si="0"/>
        <v>103041</v>
      </c>
      <c r="Q14" s="31">
        <v>472</v>
      </c>
      <c r="R14" s="31"/>
      <c r="S14" s="31">
        <f t="shared" si="5"/>
        <v>472</v>
      </c>
      <c r="T14" s="32">
        <f t="shared" si="6"/>
        <v>103513</v>
      </c>
      <c r="U14" s="32">
        <f t="shared" si="1"/>
        <v>0</v>
      </c>
      <c r="V14" s="32">
        <f t="shared" si="1"/>
        <v>103513</v>
      </c>
    </row>
    <row r="15" spans="1:22" ht="21.75" customHeight="1">
      <c r="A15" s="14" t="s">
        <v>129</v>
      </c>
      <c r="B15" s="31">
        <v>58527</v>
      </c>
      <c r="C15" s="31"/>
      <c r="D15" s="31">
        <f t="shared" si="2"/>
        <v>58527</v>
      </c>
      <c r="E15" s="31"/>
      <c r="F15" s="31"/>
      <c r="G15" s="31"/>
      <c r="H15" s="31">
        <v>7700</v>
      </c>
      <c r="I15" s="31"/>
      <c r="J15" s="31">
        <f>H15+I15</f>
        <v>7700</v>
      </c>
      <c r="K15" s="31">
        <v>103809</v>
      </c>
      <c r="L15" s="31"/>
      <c r="M15" s="31">
        <f t="shared" si="3"/>
        <v>103809</v>
      </c>
      <c r="N15" s="31">
        <f t="shared" si="4"/>
        <v>170036</v>
      </c>
      <c r="O15" s="31">
        <f t="shared" si="0"/>
        <v>0</v>
      </c>
      <c r="P15" s="31">
        <f t="shared" si="0"/>
        <v>170036</v>
      </c>
      <c r="Q15" s="31">
        <v>1906</v>
      </c>
      <c r="R15" s="31"/>
      <c r="S15" s="31">
        <f t="shared" si="5"/>
        <v>1906</v>
      </c>
      <c r="T15" s="32">
        <f t="shared" si="6"/>
        <v>171942</v>
      </c>
      <c r="U15" s="32">
        <f t="shared" si="1"/>
        <v>0</v>
      </c>
      <c r="V15" s="32">
        <f t="shared" si="1"/>
        <v>171942</v>
      </c>
    </row>
    <row r="16" spans="1:22" ht="21.75" customHeight="1">
      <c r="A16" s="14" t="s">
        <v>130</v>
      </c>
      <c r="B16" s="31">
        <v>10812</v>
      </c>
      <c r="C16" s="31"/>
      <c r="D16" s="32">
        <f t="shared" si="2"/>
        <v>10812</v>
      </c>
      <c r="E16" s="31"/>
      <c r="F16" s="31"/>
      <c r="G16" s="31"/>
      <c r="H16" s="31">
        <v>2400</v>
      </c>
      <c r="I16" s="31"/>
      <c r="J16" s="31">
        <f>H16+I16</f>
        <v>2400</v>
      </c>
      <c r="K16" s="31">
        <v>56996</v>
      </c>
      <c r="L16" s="31">
        <v>310</v>
      </c>
      <c r="M16" s="31">
        <f t="shared" si="3"/>
        <v>57306</v>
      </c>
      <c r="N16" s="31">
        <f t="shared" si="4"/>
        <v>70208</v>
      </c>
      <c r="O16" s="31">
        <f t="shared" si="0"/>
        <v>310</v>
      </c>
      <c r="P16" s="31">
        <f t="shared" si="0"/>
        <v>70518</v>
      </c>
      <c r="Q16" s="31">
        <v>461</v>
      </c>
      <c r="R16" s="31"/>
      <c r="S16" s="31">
        <f t="shared" si="5"/>
        <v>461</v>
      </c>
      <c r="T16" s="32">
        <f t="shared" si="6"/>
        <v>70669</v>
      </c>
      <c r="U16" s="32">
        <f t="shared" si="1"/>
        <v>310</v>
      </c>
      <c r="V16" s="32">
        <f t="shared" si="1"/>
        <v>70979</v>
      </c>
    </row>
    <row r="17" spans="1:22" s="7" customFormat="1" ht="26.25">
      <c r="A17" s="70" t="s">
        <v>211</v>
      </c>
      <c r="B17" s="32">
        <f aca="true" t="shared" si="7" ref="B17:N17">SUM(B11:B16)</f>
        <v>124153</v>
      </c>
      <c r="C17" s="32">
        <f t="shared" si="7"/>
        <v>0</v>
      </c>
      <c r="D17" s="32">
        <f t="shared" si="7"/>
        <v>124153</v>
      </c>
      <c r="E17" s="32">
        <f t="shared" si="7"/>
        <v>0</v>
      </c>
      <c r="F17" s="32">
        <f>SUM(F11:F16)</f>
        <v>0</v>
      </c>
      <c r="G17" s="32">
        <f>SUM(G11:G16)</f>
        <v>0</v>
      </c>
      <c r="H17" s="32">
        <f t="shared" si="7"/>
        <v>17731</v>
      </c>
      <c r="I17" s="32">
        <f t="shared" si="7"/>
        <v>0</v>
      </c>
      <c r="J17" s="32">
        <f t="shared" si="7"/>
        <v>17731</v>
      </c>
      <c r="K17" s="32">
        <f t="shared" si="7"/>
        <v>897063</v>
      </c>
      <c r="L17" s="32">
        <f t="shared" si="7"/>
        <v>310</v>
      </c>
      <c r="M17" s="32">
        <f t="shared" si="7"/>
        <v>897373</v>
      </c>
      <c r="N17" s="32">
        <f t="shared" si="7"/>
        <v>1038947</v>
      </c>
      <c r="O17" s="32">
        <f t="shared" si="0"/>
        <v>310</v>
      </c>
      <c r="P17" s="32">
        <f t="shared" si="0"/>
        <v>1039257</v>
      </c>
      <c r="Q17" s="32">
        <f>SUM(Q11:Q16)</f>
        <v>8289</v>
      </c>
      <c r="R17" s="32">
        <f>SUM(R11:R16)</f>
        <v>0</v>
      </c>
      <c r="S17" s="32">
        <f t="shared" si="5"/>
        <v>8289</v>
      </c>
      <c r="T17" s="32">
        <f t="shared" si="6"/>
        <v>1047236</v>
      </c>
      <c r="U17" s="32">
        <f t="shared" si="1"/>
        <v>310</v>
      </c>
      <c r="V17" s="32">
        <f t="shared" si="1"/>
        <v>1047546</v>
      </c>
    </row>
    <row r="18" spans="1:22" ht="21.75" customHeight="1">
      <c r="A18" s="45" t="s">
        <v>33</v>
      </c>
      <c r="B18" s="32">
        <f aca="true" t="shared" si="8" ref="B18:R18">B10+B17</f>
        <v>252535</v>
      </c>
      <c r="C18" s="32">
        <f t="shared" si="8"/>
        <v>0</v>
      </c>
      <c r="D18" s="32">
        <f t="shared" si="2"/>
        <v>252535</v>
      </c>
      <c r="E18" s="32">
        <f t="shared" si="8"/>
        <v>791768</v>
      </c>
      <c r="F18" s="32">
        <f>F10+F17</f>
        <v>0</v>
      </c>
      <c r="G18" s="32">
        <f>G10+G17</f>
        <v>791768</v>
      </c>
      <c r="H18" s="32">
        <f t="shared" si="8"/>
        <v>891683</v>
      </c>
      <c r="I18" s="32">
        <f t="shared" si="8"/>
        <v>1050</v>
      </c>
      <c r="J18" s="32">
        <f t="shared" si="8"/>
        <v>892733</v>
      </c>
      <c r="K18" s="32">
        <f t="shared" si="8"/>
        <v>897063</v>
      </c>
      <c r="L18" s="32">
        <f t="shared" si="8"/>
        <v>310</v>
      </c>
      <c r="M18" s="32">
        <f t="shared" si="8"/>
        <v>897373</v>
      </c>
      <c r="N18" s="32">
        <f t="shared" si="8"/>
        <v>2833049</v>
      </c>
      <c r="O18" s="32">
        <f t="shared" si="0"/>
        <v>1360</v>
      </c>
      <c r="P18" s="32">
        <f t="shared" si="0"/>
        <v>2834409</v>
      </c>
      <c r="Q18" s="32">
        <f t="shared" si="8"/>
        <v>849002</v>
      </c>
      <c r="R18" s="32">
        <f t="shared" si="8"/>
        <v>14225</v>
      </c>
      <c r="S18" s="32">
        <f t="shared" si="5"/>
        <v>863227</v>
      </c>
      <c r="T18" s="32">
        <f t="shared" si="6"/>
        <v>3682051</v>
      </c>
      <c r="U18" s="32">
        <f t="shared" si="1"/>
        <v>15585</v>
      </c>
      <c r="V18" s="32">
        <f t="shared" si="1"/>
        <v>3697636</v>
      </c>
    </row>
    <row r="19" spans="1:22" ht="21.75" customHeight="1">
      <c r="A19" s="14" t="s">
        <v>207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>
        <f>K17*-1</f>
        <v>-897063</v>
      </c>
      <c r="O19" s="31">
        <f>L17*-1</f>
        <v>-310</v>
      </c>
      <c r="P19" s="31">
        <f>M17*-1</f>
        <v>-897373</v>
      </c>
      <c r="Q19" s="31"/>
      <c r="R19" s="31"/>
      <c r="S19" s="31"/>
      <c r="T19" s="31">
        <f>N19</f>
        <v>-897063</v>
      </c>
      <c r="U19" s="31">
        <f>O19</f>
        <v>-310</v>
      </c>
      <c r="V19" s="31">
        <f>P19</f>
        <v>-897373</v>
      </c>
    </row>
    <row r="20" spans="1:22" ht="26.25">
      <c r="A20" s="71" t="s">
        <v>208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>
        <f>N18+N19</f>
        <v>1935986</v>
      </c>
      <c r="O20" s="32">
        <f>O18+O19</f>
        <v>1050</v>
      </c>
      <c r="P20" s="32">
        <f>P18+P19</f>
        <v>1937036</v>
      </c>
      <c r="Q20" s="32"/>
      <c r="R20" s="32"/>
      <c r="S20" s="32"/>
      <c r="T20" s="32">
        <f>T18+T19</f>
        <v>2784988</v>
      </c>
      <c r="U20" s="32">
        <f>U18+U19</f>
        <v>15275</v>
      </c>
      <c r="V20" s="32">
        <f>V18+V19</f>
        <v>2800263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1"/>
      <c r="O21" s="11"/>
      <c r="P21" s="11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1"/>
      <c r="O22" s="11"/>
      <c r="P22" s="11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H8:J8"/>
    <mergeCell ref="K8:M8"/>
    <mergeCell ref="N8:P8"/>
    <mergeCell ref="A1:V1"/>
    <mergeCell ref="A8:A9"/>
    <mergeCell ref="B8:D8"/>
    <mergeCell ref="Q8:S8"/>
    <mergeCell ref="T8:V8"/>
    <mergeCell ref="A2:V2"/>
    <mergeCell ref="A3:V3"/>
    <mergeCell ref="A4:V4"/>
    <mergeCell ref="A5:V5"/>
    <mergeCell ref="E8:G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N35"/>
  <sheetViews>
    <sheetView workbookViewId="0" topLeftCell="A5">
      <selection activeCell="B15" sqref="B15"/>
    </sheetView>
  </sheetViews>
  <sheetFormatPr defaultColWidth="9.140625" defaultRowHeight="15" customHeight="1"/>
  <cols>
    <col min="1" max="1" width="37.421875" style="1" customWidth="1"/>
    <col min="2" max="10" width="8.421875" style="1" customWidth="1"/>
    <col min="11" max="11" width="10.140625" style="1" bestFit="1" customWidth="1"/>
    <col min="12" max="12" width="8.421875" style="1" customWidth="1"/>
    <col min="13" max="13" width="10.140625" style="1" bestFit="1" customWidth="1"/>
    <col min="14" max="14" width="11.140625" style="1" customWidth="1"/>
    <col min="15" max="16384" width="9.140625" style="1" customWidth="1"/>
  </cols>
  <sheetData>
    <row r="1" spans="8:13" ht="15" customHeight="1">
      <c r="H1" s="91" t="s">
        <v>311</v>
      </c>
      <c r="I1" s="91"/>
      <c r="J1" s="91"/>
      <c r="K1" s="91"/>
      <c r="L1" s="91"/>
      <c r="M1" s="91"/>
    </row>
    <row r="2" spans="1:13" ht="15" customHeight="1">
      <c r="A2" s="89" t="s">
        <v>164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4" ht="15" customHeight="1">
      <c r="A3" s="89" t="s">
        <v>271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7"/>
    </row>
    <row r="4" spans="1:14" s="7" customFormat="1" ht="15" customHeight="1">
      <c r="A4" s="89" t="s">
        <v>165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1"/>
    </row>
    <row r="5" spans="1:14" s="7" customFormat="1" ht="15" customHeight="1">
      <c r="A5" s="89" t="s">
        <v>14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1"/>
    </row>
    <row r="6" spans="1:14" s="7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</row>
    <row r="7" spans="1:13" ht="26.25" customHeight="1">
      <c r="A7" s="93" t="s">
        <v>15</v>
      </c>
      <c r="B7" s="92" t="s">
        <v>166</v>
      </c>
      <c r="C7" s="92"/>
      <c r="D7" s="92"/>
      <c r="E7" s="92" t="s">
        <v>167</v>
      </c>
      <c r="F7" s="92"/>
      <c r="G7" s="92"/>
      <c r="H7" s="92" t="s">
        <v>168</v>
      </c>
      <c r="I7" s="92"/>
      <c r="J7" s="92"/>
      <c r="K7" s="92" t="s">
        <v>19</v>
      </c>
      <c r="L7" s="92"/>
      <c r="M7" s="92"/>
    </row>
    <row r="8" spans="1:13" ht="15.75">
      <c r="A8" s="93"/>
      <c r="B8" s="6" t="s">
        <v>132</v>
      </c>
      <c r="C8" s="6" t="s">
        <v>133</v>
      </c>
      <c r="D8" s="6" t="s">
        <v>125</v>
      </c>
      <c r="E8" s="6" t="s">
        <v>132</v>
      </c>
      <c r="F8" s="6" t="s">
        <v>133</v>
      </c>
      <c r="G8" s="6" t="s">
        <v>125</v>
      </c>
      <c r="H8" s="6" t="s">
        <v>132</v>
      </c>
      <c r="I8" s="6" t="s">
        <v>133</v>
      </c>
      <c r="J8" s="6" t="s">
        <v>125</v>
      </c>
      <c r="K8" s="6" t="s">
        <v>132</v>
      </c>
      <c r="L8" s="6" t="s">
        <v>133</v>
      </c>
      <c r="M8" s="6" t="s">
        <v>125</v>
      </c>
    </row>
    <row r="9" spans="1:13" ht="16.5" customHeight="1">
      <c r="A9" s="73" t="s">
        <v>169</v>
      </c>
      <c r="B9" s="74">
        <v>84</v>
      </c>
      <c r="C9" s="74"/>
      <c r="D9" s="74">
        <f>B9+C9</f>
        <v>84</v>
      </c>
      <c r="E9" s="74"/>
      <c r="F9" s="74"/>
      <c r="G9" s="74"/>
      <c r="H9" s="74"/>
      <c r="I9" s="74"/>
      <c r="J9" s="74"/>
      <c r="K9" s="75">
        <f>B9+E9+H9</f>
        <v>84</v>
      </c>
      <c r="L9" s="75">
        <f>C9+F9+I9</f>
        <v>0</v>
      </c>
      <c r="M9" s="75">
        <f>D9+G9+J9</f>
        <v>84</v>
      </c>
    </row>
    <row r="10" spans="1:13" ht="16.5" customHeight="1">
      <c r="A10" s="68" t="s">
        <v>170</v>
      </c>
      <c r="B10" s="51"/>
      <c r="C10" s="51"/>
      <c r="D10" s="51"/>
      <c r="E10" s="51"/>
      <c r="F10" s="51"/>
      <c r="G10" s="51"/>
      <c r="H10" s="51"/>
      <c r="I10" s="51"/>
      <c r="J10" s="51"/>
      <c r="K10" s="52">
        <f aca="true" t="shared" si="0" ref="K10:K32">B10+E10+H10</f>
        <v>0</v>
      </c>
      <c r="L10" s="52">
        <f aca="true" t="shared" si="1" ref="L10:L32">C10+F10+I10</f>
        <v>0</v>
      </c>
      <c r="M10" s="52">
        <f aca="true" t="shared" si="2" ref="M10:M32">D10+G10+J10</f>
        <v>0</v>
      </c>
    </row>
    <row r="11" spans="1:13" ht="16.5" customHeight="1">
      <c r="A11" s="68" t="s">
        <v>226</v>
      </c>
      <c r="B11" s="51">
        <v>5936</v>
      </c>
      <c r="C11" s="51"/>
      <c r="D11" s="51">
        <f>B11+C11</f>
        <v>5936</v>
      </c>
      <c r="E11" s="51"/>
      <c r="F11" s="51"/>
      <c r="G11" s="51"/>
      <c r="H11" s="51"/>
      <c r="I11" s="51"/>
      <c r="J11" s="51"/>
      <c r="K11" s="52">
        <f t="shared" si="0"/>
        <v>5936</v>
      </c>
      <c r="L11" s="52">
        <f t="shared" si="1"/>
        <v>0</v>
      </c>
      <c r="M11" s="52">
        <f t="shared" si="2"/>
        <v>5936</v>
      </c>
    </row>
    <row r="12" spans="1:13" ht="16.5" customHeight="1">
      <c r="A12" s="68" t="s">
        <v>171</v>
      </c>
      <c r="B12" s="51"/>
      <c r="C12" s="51"/>
      <c r="D12" s="51"/>
      <c r="E12" s="51"/>
      <c r="F12" s="51"/>
      <c r="G12" s="51"/>
      <c r="H12" s="51"/>
      <c r="I12" s="51"/>
      <c r="J12" s="51"/>
      <c r="K12" s="52">
        <f t="shared" si="0"/>
        <v>0</v>
      </c>
      <c r="L12" s="52">
        <f t="shared" si="1"/>
        <v>0</v>
      </c>
      <c r="M12" s="52">
        <f t="shared" si="2"/>
        <v>0</v>
      </c>
    </row>
    <row r="13" spans="1:13" ht="16.5" customHeight="1">
      <c r="A13" s="68" t="s">
        <v>172</v>
      </c>
      <c r="B13" s="51">
        <v>79039</v>
      </c>
      <c r="C13" s="51"/>
      <c r="D13" s="51">
        <f>B13+C13</f>
        <v>79039</v>
      </c>
      <c r="E13" s="51"/>
      <c r="F13" s="51"/>
      <c r="G13" s="51"/>
      <c r="H13" s="51"/>
      <c r="I13" s="51"/>
      <c r="J13" s="51"/>
      <c r="K13" s="52">
        <f t="shared" si="0"/>
        <v>79039</v>
      </c>
      <c r="L13" s="52">
        <f t="shared" si="1"/>
        <v>0</v>
      </c>
      <c r="M13" s="52">
        <f t="shared" si="2"/>
        <v>79039</v>
      </c>
    </row>
    <row r="14" spans="1:13" ht="16.5" customHeight="1">
      <c r="A14" s="68" t="s">
        <v>173</v>
      </c>
      <c r="B14" s="51"/>
      <c r="C14" s="51"/>
      <c r="D14" s="51"/>
      <c r="E14" s="51"/>
      <c r="F14" s="51"/>
      <c r="G14" s="51"/>
      <c r="H14" s="51"/>
      <c r="I14" s="51"/>
      <c r="J14" s="51"/>
      <c r="K14" s="52">
        <f t="shared" si="0"/>
        <v>0</v>
      </c>
      <c r="L14" s="52">
        <f t="shared" si="1"/>
        <v>0</v>
      </c>
      <c r="M14" s="52">
        <f t="shared" si="2"/>
        <v>0</v>
      </c>
    </row>
    <row r="15" spans="1:13" ht="16.5" customHeight="1">
      <c r="A15" s="68" t="s">
        <v>174</v>
      </c>
      <c r="B15" s="51"/>
      <c r="C15" s="51"/>
      <c r="D15" s="51"/>
      <c r="E15" s="51"/>
      <c r="F15" s="51"/>
      <c r="G15" s="51"/>
      <c r="H15" s="51"/>
      <c r="I15" s="51"/>
      <c r="J15" s="51"/>
      <c r="K15" s="52">
        <f t="shared" si="0"/>
        <v>0</v>
      </c>
      <c r="L15" s="52">
        <f t="shared" si="1"/>
        <v>0</v>
      </c>
      <c r="M15" s="52">
        <f t="shared" si="2"/>
        <v>0</v>
      </c>
    </row>
    <row r="16" spans="1:13" ht="16.5" customHeight="1">
      <c r="A16" s="68" t="s">
        <v>175</v>
      </c>
      <c r="B16" s="51">
        <v>40323</v>
      </c>
      <c r="C16" s="51"/>
      <c r="D16" s="51">
        <f>B16+C16</f>
        <v>40323</v>
      </c>
      <c r="E16" s="51"/>
      <c r="F16" s="51"/>
      <c r="G16" s="51"/>
      <c r="H16" s="51"/>
      <c r="I16" s="51"/>
      <c r="J16" s="51"/>
      <c r="K16" s="52">
        <f t="shared" si="0"/>
        <v>40323</v>
      </c>
      <c r="L16" s="52">
        <f t="shared" si="1"/>
        <v>0</v>
      </c>
      <c r="M16" s="52">
        <f t="shared" si="2"/>
        <v>40323</v>
      </c>
    </row>
    <row r="17" spans="1:13" ht="16.5" customHeight="1">
      <c r="A17" s="68" t="s">
        <v>176</v>
      </c>
      <c r="B17" s="51">
        <v>1500</v>
      </c>
      <c r="C17" s="51"/>
      <c r="D17" s="51">
        <f>B17+C17</f>
        <v>1500</v>
      </c>
      <c r="E17" s="51"/>
      <c r="F17" s="51"/>
      <c r="G17" s="51"/>
      <c r="H17" s="51"/>
      <c r="I17" s="51"/>
      <c r="J17" s="51"/>
      <c r="K17" s="52">
        <f t="shared" si="0"/>
        <v>1500</v>
      </c>
      <c r="L17" s="52">
        <f t="shared" si="1"/>
        <v>0</v>
      </c>
      <c r="M17" s="52">
        <f t="shared" si="2"/>
        <v>1500</v>
      </c>
    </row>
    <row r="18" spans="1:13" ht="16.5" customHeight="1">
      <c r="A18" s="68" t="s">
        <v>177</v>
      </c>
      <c r="B18" s="51">
        <v>1500</v>
      </c>
      <c r="C18" s="51"/>
      <c r="D18" s="51">
        <f>B18+C18</f>
        <v>1500</v>
      </c>
      <c r="E18" s="51"/>
      <c r="F18" s="51"/>
      <c r="G18" s="51"/>
      <c r="H18" s="51"/>
      <c r="I18" s="51"/>
      <c r="J18" s="51"/>
      <c r="K18" s="52">
        <f t="shared" si="0"/>
        <v>1500</v>
      </c>
      <c r="L18" s="52">
        <f t="shared" si="1"/>
        <v>0</v>
      </c>
      <c r="M18" s="52">
        <f t="shared" si="2"/>
        <v>1500</v>
      </c>
    </row>
    <row r="19" spans="1:13" ht="16.5" customHeight="1">
      <c r="A19" s="68" t="s">
        <v>178</v>
      </c>
      <c r="B19" s="51"/>
      <c r="C19" s="51"/>
      <c r="D19" s="51"/>
      <c r="E19" s="51"/>
      <c r="F19" s="51"/>
      <c r="G19" s="51"/>
      <c r="H19" s="51">
        <v>282</v>
      </c>
      <c r="I19" s="51"/>
      <c r="J19" s="51">
        <f>H19+I19</f>
        <v>282</v>
      </c>
      <c r="K19" s="52">
        <f t="shared" si="0"/>
        <v>282</v>
      </c>
      <c r="L19" s="52">
        <f t="shared" si="1"/>
        <v>0</v>
      </c>
      <c r="M19" s="52">
        <f t="shared" si="2"/>
        <v>282</v>
      </c>
    </row>
    <row r="20" spans="1:13" ht="16.5" customHeight="1">
      <c r="A20" s="68" t="s">
        <v>179</v>
      </c>
      <c r="B20" s="51"/>
      <c r="C20" s="51"/>
      <c r="D20" s="51"/>
      <c r="E20" s="51"/>
      <c r="F20" s="51"/>
      <c r="G20" s="51"/>
      <c r="H20" s="51"/>
      <c r="I20" s="51"/>
      <c r="J20" s="51"/>
      <c r="K20" s="52">
        <f t="shared" si="0"/>
        <v>0</v>
      </c>
      <c r="L20" s="52">
        <f t="shared" si="1"/>
        <v>0</v>
      </c>
      <c r="M20" s="52">
        <f t="shared" si="2"/>
        <v>0</v>
      </c>
    </row>
    <row r="21" spans="1:13" ht="16.5" customHeight="1">
      <c r="A21" s="68" t="s">
        <v>233</v>
      </c>
      <c r="B21" s="51"/>
      <c r="C21" s="51"/>
      <c r="D21" s="51"/>
      <c r="E21" s="51">
        <v>689400</v>
      </c>
      <c r="F21" s="51"/>
      <c r="G21" s="51">
        <f>E21+F21</f>
        <v>689400</v>
      </c>
      <c r="H21" s="51"/>
      <c r="I21" s="51"/>
      <c r="J21" s="51"/>
      <c r="K21" s="52">
        <f t="shared" si="0"/>
        <v>689400</v>
      </c>
      <c r="L21" s="52">
        <f t="shared" si="1"/>
        <v>0</v>
      </c>
      <c r="M21" s="52">
        <f t="shared" si="2"/>
        <v>689400</v>
      </c>
    </row>
    <row r="22" spans="1:13" ht="16.5" customHeight="1">
      <c r="A22" s="68" t="s">
        <v>260</v>
      </c>
      <c r="B22" s="51"/>
      <c r="C22" s="51"/>
      <c r="D22" s="51"/>
      <c r="E22" s="51">
        <v>65865</v>
      </c>
      <c r="F22" s="51"/>
      <c r="G22" s="51">
        <f>E22+F22</f>
        <v>65865</v>
      </c>
      <c r="H22" s="51"/>
      <c r="I22" s="51"/>
      <c r="J22" s="51"/>
      <c r="K22" s="52">
        <f t="shared" si="0"/>
        <v>65865</v>
      </c>
      <c r="L22" s="52">
        <f t="shared" si="1"/>
        <v>0</v>
      </c>
      <c r="M22" s="52">
        <f t="shared" si="2"/>
        <v>65865</v>
      </c>
    </row>
    <row r="23" spans="1:14" ht="16.5" customHeight="1">
      <c r="A23" s="68" t="s">
        <v>64</v>
      </c>
      <c r="B23" s="51"/>
      <c r="C23" s="51"/>
      <c r="D23" s="51"/>
      <c r="E23" s="51">
        <v>35103</v>
      </c>
      <c r="F23" s="51"/>
      <c r="G23" s="51">
        <f>E23+F23</f>
        <v>35103</v>
      </c>
      <c r="H23" s="51"/>
      <c r="I23" s="51"/>
      <c r="J23" s="51"/>
      <c r="K23" s="52">
        <f t="shared" si="0"/>
        <v>35103</v>
      </c>
      <c r="L23" s="52">
        <f t="shared" si="1"/>
        <v>0</v>
      </c>
      <c r="M23" s="52">
        <f t="shared" si="2"/>
        <v>35103</v>
      </c>
      <c r="N23" s="7"/>
    </row>
    <row r="24" spans="1:14" s="7" customFormat="1" ht="16.5" customHeight="1">
      <c r="A24" s="68" t="s">
        <v>234</v>
      </c>
      <c r="B24" s="51"/>
      <c r="C24" s="51"/>
      <c r="D24" s="51"/>
      <c r="E24" s="51">
        <v>1400</v>
      </c>
      <c r="F24" s="51"/>
      <c r="G24" s="51">
        <f>E24+F24</f>
        <v>1400</v>
      </c>
      <c r="H24" s="51"/>
      <c r="I24" s="51"/>
      <c r="J24" s="51"/>
      <c r="K24" s="52">
        <f t="shared" si="0"/>
        <v>1400</v>
      </c>
      <c r="L24" s="52">
        <f t="shared" si="1"/>
        <v>0</v>
      </c>
      <c r="M24" s="52">
        <f t="shared" si="2"/>
        <v>1400</v>
      </c>
      <c r="N24" s="1"/>
    </row>
    <row r="25" spans="1:14" s="7" customFormat="1" ht="16.5" customHeight="1">
      <c r="A25" s="68" t="s">
        <v>180</v>
      </c>
      <c r="B25" s="51"/>
      <c r="C25" s="51"/>
      <c r="D25" s="51"/>
      <c r="E25" s="51"/>
      <c r="F25" s="51"/>
      <c r="G25" s="51"/>
      <c r="H25" s="51">
        <v>807407</v>
      </c>
      <c r="I25" s="51"/>
      <c r="J25" s="51">
        <f aca="true" t="shared" si="3" ref="J25:J32">H25+I25</f>
        <v>807407</v>
      </c>
      <c r="K25" s="52">
        <f t="shared" si="0"/>
        <v>807407</v>
      </c>
      <c r="L25" s="52">
        <f t="shared" si="1"/>
        <v>0</v>
      </c>
      <c r="M25" s="52">
        <f t="shared" si="2"/>
        <v>807407</v>
      </c>
      <c r="N25" s="1"/>
    </row>
    <row r="26" spans="1:13" ht="16.5" customHeight="1">
      <c r="A26" s="68" t="s">
        <v>181</v>
      </c>
      <c r="B26" s="52"/>
      <c r="C26" s="52"/>
      <c r="D26" s="51"/>
      <c r="E26" s="51"/>
      <c r="F26" s="51"/>
      <c r="G26" s="51"/>
      <c r="H26" s="51">
        <v>15606</v>
      </c>
      <c r="I26" s="51"/>
      <c r="J26" s="51">
        <f t="shared" si="3"/>
        <v>15606</v>
      </c>
      <c r="K26" s="52">
        <f t="shared" si="0"/>
        <v>15606</v>
      </c>
      <c r="L26" s="52">
        <f t="shared" si="1"/>
        <v>0</v>
      </c>
      <c r="M26" s="52">
        <f t="shared" si="2"/>
        <v>15606</v>
      </c>
    </row>
    <row r="27" spans="1:13" ht="16.5" customHeight="1">
      <c r="A27" s="68" t="s">
        <v>136</v>
      </c>
      <c r="B27" s="52"/>
      <c r="C27" s="52"/>
      <c r="D27" s="51"/>
      <c r="E27" s="51"/>
      <c r="F27" s="51"/>
      <c r="G27" s="51"/>
      <c r="H27" s="51">
        <v>46026</v>
      </c>
      <c r="I27" s="51"/>
      <c r="J27" s="51">
        <f t="shared" si="3"/>
        <v>46026</v>
      </c>
      <c r="K27" s="52">
        <f t="shared" si="0"/>
        <v>46026</v>
      </c>
      <c r="L27" s="52">
        <f t="shared" si="1"/>
        <v>0</v>
      </c>
      <c r="M27" s="52">
        <f t="shared" si="2"/>
        <v>46026</v>
      </c>
    </row>
    <row r="28" spans="1:13" ht="16.5" customHeight="1">
      <c r="A28" s="68" t="s">
        <v>182</v>
      </c>
      <c r="B28" s="52"/>
      <c r="C28" s="52"/>
      <c r="D28" s="51"/>
      <c r="E28" s="51"/>
      <c r="F28" s="51"/>
      <c r="G28" s="51"/>
      <c r="H28" s="51">
        <v>4071</v>
      </c>
      <c r="I28" s="51"/>
      <c r="J28" s="51">
        <f t="shared" si="3"/>
        <v>4071</v>
      </c>
      <c r="K28" s="52">
        <f t="shared" si="0"/>
        <v>4071</v>
      </c>
      <c r="L28" s="52">
        <f t="shared" si="1"/>
        <v>0</v>
      </c>
      <c r="M28" s="52">
        <f t="shared" si="2"/>
        <v>4071</v>
      </c>
    </row>
    <row r="29" spans="1:13" ht="16.5" customHeight="1">
      <c r="A29" s="68" t="s">
        <v>183</v>
      </c>
      <c r="B29" s="52"/>
      <c r="C29" s="52"/>
      <c r="D29" s="51"/>
      <c r="E29" s="51"/>
      <c r="F29" s="51"/>
      <c r="G29" s="51"/>
      <c r="H29" s="52"/>
      <c r="I29" s="52"/>
      <c r="J29" s="51"/>
      <c r="K29" s="52">
        <f t="shared" si="0"/>
        <v>0</v>
      </c>
      <c r="L29" s="52">
        <f t="shared" si="1"/>
        <v>0</v>
      </c>
      <c r="M29" s="52">
        <f t="shared" si="2"/>
        <v>0</v>
      </c>
    </row>
    <row r="30" spans="1:13" ht="16.5" customHeight="1">
      <c r="A30" s="68" t="s">
        <v>88</v>
      </c>
      <c r="B30" s="52"/>
      <c r="C30" s="52"/>
      <c r="D30" s="51"/>
      <c r="E30" s="51"/>
      <c r="F30" s="51"/>
      <c r="G30" s="51"/>
      <c r="H30" s="51">
        <v>560</v>
      </c>
      <c r="I30" s="51"/>
      <c r="J30" s="51">
        <f t="shared" si="3"/>
        <v>560</v>
      </c>
      <c r="K30" s="52">
        <f t="shared" si="0"/>
        <v>560</v>
      </c>
      <c r="L30" s="52">
        <f t="shared" si="1"/>
        <v>0</v>
      </c>
      <c r="M30" s="52">
        <f t="shared" si="2"/>
        <v>560</v>
      </c>
    </row>
    <row r="31" spans="1:13" ht="16.5" customHeight="1">
      <c r="A31" s="68" t="s">
        <v>184</v>
      </c>
      <c r="B31" s="52"/>
      <c r="C31" s="52"/>
      <c r="D31" s="51"/>
      <c r="E31" s="51"/>
      <c r="F31" s="51"/>
      <c r="G31" s="51"/>
      <c r="H31" s="52"/>
      <c r="I31" s="52"/>
      <c r="J31" s="51"/>
      <c r="K31" s="52">
        <f t="shared" si="0"/>
        <v>0</v>
      </c>
      <c r="L31" s="52">
        <f t="shared" si="1"/>
        <v>0</v>
      </c>
      <c r="M31" s="52">
        <f t="shared" si="2"/>
        <v>0</v>
      </c>
    </row>
    <row r="32" spans="1:13" ht="16.5" customHeight="1">
      <c r="A32" s="68" t="s">
        <v>137</v>
      </c>
      <c r="B32" s="52"/>
      <c r="C32" s="52"/>
      <c r="D32" s="51"/>
      <c r="E32" s="51"/>
      <c r="F32" s="51"/>
      <c r="G32" s="51"/>
      <c r="H32" s="52"/>
      <c r="I32" s="51">
        <v>1050</v>
      </c>
      <c r="J32" s="51">
        <f t="shared" si="3"/>
        <v>1050</v>
      </c>
      <c r="K32" s="52">
        <f t="shared" si="0"/>
        <v>0</v>
      </c>
      <c r="L32" s="52">
        <f t="shared" si="1"/>
        <v>1050</v>
      </c>
      <c r="M32" s="52">
        <f t="shared" si="2"/>
        <v>1050</v>
      </c>
    </row>
    <row r="33" spans="1:13" ht="16.5" customHeight="1">
      <c r="A33" s="67" t="s">
        <v>135</v>
      </c>
      <c r="B33" s="52">
        <f>SUM(B9:B32)</f>
        <v>128382</v>
      </c>
      <c r="C33" s="52">
        <f aca="true" t="shared" si="4" ref="C33:M33">SUM(C9:C32)</f>
        <v>0</v>
      </c>
      <c r="D33" s="52">
        <f t="shared" si="4"/>
        <v>128382</v>
      </c>
      <c r="E33" s="52">
        <f t="shared" si="4"/>
        <v>791768</v>
      </c>
      <c r="F33" s="52">
        <f t="shared" si="4"/>
        <v>0</v>
      </c>
      <c r="G33" s="52">
        <f t="shared" si="4"/>
        <v>791768</v>
      </c>
      <c r="H33" s="52">
        <f t="shared" si="4"/>
        <v>873952</v>
      </c>
      <c r="I33" s="52">
        <f t="shared" si="4"/>
        <v>1050</v>
      </c>
      <c r="J33" s="52">
        <f t="shared" si="4"/>
        <v>875002</v>
      </c>
      <c r="K33" s="52">
        <f t="shared" si="4"/>
        <v>1794102</v>
      </c>
      <c r="L33" s="52">
        <f t="shared" si="4"/>
        <v>1050</v>
      </c>
      <c r="M33" s="52">
        <f t="shared" si="4"/>
        <v>1795152</v>
      </c>
    </row>
    <row r="35" ht="15" customHeight="1">
      <c r="K35" s="8"/>
    </row>
  </sheetData>
  <mergeCells count="10">
    <mergeCell ref="K7:M7"/>
    <mergeCell ref="A5:M5"/>
    <mergeCell ref="H1:M1"/>
    <mergeCell ref="A2:M2"/>
    <mergeCell ref="A3:M3"/>
    <mergeCell ref="A4:M4"/>
    <mergeCell ref="A7:A8"/>
    <mergeCell ref="B7:D7"/>
    <mergeCell ref="E7:G7"/>
    <mergeCell ref="H7:J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Y20"/>
  <sheetViews>
    <sheetView workbookViewId="0" topLeftCell="A1">
      <selection activeCell="A2" sqref="A2:Y5"/>
    </sheetView>
  </sheetViews>
  <sheetFormatPr defaultColWidth="9.140625" defaultRowHeight="12.75"/>
  <cols>
    <col min="1" max="1" width="26.140625" style="0" customWidth="1"/>
    <col min="2" max="2" width="7.28125" style="0" customWidth="1"/>
    <col min="3" max="3" width="6.421875" style="0" bestFit="1" customWidth="1"/>
    <col min="4" max="4" width="7.28125" style="0" bestFit="1" customWidth="1"/>
    <col min="5" max="7" width="8.421875" style="0" customWidth="1"/>
    <col min="8" max="8" width="5.28125" style="0" customWidth="1"/>
    <col min="9" max="10" width="5.8515625" style="0" customWidth="1"/>
    <col min="11" max="11" width="5.140625" style="0" customWidth="1"/>
    <col min="12" max="12" width="5.57421875" style="0" customWidth="1"/>
    <col min="13" max="13" width="5.7109375" style="0" customWidth="1"/>
    <col min="14" max="14" width="6.140625" style="0" bestFit="1" customWidth="1"/>
    <col min="15" max="15" width="6.421875" style="0" bestFit="1" customWidth="1"/>
    <col min="16" max="16" width="7.00390625" style="0" bestFit="1" customWidth="1"/>
    <col min="17" max="17" width="6.140625" style="0" bestFit="1" customWidth="1"/>
    <col min="18" max="18" width="6.421875" style="0" bestFit="1" customWidth="1"/>
    <col min="19" max="19" width="7.00390625" style="0" bestFit="1" customWidth="1"/>
    <col min="20" max="20" width="6.00390625" style="0" bestFit="1" customWidth="1"/>
    <col min="21" max="21" width="6.421875" style="0" bestFit="1" customWidth="1"/>
    <col min="22" max="22" width="7.00390625" style="0" bestFit="1" customWidth="1"/>
    <col min="23" max="23" width="8.421875" style="0" bestFit="1" customWidth="1"/>
    <col min="24" max="24" width="7.28125" style="0" bestFit="1" customWidth="1"/>
    <col min="25" max="25" width="8.421875" style="0" bestFit="1" customWidth="1"/>
  </cols>
  <sheetData>
    <row r="1" spans="20:25" ht="15.75" customHeight="1">
      <c r="T1" s="94" t="s">
        <v>310</v>
      </c>
      <c r="U1" s="94"/>
      <c r="V1" s="94"/>
      <c r="W1" s="94"/>
      <c r="X1" s="94"/>
      <c r="Y1" s="94"/>
    </row>
    <row r="2" spans="1:25" s="12" customFormat="1" ht="15.75">
      <c r="A2" s="89" t="s">
        <v>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s="12" customFormat="1" ht="15.75">
      <c r="A3" s="89" t="s">
        <v>271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s="12" customFormat="1" ht="15.75">
      <c r="A4" s="89" t="s">
        <v>240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s="12" customFormat="1" ht="15.75">
      <c r="A5" s="89" t="s">
        <v>14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3" s="12" customFormat="1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72"/>
      <c r="U6" s="72"/>
      <c r="V6" s="72"/>
      <c r="W6" s="72"/>
    </row>
    <row r="7" spans="1:19" s="1" customFormat="1" ht="15.75">
      <c r="A7" s="3"/>
      <c r="B7" s="3"/>
      <c r="C7" s="3"/>
      <c r="D7" s="3"/>
      <c r="E7" s="3"/>
      <c r="F7" s="3"/>
      <c r="G7" s="3"/>
      <c r="K7" s="3"/>
      <c r="L7" s="3"/>
      <c r="M7" s="3"/>
      <c r="N7" s="3"/>
      <c r="O7" s="3"/>
      <c r="P7" s="3"/>
      <c r="Q7" s="3"/>
      <c r="R7" s="3"/>
      <c r="S7" s="3"/>
    </row>
    <row r="8" spans="1:25" s="45" customFormat="1" ht="12.75" customHeight="1">
      <c r="A8" s="92" t="s">
        <v>18</v>
      </c>
      <c r="B8" s="96" t="s">
        <v>255</v>
      </c>
      <c r="C8" s="97"/>
      <c r="D8" s="98"/>
      <c r="E8" s="96" t="s">
        <v>290</v>
      </c>
      <c r="F8" s="97"/>
      <c r="G8" s="98"/>
      <c r="H8" s="102" t="s">
        <v>241</v>
      </c>
      <c r="I8" s="103"/>
      <c r="J8" s="104"/>
      <c r="K8" s="95" t="s">
        <v>141</v>
      </c>
      <c r="L8" s="95"/>
      <c r="M8" s="95"/>
      <c r="N8" s="95"/>
      <c r="O8" s="95"/>
      <c r="P8" s="95"/>
      <c r="Q8" s="95" t="s">
        <v>235</v>
      </c>
      <c r="R8" s="95"/>
      <c r="S8" s="95"/>
      <c r="T8" s="95"/>
      <c r="U8" s="95"/>
      <c r="V8" s="95"/>
      <c r="W8" s="93" t="s">
        <v>19</v>
      </c>
      <c r="X8" s="93"/>
      <c r="Y8" s="93"/>
    </row>
    <row r="9" spans="1:25" s="45" customFormat="1" ht="24.75" customHeight="1">
      <c r="A9" s="92"/>
      <c r="B9" s="99"/>
      <c r="C9" s="100"/>
      <c r="D9" s="101"/>
      <c r="E9" s="99"/>
      <c r="F9" s="100"/>
      <c r="G9" s="101"/>
      <c r="H9" s="105"/>
      <c r="I9" s="106"/>
      <c r="J9" s="78"/>
      <c r="K9" s="93" t="s">
        <v>255</v>
      </c>
      <c r="L9" s="93"/>
      <c r="M9" s="93"/>
      <c r="N9" s="93" t="s">
        <v>290</v>
      </c>
      <c r="O9" s="93"/>
      <c r="P9" s="93"/>
      <c r="Q9" s="93" t="s">
        <v>236</v>
      </c>
      <c r="R9" s="93"/>
      <c r="S9" s="93"/>
      <c r="T9" s="93" t="s">
        <v>237</v>
      </c>
      <c r="U9" s="93"/>
      <c r="V9" s="93"/>
      <c r="W9" s="93"/>
      <c r="X9" s="93"/>
      <c r="Y9" s="93"/>
    </row>
    <row r="10" spans="1:25" s="45" customFormat="1" ht="12.75">
      <c r="A10" s="92"/>
      <c r="B10" s="33" t="s">
        <v>140</v>
      </c>
      <c r="C10" s="33" t="s">
        <v>133</v>
      </c>
      <c r="D10" s="33" t="s">
        <v>125</v>
      </c>
      <c r="E10" s="33" t="s">
        <v>140</v>
      </c>
      <c r="F10" s="33" t="s">
        <v>133</v>
      </c>
      <c r="G10" s="33" t="s">
        <v>125</v>
      </c>
      <c r="H10" s="69" t="s">
        <v>140</v>
      </c>
      <c r="I10" s="69" t="s">
        <v>133</v>
      </c>
      <c r="J10" s="69" t="s">
        <v>125</v>
      </c>
      <c r="K10" s="69" t="s">
        <v>140</v>
      </c>
      <c r="L10" s="69" t="s">
        <v>133</v>
      </c>
      <c r="M10" s="69" t="s">
        <v>125</v>
      </c>
      <c r="N10" s="33" t="s">
        <v>140</v>
      </c>
      <c r="O10" s="33" t="s">
        <v>133</v>
      </c>
      <c r="P10" s="33" t="s">
        <v>125</v>
      </c>
      <c r="Q10" s="33" t="s">
        <v>140</v>
      </c>
      <c r="R10" s="33" t="s">
        <v>133</v>
      </c>
      <c r="S10" s="33" t="s">
        <v>125</v>
      </c>
      <c r="T10" s="33" t="s">
        <v>140</v>
      </c>
      <c r="U10" s="33" t="s">
        <v>133</v>
      </c>
      <c r="V10" s="33" t="s">
        <v>125</v>
      </c>
      <c r="W10" s="33" t="s">
        <v>140</v>
      </c>
      <c r="X10" s="33" t="s">
        <v>133</v>
      </c>
      <c r="Y10" s="33" t="s">
        <v>125</v>
      </c>
    </row>
    <row r="11" spans="2:19" s="1" customFormat="1" ht="15.75">
      <c r="B11" s="2"/>
      <c r="C11" s="2"/>
      <c r="D11" s="2"/>
      <c r="E11" s="2"/>
      <c r="F11" s="2"/>
      <c r="G11" s="2"/>
      <c r="K11" s="2"/>
      <c r="L11" s="2"/>
      <c r="M11" s="2"/>
      <c r="N11" s="2"/>
      <c r="O11" s="2"/>
      <c r="P11" s="2"/>
      <c r="Q11" s="2"/>
      <c r="R11" s="2"/>
      <c r="S11" s="2"/>
    </row>
    <row r="12" spans="1:25" s="7" customFormat="1" ht="24.75" customHeight="1">
      <c r="A12" s="17" t="s">
        <v>206</v>
      </c>
      <c r="B12" s="11">
        <v>84000</v>
      </c>
      <c r="C12" s="11">
        <v>0</v>
      </c>
      <c r="D12" s="11">
        <f>B12+C12</f>
        <v>84000</v>
      </c>
      <c r="E12" s="11">
        <v>136781</v>
      </c>
      <c r="F12" s="11">
        <v>55933</v>
      </c>
      <c r="G12" s="11">
        <f>SUM(E12:F12)</f>
        <v>192714</v>
      </c>
      <c r="H12" s="11"/>
      <c r="I12" s="11"/>
      <c r="J12" s="11"/>
      <c r="K12" s="11"/>
      <c r="L12" s="11"/>
      <c r="M12" s="11"/>
      <c r="N12" s="11">
        <v>6630</v>
      </c>
      <c r="O12" s="11">
        <v>320</v>
      </c>
      <c r="P12" s="11">
        <f>N12+O12</f>
        <v>6950</v>
      </c>
      <c r="Q12" s="11">
        <v>3000</v>
      </c>
      <c r="R12" s="11"/>
      <c r="S12" s="11">
        <f>Q12+R12</f>
        <v>3000</v>
      </c>
      <c r="T12" s="11"/>
      <c r="U12" s="11"/>
      <c r="V12" s="11"/>
      <c r="W12" s="11">
        <f>B12+E12+H12+K12+N12+Q12+T12</f>
        <v>230411</v>
      </c>
      <c r="X12" s="11">
        <f aca="true" t="shared" si="0" ref="X12:Y20">C12+F12+I12+L12+O12+R12+U12</f>
        <v>56253</v>
      </c>
      <c r="Y12" s="11">
        <f t="shared" si="0"/>
        <v>286664</v>
      </c>
    </row>
    <row r="13" spans="1:25" s="1" customFormat="1" ht="24.75" customHeight="1">
      <c r="A13" s="13" t="s">
        <v>239</v>
      </c>
      <c r="B13" s="8"/>
      <c r="C13" s="8"/>
      <c r="D13" s="8"/>
      <c r="E13" s="8">
        <v>10620</v>
      </c>
      <c r="F13" s="8"/>
      <c r="G13" s="11">
        <f aca="true" t="shared" si="1" ref="G13:G18">SUM(E13:F13)</f>
        <v>10620</v>
      </c>
      <c r="H13" s="8"/>
      <c r="I13" s="8"/>
      <c r="J13" s="8"/>
      <c r="K13" s="8"/>
      <c r="L13" s="8"/>
      <c r="M13" s="8"/>
      <c r="N13" s="8"/>
      <c r="O13" s="8"/>
      <c r="P13" s="8">
        <f aca="true" t="shared" si="2" ref="P13:P20">N13+O13</f>
        <v>0</v>
      </c>
      <c r="Q13" s="8"/>
      <c r="R13" s="8"/>
      <c r="S13" s="11"/>
      <c r="T13" s="8"/>
      <c r="U13" s="8"/>
      <c r="V13" s="8"/>
      <c r="W13" s="11">
        <f aca="true" t="shared" si="3" ref="W13:W19">B13+E13+H13+K13+N13+Q13+T13</f>
        <v>10620</v>
      </c>
      <c r="X13" s="11">
        <f t="shared" si="0"/>
        <v>0</v>
      </c>
      <c r="Y13" s="11">
        <f t="shared" si="0"/>
        <v>10620</v>
      </c>
    </row>
    <row r="14" spans="1:25" s="7" customFormat="1" ht="24.75" customHeight="1">
      <c r="A14" s="13" t="s">
        <v>242</v>
      </c>
      <c r="B14" s="8">
        <v>500</v>
      </c>
      <c r="C14" s="8"/>
      <c r="D14" s="8">
        <f>B14+C14</f>
        <v>500</v>
      </c>
      <c r="E14" s="8">
        <v>3116</v>
      </c>
      <c r="F14" s="8"/>
      <c r="G14" s="11">
        <f t="shared" si="1"/>
        <v>3116</v>
      </c>
      <c r="H14" s="8"/>
      <c r="I14" s="8"/>
      <c r="J14" s="8"/>
      <c r="K14" s="8"/>
      <c r="L14" s="8"/>
      <c r="M14" s="8"/>
      <c r="N14" s="8">
        <v>1484</v>
      </c>
      <c r="O14" s="8"/>
      <c r="P14" s="8">
        <f t="shared" si="2"/>
        <v>1484</v>
      </c>
      <c r="Q14" s="8"/>
      <c r="R14" s="8"/>
      <c r="S14" s="11"/>
      <c r="T14" s="8"/>
      <c r="U14" s="8"/>
      <c r="V14" s="8"/>
      <c r="W14" s="11">
        <f t="shared" si="3"/>
        <v>5100</v>
      </c>
      <c r="X14" s="11">
        <f t="shared" si="0"/>
        <v>0</v>
      </c>
      <c r="Y14" s="11">
        <f t="shared" si="0"/>
        <v>5100</v>
      </c>
    </row>
    <row r="15" spans="1:25" s="1" customFormat="1" ht="24.75" customHeight="1">
      <c r="A15" s="13" t="s">
        <v>131</v>
      </c>
      <c r="B15" s="8"/>
      <c r="C15" s="8"/>
      <c r="D15" s="8"/>
      <c r="E15" s="8"/>
      <c r="F15" s="8"/>
      <c r="G15" s="11">
        <f t="shared" si="1"/>
        <v>0</v>
      </c>
      <c r="H15" s="8"/>
      <c r="I15" s="8"/>
      <c r="J15" s="8"/>
      <c r="K15" s="8"/>
      <c r="L15" s="8"/>
      <c r="M15" s="8"/>
      <c r="N15" s="8"/>
      <c r="O15" s="8"/>
      <c r="P15" s="8">
        <f t="shared" si="2"/>
        <v>0</v>
      </c>
      <c r="Q15" s="8"/>
      <c r="R15" s="8"/>
      <c r="S15" s="11"/>
      <c r="T15" s="8"/>
      <c r="U15" s="8"/>
      <c r="V15" s="8"/>
      <c r="W15" s="11">
        <f t="shared" si="3"/>
        <v>0</v>
      </c>
      <c r="X15" s="11">
        <f t="shared" si="0"/>
        <v>0</v>
      </c>
      <c r="Y15" s="11">
        <f t="shared" si="0"/>
        <v>0</v>
      </c>
    </row>
    <row r="16" spans="1:25" s="1" customFormat="1" ht="24.75" customHeight="1">
      <c r="A16" s="13" t="s">
        <v>12</v>
      </c>
      <c r="B16" s="8"/>
      <c r="C16" s="8"/>
      <c r="D16" s="8"/>
      <c r="E16" s="8"/>
      <c r="F16" s="8"/>
      <c r="G16" s="11">
        <f t="shared" si="1"/>
        <v>0</v>
      </c>
      <c r="H16" s="8"/>
      <c r="I16" s="8"/>
      <c r="J16" s="8"/>
      <c r="K16" s="8"/>
      <c r="L16" s="8"/>
      <c r="M16" s="8"/>
      <c r="N16" s="8"/>
      <c r="O16" s="8"/>
      <c r="P16" s="8">
        <f t="shared" si="2"/>
        <v>0</v>
      </c>
      <c r="Q16" s="8"/>
      <c r="R16" s="8"/>
      <c r="S16" s="11"/>
      <c r="T16" s="8"/>
      <c r="U16" s="8"/>
      <c r="V16" s="8"/>
      <c r="W16" s="11">
        <f t="shared" si="3"/>
        <v>0</v>
      </c>
      <c r="X16" s="11">
        <f t="shared" si="0"/>
        <v>0</v>
      </c>
      <c r="Y16" s="11">
        <f t="shared" si="0"/>
        <v>0</v>
      </c>
    </row>
    <row r="17" spans="1:25" s="1" customFormat="1" ht="24.75" customHeight="1">
      <c r="A17" s="13" t="s">
        <v>138</v>
      </c>
      <c r="B17" s="8"/>
      <c r="C17" s="8"/>
      <c r="D17" s="8"/>
      <c r="E17" s="8">
        <v>400</v>
      </c>
      <c r="F17" s="8"/>
      <c r="G17" s="11">
        <f t="shared" si="1"/>
        <v>400</v>
      </c>
      <c r="H17" s="8"/>
      <c r="I17" s="8"/>
      <c r="J17" s="8"/>
      <c r="K17" s="8"/>
      <c r="L17" s="8"/>
      <c r="M17" s="8"/>
      <c r="N17" s="8"/>
      <c r="O17" s="8"/>
      <c r="P17" s="8">
        <f t="shared" si="2"/>
        <v>0</v>
      </c>
      <c r="Q17" s="8"/>
      <c r="R17" s="8"/>
      <c r="S17" s="11"/>
      <c r="T17" s="8"/>
      <c r="U17" s="8"/>
      <c r="V17" s="8"/>
      <c r="W17" s="11">
        <f t="shared" si="3"/>
        <v>400</v>
      </c>
      <c r="X17" s="11">
        <f t="shared" si="0"/>
        <v>0</v>
      </c>
      <c r="Y17" s="11">
        <f t="shared" si="0"/>
        <v>400</v>
      </c>
    </row>
    <row r="18" spans="1:25" s="1" customFormat="1" ht="24.75" customHeight="1">
      <c r="A18" s="13" t="s">
        <v>139</v>
      </c>
      <c r="B18" s="8"/>
      <c r="C18" s="8"/>
      <c r="D18" s="8"/>
      <c r="E18" s="8">
        <v>1500</v>
      </c>
      <c r="F18" s="8"/>
      <c r="G18" s="11">
        <f t="shared" si="1"/>
        <v>1500</v>
      </c>
      <c r="H18" s="8"/>
      <c r="I18" s="8"/>
      <c r="J18" s="8"/>
      <c r="K18" s="8"/>
      <c r="L18" s="8"/>
      <c r="M18" s="8"/>
      <c r="N18" s="8"/>
      <c r="O18" s="8"/>
      <c r="P18" s="8">
        <f t="shared" si="2"/>
        <v>0</v>
      </c>
      <c r="Q18" s="8"/>
      <c r="R18" s="8"/>
      <c r="S18" s="11"/>
      <c r="T18" s="8"/>
      <c r="U18" s="8"/>
      <c r="V18" s="8"/>
      <c r="W18" s="11">
        <f t="shared" si="3"/>
        <v>1500</v>
      </c>
      <c r="X18" s="11">
        <f t="shared" si="0"/>
        <v>0</v>
      </c>
      <c r="Y18" s="11">
        <f t="shared" si="0"/>
        <v>1500</v>
      </c>
    </row>
    <row r="19" spans="1:25" s="7" customFormat="1" ht="29.25">
      <c r="A19" s="76" t="s">
        <v>238</v>
      </c>
      <c r="B19" s="11">
        <f>SUM(B13:B18)</f>
        <v>500</v>
      </c>
      <c r="C19" s="11">
        <f>SUM(C13:C18)</f>
        <v>0</v>
      </c>
      <c r="D19" s="11">
        <f>B19+C19</f>
        <v>500</v>
      </c>
      <c r="E19" s="11">
        <f aca="true" t="shared" si="4" ref="E19:O19">SUM(E13:E18)</f>
        <v>15636</v>
      </c>
      <c r="F19" s="11">
        <f t="shared" si="4"/>
        <v>0</v>
      </c>
      <c r="G19" s="11">
        <f t="shared" si="4"/>
        <v>15636</v>
      </c>
      <c r="H19" s="11">
        <f t="shared" si="4"/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 t="shared" si="4"/>
        <v>0</v>
      </c>
      <c r="M19" s="11">
        <f t="shared" si="4"/>
        <v>0</v>
      </c>
      <c r="N19" s="11">
        <f t="shared" si="4"/>
        <v>1484</v>
      </c>
      <c r="O19" s="11">
        <f t="shared" si="4"/>
        <v>0</v>
      </c>
      <c r="P19" s="11">
        <f t="shared" si="2"/>
        <v>1484</v>
      </c>
      <c r="Q19" s="11">
        <f aca="true" t="shared" si="5" ref="Q19:V19">SUM(Q13:Q18)</f>
        <v>0</v>
      </c>
      <c r="R19" s="11">
        <f t="shared" si="5"/>
        <v>0</v>
      </c>
      <c r="S19" s="11">
        <f t="shared" si="5"/>
        <v>0</v>
      </c>
      <c r="T19" s="11">
        <f t="shared" si="5"/>
        <v>0</v>
      </c>
      <c r="U19" s="11">
        <f t="shared" si="5"/>
        <v>0</v>
      </c>
      <c r="V19" s="11">
        <f t="shared" si="5"/>
        <v>0</v>
      </c>
      <c r="W19" s="11">
        <f t="shared" si="3"/>
        <v>17620</v>
      </c>
      <c r="X19" s="11">
        <f t="shared" si="0"/>
        <v>0</v>
      </c>
      <c r="Y19" s="11">
        <f t="shared" si="0"/>
        <v>17620</v>
      </c>
    </row>
    <row r="20" spans="1:25" s="7" customFormat="1" ht="24.75" customHeight="1">
      <c r="A20" s="17" t="s">
        <v>16</v>
      </c>
      <c r="B20" s="11">
        <f aca="true" t="shared" si="6" ref="B20:T20">B12+B19</f>
        <v>84500</v>
      </c>
      <c r="C20" s="11">
        <f t="shared" si="6"/>
        <v>0</v>
      </c>
      <c r="D20" s="11">
        <f>B20+C20</f>
        <v>84500</v>
      </c>
      <c r="E20" s="11">
        <f t="shared" si="6"/>
        <v>152417</v>
      </c>
      <c r="F20" s="11">
        <f t="shared" si="6"/>
        <v>55933</v>
      </c>
      <c r="G20" s="11">
        <f t="shared" si="6"/>
        <v>208350</v>
      </c>
      <c r="H20" s="11">
        <f t="shared" si="6"/>
        <v>0</v>
      </c>
      <c r="I20" s="11">
        <f>I12+I19</f>
        <v>0</v>
      </c>
      <c r="J20" s="11">
        <f>J12+J19</f>
        <v>0</v>
      </c>
      <c r="K20" s="11">
        <f>K12+K19</f>
        <v>0</v>
      </c>
      <c r="L20" s="11">
        <f>L12+L19</f>
        <v>0</v>
      </c>
      <c r="M20" s="11">
        <f>M12+M19</f>
        <v>0</v>
      </c>
      <c r="N20" s="11">
        <f t="shared" si="6"/>
        <v>8114</v>
      </c>
      <c r="O20" s="11">
        <f t="shared" si="6"/>
        <v>320</v>
      </c>
      <c r="P20" s="11">
        <f t="shared" si="2"/>
        <v>8434</v>
      </c>
      <c r="Q20" s="11">
        <f t="shared" si="6"/>
        <v>3000</v>
      </c>
      <c r="R20" s="11">
        <f t="shared" si="6"/>
        <v>0</v>
      </c>
      <c r="S20" s="11">
        <f>Q20+R20</f>
        <v>3000</v>
      </c>
      <c r="T20" s="11">
        <f t="shared" si="6"/>
        <v>0</v>
      </c>
      <c r="U20" s="11">
        <f>U12+U19</f>
        <v>0</v>
      </c>
      <c r="V20" s="11">
        <f>V12+V19</f>
        <v>0</v>
      </c>
      <c r="W20" s="11">
        <f>B20+E20+H20+K20+N20+Q20+T20</f>
        <v>248031</v>
      </c>
      <c r="X20" s="11">
        <f t="shared" si="0"/>
        <v>56253</v>
      </c>
      <c r="Y20" s="11">
        <f t="shared" si="0"/>
        <v>304284</v>
      </c>
    </row>
  </sheetData>
  <mergeCells count="16">
    <mergeCell ref="K9:M9"/>
    <mergeCell ref="N9:P9"/>
    <mergeCell ref="A3:Y3"/>
    <mergeCell ref="A4:Y4"/>
    <mergeCell ref="A5:Y5"/>
    <mergeCell ref="K8:P8"/>
    <mergeCell ref="T1:Y1"/>
    <mergeCell ref="A8:A10"/>
    <mergeCell ref="W8:Y9"/>
    <mergeCell ref="Q9:S9"/>
    <mergeCell ref="T9:V9"/>
    <mergeCell ref="Q8:V8"/>
    <mergeCell ref="B8:D9"/>
    <mergeCell ref="E8:G9"/>
    <mergeCell ref="H8:J9"/>
    <mergeCell ref="A2:Y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E226"/>
  <sheetViews>
    <sheetView tabSelected="1" workbookViewId="0" topLeftCell="A28">
      <selection activeCell="B48" sqref="B48"/>
    </sheetView>
  </sheetViews>
  <sheetFormatPr defaultColWidth="9.140625" defaultRowHeight="13.5" customHeight="1"/>
  <cols>
    <col min="1" max="1" width="3.421875" style="54" customWidth="1"/>
    <col min="2" max="2" width="67.57421875" style="54" customWidth="1"/>
    <col min="3" max="3" width="10.00390625" style="54" customWidth="1"/>
    <col min="4" max="4" width="9.140625" style="54" customWidth="1"/>
    <col min="5" max="5" width="9.8515625" style="54" customWidth="1"/>
    <col min="6" max="16384" width="9.140625" style="54" customWidth="1"/>
  </cols>
  <sheetData>
    <row r="1" spans="1:5" ht="12.75" customHeight="1">
      <c r="A1" s="79" t="s">
        <v>117</v>
      </c>
      <c r="B1" s="79"/>
      <c r="C1" s="79"/>
      <c r="D1" s="79"/>
      <c r="E1" s="79"/>
    </row>
    <row r="2" spans="1:5" ht="13.5" customHeight="1">
      <c r="A2" s="81" t="s">
        <v>17</v>
      </c>
      <c r="B2" s="81"/>
      <c r="C2" s="81"/>
      <c r="D2" s="81"/>
      <c r="E2" s="81"/>
    </row>
    <row r="3" spans="1:5" ht="13.5" customHeight="1">
      <c r="A3" s="81" t="s">
        <v>271</v>
      </c>
      <c r="B3" s="81"/>
      <c r="C3" s="81"/>
      <c r="D3" s="81"/>
      <c r="E3" s="81"/>
    </row>
    <row r="4" spans="1:5" ht="13.5" customHeight="1">
      <c r="A4" s="81" t="s">
        <v>254</v>
      </c>
      <c r="B4" s="81"/>
      <c r="C4" s="81"/>
      <c r="D4" s="81"/>
      <c r="E4" s="81"/>
    </row>
    <row r="5" spans="1:5" ht="13.5" customHeight="1">
      <c r="A5" s="82" t="s">
        <v>14</v>
      </c>
      <c r="B5" s="82"/>
      <c r="C5" s="82"/>
      <c r="D5" s="82"/>
      <c r="E5" s="82"/>
    </row>
    <row r="6" spans="1:2" ht="8.25" customHeight="1">
      <c r="A6" s="80"/>
      <c r="B6" s="80"/>
    </row>
    <row r="7" spans="1:5" ht="41.25">
      <c r="A7" s="65" t="s">
        <v>230</v>
      </c>
      <c r="B7" s="64" t="s">
        <v>15</v>
      </c>
      <c r="C7" s="6" t="s">
        <v>142</v>
      </c>
      <c r="D7" s="6" t="s">
        <v>126</v>
      </c>
      <c r="E7" s="6" t="s">
        <v>127</v>
      </c>
    </row>
    <row r="8" spans="1:2" ht="12.75" customHeight="1">
      <c r="A8" s="50"/>
      <c r="B8" s="55"/>
    </row>
    <row r="9" spans="2:5" ht="13.5" customHeight="1">
      <c r="B9" s="56" t="s">
        <v>77</v>
      </c>
      <c r="C9" s="59"/>
      <c r="D9" s="59"/>
      <c r="E9" s="59"/>
    </row>
    <row r="10" spans="2:5" ht="10.5" customHeight="1">
      <c r="B10" s="56"/>
      <c r="C10" s="59"/>
      <c r="D10" s="59"/>
      <c r="E10" s="59"/>
    </row>
    <row r="11" spans="2:5" ht="13.5" customHeight="1">
      <c r="B11" s="56" t="s">
        <v>255</v>
      </c>
      <c r="C11" s="59"/>
      <c r="D11" s="59"/>
      <c r="E11" s="59"/>
    </row>
    <row r="12" spans="1:5" ht="12.75">
      <c r="A12" s="57" t="s">
        <v>98</v>
      </c>
      <c r="B12" s="58" t="s">
        <v>215</v>
      </c>
      <c r="C12" s="59">
        <v>10000</v>
      </c>
      <c r="D12" s="59"/>
      <c r="E12" s="59">
        <f aca="true" t="shared" si="0" ref="E12:E87">C12+D12</f>
        <v>10000</v>
      </c>
    </row>
    <row r="13" spans="1:5" ht="12.75">
      <c r="A13" s="57" t="s">
        <v>99</v>
      </c>
      <c r="B13" s="58" t="s">
        <v>21</v>
      </c>
      <c r="C13" s="59">
        <v>10000</v>
      </c>
      <c r="D13" s="59"/>
      <c r="E13" s="59">
        <f t="shared" si="0"/>
        <v>10000</v>
      </c>
    </row>
    <row r="14" spans="1:5" ht="12.75">
      <c r="A14" s="57" t="s">
        <v>100</v>
      </c>
      <c r="B14" s="58" t="s">
        <v>80</v>
      </c>
      <c r="C14" s="59">
        <v>20000</v>
      </c>
      <c r="D14" s="59"/>
      <c r="E14" s="59">
        <f t="shared" si="0"/>
        <v>20000</v>
      </c>
    </row>
    <row r="15" spans="1:5" ht="25.5">
      <c r="A15" s="57" t="s">
        <v>101</v>
      </c>
      <c r="B15" s="58" t="s">
        <v>25</v>
      </c>
      <c r="C15" s="59">
        <v>15000</v>
      </c>
      <c r="D15" s="59"/>
      <c r="E15" s="59">
        <f t="shared" si="0"/>
        <v>15000</v>
      </c>
    </row>
    <row r="16" spans="1:5" ht="12.75">
      <c r="A16" s="57" t="s">
        <v>102</v>
      </c>
      <c r="B16" s="58" t="s">
        <v>26</v>
      </c>
      <c r="C16" s="59">
        <v>12000</v>
      </c>
      <c r="D16" s="59"/>
      <c r="E16" s="59">
        <f t="shared" si="0"/>
        <v>12000</v>
      </c>
    </row>
    <row r="17" spans="1:5" ht="12.75">
      <c r="A17" s="57" t="s">
        <v>103</v>
      </c>
      <c r="B17" s="58" t="s">
        <v>295</v>
      </c>
      <c r="C17" s="59">
        <v>3000</v>
      </c>
      <c r="D17" s="59"/>
      <c r="E17" s="59">
        <f t="shared" si="0"/>
        <v>3000</v>
      </c>
    </row>
    <row r="18" spans="1:5" ht="13.5" customHeight="1">
      <c r="A18" s="57"/>
      <c r="B18" s="56" t="s">
        <v>288</v>
      </c>
      <c r="C18" s="61">
        <f>SUM(C12:C17)</f>
        <v>70000</v>
      </c>
      <c r="D18" s="61">
        <f>SUM(D12:D17)</f>
        <v>0</v>
      </c>
      <c r="E18" s="61">
        <f t="shared" si="0"/>
        <v>70000</v>
      </c>
    </row>
    <row r="19" spans="1:5" ht="13.5" customHeight="1">
      <c r="A19" s="57"/>
      <c r="B19" s="56" t="s">
        <v>289</v>
      </c>
      <c r="C19" s="61">
        <f>C18*0.2</f>
        <v>14000</v>
      </c>
      <c r="D19" s="59"/>
      <c r="E19" s="61">
        <f t="shared" si="0"/>
        <v>14000</v>
      </c>
    </row>
    <row r="20" spans="1:5" ht="13.5" customHeight="1">
      <c r="A20" s="57"/>
      <c r="B20" s="56" t="s">
        <v>221</v>
      </c>
      <c r="C20" s="61">
        <f>SUM(C18:C19)</f>
        <v>84000</v>
      </c>
      <c r="D20" s="61">
        <f>SUM(D18:D19)</f>
        <v>0</v>
      </c>
      <c r="E20" s="61">
        <f t="shared" si="0"/>
        <v>84000</v>
      </c>
    </row>
    <row r="21" spans="1:5" ht="13.5" customHeight="1">
      <c r="A21" s="57"/>
      <c r="B21" s="56"/>
      <c r="C21" s="59"/>
      <c r="D21" s="59"/>
      <c r="E21" s="59"/>
    </row>
    <row r="22" spans="1:5" ht="13.5" customHeight="1">
      <c r="A22" s="57"/>
      <c r="B22" s="56" t="s">
        <v>290</v>
      </c>
      <c r="C22" s="59"/>
      <c r="D22" s="59"/>
      <c r="E22" s="59"/>
    </row>
    <row r="23" spans="1:5" ht="13.5" customHeight="1">
      <c r="A23" s="57"/>
      <c r="B23" s="60" t="s">
        <v>146</v>
      </c>
      <c r="C23" s="59"/>
      <c r="D23" s="59"/>
      <c r="E23" s="59"/>
    </row>
    <row r="24" spans="1:5" ht="13.5" customHeight="1">
      <c r="A24" s="57" t="s">
        <v>98</v>
      </c>
      <c r="B24" s="58" t="s">
        <v>147</v>
      </c>
      <c r="C24" s="59">
        <v>8400</v>
      </c>
      <c r="D24" s="59"/>
      <c r="E24" s="59">
        <f t="shared" si="0"/>
        <v>8400</v>
      </c>
    </row>
    <row r="25" spans="1:5" ht="13.5" customHeight="1">
      <c r="A25" s="57" t="s">
        <v>99</v>
      </c>
      <c r="B25" s="58" t="s">
        <v>227</v>
      </c>
      <c r="C25" s="59">
        <v>840</v>
      </c>
      <c r="D25" s="59"/>
      <c r="E25" s="59">
        <f t="shared" si="0"/>
        <v>840</v>
      </c>
    </row>
    <row r="26" spans="1:5" ht="13.5" customHeight="1">
      <c r="A26" s="57" t="s">
        <v>100</v>
      </c>
      <c r="B26" s="58" t="s">
        <v>8</v>
      </c>
      <c r="C26" s="59">
        <v>3900</v>
      </c>
      <c r="D26" s="59">
        <v>200</v>
      </c>
      <c r="E26" s="59">
        <f t="shared" si="0"/>
        <v>4100</v>
      </c>
    </row>
    <row r="27" spans="1:5" ht="13.5" customHeight="1">
      <c r="A27" s="57" t="s">
        <v>101</v>
      </c>
      <c r="B27" s="58" t="s">
        <v>231</v>
      </c>
      <c r="C27" s="59">
        <v>500</v>
      </c>
      <c r="D27" s="59"/>
      <c r="E27" s="59">
        <f t="shared" si="0"/>
        <v>500</v>
      </c>
    </row>
    <row r="28" spans="1:5" ht="13.5" customHeight="1">
      <c r="A28" s="57"/>
      <c r="B28" s="56" t="s">
        <v>148</v>
      </c>
      <c r="C28" s="61">
        <f>SUM(C24:C27)</f>
        <v>13640</v>
      </c>
      <c r="D28" s="61">
        <f>SUM(D24:D27)</f>
        <v>200</v>
      </c>
      <c r="E28" s="61">
        <f>SUM(E24:E27)</f>
        <v>13840</v>
      </c>
    </row>
    <row r="29" spans="1:5" ht="13.5" customHeight="1">
      <c r="A29" s="57"/>
      <c r="B29" s="56"/>
      <c r="C29" s="61"/>
      <c r="D29" s="59"/>
      <c r="E29" s="59"/>
    </row>
    <row r="30" spans="1:5" ht="13.5" customHeight="1">
      <c r="A30" s="57"/>
      <c r="B30" s="60" t="s">
        <v>218</v>
      </c>
      <c r="C30" s="61"/>
      <c r="D30" s="59"/>
      <c r="E30" s="59"/>
    </row>
    <row r="31" spans="1:5" ht="13.5" customHeight="1">
      <c r="A31" s="57" t="s">
        <v>98</v>
      </c>
      <c r="B31" s="58" t="s">
        <v>79</v>
      </c>
      <c r="C31" s="59">
        <v>2100</v>
      </c>
      <c r="D31" s="59"/>
      <c r="E31" s="59">
        <f t="shared" si="0"/>
        <v>2100</v>
      </c>
    </row>
    <row r="32" spans="1:5" ht="13.5" customHeight="1">
      <c r="A32" s="57" t="s">
        <v>99</v>
      </c>
      <c r="B32" s="58" t="s">
        <v>216</v>
      </c>
      <c r="C32" s="59">
        <v>5300</v>
      </c>
      <c r="D32" s="59"/>
      <c r="E32" s="59">
        <f t="shared" si="0"/>
        <v>5300</v>
      </c>
    </row>
    <row r="33" spans="1:5" ht="13.5" customHeight="1">
      <c r="A33" s="57" t="s">
        <v>100</v>
      </c>
      <c r="B33" s="58" t="s">
        <v>217</v>
      </c>
      <c r="C33" s="59">
        <v>4000</v>
      </c>
      <c r="D33" s="59"/>
      <c r="E33" s="59">
        <f t="shared" si="0"/>
        <v>4000</v>
      </c>
    </row>
    <row r="34" spans="1:5" ht="12.75">
      <c r="A34" s="57" t="s">
        <v>101</v>
      </c>
      <c r="B34" s="58" t="s">
        <v>78</v>
      </c>
      <c r="C34" s="59">
        <v>8000</v>
      </c>
      <c r="D34" s="59"/>
      <c r="E34" s="59">
        <f t="shared" si="0"/>
        <v>8000</v>
      </c>
    </row>
    <row r="35" spans="1:5" ht="12.75">
      <c r="A35" s="57" t="s">
        <v>102</v>
      </c>
      <c r="B35" s="58" t="s">
        <v>22</v>
      </c>
      <c r="C35" s="59">
        <v>8000</v>
      </c>
      <c r="D35" s="59"/>
      <c r="E35" s="59">
        <f t="shared" si="0"/>
        <v>8000</v>
      </c>
    </row>
    <row r="36" spans="1:5" ht="12.75">
      <c r="A36" s="57" t="s">
        <v>103</v>
      </c>
      <c r="B36" s="58" t="s">
        <v>285</v>
      </c>
      <c r="C36" s="59">
        <v>1200</v>
      </c>
      <c r="D36" s="59"/>
      <c r="E36" s="59">
        <f t="shared" si="0"/>
        <v>1200</v>
      </c>
    </row>
    <row r="37" spans="1:5" ht="12.75">
      <c r="A37" s="57" t="s">
        <v>104</v>
      </c>
      <c r="B37" s="58" t="s">
        <v>219</v>
      </c>
      <c r="C37" s="59">
        <v>3000</v>
      </c>
      <c r="D37" s="59"/>
      <c r="E37" s="59">
        <f t="shared" si="0"/>
        <v>3000</v>
      </c>
    </row>
    <row r="38" spans="1:5" ht="12.75">
      <c r="A38" s="57" t="s">
        <v>105</v>
      </c>
      <c r="B38" s="58" t="s">
        <v>220</v>
      </c>
      <c r="C38" s="59">
        <v>19033</v>
      </c>
      <c r="D38" s="59"/>
      <c r="E38" s="59">
        <f t="shared" si="0"/>
        <v>19033</v>
      </c>
    </row>
    <row r="39" spans="1:5" ht="12.75">
      <c r="A39" s="57" t="s">
        <v>106</v>
      </c>
      <c r="B39" s="58" t="s">
        <v>23</v>
      </c>
      <c r="C39" s="59">
        <v>6000</v>
      </c>
      <c r="D39" s="59"/>
      <c r="E39" s="59">
        <f t="shared" si="0"/>
        <v>6000</v>
      </c>
    </row>
    <row r="40" spans="1:5" ht="12.75">
      <c r="A40" s="57" t="s">
        <v>107</v>
      </c>
      <c r="B40" s="58" t="s">
        <v>24</v>
      </c>
      <c r="C40" s="59">
        <v>10000</v>
      </c>
      <c r="D40" s="59"/>
      <c r="E40" s="59">
        <f t="shared" si="0"/>
        <v>10000</v>
      </c>
    </row>
    <row r="41" spans="1:5" ht="12.75">
      <c r="A41" s="57" t="s">
        <v>108</v>
      </c>
      <c r="B41" s="58" t="s">
        <v>81</v>
      </c>
      <c r="C41" s="59">
        <v>1000</v>
      </c>
      <c r="D41" s="59"/>
      <c r="E41" s="59">
        <f t="shared" si="0"/>
        <v>1000</v>
      </c>
    </row>
    <row r="42" spans="1:5" ht="13.5" customHeight="1">
      <c r="A42" s="57" t="s">
        <v>109</v>
      </c>
      <c r="B42" s="58" t="s">
        <v>270</v>
      </c>
      <c r="C42" s="59">
        <v>5500</v>
      </c>
      <c r="D42" s="59"/>
      <c r="E42" s="59">
        <f t="shared" si="0"/>
        <v>5500</v>
      </c>
    </row>
    <row r="43" spans="1:5" ht="13.5" customHeight="1">
      <c r="A43" s="57" t="s">
        <v>110</v>
      </c>
      <c r="B43" s="58" t="s">
        <v>143</v>
      </c>
      <c r="C43" s="59">
        <v>11000</v>
      </c>
      <c r="D43" s="59">
        <v>2000</v>
      </c>
      <c r="E43" s="59">
        <f t="shared" si="0"/>
        <v>13000</v>
      </c>
    </row>
    <row r="44" spans="1:5" ht="13.5" customHeight="1">
      <c r="A44" s="57" t="s">
        <v>111</v>
      </c>
      <c r="B44" s="58" t="s">
        <v>144</v>
      </c>
      <c r="C44" s="59">
        <v>1200</v>
      </c>
      <c r="D44" s="59"/>
      <c r="E44" s="59">
        <f t="shared" si="0"/>
        <v>1200</v>
      </c>
    </row>
    <row r="45" spans="1:5" ht="25.5">
      <c r="A45" s="57" t="s">
        <v>112</v>
      </c>
      <c r="B45" s="58" t="s">
        <v>312</v>
      </c>
      <c r="C45" s="59"/>
      <c r="D45" s="59">
        <v>3900</v>
      </c>
      <c r="E45" s="59">
        <f t="shared" si="0"/>
        <v>3900</v>
      </c>
    </row>
    <row r="46" spans="1:5" ht="13.5" customHeight="1">
      <c r="A46" s="57" t="s">
        <v>113</v>
      </c>
      <c r="B46" s="58" t="s">
        <v>149</v>
      </c>
      <c r="C46" s="59"/>
      <c r="D46" s="59">
        <v>12500</v>
      </c>
      <c r="E46" s="59">
        <f t="shared" si="0"/>
        <v>12500</v>
      </c>
    </row>
    <row r="47" spans="1:5" ht="13.5" customHeight="1">
      <c r="A47" s="57" t="s">
        <v>114</v>
      </c>
      <c r="B47" s="58" t="s">
        <v>150</v>
      </c>
      <c r="C47" s="59"/>
      <c r="D47" s="59">
        <v>13000</v>
      </c>
      <c r="E47" s="59">
        <f t="shared" si="0"/>
        <v>13000</v>
      </c>
    </row>
    <row r="48" spans="1:5" ht="12.75">
      <c r="A48" s="57"/>
      <c r="B48" s="56" t="s">
        <v>222</v>
      </c>
      <c r="C48" s="61">
        <f>SUM(C31:C47)</f>
        <v>85333</v>
      </c>
      <c r="D48" s="61">
        <f>SUM(D31:D47)</f>
        <v>31400</v>
      </c>
      <c r="E48" s="61">
        <f>SUM(E31:E47)</f>
        <v>116733</v>
      </c>
    </row>
    <row r="49" spans="1:5" ht="12.75">
      <c r="A49" s="57"/>
      <c r="B49" s="58"/>
      <c r="C49" s="59"/>
      <c r="D49" s="59"/>
      <c r="E49" s="59"/>
    </row>
    <row r="50" spans="1:5" ht="13.5" customHeight="1">
      <c r="A50" s="57"/>
      <c r="B50" s="60" t="s">
        <v>287</v>
      </c>
      <c r="C50" s="59"/>
      <c r="D50" s="59"/>
      <c r="E50" s="59"/>
    </row>
    <row r="51" spans="1:5" ht="13.5" customHeight="1">
      <c r="A51" s="57" t="s">
        <v>98</v>
      </c>
      <c r="B51" s="58" t="s">
        <v>286</v>
      </c>
      <c r="C51" s="59">
        <v>7421</v>
      </c>
      <c r="D51" s="59"/>
      <c r="E51" s="59">
        <f t="shared" si="0"/>
        <v>7421</v>
      </c>
    </row>
    <row r="52" spans="1:5" ht="13.5" customHeight="1">
      <c r="A52" s="57" t="s">
        <v>99</v>
      </c>
      <c r="B52" s="58" t="s">
        <v>151</v>
      </c>
      <c r="C52" s="59"/>
      <c r="D52" s="59">
        <v>15000</v>
      </c>
      <c r="E52" s="59">
        <f t="shared" si="0"/>
        <v>15000</v>
      </c>
    </row>
    <row r="53" spans="1:5" ht="13.5" customHeight="1">
      <c r="A53" s="57" t="s">
        <v>100</v>
      </c>
      <c r="B53" s="58" t="s">
        <v>7</v>
      </c>
      <c r="C53" s="59">
        <v>6250</v>
      </c>
      <c r="D53" s="59"/>
      <c r="E53" s="59">
        <f t="shared" si="0"/>
        <v>6250</v>
      </c>
    </row>
    <row r="54" spans="1:5" ht="13.5" customHeight="1">
      <c r="A54" s="57" t="s">
        <v>101</v>
      </c>
      <c r="B54" s="58" t="s">
        <v>5</v>
      </c>
      <c r="C54" s="59">
        <v>160</v>
      </c>
      <c r="D54" s="59"/>
      <c r="E54" s="59">
        <f t="shared" si="0"/>
        <v>160</v>
      </c>
    </row>
    <row r="55" spans="1:5" ht="13.5" customHeight="1">
      <c r="A55" s="57" t="s">
        <v>102</v>
      </c>
      <c r="B55" s="58" t="s">
        <v>123</v>
      </c>
      <c r="C55" s="59">
        <v>130</v>
      </c>
      <c r="D55" s="59"/>
      <c r="E55" s="59">
        <f t="shared" si="0"/>
        <v>130</v>
      </c>
    </row>
    <row r="56" spans="1:5" ht="13.5" customHeight="1">
      <c r="A56" s="57" t="s">
        <v>103</v>
      </c>
      <c r="B56" s="58" t="s">
        <v>228</v>
      </c>
      <c r="C56" s="59">
        <v>250</v>
      </c>
      <c r="D56" s="59"/>
      <c r="E56" s="59">
        <f t="shared" si="0"/>
        <v>250</v>
      </c>
    </row>
    <row r="57" spans="1:5" ht="13.5" customHeight="1">
      <c r="A57" s="57" t="s">
        <v>104</v>
      </c>
      <c r="B57" s="58" t="s">
        <v>6</v>
      </c>
      <c r="C57" s="59">
        <v>800</v>
      </c>
      <c r="D57" s="59"/>
      <c r="E57" s="59">
        <f t="shared" si="0"/>
        <v>800</v>
      </c>
    </row>
    <row r="58" spans="1:5" ht="13.5" customHeight="1">
      <c r="A58" s="57"/>
      <c r="B58" s="56" t="s">
        <v>291</v>
      </c>
      <c r="C58" s="61">
        <f>SUM(C51:C57)</f>
        <v>15011</v>
      </c>
      <c r="D58" s="61">
        <f>SUM(D51:D57)</f>
        <v>15000</v>
      </c>
      <c r="E58" s="61">
        <f>SUM(E51:E57)</f>
        <v>30011</v>
      </c>
    </row>
    <row r="59" spans="1:5" ht="12.75">
      <c r="A59" s="57"/>
      <c r="B59" s="58"/>
      <c r="C59" s="59"/>
      <c r="D59" s="59"/>
      <c r="E59" s="59"/>
    </row>
    <row r="60" spans="1:5" ht="13.5" customHeight="1">
      <c r="A60" s="57"/>
      <c r="B60" s="56" t="s">
        <v>292</v>
      </c>
      <c r="C60" s="61">
        <f>C28+C48+C58</f>
        <v>113984</v>
      </c>
      <c r="D60" s="61">
        <f>D28+D48+D58</f>
        <v>46600</v>
      </c>
      <c r="E60" s="61">
        <f>E28+E48+E58</f>
        <v>160584</v>
      </c>
    </row>
    <row r="61" spans="1:5" ht="13.5" customHeight="1">
      <c r="A61" s="57"/>
      <c r="B61" s="56" t="s">
        <v>258</v>
      </c>
      <c r="C61" s="61">
        <v>22797</v>
      </c>
      <c r="D61" s="61">
        <v>9333</v>
      </c>
      <c r="E61" s="61">
        <f t="shared" si="0"/>
        <v>32130</v>
      </c>
    </row>
    <row r="62" spans="1:5" ht="13.5" customHeight="1">
      <c r="A62" s="57"/>
      <c r="B62" s="56" t="s">
        <v>293</v>
      </c>
      <c r="C62" s="61">
        <f>SUM(C60:C61)</f>
        <v>136781</v>
      </c>
      <c r="D62" s="61">
        <f>SUM(D60:D61)</f>
        <v>55933</v>
      </c>
      <c r="E62" s="61">
        <f>SUM(E60:E61)</f>
        <v>192714</v>
      </c>
    </row>
    <row r="63" spans="1:5" ht="13.5" customHeight="1">
      <c r="A63" s="57"/>
      <c r="B63" s="56"/>
      <c r="C63" s="61"/>
      <c r="D63" s="61"/>
      <c r="E63" s="61"/>
    </row>
    <row r="64" spans="1:5" ht="13.5" customHeight="1">
      <c r="A64" s="57"/>
      <c r="B64" s="56" t="s">
        <v>152</v>
      </c>
      <c r="C64" s="61"/>
      <c r="D64" s="61"/>
      <c r="E64" s="61"/>
    </row>
    <row r="65" spans="1:5" ht="13.5" customHeight="1">
      <c r="A65" s="57"/>
      <c r="B65" s="58" t="s">
        <v>153</v>
      </c>
      <c r="C65" s="61"/>
      <c r="D65" s="59">
        <v>1100</v>
      </c>
      <c r="E65" s="59">
        <f>SUM(C65:D65)</f>
        <v>1100</v>
      </c>
    </row>
    <row r="66" spans="1:5" ht="13.5" customHeight="1">
      <c r="A66" s="57"/>
      <c r="B66" s="56" t="s">
        <v>154</v>
      </c>
      <c r="C66" s="61">
        <f>SUM(C65)</f>
        <v>0</v>
      </c>
      <c r="D66" s="61">
        <f>SUM(D65)</f>
        <v>1100</v>
      </c>
      <c r="E66" s="61">
        <f>SUM(E65)</f>
        <v>1100</v>
      </c>
    </row>
    <row r="67" spans="1:5" ht="13.5" customHeight="1">
      <c r="A67" s="57"/>
      <c r="B67" s="56"/>
      <c r="C67" s="61"/>
      <c r="D67" s="61"/>
      <c r="E67" s="61"/>
    </row>
    <row r="68" spans="1:5" ht="12.75">
      <c r="A68" s="57"/>
      <c r="B68" s="56" t="s">
        <v>213</v>
      </c>
      <c r="C68" s="61"/>
      <c r="D68" s="59"/>
      <c r="E68" s="59"/>
    </row>
    <row r="69" spans="1:5" ht="12.75">
      <c r="A69" s="57" t="s">
        <v>98</v>
      </c>
      <c r="B69" s="58" t="s">
        <v>212</v>
      </c>
      <c r="C69" s="59">
        <v>2250</v>
      </c>
      <c r="D69" s="59"/>
      <c r="E69" s="59">
        <f t="shared" si="0"/>
        <v>2250</v>
      </c>
    </row>
    <row r="70" spans="1:5" ht="25.5">
      <c r="A70" s="57" t="s">
        <v>99</v>
      </c>
      <c r="B70" s="58" t="s">
        <v>253</v>
      </c>
      <c r="C70" s="59">
        <v>4380</v>
      </c>
      <c r="D70" s="59">
        <v>-4380</v>
      </c>
      <c r="E70" s="59">
        <f t="shared" si="0"/>
        <v>0</v>
      </c>
    </row>
    <row r="71" spans="1:5" ht="12.75">
      <c r="A71" s="57" t="s">
        <v>100</v>
      </c>
      <c r="B71" s="58" t="s">
        <v>155</v>
      </c>
      <c r="C71" s="59"/>
      <c r="D71" s="59">
        <v>2000</v>
      </c>
      <c r="E71" s="59">
        <f t="shared" si="0"/>
        <v>2000</v>
      </c>
    </row>
    <row r="72" spans="1:5" ht="12.75">
      <c r="A72" s="57" t="s">
        <v>101</v>
      </c>
      <c r="B72" s="58" t="s">
        <v>156</v>
      </c>
      <c r="C72" s="59"/>
      <c r="D72" s="59">
        <v>1000</v>
      </c>
      <c r="E72" s="59">
        <f t="shared" si="0"/>
        <v>1000</v>
      </c>
    </row>
    <row r="73" spans="1:5" ht="12.75">
      <c r="A73" s="57" t="s">
        <v>102</v>
      </c>
      <c r="B73" s="58" t="s">
        <v>157</v>
      </c>
      <c r="C73" s="59"/>
      <c r="D73" s="59">
        <v>500</v>
      </c>
      <c r="E73" s="59">
        <f t="shared" si="0"/>
        <v>500</v>
      </c>
    </row>
    <row r="74" spans="1:5" ht="12.75">
      <c r="A74" s="57" t="s">
        <v>103</v>
      </c>
      <c r="B74" s="58" t="s">
        <v>158</v>
      </c>
      <c r="C74" s="59"/>
      <c r="D74" s="59">
        <v>100</v>
      </c>
      <c r="E74" s="59">
        <f t="shared" si="0"/>
        <v>100</v>
      </c>
    </row>
    <row r="75" spans="1:5" ht="12.75">
      <c r="A75" s="57"/>
      <c r="B75" s="56" t="s">
        <v>214</v>
      </c>
      <c r="C75" s="61">
        <f>SUM(C69:C74)</f>
        <v>6630</v>
      </c>
      <c r="D75" s="61">
        <f>SUM(D69:D74)</f>
        <v>-780</v>
      </c>
      <c r="E75" s="61">
        <f>SUM(E69:E74)</f>
        <v>5850</v>
      </c>
    </row>
    <row r="76" spans="1:5" ht="12.75">
      <c r="A76" s="57"/>
      <c r="B76" s="58"/>
      <c r="C76" s="59"/>
      <c r="D76" s="59"/>
      <c r="E76" s="59"/>
    </row>
    <row r="77" spans="1:5" ht="12.75">
      <c r="A77" s="57"/>
      <c r="B77" s="56" t="s">
        <v>229</v>
      </c>
      <c r="C77" s="61">
        <v>3000</v>
      </c>
      <c r="D77" s="59"/>
      <c r="E77" s="61">
        <f t="shared" si="0"/>
        <v>3000</v>
      </c>
    </row>
    <row r="78" spans="1:5" ht="12.75">
      <c r="A78" s="57"/>
      <c r="B78" s="58"/>
      <c r="C78" s="59"/>
      <c r="D78" s="59"/>
      <c r="E78" s="59"/>
    </row>
    <row r="79" spans="1:5" s="62" customFormat="1" ht="13.5" customHeight="1">
      <c r="A79" s="57"/>
      <c r="B79" s="56" t="s">
        <v>223</v>
      </c>
      <c r="C79" s="61">
        <f>C88+C106</f>
        <v>12120</v>
      </c>
      <c r="D79" s="61"/>
      <c r="E79" s="61">
        <f t="shared" si="0"/>
        <v>12120</v>
      </c>
    </row>
    <row r="80" spans="1:5" s="62" customFormat="1" ht="13.5" customHeight="1">
      <c r="A80" s="57"/>
      <c r="B80" s="56"/>
      <c r="C80" s="61"/>
      <c r="D80" s="61"/>
      <c r="E80" s="59"/>
    </row>
    <row r="81" spans="2:5" s="62" customFormat="1" ht="13.5" customHeight="1">
      <c r="B81" s="56" t="s">
        <v>294</v>
      </c>
      <c r="C81" s="61">
        <f>C62+C20+C75+C77+C79+C66</f>
        <v>242531</v>
      </c>
      <c r="D81" s="61">
        <f>D62+D20+D75+D77+D79+D66</f>
        <v>56253</v>
      </c>
      <c r="E81" s="61">
        <f>E62+E20+E75+E77+E79+E66</f>
        <v>298784</v>
      </c>
    </row>
    <row r="82" spans="2:5" s="62" customFormat="1" ht="12.75">
      <c r="B82" s="56"/>
      <c r="C82" s="61"/>
      <c r="D82" s="61"/>
      <c r="E82" s="59"/>
    </row>
    <row r="83" spans="2:5" s="62" customFormat="1" ht="13.5" customHeight="1">
      <c r="B83" s="56" t="s">
        <v>20</v>
      </c>
      <c r="C83" s="61"/>
      <c r="D83" s="61"/>
      <c r="E83" s="59"/>
    </row>
    <row r="84" spans="1:5" ht="13.5" customHeight="1">
      <c r="A84" s="54" t="s">
        <v>98</v>
      </c>
      <c r="B84" s="58" t="s">
        <v>224</v>
      </c>
      <c r="C84" s="59">
        <v>8000</v>
      </c>
      <c r="D84" s="59"/>
      <c r="E84" s="59">
        <f t="shared" si="0"/>
        <v>8000</v>
      </c>
    </row>
    <row r="85" spans="1:5" ht="12.75">
      <c r="A85" s="54" t="s">
        <v>99</v>
      </c>
      <c r="B85" s="58" t="s">
        <v>120</v>
      </c>
      <c r="C85" s="59">
        <v>850</v>
      </c>
      <c r="D85" s="59"/>
      <c r="E85" s="59">
        <f t="shared" si="0"/>
        <v>850</v>
      </c>
    </row>
    <row r="86" spans="1:5" ht="12.75">
      <c r="A86" s="54" t="s">
        <v>100</v>
      </c>
      <c r="B86" s="58" t="s">
        <v>232</v>
      </c>
      <c r="C86" s="59">
        <f>SUM(C84:C85)</f>
        <v>8850</v>
      </c>
      <c r="D86" s="59"/>
      <c r="E86" s="59">
        <f t="shared" si="0"/>
        <v>8850</v>
      </c>
    </row>
    <row r="87" spans="1:5" ht="13.5" customHeight="1">
      <c r="A87" s="54" t="s">
        <v>101</v>
      </c>
      <c r="B87" s="58" t="s">
        <v>257</v>
      </c>
      <c r="C87" s="59">
        <f>C86*0.2</f>
        <v>1770</v>
      </c>
      <c r="D87" s="59"/>
      <c r="E87" s="59">
        <f t="shared" si="0"/>
        <v>1770</v>
      </c>
    </row>
    <row r="88" spans="2:5" s="62" customFormat="1" ht="13.5" customHeight="1">
      <c r="B88" s="56" t="s">
        <v>145</v>
      </c>
      <c r="C88" s="61">
        <f>C86+C87</f>
        <v>10620</v>
      </c>
      <c r="D88" s="61">
        <f>D86+D87</f>
        <v>0</v>
      </c>
      <c r="E88" s="61">
        <f>E86+E87</f>
        <v>10620</v>
      </c>
    </row>
    <row r="89" spans="2:5" s="62" customFormat="1" ht="12.75">
      <c r="B89" s="56"/>
      <c r="C89" s="61"/>
      <c r="D89" s="61"/>
      <c r="E89" s="59"/>
    </row>
    <row r="90" spans="2:5" s="62" customFormat="1" ht="13.5" customHeight="1">
      <c r="B90" s="56" t="s">
        <v>31</v>
      </c>
      <c r="C90" s="61"/>
      <c r="D90" s="61"/>
      <c r="E90" s="59"/>
    </row>
    <row r="91" spans="1:5" s="62" customFormat="1" ht="13.5" customHeight="1">
      <c r="A91" s="54" t="s">
        <v>98</v>
      </c>
      <c r="B91" s="58" t="s">
        <v>27</v>
      </c>
      <c r="C91" s="59">
        <v>417</v>
      </c>
      <c r="D91" s="61"/>
      <c r="E91" s="59">
        <f>C91+D91</f>
        <v>417</v>
      </c>
    </row>
    <row r="92" spans="1:5" s="62" customFormat="1" ht="13.5" customHeight="1">
      <c r="A92" s="54" t="s">
        <v>99</v>
      </c>
      <c r="B92" s="58" t="s">
        <v>256</v>
      </c>
      <c r="C92" s="59">
        <v>83</v>
      </c>
      <c r="D92" s="61"/>
      <c r="E92" s="59">
        <f>C92+D92</f>
        <v>83</v>
      </c>
    </row>
    <row r="93" spans="1:5" s="62" customFormat="1" ht="13.5" customHeight="1">
      <c r="A93" s="54" t="s">
        <v>100</v>
      </c>
      <c r="B93" s="58" t="s">
        <v>28</v>
      </c>
      <c r="C93" s="59">
        <v>2596</v>
      </c>
      <c r="D93" s="61"/>
      <c r="E93" s="59">
        <f>C93+D93</f>
        <v>2596</v>
      </c>
    </row>
    <row r="94" spans="1:5" s="62" customFormat="1" ht="13.5" customHeight="1">
      <c r="A94" s="54" t="s">
        <v>101</v>
      </c>
      <c r="B94" s="58" t="s">
        <v>257</v>
      </c>
      <c r="C94" s="59">
        <v>520</v>
      </c>
      <c r="D94" s="61"/>
      <c r="E94" s="59">
        <f>C94+D94</f>
        <v>520</v>
      </c>
    </row>
    <row r="95" spans="1:5" s="62" customFormat="1" ht="13.5" customHeight="1">
      <c r="A95" s="54" t="s">
        <v>102</v>
      </c>
      <c r="B95" s="58" t="s">
        <v>30</v>
      </c>
      <c r="C95" s="59">
        <v>1484</v>
      </c>
      <c r="D95" s="61"/>
      <c r="E95" s="59">
        <f>C95+D95</f>
        <v>1484</v>
      </c>
    </row>
    <row r="96" spans="1:5" s="62" customFormat="1" ht="13.5" customHeight="1">
      <c r="A96" s="54"/>
      <c r="B96" s="56" t="s">
        <v>284</v>
      </c>
      <c r="C96" s="61">
        <f>SUM(C91:C95)</f>
        <v>5100</v>
      </c>
      <c r="D96" s="61">
        <f>SUM(D91:D95)</f>
        <v>0</v>
      </c>
      <c r="E96" s="61">
        <f>SUM(E91:E95)</f>
        <v>5100</v>
      </c>
    </row>
    <row r="97" spans="1:5" s="62" customFormat="1" ht="13.5" customHeight="1">
      <c r="A97" s="54"/>
      <c r="B97" s="58"/>
      <c r="C97" s="61"/>
      <c r="D97" s="61"/>
      <c r="E97" s="59"/>
    </row>
    <row r="98" spans="2:5" s="62" customFormat="1" ht="13.5" customHeight="1">
      <c r="B98" s="56" t="s">
        <v>116</v>
      </c>
      <c r="C98" s="61"/>
      <c r="D98" s="61"/>
      <c r="E98" s="59"/>
    </row>
    <row r="99" spans="1:5" ht="13.5" customHeight="1">
      <c r="A99" s="54" t="s">
        <v>98</v>
      </c>
      <c r="B99" s="54" t="s">
        <v>225</v>
      </c>
      <c r="C99" s="59">
        <v>333</v>
      </c>
      <c r="D99" s="59"/>
      <c r="E99" s="59">
        <f>C99+D99</f>
        <v>333</v>
      </c>
    </row>
    <row r="100" spans="1:5" ht="13.5" customHeight="1">
      <c r="A100" s="54" t="s">
        <v>99</v>
      </c>
      <c r="B100" s="54" t="s">
        <v>257</v>
      </c>
      <c r="C100" s="59">
        <f>C99*0.2</f>
        <v>66.60000000000001</v>
      </c>
      <c r="D100" s="59"/>
      <c r="E100" s="59">
        <f>C100+D100</f>
        <v>66.60000000000001</v>
      </c>
    </row>
    <row r="101" spans="2:5" s="62" customFormat="1" ht="13.5" customHeight="1">
      <c r="B101" s="62" t="s">
        <v>121</v>
      </c>
      <c r="C101" s="61">
        <f>SUM(C99:C100)</f>
        <v>399.6</v>
      </c>
      <c r="D101" s="61">
        <f>SUM(D99:D100)</f>
        <v>0</v>
      </c>
      <c r="E101" s="61">
        <f>SUM(E99:E100)</f>
        <v>399.6</v>
      </c>
    </row>
    <row r="102" spans="3:5" s="62" customFormat="1" ht="13.5" customHeight="1">
      <c r="C102" s="61"/>
      <c r="D102" s="61"/>
      <c r="E102" s="59"/>
    </row>
    <row r="103" spans="2:5" s="62" customFormat="1" ht="13.5" customHeight="1">
      <c r="B103" s="62" t="s">
        <v>205</v>
      </c>
      <c r="C103" s="61"/>
      <c r="D103" s="61"/>
      <c r="E103" s="59"/>
    </row>
    <row r="104" spans="1:5" s="62" customFormat="1" ht="13.5" customHeight="1">
      <c r="A104" s="54" t="s">
        <v>98</v>
      </c>
      <c r="B104" s="54" t="s">
        <v>122</v>
      </c>
      <c r="C104" s="59">
        <v>1250</v>
      </c>
      <c r="D104" s="61"/>
      <c r="E104" s="59">
        <f>C104+D104</f>
        <v>1250</v>
      </c>
    </row>
    <row r="105" spans="1:5" s="62" customFormat="1" ht="13.5" customHeight="1">
      <c r="A105" s="54" t="s">
        <v>99</v>
      </c>
      <c r="B105" s="54" t="s">
        <v>29</v>
      </c>
      <c r="C105" s="59">
        <v>250</v>
      </c>
      <c r="D105" s="61"/>
      <c r="E105" s="59">
        <f>C105+D105</f>
        <v>250</v>
      </c>
    </row>
    <row r="106" spans="2:5" s="62" customFormat="1" ht="13.5" customHeight="1">
      <c r="B106" s="62" t="s">
        <v>0</v>
      </c>
      <c r="C106" s="61">
        <f>SUM(C104:C105)</f>
        <v>1500</v>
      </c>
      <c r="D106" s="61">
        <f>SUM(D104:D105)</f>
        <v>0</v>
      </c>
      <c r="E106" s="61">
        <f>SUM(E104:E105)</f>
        <v>1500</v>
      </c>
    </row>
    <row r="107" spans="3:5" s="62" customFormat="1" ht="13.5" customHeight="1">
      <c r="C107" s="61"/>
      <c r="D107" s="61"/>
      <c r="E107" s="59"/>
    </row>
    <row r="108" spans="2:5" s="62" customFormat="1" ht="13.5" customHeight="1">
      <c r="B108" s="62" t="s">
        <v>268</v>
      </c>
      <c r="C108" s="61">
        <f>C88+C96+C101+C106</f>
        <v>17619.6</v>
      </c>
      <c r="D108" s="61">
        <f>D88+D96+D101+D106</f>
        <v>0</v>
      </c>
      <c r="E108" s="61">
        <f>E88+E96+E101+E106</f>
        <v>17619.6</v>
      </c>
    </row>
    <row r="109" spans="2:5" s="62" customFormat="1" ht="13.5" customHeight="1">
      <c r="B109" s="62" t="s">
        <v>269</v>
      </c>
      <c r="C109" s="61">
        <f>C88+C106</f>
        <v>12120</v>
      </c>
      <c r="D109" s="61">
        <f>D88+D106</f>
        <v>0</v>
      </c>
      <c r="E109" s="61">
        <f>E88+E106</f>
        <v>12120</v>
      </c>
    </row>
    <row r="110" spans="3:5" s="62" customFormat="1" ht="13.5" customHeight="1">
      <c r="C110" s="61"/>
      <c r="D110" s="61"/>
      <c r="E110" s="59"/>
    </row>
    <row r="111" spans="2:5" s="62" customFormat="1" ht="13.5" customHeight="1">
      <c r="B111" s="62" t="s">
        <v>82</v>
      </c>
      <c r="C111" s="61">
        <f>C20+C91+C92</f>
        <v>84500</v>
      </c>
      <c r="D111" s="61">
        <f>D20+D91+D92</f>
        <v>0</v>
      </c>
      <c r="E111" s="61">
        <f>E20+E91+E92</f>
        <v>84500</v>
      </c>
    </row>
    <row r="112" spans="2:5" s="62" customFormat="1" ht="13.5" customHeight="1">
      <c r="B112" s="62" t="s">
        <v>83</v>
      </c>
      <c r="C112" s="61">
        <f>C62+C88+C94+C93+C101+C106</f>
        <v>152416.6</v>
      </c>
      <c r="D112" s="61">
        <f>D62+D88+D94+D93+D101+D106</f>
        <v>55933</v>
      </c>
      <c r="E112" s="61">
        <f>E62+E88+E94+E93+E101+E106</f>
        <v>208349.6</v>
      </c>
    </row>
    <row r="113" spans="2:5" s="62" customFormat="1" ht="13.5" customHeight="1">
      <c r="B113" s="62" t="s">
        <v>84</v>
      </c>
      <c r="C113" s="61">
        <f>C95+C66</f>
        <v>1484</v>
      </c>
      <c r="D113" s="61">
        <f>D95+D66</f>
        <v>1100</v>
      </c>
      <c r="E113" s="61">
        <f>E95+E66</f>
        <v>2584</v>
      </c>
    </row>
    <row r="114" spans="2:5" s="62" customFormat="1" ht="13.5" customHeight="1">
      <c r="B114" s="62" t="s">
        <v>85</v>
      </c>
      <c r="C114" s="61">
        <f>C75</f>
        <v>6630</v>
      </c>
      <c r="D114" s="61">
        <f>D75</f>
        <v>-780</v>
      </c>
      <c r="E114" s="61">
        <f>E75</f>
        <v>5850</v>
      </c>
    </row>
    <row r="115" spans="2:5" s="62" customFormat="1" ht="13.5" customHeight="1">
      <c r="B115" s="56" t="s">
        <v>86</v>
      </c>
      <c r="C115" s="61">
        <f>C77</f>
        <v>3000</v>
      </c>
      <c r="D115" s="61">
        <f>D77</f>
        <v>0</v>
      </c>
      <c r="E115" s="61">
        <f>E77</f>
        <v>3000</v>
      </c>
    </row>
    <row r="116" spans="3:5" ht="13.5" customHeight="1">
      <c r="C116" s="59"/>
      <c r="D116" s="59"/>
      <c r="E116" s="59"/>
    </row>
    <row r="117" spans="2:5" s="62" customFormat="1" ht="13.5" customHeight="1">
      <c r="B117" s="62" t="s">
        <v>259</v>
      </c>
      <c r="C117" s="61">
        <f>C108-C109+C81</f>
        <v>248030.6</v>
      </c>
      <c r="D117" s="61">
        <f>D108-D109+D81</f>
        <v>56253</v>
      </c>
      <c r="E117" s="61">
        <f>E108-E109+E81</f>
        <v>304283.6</v>
      </c>
    </row>
    <row r="118" spans="3:5" ht="13.5" customHeight="1">
      <c r="C118" s="59"/>
      <c r="D118" s="59"/>
      <c r="E118" s="59"/>
    </row>
    <row r="119" spans="3:5" ht="13.5" customHeight="1">
      <c r="C119" s="59"/>
      <c r="D119" s="59"/>
      <c r="E119" s="59"/>
    </row>
    <row r="120" spans="3:5" ht="13.5" customHeight="1">
      <c r="C120" s="59"/>
      <c r="D120" s="59"/>
      <c r="E120" s="59"/>
    </row>
    <row r="121" spans="3:5" ht="13.5" customHeight="1">
      <c r="C121" s="59"/>
      <c r="D121" s="59"/>
      <c r="E121" s="59"/>
    </row>
    <row r="122" spans="3:5" ht="13.5" customHeight="1">
      <c r="C122" s="59"/>
      <c r="D122" s="59"/>
      <c r="E122" s="59"/>
    </row>
    <row r="123" spans="3:5" ht="13.5" customHeight="1">
      <c r="C123" s="59"/>
      <c r="D123" s="59"/>
      <c r="E123" s="59"/>
    </row>
    <row r="124" spans="3:5" ht="13.5" customHeight="1">
      <c r="C124" s="59"/>
      <c r="D124" s="59"/>
      <c r="E124" s="59"/>
    </row>
    <row r="125" spans="3:5" ht="13.5" customHeight="1">
      <c r="C125" s="59"/>
      <c r="D125" s="59"/>
      <c r="E125" s="59"/>
    </row>
    <row r="126" spans="3:5" ht="13.5" customHeight="1">
      <c r="C126" s="59"/>
      <c r="D126" s="59"/>
      <c r="E126" s="59"/>
    </row>
    <row r="127" spans="3:5" ht="13.5" customHeight="1">
      <c r="C127" s="59"/>
      <c r="D127" s="59"/>
      <c r="E127" s="59"/>
    </row>
    <row r="128" spans="3:5" ht="13.5" customHeight="1">
      <c r="C128" s="59"/>
      <c r="D128" s="59"/>
      <c r="E128" s="59"/>
    </row>
    <row r="129" spans="3:5" ht="13.5" customHeight="1">
      <c r="C129" s="59"/>
      <c r="D129" s="59"/>
      <c r="E129" s="59"/>
    </row>
    <row r="130" spans="3:5" ht="13.5" customHeight="1">
      <c r="C130" s="59"/>
      <c r="D130" s="59"/>
      <c r="E130" s="59"/>
    </row>
    <row r="131" spans="3:5" ht="13.5" customHeight="1">
      <c r="C131" s="59"/>
      <c r="D131" s="59"/>
      <c r="E131" s="59"/>
    </row>
    <row r="132" spans="3:5" ht="13.5" customHeight="1">
      <c r="C132" s="59"/>
      <c r="D132" s="59"/>
      <c r="E132" s="59"/>
    </row>
    <row r="133" spans="3:5" ht="13.5" customHeight="1">
      <c r="C133" s="59"/>
      <c r="D133" s="59"/>
      <c r="E133" s="59"/>
    </row>
    <row r="134" spans="3:5" ht="13.5" customHeight="1">
      <c r="C134" s="59"/>
      <c r="D134" s="59"/>
      <c r="E134" s="59"/>
    </row>
    <row r="135" spans="3:5" ht="13.5" customHeight="1">
      <c r="C135" s="59"/>
      <c r="D135" s="59"/>
      <c r="E135" s="59"/>
    </row>
    <row r="136" spans="3:5" ht="13.5" customHeight="1">
      <c r="C136" s="59"/>
      <c r="D136" s="59"/>
      <c r="E136" s="59"/>
    </row>
    <row r="137" spans="3:5" ht="13.5" customHeight="1">
      <c r="C137" s="59"/>
      <c r="D137" s="59"/>
      <c r="E137" s="59"/>
    </row>
    <row r="138" spans="3:5" ht="13.5" customHeight="1">
      <c r="C138" s="59"/>
      <c r="D138" s="59"/>
      <c r="E138" s="59"/>
    </row>
    <row r="139" spans="3:5" ht="13.5" customHeight="1">
      <c r="C139" s="59"/>
      <c r="D139" s="59"/>
      <c r="E139" s="59"/>
    </row>
    <row r="140" spans="3:5" ht="13.5" customHeight="1">
      <c r="C140" s="59"/>
      <c r="D140" s="59"/>
      <c r="E140" s="59"/>
    </row>
    <row r="141" spans="3:5" ht="13.5" customHeight="1">
      <c r="C141" s="59"/>
      <c r="D141" s="59"/>
      <c r="E141" s="59"/>
    </row>
    <row r="142" spans="3:5" ht="13.5" customHeight="1">
      <c r="C142" s="59"/>
      <c r="D142" s="59"/>
      <c r="E142" s="59"/>
    </row>
    <row r="143" spans="3:5" ht="13.5" customHeight="1">
      <c r="C143" s="59"/>
      <c r="D143" s="59"/>
      <c r="E143" s="59"/>
    </row>
    <row r="144" spans="3:5" ht="13.5" customHeight="1">
      <c r="C144" s="59"/>
      <c r="D144" s="59"/>
      <c r="E144" s="59"/>
    </row>
    <row r="145" spans="3:5" ht="13.5" customHeight="1">
      <c r="C145" s="59"/>
      <c r="D145" s="59"/>
      <c r="E145" s="59"/>
    </row>
    <row r="146" spans="3:5" ht="13.5" customHeight="1">
      <c r="C146" s="59"/>
      <c r="D146" s="59"/>
      <c r="E146" s="59"/>
    </row>
    <row r="147" spans="3:5" ht="13.5" customHeight="1">
      <c r="C147" s="59"/>
      <c r="D147" s="59"/>
      <c r="E147" s="59"/>
    </row>
    <row r="148" spans="3:5" ht="13.5" customHeight="1">
      <c r="C148" s="59"/>
      <c r="D148" s="59"/>
      <c r="E148" s="59"/>
    </row>
    <row r="149" spans="3:5" ht="13.5" customHeight="1">
      <c r="C149" s="59"/>
      <c r="D149" s="59"/>
      <c r="E149" s="59"/>
    </row>
    <row r="150" spans="3:5" ht="13.5" customHeight="1">
      <c r="C150" s="59"/>
      <c r="D150" s="59"/>
      <c r="E150" s="59"/>
    </row>
    <row r="151" spans="3:5" ht="13.5" customHeight="1">
      <c r="C151" s="59"/>
      <c r="D151" s="59"/>
      <c r="E151" s="59"/>
    </row>
    <row r="152" spans="3:5" ht="13.5" customHeight="1">
      <c r="C152" s="59"/>
      <c r="D152" s="59"/>
      <c r="E152" s="59"/>
    </row>
    <row r="153" spans="3:5" ht="13.5" customHeight="1">
      <c r="C153" s="59"/>
      <c r="D153" s="59"/>
      <c r="E153" s="59"/>
    </row>
    <row r="154" spans="3:5" ht="13.5" customHeight="1">
      <c r="C154" s="59"/>
      <c r="D154" s="59"/>
      <c r="E154" s="59"/>
    </row>
    <row r="155" spans="3:5" ht="13.5" customHeight="1">
      <c r="C155" s="59"/>
      <c r="D155" s="59"/>
      <c r="E155" s="59"/>
    </row>
    <row r="156" spans="3:5" ht="13.5" customHeight="1">
      <c r="C156" s="59"/>
      <c r="D156" s="59"/>
      <c r="E156" s="59"/>
    </row>
    <row r="157" spans="3:5" ht="13.5" customHeight="1">
      <c r="C157" s="59"/>
      <c r="D157" s="59"/>
      <c r="E157" s="59"/>
    </row>
    <row r="158" spans="3:5" ht="13.5" customHeight="1">
      <c r="C158" s="59"/>
      <c r="D158" s="59"/>
      <c r="E158" s="59"/>
    </row>
    <row r="159" spans="3:5" ht="13.5" customHeight="1">
      <c r="C159" s="59"/>
      <c r="D159" s="59"/>
      <c r="E159" s="59"/>
    </row>
    <row r="160" spans="3:5" ht="13.5" customHeight="1">
      <c r="C160" s="59"/>
      <c r="D160" s="59"/>
      <c r="E160" s="59"/>
    </row>
    <row r="161" spans="3:5" ht="13.5" customHeight="1">
      <c r="C161" s="59"/>
      <c r="D161" s="59"/>
      <c r="E161" s="59"/>
    </row>
    <row r="162" spans="3:5" ht="13.5" customHeight="1">
      <c r="C162" s="59"/>
      <c r="D162" s="59"/>
      <c r="E162" s="59"/>
    </row>
    <row r="163" spans="3:5" ht="13.5" customHeight="1">
      <c r="C163" s="59"/>
      <c r="D163" s="59"/>
      <c r="E163" s="59"/>
    </row>
    <row r="164" spans="3:5" ht="13.5" customHeight="1">
      <c r="C164" s="59"/>
      <c r="D164" s="59"/>
      <c r="E164" s="59"/>
    </row>
    <row r="165" spans="3:5" ht="13.5" customHeight="1">
      <c r="C165" s="59"/>
      <c r="D165" s="59"/>
      <c r="E165" s="59"/>
    </row>
    <row r="166" spans="3:5" ht="13.5" customHeight="1">
      <c r="C166" s="59"/>
      <c r="D166" s="59"/>
      <c r="E166" s="59"/>
    </row>
    <row r="167" spans="3:5" ht="13.5" customHeight="1">
      <c r="C167" s="59"/>
      <c r="D167" s="59"/>
      <c r="E167" s="59"/>
    </row>
    <row r="168" spans="3:5" ht="13.5" customHeight="1">
      <c r="C168" s="59"/>
      <c r="D168" s="59"/>
      <c r="E168" s="59"/>
    </row>
    <row r="169" spans="3:5" ht="13.5" customHeight="1">
      <c r="C169" s="59"/>
      <c r="D169" s="59"/>
      <c r="E169" s="59"/>
    </row>
    <row r="170" spans="3:5" ht="13.5" customHeight="1">
      <c r="C170" s="59"/>
      <c r="D170" s="59"/>
      <c r="E170" s="59"/>
    </row>
    <row r="171" spans="3:5" ht="13.5" customHeight="1">
      <c r="C171" s="59"/>
      <c r="D171" s="59"/>
      <c r="E171" s="59"/>
    </row>
    <row r="172" spans="3:5" ht="13.5" customHeight="1">
      <c r="C172" s="59"/>
      <c r="D172" s="59"/>
      <c r="E172" s="59"/>
    </row>
    <row r="173" spans="3:5" ht="13.5" customHeight="1">
      <c r="C173" s="59"/>
      <c r="D173" s="59"/>
      <c r="E173" s="59"/>
    </row>
    <row r="174" spans="3:5" ht="13.5" customHeight="1">
      <c r="C174" s="59"/>
      <c r="D174" s="59"/>
      <c r="E174" s="59"/>
    </row>
    <row r="175" spans="3:5" ht="13.5" customHeight="1">
      <c r="C175" s="59"/>
      <c r="D175" s="59"/>
      <c r="E175" s="59"/>
    </row>
    <row r="176" spans="3:5" ht="13.5" customHeight="1">
      <c r="C176" s="59"/>
      <c r="D176" s="59"/>
      <c r="E176" s="59"/>
    </row>
    <row r="177" spans="3:5" ht="13.5" customHeight="1">
      <c r="C177" s="59"/>
      <c r="D177" s="59"/>
      <c r="E177" s="59"/>
    </row>
    <row r="178" spans="3:5" ht="13.5" customHeight="1">
      <c r="C178" s="59"/>
      <c r="D178" s="59"/>
      <c r="E178" s="59"/>
    </row>
    <row r="179" spans="3:5" ht="13.5" customHeight="1">
      <c r="C179" s="59"/>
      <c r="D179" s="59"/>
      <c r="E179" s="59"/>
    </row>
    <row r="180" spans="3:5" ht="13.5" customHeight="1">
      <c r="C180" s="59"/>
      <c r="D180" s="59"/>
      <c r="E180" s="59"/>
    </row>
    <row r="181" spans="3:5" ht="13.5" customHeight="1">
      <c r="C181" s="59"/>
      <c r="D181" s="59"/>
      <c r="E181" s="59"/>
    </row>
    <row r="182" spans="3:5" ht="13.5" customHeight="1">
      <c r="C182" s="59"/>
      <c r="D182" s="59"/>
      <c r="E182" s="59"/>
    </row>
    <row r="183" spans="3:5" ht="13.5" customHeight="1">
      <c r="C183" s="59"/>
      <c r="D183" s="59"/>
      <c r="E183" s="59"/>
    </row>
    <row r="184" spans="3:5" ht="13.5" customHeight="1">
      <c r="C184" s="59"/>
      <c r="D184" s="59"/>
      <c r="E184" s="59"/>
    </row>
    <row r="185" spans="3:5" ht="13.5" customHeight="1">
      <c r="C185" s="59"/>
      <c r="D185" s="59"/>
      <c r="E185" s="59"/>
    </row>
    <row r="186" spans="3:5" ht="13.5" customHeight="1">
      <c r="C186" s="59"/>
      <c r="D186" s="59"/>
      <c r="E186" s="59"/>
    </row>
    <row r="187" spans="3:5" ht="13.5" customHeight="1">
      <c r="C187" s="59"/>
      <c r="D187" s="59"/>
      <c r="E187" s="59"/>
    </row>
    <row r="188" spans="3:5" ht="13.5" customHeight="1">
      <c r="C188" s="59"/>
      <c r="D188" s="59"/>
      <c r="E188" s="59"/>
    </row>
    <row r="189" spans="3:5" ht="13.5" customHeight="1">
      <c r="C189" s="59"/>
      <c r="D189" s="59"/>
      <c r="E189" s="59"/>
    </row>
    <row r="190" spans="3:5" ht="13.5" customHeight="1">
      <c r="C190" s="59"/>
      <c r="D190" s="59"/>
      <c r="E190" s="59"/>
    </row>
    <row r="191" spans="3:5" ht="13.5" customHeight="1">
      <c r="C191" s="59"/>
      <c r="D191" s="59"/>
      <c r="E191" s="59"/>
    </row>
    <row r="192" spans="3:5" ht="13.5" customHeight="1">
      <c r="C192" s="59"/>
      <c r="D192" s="59"/>
      <c r="E192" s="59"/>
    </row>
    <row r="193" spans="3:5" ht="13.5" customHeight="1">
      <c r="C193" s="59"/>
      <c r="D193" s="59"/>
      <c r="E193" s="59"/>
    </row>
    <row r="194" spans="3:5" ht="13.5" customHeight="1">
      <c r="C194" s="59"/>
      <c r="D194" s="59"/>
      <c r="E194" s="59"/>
    </row>
    <row r="195" spans="3:5" ht="13.5" customHeight="1">
      <c r="C195" s="59"/>
      <c r="D195" s="59"/>
      <c r="E195" s="59"/>
    </row>
    <row r="196" spans="3:5" ht="13.5" customHeight="1">
      <c r="C196" s="59"/>
      <c r="D196" s="59"/>
      <c r="E196" s="59"/>
    </row>
    <row r="197" spans="3:5" ht="13.5" customHeight="1">
      <c r="C197" s="59"/>
      <c r="D197" s="59"/>
      <c r="E197" s="59"/>
    </row>
    <row r="198" spans="3:5" ht="13.5" customHeight="1">
      <c r="C198" s="59"/>
      <c r="D198" s="59"/>
      <c r="E198" s="59"/>
    </row>
    <row r="199" spans="3:5" ht="13.5" customHeight="1">
      <c r="C199" s="59"/>
      <c r="D199" s="59"/>
      <c r="E199" s="59"/>
    </row>
    <row r="200" spans="3:5" ht="13.5" customHeight="1">
      <c r="C200" s="59"/>
      <c r="D200" s="59"/>
      <c r="E200" s="59"/>
    </row>
    <row r="201" spans="3:5" ht="13.5" customHeight="1">
      <c r="C201" s="59"/>
      <c r="D201" s="59"/>
      <c r="E201" s="59"/>
    </row>
    <row r="202" spans="3:5" ht="13.5" customHeight="1">
      <c r="C202" s="59"/>
      <c r="D202" s="59"/>
      <c r="E202" s="59"/>
    </row>
    <row r="203" spans="3:5" ht="13.5" customHeight="1">
      <c r="C203" s="59"/>
      <c r="D203" s="59"/>
      <c r="E203" s="59"/>
    </row>
    <row r="204" spans="3:5" ht="13.5" customHeight="1">
      <c r="C204" s="59"/>
      <c r="D204" s="59"/>
      <c r="E204" s="59"/>
    </row>
    <row r="205" spans="3:5" ht="13.5" customHeight="1">
      <c r="C205" s="59"/>
      <c r="D205" s="59"/>
      <c r="E205" s="59"/>
    </row>
    <row r="206" spans="3:5" ht="13.5" customHeight="1">
      <c r="C206" s="59"/>
      <c r="D206" s="59"/>
      <c r="E206" s="59"/>
    </row>
    <row r="207" spans="3:5" ht="13.5" customHeight="1">
      <c r="C207" s="59"/>
      <c r="D207" s="59"/>
      <c r="E207" s="59"/>
    </row>
    <row r="208" spans="3:5" ht="13.5" customHeight="1">
      <c r="C208" s="59"/>
      <c r="D208" s="59"/>
      <c r="E208" s="59"/>
    </row>
    <row r="209" spans="3:5" ht="13.5" customHeight="1">
      <c r="C209" s="59"/>
      <c r="D209" s="59"/>
      <c r="E209" s="59"/>
    </row>
    <row r="210" spans="3:5" ht="13.5" customHeight="1">
      <c r="C210" s="59"/>
      <c r="D210" s="59"/>
      <c r="E210" s="59"/>
    </row>
    <row r="211" spans="3:5" ht="13.5" customHeight="1">
      <c r="C211" s="59"/>
      <c r="D211" s="59"/>
      <c r="E211" s="59"/>
    </row>
    <row r="212" spans="3:5" ht="13.5" customHeight="1">
      <c r="C212" s="59"/>
      <c r="D212" s="59"/>
      <c r="E212" s="59"/>
    </row>
    <row r="213" spans="3:5" ht="13.5" customHeight="1">
      <c r="C213" s="59"/>
      <c r="D213" s="59"/>
      <c r="E213" s="59"/>
    </row>
    <row r="214" spans="3:5" ht="13.5" customHeight="1">
      <c r="C214" s="59"/>
      <c r="D214" s="59"/>
      <c r="E214" s="59"/>
    </row>
    <row r="215" spans="3:5" ht="13.5" customHeight="1">
      <c r="C215" s="59"/>
      <c r="D215" s="59"/>
      <c r="E215" s="59"/>
    </row>
    <row r="216" spans="3:5" ht="13.5" customHeight="1">
      <c r="C216" s="59"/>
      <c r="D216" s="59"/>
      <c r="E216" s="59"/>
    </row>
    <row r="217" spans="3:5" ht="13.5" customHeight="1">
      <c r="C217" s="59"/>
      <c r="D217" s="59"/>
      <c r="E217" s="59"/>
    </row>
    <row r="218" spans="3:5" ht="13.5" customHeight="1">
      <c r="C218" s="59"/>
      <c r="D218" s="59"/>
      <c r="E218" s="59"/>
    </row>
    <row r="219" spans="3:5" ht="13.5" customHeight="1">
      <c r="C219" s="59"/>
      <c r="D219" s="59"/>
      <c r="E219" s="59"/>
    </row>
    <row r="220" spans="3:5" ht="13.5" customHeight="1">
      <c r="C220" s="59"/>
      <c r="D220" s="59"/>
      <c r="E220" s="59"/>
    </row>
    <row r="221" spans="3:5" ht="13.5" customHeight="1">
      <c r="C221" s="59"/>
      <c r="D221" s="59"/>
      <c r="E221" s="59"/>
    </row>
    <row r="222" spans="3:5" ht="13.5" customHeight="1">
      <c r="C222" s="59"/>
      <c r="D222" s="59"/>
      <c r="E222" s="59"/>
    </row>
    <row r="223" spans="3:5" ht="13.5" customHeight="1">
      <c r="C223" s="59"/>
      <c r="D223" s="59"/>
      <c r="E223" s="59"/>
    </row>
    <row r="224" spans="3:5" ht="13.5" customHeight="1">
      <c r="C224" s="59"/>
      <c r="D224" s="59"/>
      <c r="E224" s="59"/>
    </row>
    <row r="225" spans="3:5" ht="13.5" customHeight="1">
      <c r="C225" s="59"/>
      <c r="D225" s="59"/>
      <c r="E225" s="59"/>
    </row>
    <row r="226" spans="3:5" ht="13.5" customHeight="1">
      <c r="C226" s="59"/>
      <c r="D226" s="59"/>
      <c r="E226" s="59"/>
    </row>
  </sheetData>
  <mergeCells count="6">
    <mergeCell ref="A1:E1"/>
    <mergeCell ref="A6:B6"/>
    <mergeCell ref="A2:E2"/>
    <mergeCell ref="A3:E3"/>
    <mergeCell ref="A4:E4"/>
    <mergeCell ref="A5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V18"/>
  <sheetViews>
    <sheetView workbookViewId="0" topLeftCell="A1">
      <selection activeCell="M16" sqref="M16"/>
    </sheetView>
  </sheetViews>
  <sheetFormatPr defaultColWidth="9.140625" defaultRowHeight="12.75"/>
  <cols>
    <col min="1" max="1" width="24.140625" style="0" customWidth="1"/>
    <col min="2" max="2" width="8.421875" style="0" customWidth="1"/>
    <col min="3" max="3" width="6.421875" style="0" bestFit="1" customWidth="1"/>
    <col min="4" max="5" width="8.421875" style="0" customWidth="1"/>
    <col min="6" max="6" width="6.421875" style="0" bestFit="1" customWidth="1"/>
    <col min="7" max="8" width="8.421875" style="0" customWidth="1"/>
    <col min="9" max="9" width="6.8515625" style="0" bestFit="1" customWidth="1"/>
    <col min="10" max="11" width="8.421875" style="0" customWidth="1"/>
    <col min="12" max="12" width="6.421875" style="0" bestFit="1" customWidth="1"/>
    <col min="13" max="13" width="8.421875" style="0" customWidth="1"/>
    <col min="14" max="14" width="5.57421875" style="0" bestFit="1" customWidth="1"/>
    <col min="15" max="15" width="6.421875" style="0" bestFit="1" customWidth="1"/>
    <col min="16" max="16" width="7.00390625" style="0" bestFit="1" customWidth="1"/>
    <col min="17" max="17" width="7.28125" style="0" bestFit="1" customWidth="1"/>
    <col min="18" max="18" width="6.421875" style="0" bestFit="1" customWidth="1"/>
    <col min="19" max="19" width="7.28125" style="0" bestFit="1" customWidth="1"/>
    <col min="20" max="20" width="10.140625" style="0" customWidth="1"/>
    <col min="21" max="21" width="6.8515625" style="0" bestFit="1" customWidth="1"/>
    <col min="22" max="22" width="10.140625" style="0" customWidth="1"/>
  </cols>
  <sheetData>
    <row r="1" spans="17:22" ht="15.75">
      <c r="Q1" s="91" t="s">
        <v>247</v>
      </c>
      <c r="R1" s="91"/>
      <c r="S1" s="91"/>
      <c r="T1" s="91"/>
      <c r="U1" s="91"/>
      <c r="V1" s="91"/>
    </row>
    <row r="2" spans="1:22" s="1" customFormat="1" ht="15.75">
      <c r="A2" s="89" t="s">
        <v>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s="1" customFormat="1" ht="15.75">
      <c r="A3" s="89" t="s">
        <v>271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2" s="1" customFormat="1" ht="15.75">
      <c r="A4" s="89" t="s">
        <v>248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2" s="1" customFormat="1" ht="15.75">
      <c r="A5" s="89" t="s">
        <v>14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1:16" s="1" customFormat="1" ht="15.75">
      <c r="A6" s="4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4" customFormat="1" ht="24.75" customHeight="1">
      <c r="A7" s="92" t="s">
        <v>15</v>
      </c>
      <c r="B7" s="92" t="s">
        <v>249</v>
      </c>
      <c r="C7" s="92"/>
      <c r="D7" s="92"/>
      <c r="E7" s="92" t="s">
        <v>251</v>
      </c>
      <c r="F7" s="92"/>
      <c r="G7" s="92"/>
      <c r="H7" s="92" t="s">
        <v>243</v>
      </c>
      <c r="I7" s="92"/>
      <c r="J7" s="92"/>
      <c r="K7" s="92" t="s">
        <v>250</v>
      </c>
      <c r="L7" s="92"/>
      <c r="M7" s="92"/>
      <c r="N7" s="92" t="s">
        <v>244</v>
      </c>
      <c r="O7" s="92"/>
      <c r="P7" s="92"/>
      <c r="Q7" s="92" t="s">
        <v>245</v>
      </c>
      <c r="R7" s="92"/>
      <c r="S7" s="92"/>
      <c r="T7" s="92" t="s">
        <v>19</v>
      </c>
      <c r="U7" s="92"/>
      <c r="V7" s="92"/>
    </row>
    <row r="8" spans="1:22" s="14" customFormat="1" ht="39.75" customHeight="1">
      <c r="A8" s="92"/>
      <c r="B8" s="6" t="s">
        <v>132</v>
      </c>
      <c r="C8" s="6" t="s">
        <v>133</v>
      </c>
      <c r="D8" s="6" t="s">
        <v>125</v>
      </c>
      <c r="E8" s="6" t="s">
        <v>132</v>
      </c>
      <c r="F8" s="6" t="s">
        <v>133</v>
      </c>
      <c r="G8" s="6" t="s">
        <v>125</v>
      </c>
      <c r="H8" s="6" t="s">
        <v>132</v>
      </c>
      <c r="I8" s="6" t="s">
        <v>133</v>
      </c>
      <c r="J8" s="6" t="s">
        <v>125</v>
      </c>
      <c r="K8" s="6" t="s">
        <v>132</v>
      </c>
      <c r="L8" s="6" t="s">
        <v>133</v>
      </c>
      <c r="M8" s="6" t="s">
        <v>125</v>
      </c>
      <c r="N8" s="6" t="s">
        <v>132</v>
      </c>
      <c r="O8" s="6" t="s">
        <v>133</v>
      </c>
      <c r="P8" s="6" t="s">
        <v>125</v>
      </c>
      <c r="Q8" s="6" t="s">
        <v>132</v>
      </c>
      <c r="R8" s="6" t="s">
        <v>133</v>
      </c>
      <c r="S8" s="6" t="s">
        <v>125</v>
      </c>
      <c r="T8" s="6" t="s">
        <v>132</v>
      </c>
      <c r="U8" s="6" t="s">
        <v>133</v>
      </c>
      <c r="V8" s="6" t="s">
        <v>125</v>
      </c>
    </row>
    <row r="9" spans="2:20" s="14" customFormat="1" ht="15" customHeight="1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/>
    </row>
    <row r="10" spans="1:22" s="1" customFormat="1" ht="24.75" customHeight="1">
      <c r="A10" s="45" t="s">
        <v>9</v>
      </c>
      <c r="B10" s="32">
        <v>262840</v>
      </c>
      <c r="C10" s="32">
        <v>631</v>
      </c>
      <c r="D10" s="32">
        <f>B10+C10</f>
        <v>263471</v>
      </c>
      <c r="E10" s="32">
        <v>78632</v>
      </c>
      <c r="F10" s="32">
        <v>202</v>
      </c>
      <c r="G10" s="32">
        <f>E10+F10</f>
        <v>78834</v>
      </c>
      <c r="H10" s="32">
        <v>250439</v>
      </c>
      <c r="I10" s="32">
        <v>-2604</v>
      </c>
      <c r="J10" s="32">
        <f>H10+I10</f>
        <v>247835</v>
      </c>
      <c r="K10" s="32">
        <v>129386</v>
      </c>
      <c r="L10" s="32">
        <v>260</v>
      </c>
      <c r="M10" s="32">
        <f>K10+L10</f>
        <v>129646</v>
      </c>
      <c r="N10" s="32"/>
      <c r="O10" s="32"/>
      <c r="P10" s="32"/>
      <c r="Q10" s="32">
        <v>34105</v>
      </c>
      <c r="R10" s="32"/>
      <c r="S10" s="32">
        <f>Q10+R10</f>
        <v>34105</v>
      </c>
      <c r="T10" s="32">
        <f>B10+E10+H10+K10+N10+Q10</f>
        <v>755402</v>
      </c>
      <c r="U10" s="32">
        <f>C10+F10+I10+L10+O10+R10</f>
        <v>-1511</v>
      </c>
      <c r="V10" s="32">
        <f>D10+G10+J10+M10+P10+S10</f>
        <v>753891</v>
      </c>
    </row>
    <row r="11" spans="1:22" s="1" customFormat="1" ht="24.75" customHeight="1">
      <c r="A11" s="14" t="s">
        <v>10</v>
      </c>
      <c r="B11" s="31">
        <v>148775</v>
      </c>
      <c r="C11" s="31"/>
      <c r="D11" s="31">
        <f aca="true" t="shared" si="0" ref="D11:D16">B11+C11</f>
        <v>148775</v>
      </c>
      <c r="E11" s="31">
        <v>41699</v>
      </c>
      <c r="F11" s="31"/>
      <c r="G11" s="31">
        <f aca="true" t="shared" si="1" ref="G11:G16">E11+F11</f>
        <v>41699</v>
      </c>
      <c r="H11" s="31">
        <v>117936</v>
      </c>
      <c r="I11" s="31"/>
      <c r="J11" s="31">
        <f aca="true" t="shared" si="2" ref="J11:J18">H11+I11</f>
        <v>117936</v>
      </c>
      <c r="K11" s="31"/>
      <c r="L11" s="31"/>
      <c r="M11" s="32"/>
      <c r="N11" s="31"/>
      <c r="O11" s="31"/>
      <c r="P11" s="31"/>
      <c r="Q11" s="31"/>
      <c r="R11" s="31"/>
      <c r="S11" s="32">
        <f aca="true" t="shared" si="3" ref="S11:S16">Q11+R11</f>
        <v>0</v>
      </c>
      <c r="T11" s="32">
        <f aca="true" t="shared" si="4" ref="T11:T18">B11+E11+H11+K11+N11+Q11</f>
        <v>308410</v>
      </c>
      <c r="U11" s="32">
        <f aca="true" t="shared" si="5" ref="U11:U18">C11+F11+I11+L11+O11+R11</f>
        <v>0</v>
      </c>
      <c r="V11" s="32">
        <f aca="true" t="shared" si="6" ref="V11:V18">D11+G11+J11+M11+P11+S11</f>
        <v>308410</v>
      </c>
    </row>
    <row r="12" spans="1:22" s="1" customFormat="1" ht="24.75" customHeight="1">
      <c r="A12" s="14" t="s">
        <v>11</v>
      </c>
      <c r="B12" s="31">
        <v>101266</v>
      </c>
      <c r="C12" s="31"/>
      <c r="D12" s="31">
        <f t="shared" si="0"/>
        <v>101266</v>
      </c>
      <c r="E12" s="31">
        <v>29381</v>
      </c>
      <c r="F12" s="31"/>
      <c r="G12" s="31">
        <f t="shared" si="1"/>
        <v>29381</v>
      </c>
      <c r="H12" s="31">
        <v>15065</v>
      </c>
      <c r="I12" s="31"/>
      <c r="J12" s="31">
        <f t="shared" si="2"/>
        <v>15065</v>
      </c>
      <c r="K12" s="31"/>
      <c r="L12" s="31"/>
      <c r="M12" s="32"/>
      <c r="N12" s="31">
        <v>39</v>
      </c>
      <c r="O12" s="31"/>
      <c r="P12" s="31">
        <f>N12+O12</f>
        <v>39</v>
      </c>
      <c r="Q12" s="31"/>
      <c r="R12" s="31"/>
      <c r="S12" s="32">
        <f t="shared" si="3"/>
        <v>0</v>
      </c>
      <c r="T12" s="32">
        <f t="shared" si="4"/>
        <v>145751</v>
      </c>
      <c r="U12" s="32">
        <f t="shared" si="5"/>
        <v>0</v>
      </c>
      <c r="V12" s="32">
        <f t="shared" si="6"/>
        <v>145751</v>
      </c>
    </row>
    <row r="13" spans="1:22" s="1" customFormat="1" ht="24.75" customHeight="1">
      <c r="A13" s="14" t="s">
        <v>128</v>
      </c>
      <c r="B13" s="31">
        <v>166145</v>
      </c>
      <c r="C13" s="31"/>
      <c r="D13" s="31">
        <f t="shared" si="0"/>
        <v>166145</v>
      </c>
      <c r="E13" s="31">
        <v>48044</v>
      </c>
      <c r="F13" s="31"/>
      <c r="G13" s="31">
        <f t="shared" si="1"/>
        <v>48044</v>
      </c>
      <c r="H13" s="31">
        <v>32762</v>
      </c>
      <c r="I13" s="31"/>
      <c r="J13" s="31">
        <f t="shared" si="2"/>
        <v>32762</v>
      </c>
      <c r="K13" s="31"/>
      <c r="L13" s="31"/>
      <c r="M13" s="32"/>
      <c r="N13" s="31"/>
      <c r="O13" s="31"/>
      <c r="P13" s="31"/>
      <c r="Q13" s="31"/>
      <c r="R13" s="31"/>
      <c r="S13" s="32">
        <f t="shared" si="3"/>
        <v>0</v>
      </c>
      <c r="T13" s="32">
        <f t="shared" si="4"/>
        <v>246951</v>
      </c>
      <c r="U13" s="32">
        <f t="shared" si="5"/>
        <v>0</v>
      </c>
      <c r="V13" s="32">
        <f t="shared" si="6"/>
        <v>246951</v>
      </c>
    </row>
    <row r="14" spans="1:22" s="1" customFormat="1" ht="24.75" customHeight="1">
      <c r="A14" s="14" t="s">
        <v>12</v>
      </c>
      <c r="B14" s="31">
        <v>69881</v>
      </c>
      <c r="C14" s="31"/>
      <c r="D14" s="31">
        <f t="shared" si="0"/>
        <v>69881</v>
      </c>
      <c r="E14" s="31">
        <v>20123</v>
      </c>
      <c r="F14" s="31"/>
      <c r="G14" s="31">
        <f t="shared" si="1"/>
        <v>20123</v>
      </c>
      <c r="H14" s="31">
        <v>13509</v>
      </c>
      <c r="I14" s="31"/>
      <c r="J14" s="31">
        <f t="shared" si="2"/>
        <v>13509</v>
      </c>
      <c r="K14" s="31"/>
      <c r="L14" s="31"/>
      <c r="M14" s="32"/>
      <c r="N14" s="31"/>
      <c r="O14" s="31"/>
      <c r="P14" s="31"/>
      <c r="Q14" s="31"/>
      <c r="R14" s="31"/>
      <c r="S14" s="32">
        <f t="shared" si="3"/>
        <v>0</v>
      </c>
      <c r="T14" s="32">
        <f t="shared" si="4"/>
        <v>103513</v>
      </c>
      <c r="U14" s="32">
        <f t="shared" si="5"/>
        <v>0</v>
      </c>
      <c r="V14" s="32">
        <f t="shared" si="6"/>
        <v>103513</v>
      </c>
    </row>
    <row r="15" spans="1:22" s="1" customFormat="1" ht="24.75" customHeight="1">
      <c r="A15" s="14" t="s">
        <v>159</v>
      </c>
      <c r="B15" s="31">
        <v>98132</v>
      </c>
      <c r="C15" s="31"/>
      <c r="D15" s="31">
        <f t="shared" si="0"/>
        <v>98132</v>
      </c>
      <c r="E15" s="31">
        <v>27173</v>
      </c>
      <c r="F15" s="31"/>
      <c r="G15" s="31">
        <f t="shared" si="1"/>
        <v>27173</v>
      </c>
      <c r="H15" s="31">
        <v>46637</v>
      </c>
      <c r="I15" s="31"/>
      <c r="J15" s="31">
        <f t="shared" si="2"/>
        <v>46637</v>
      </c>
      <c r="K15" s="31"/>
      <c r="L15" s="31"/>
      <c r="M15" s="32"/>
      <c r="N15" s="31"/>
      <c r="O15" s="31"/>
      <c r="P15" s="31"/>
      <c r="Q15" s="31"/>
      <c r="R15" s="31"/>
      <c r="S15" s="32">
        <f t="shared" si="3"/>
        <v>0</v>
      </c>
      <c r="T15" s="32">
        <f t="shared" si="4"/>
        <v>171942</v>
      </c>
      <c r="U15" s="32">
        <f t="shared" si="5"/>
        <v>0</v>
      </c>
      <c r="V15" s="32">
        <f t="shared" si="6"/>
        <v>171942</v>
      </c>
    </row>
    <row r="16" spans="1:22" s="1" customFormat="1" ht="24.75" customHeight="1">
      <c r="A16" s="14" t="s">
        <v>160</v>
      </c>
      <c r="B16" s="31">
        <v>34312</v>
      </c>
      <c r="C16" s="31"/>
      <c r="D16" s="31">
        <f t="shared" si="0"/>
        <v>34312</v>
      </c>
      <c r="E16" s="31">
        <v>9820</v>
      </c>
      <c r="F16" s="31"/>
      <c r="G16" s="31">
        <f t="shared" si="1"/>
        <v>9820</v>
      </c>
      <c r="H16" s="31">
        <v>26537</v>
      </c>
      <c r="I16" s="31">
        <v>310</v>
      </c>
      <c r="J16" s="31">
        <f t="shared" si="2"/>
        <v>26847</v>
      </c>
      <c r="K16" s="31"/>
      <c r="L16" s="31"/>
      <c r="M16" s="32"/>
      <c r="N16" s="31"/>
      <c r="O16" s="31"/>
      <c r="P16" s="31"/>
      <c r="Q16" s="31"/>
      <c r="R16" s="31"/>
      <c r="S16" s="32">
        <f t="shared" si="3"/>
        <v>0</v>
      </c>
      <c r="T16" s="32">
        <f t="shared" si="4"/>
        <v>70669</v>
      </c>
      <c r="U16" s="32">
        <f t="shared" si="5"/>
        <v>310</v>
      </c>
      <c r="V16" s="32">
        <f t="shared" si="6"/>
        <v>70979</v>
      </c>
    </row>
    <row r="17" spans="1:22" s="1" customFormat="1" ht="26.25">
      <c r="A17" s="70" t="s">
        <v>246</v>
      </c>
      <c r="B17" s="32">
        <f aca="true" t="shared" si="7" ref="B17:I17">SUM(B11:B16)</f>
        <v>618511</v>
      </c>
      <c r="C17" s="32">
        <f t="shared" si="7"/>
        <v>0</v>
      </c>
      <c r="D17" s="32">
        <f t="shared" si="7"/>
        <v>618511</v>
      </c>
      <c r="E17" s="32">
        <f t="shared" si="7"/>
        <v>176240</v>
      </c>
      <c r="F17" s="32">
        <f t="shared" si="7"/>
        <v>0</v>
      </c>
      <c r="G17" s="32">
        <f t="shared" si="7"/>
        <v>176240</v>
      </c>
      <c r="H17" s="32">
        <f t="shared" si="7"/>
        <v>252446</v>
      </c>
      <c r="I17" s="32">
        <f t="shared" si="7"/>
        <v>310</v>
      </c>
      <c r="J17" s="32">
        <f t="shared" si="2"/>
        <v>252756</v>
      </c>
      <c r="K17" s="32">
        <f aca="true" t="shared" si="8" ref="K17:S17">SUM(K11:K16)</f>
        <v>0</v>
      </c>
      <c r="L17" s="32">
        <f t="shared" si="8"/>
        <v>0</v>
      </c>
      <c r="M17" s="32">
        <f t="shared" si="8"/>
        <v>0</v>
      </c>
      <c r="N17" s="32">
        <f t="shared" si="8"/>
        <v>39</v>
      </c>
      <c r="O17" s="32">
        <f t="shared" si="8"/>
        <v>0</v>
      </c>
      <c r="P17" s="32">
        <f t="shared" si="8"/>
        <v>39</v>
      </c>
      <c r="Q17" s="32">
        <f t="shared" si="8"/>
        <v>0</v>
      </c>
      <c r="R17" s="32">
        <f t="shared" si="8"/>
        <v>0</v>
      </c>
      <c r="S17" s="32">
        <f t="shared" si="8"/>
        <v>0</v>
      </c>
      <c r="T17" s="32">
        <f t="shared" si="4"/>
        <v>1047236</v>
      </c>
      <c r="U17" s="32">
        <f t="shared" si="5"/>
        <v>310</v>
      </c>
      <c r="V17" s="32">
        <f t="shared" si="6"/>
        <v>1047546</v>
      </c>
    </row>
    <row r="18" spans="1:22" s="1" customFormat="1" ht="24.75" customHeight="1">
      <c r="A18" s="45" t="s">
        <v>33</v>
      </c>
      <c r="B18" s="32">
        <f aca="true" t="shared" si="9" ref="B18:I18">B10+B17</f>
        <v>881351</v>
      </c>
      <c r="C18" s="32">
        <f t="shared" si="9"/>
        <v>631</v>
      </c>
      <c r="D18" s="32">
        <f t="shared" si="9"/>
        <v>881982</v>
      </c>
      <c r="E18" s="32">
        <f t="shared" si="9"/>
        <v>254872</v>
      </c>
      <c r="F18" s="32">
        <f t="shared" si="9"/>
        <v>202</v>
      </c>
      <c r="G18" s="32">
        <f t="shared" si="9"/>
        <v>255074</v>
      </c>
      <c r="H18" s="32">
        <f t="shared" si="9"/>
        <v>502885</v>
      </c>
      <c r="I18" s="32">
        <f t="shared" si="9"/>
        <v>-2294</v>
      </c>
      <c r="J18" s="32">
        <f t="shared" si="2"/>
        <v>500591</v>
      </c>
      <c r="K18" s="32">
        <f aca="true" t="shared" si="10" ref="K18:S18">K10+K17</f>
        <v>129386</v>
      </c>
      <c r="L18" s="32">
        <f t="shared" si="10"/>
        <v>260</v>
      </c>
      <c r="M18" s="32">
        <f t="shared" si="10"/>
        <v>129646</v>
      </c>
      <c r="N18" s="32">
        <f t="shared" si="10"/>
        <v>39</v>
      </c>
      <c r="O18" s="32">
        <f t="shared" si="10"/>
        <v>0</v>
      </c>
      <c r="P18" s="32">
        <f t="shared" si="10"/>
        <v>39</v>
      </c>
      <c r="Q18" s="32">
        <f t="shared" si="10"/>
        <v>34105</v>
      </c>
      <c r="R18" s="32">
        <f t="shared" si="10"/>
        <v>0</v>
      </c>
      <c r="S18" s="32">
        <f t="shared" si="10"/>
        <v>34105</v>
      </c>
      <c r="T18" s="32">
        <f t="shared" si="4"/>
        <v>1802638</v>
      </c>
      <c r="U18" s="32">
        <f t="shared" si="5"/>
        <v>-1201</v>
      </c>
      <c r="V18" s="32">
        <f t="shared" si="6"/>
        <v>1801437</v>
      </c>
    </row>
  </sheetData>
  <mergeCells count="13">
    <mergeCell ref="Q1:V1"/>
    <mergeCell ref="E7:G7"/>
    <mergeCell ref="T7:V7"/>
    <mergeCell ref="H7:J7"/>
    <mergeCell ref="K7:M7"/>
    <mergeCell ref="N7:P7"/>
    <mergeCell ref="Q7:S7"/>
    <mergeCell ref="A2:V2"/>
    <mergeCell ref="A3:V3"/>
    <mergeCell ref="A4:V4"/>
    <mergeCell ref="A7:A8"/>
    <mergeCell ref="B7:D7"/>
    <mergeCell ref="A5:V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V32"/>
  <sheetViews>
    <sheetView workbookViewId="0" topLeftCell="A1">
      <selection activeCell="V28" sqref="V28:V29"/>
    </sheetView>
  </sheetViews>
  <sheetFormatPr defaultColWidth="9.140625" defaultRowHeight="12.75"/>
  <cols>
    <col min="1" max="1" width="22.8515625" style="7" bestFit="1" customWidth="1"/>
    <col min="2" max="22" width="7.28125" style="1" customWidth="1"/>
    <col min="23" max="16384" width="9.140625" style="1" customWidth="1"/>
  </cols>
  <sheetData>
    <row r="1" spans="11:22" ht="15.75">
      <c r="K1" s="91" t="s">
        <v>185</v>
      </c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5.75">
      <c r="A2" s="89" t="s">
        <v>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ht="15.75">
      <c r="A3" s="89" t="s">
        <v>271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2" ht="15.75">
      <c r="A4" s="89" t="s">
        <v>252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2" ht="15.75">
      <c r="A5" s="89" t="s">
        <v>14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4" customFormat="1" ht="24.75" customHeight="1">
      <c r="A7" s="83" t="s">
        <v>15</v>
      </c>
      <c r="B7" s="92" t="s">
        <v>186</v>
      </c>
      <c r="C7" s="92"/>
      <c r="D7" s="92"/>
      <c r="E7" s="108" t="s">
        <v>200</v>
      </c>
      <c r="F7" s="109"/>
      <c r="G7" s="110"/>
      <c r="H7" s="108" t="s">
        <v>201</v>
      </c>
      <c r="I7" s="109"/>
      <c r="J7" s="110"/>
      <c r="K7" s="108" t="s">
        <v>202</v>
      </c>
      <c r="L7" s="109"/>
      <c r="M7" s="110"/>
      <c r="N7" s="108" t="s">
        <v>203</v>
      </c>
      <c r="O7" s="109"/>
      <c r="P7" s="110"/>
      <c r="Q7" s="108" t="s">
        <v>187</v>
      </c>
      <c r="R7" s="109"/>
      <c r="S7" s="110"/>
      <c r="T7" s="92" t="s">
        <v>19</v>
      </c>
      <c r="U7" s="92"/>
      <c r="V7" s="92"/>
    </row>
    <row r="8" spans="1:22" s="14" customFormat="1" ht="12.75">
      <c r="A8" s="107"/>
      <c r="B8" s="6" t="s">
        <v>132</v>
      </c>
      <c r="C8" s="6" t="s">
        <v>133</v>
      </c>
      <c r="D8" s="6" t="s">
        <v>125</v>
      </c>
      <c r="E8" s="6" t="s">
        <v>132</v>
      </c>
      <c r="F8" s="6" t="s">
        <v>133</v>
      </c>
      <c r="G8" s="6" t="s">
        <v>125</v>
      </c>
      <c r="H8" s="6" t="s">
        <v>132</v>
      </c>
      <c r="I8" s="6" t="s">
        <v>133</v>
      </c>
      <c r="J8" s="6" t="s">
        <v>125</v>
      </c>
      <c r="K8" s="6" t="s">
        <v>132</v>
      </c>
      <c r="L8" s="6" t="s">
        <v>133</v>
      </c>
      <c r="M8" s="6" t="s">
        <v>125</v>
      </c>
      <c r="N8" s="6" t="s">
        <v>132</v>
      </c>
      <c r="O8" s="6" t="s">
        <v>133</v>
      </c>
      <c r="P8" s="6" t="s">
        <v>125</v>
      </c>
      <c r="Q8" s="6" t="s">
        <v>132</v>
      </c>
      <c r="R8" s="6" t="s">
        <v>133</v>
      </c>
      <c r="S8" s="6" t="s">
        <v>125</v>
      </c>
      <c r="T8" s="6" t="s">
        <v>132</v>
      </c>
      <c r="U8" s="6" t="s">
        <v>133</v>
      </c>
      <c r="V8" s="6" t="s">
        <v>125</v>
      </c>
    </row>
    <row r="9" spans="1:22" s="14" customFormat="1" ht="15" customHeight="1">
      <c r="A9" s="41" t="s">
        <v>169</v>
      </c>
      <c r="B9" s="36">
        <v>350</v>
      </c>
      <c r="C9" s="36"/>
      <c r="D9" s="36">
        <f>B9+C9</f>
        <v>350</v>
      </c>
      <c r="E9" s="36">
        <v>120</v>
      </c>
      <c r="F9" s="36"/>
      <c r="G9" s="36">
        <f>E9+F9</f>
        <v>120</v>
      </c>
      <c r="H9" s="36">
        <v>7444</v>
      </c>
      <c r="I9" s="36"/>
      <c r="J9" s="36">
        <f>H9+I9</f>
        <v>7444</v>
      </c>
      <c r="K9" s="36"/>
      <c r="L9" s="36"/>
      <c r="M9" s="36"/>
      <c r="N9" s="36"/>
      <c r="O9" s="36"/>
      <c r="P9" s="36"/>
      <c r="Q9" s="36"/>
      <c r="R9" s="36"/>
      <c r="S9" s="36"/>
      <c r="T9" s="42">
        <f>B9+E9+H9+K9+N9+Q9</f>
        <v>7914</v>
      </c>
      <c r="U9" s="42">
        <f>C9+F9+I9+L9+O9+R9</f>
        <v>0</v>
      </c>
      <c r="V9" s="42">
        <f>D9+G9+J9+M9+P9+S9</f>
        <v>7914</v>
      </c>
    </row>
    <row r="10" spans="1:22" s="14" customFormat="1" ht="15" customHeight="1">
      <c r="A10" s="35" t="s">
        <v>188</v>
      </c>
      <c r="B10" s="37"/>
      <c r="C10" s="37"/>
      <c r="D10" s="37"/>
      <c r="E10" s="37"/>
      <c r="F10" s="37"/>
      <c r="G10" s="37"/>
      <c r="H10" s="37">
        <v>203</v>
      </c>
      <c r="I10" s="37"/>
      <c r="J10" s="37">
        <f aca="true" t="shared" si="0" ref="J10:J29">H10+I10</f>
        <v>203</v>
      </c>
      <c r="K10" s="37"/>
      <c r="L10" s="37"/>
      <c r="M10" s="37"/>
      <c r="N10" s="37"/>
      <c r="O10" s="37"/>
      <c r="P10" s="37"/>
      <c r="Q10" s="37"/>
      <c r="R10" s="37"/>
      <c r="S10" s="37"/>
      <c r="T10" s="38">
        <f aca="true" t="shared" si="1" ref="T10:T29">B10+E10+H10+K10+N10+Q10</f>
        <v>203</v>
      </c>
      <c r="U10" s="38">
        <f aca="true" t="shared" si="2" ref="U10:U29">C10+F10+I10+L10+O10+R10</f>
        <v>0</v>
      </c>
      <c r="V10" s="38">
        <f aca="true" t="shared" si="3" ref="V10:V29">D10+G10+J10+M10+P10+S10</f>
        <v>203</v>
      </c>
    </row>
    <row r="11" spans="1:22" s="14" customFormat="1" ht="15" customHeight="1">
      <c r="A11" s="35" t="s">
        <v>226</v>
      </c>
      <c r="B11" s="37"/>
      <c r="C11" s="37"/>
      <c r="D11" s="37"/>
      <c r="E11" s="37"/>
      <c r="F11" s="37"/>
      <c r="G11" s="37"/>
      <c r="H11" s="37">
        <v>6036</v>
      </c>
      <c r="I11" s="37"/>
      <c r="J11" s="37">
        <f t="shared" si="0"/>
        <v>6036</v>
      </c>
      <c r="K11" s="37"/>
      <c r="L11" s="37"/>
      <c r="M11" s="37"/>
      <c r="N11" s="37"/>
      <c r="O11" s="37"/>
      <c r="P11" s="37"/>
      <c r="Q11" s="37"/>
      <c r="R11" s="37"/>
      <c r="S11" s="37"/>
      <c r="T11" s="38">
        <f t="shared" si="1"/>
        <v>6036</v>
      </c>
      <c r="U11" s="38">
        <f t="shared" si="2"/>
        <v>0</v>
      </c>
      <c r="V11" s="38">
        <f t="shared" si="3"/>
        <v>6036</v>
      </c>
    </row>
    <row r="12" spans="1:22" s="14" customFormat="1" ht="15" customHeight="1">
      <c r="A12" s="35" t="s">
        <v>189</v>
      </c>
      <c r="B12" s="37"/>
      <c r="C12" s="37"/>
      <c r="D12" s="37"/>
      <c r="E12" s="37"/>
      <c r="F12" s="37"/>
      <c r="G12" s="37"/>
      <c r="H12" s="37">
        <v>14286</v>
      </c>
      <c r="I12" s="37"/>
      <c r="J12" s="37">
        <f t="shared" si="0"/>
        <v>14286</v>
      </c>
      <c r="K12" s="37"/>
      <c r="L12" s="37"/>
      <c r="M12" s="37"/>
      <c r="N12" s="37"/>
      <c r="O12" s="37"/>
      <c r="P12" s="37"/>
      <c r="Q12" s="37"/>
      <c r="R12" s="37"/>
      <c r="S12" s="37"/>
      <c r="T12" s="38">
        <f t="shared" si="1"/>
        <v>14286</v>
      </c>
      <c r="U12" s="38">
        <f t="shared" si="2"/>
        <v>0</v>
      </c>
      <c r="V12" s="38">
        <f t="shared" si="3"/>
        <v>14286</v>
      </c>
    </row>
    <row r="13" spans="1:22" s="14" customFormat="1" ht="15" customHeight="1">
      <c r="A13" s="35" t="s">
        <v>171</v>
      </c>
      <c r="B13" s="37"/>
      <c r="C13" s="37"/>
      <c r="D13" s="37"/>
      <c r="E13" s="37"/>
      <c r="F13" s="37"/>
      <c r="G13" s="37"/>
      <c r="H13" s="37">
        <v>10620</v>
      </c>
      <c r="I13" s="37"/>
      <c r="J13" s="37">
        <f t="shared" si="0"/>
        <v>10620</v>
      </c>
      <c r="K13" s="37"/>
      <c r="L13" s="37"/>
      <c r="M13" s="37"/>
      <c r="N13" s="37"/>
      <c r="O13" s="37"/>
      <c r="P13" s="37"/>
      <c r="Q13" s="37"/>
      <c r="R13" s="37"/>
      <c r="S13" s="37"/>
      <c r="T13" s="38">
        <f t="shared" si="1"/>
        <v>10620</v>
      </c>
      <c r="U13" s="38">
        <f t="shared" si="2"/>
        <v>0</v>
      </c>
      <c r="V13" s="38">
        <f t="shared" si="3"/>
        <v>10620</v>
      </c>
    </row>
    <row r="14" spans="1:22" s="14" customFormat="1" ht="15" customHeight="1">
      <c r="A14" s="35" t="s">
        <v>190</v>
      </c>
      <c r="B14" s="37"/>
      <c r="C14" s="37"/>
      <c r="D14" s="37"/>
      <c r="E14" s="37"/>
      <c r="F14" s="37"/>
      <c r="G14" s="37"/>
      <c r="H14" s="37">
        <v>27062</v>
      </c>
      <c r="I14" s="37"/>
      <c r="J14" s="37">
        <f t="shared" si="0"/>
        <v>27062</v>
      </c>
      <c r="K14" s="37"/>
      <c r="L14" s="37"/>
      <c r="M14" s="37"/>
      <c r="N14" s="37"/>
      <c r="O14" s="37"/>
      <c r="P14" s="37"/>
      <c r="Q14" s="37"/>
      <c r="R14" s="37"/>
      <c r="S14" s="37"/>
      <c r="T14" s="38">
        <f t="shared" si="1"/>
        <v>27062</v>
      </c>
      <c r="U14" s="38">
        <f t="shared" si="2"/>
        <v>0</v>
      </c>
      <c r="V14" s="38">
        <f t="shared" si="3"/>
        <v>27062</v>
      </c>
    </row>
    <row r="15" spans="1:22" s="14" customFormat="1" ht="15" customHeight="1">
      <c r="A15" s="35" t="s">
        <v>191</v>
      </c>
      <c r="B15" s="37"/>
      <c r="C15" s="37"/>
      <c r="D15" s="37"/>
      <c r="E15" s="37"/>
      <c r="F15" s="37"/>
      <c r="G15" s="37"/>
      <c r="H15" s="37"/>
      <c r="I15" s="37"/>
      <c r="J15" s="37">
        <f t="shared" si="0"/>
        <v>0</v>
      </c>
      <c r="K15" s="37"/>
      <c r="L15" s="37"/>
      <c r="M15" s="37"/>
      <c r="N15" s="37"/>
      <c r="O15" s="37"/>
      <c r="P15" s="37"/>
      <c r="Q15" s="37"/>
      <c r="R15" s="37"/>
      <c r="S15" s="37"/>
      <c r="T15" s="38">
        <f t="shared" si="1"/>
        <v>0</v>
      </c>
      <c r="U15" s="38">
        <f t="shared" si="2"/>
        <v>0</v>
      </c>
      <c r="V15" s="38">
        <f t="shared" si="3"/>
        <v>0</v>
      </c>
    </row>
    <row r="16" spans="1:22" s="14" customFormat="1" ht="15" customHeight="1">
      <c r="A16" s="35" t="s">
        <v>192</v>
      </c>
      <c r="B16" s="37">
        <v>10696</v>
      </c>
      <c r="C16" s="37"/>
      <c r="D16" s="37">
        <f aca="true" t="shared" si="4" ref="D16:D29">B16+C16</f>
        <v>10696</v>
      </c>
      <c r="E16" s="37">
        <v>3147</v>
      </c>
      <c r="F16" s="37"/>
      <c r="G16" s="37">
        <f>E16+F16</f>
        <v>3147</v>
      </c>
      <c r="H16" s="37">
        <v>292</v>
      </c>
      <c r="I16" s="37"/>
      <c r="J16" s="37">
        <f t="shared" si="0"/>
        <v>292</v>
      </c>
      <c r="K16" s="37"/>
      <c r="L16" s="37"/>
      <c r="M16" s="37"/>
      <c r="N16" s="37"/>
      <c r="O16" s="37"/>
      <c r="P16" s="37"/>
      <c r="Q16" s="37"/>
      <c r="R16" s="37"/>
      <c r="S16" s="37"/>
      <c r="T16" s="38">
        <f t="shared" si="1"/>
        <v>14135</v>
      </c>
      <c r="U16" s="38">
        <f t="shared" si="2"/>
        <v>0</v>
      </c>
      <c r="V16" s="38">
        <f t="shared" si="3"/>
        <v>14135</v>
      </c>
    </row>
    <row r="17" spans="1:22" s="14" customFormat="1" ht="15" customHeight="1">
      <c r="A17" s="35" t="s">
        <v>193</v>
      </c>
      <c r="B17" s="37">
        <v>32706</v>
      </c>
      <c r="C17" s="37"/>
      <c r="D17" s="37">
        <f t="shared" si="4"/>
        <v>32706</v>
      </c>
      <c r="E17" s="37">
        <v>9456</v>
      </c>
      <c r="F17" s="37"/>
      <c r="G17" s="37">
        <f>E17+F17</f>
        <v>9456</v>
      </c>
      <c r="H17" s="37">
        <v>4202</v>
      </c>
      <c r="I17" s="37"/>
      <c r="J17" s="37">
        <f t="shared" si="0"/>
        <v>4202</v>
      </c>
      <c r="K17" s="37"/>
      <c r="L17" s="37"/>
      <c r="M17" s="37"/>
      <c r="N17" s="37"/>
      <c r="O17" s="37"/>
      <c r="P17" s="37"/>
      <c r="Q17" s="37"/>
      <c r="R17" s="37"/>
      <c r="S17" s="37"/>
      <c r="T17" s="38">
        <f t="shared" si="1"/>
        <v>46364</v>
      </c>
      <c r="U17" s="38">
        <f t="shared" si="2"/>
        <v>0</v>
      </c>
      <c r="V17" s="38">
        <f t="shared" si="3"/>
        <v>46364</v>
      </c>
    </row>
    <row r="18" spans="1:22" s="30" customFormat="1" ht="15" customHeight="1">
      <c r="A18" s="39" t="s">
        <v>194</v>
      </c>
      <c r="B18" s="40">
        <f aca="true" t="shared" si="5" ref="B18:S18">SUM(B16:B17)</f>
        <v>43402</v>
      </c>
      <c r="C18" s="40">
        <f t="shared" si="5"/>
        <v>0</v>
      </c>
      <c r="D18" s="40">
        <f t="shared" si="5"/>
        <v>43402</v>
      </c>
      <c r="E18" s="40">
        <f t="shared" si="5"/>
        <v>12603</v>
      </c>
      <c r="F18" s="40">
        <f t="shared" si="5"/>
        <v>0</v>
      </c>
      <c r="G18" s="40">
        <f t="shared" si="5"/>
        <v>12603</v>
      </c>
      <c r="H18" s="40">
        <f t="shared" si="5"/>
        <v>4494</v>
      </c>
      <c r="I18" s="40">
        <f t="shared" si="5"/>
        <v>0</v>
      </c>
      <c r="J18" s="40">
        <f t="shared" si="5"/>
        <v>4494</v>
      </c>
      <c r="K18" s="40">
        <f t="shared" si="5"/>
        <v>0</v>
      </c>
      <c r="L18" s="40">
        <f t="shared" si="5"/>
        <v>0</v>
      </c>
      <c r="M18" s="40">
        <f t="shared" si="5"/>
        <v>0</v>
      </c>
      <c r="N18" s="40">
        <f t="shared" si="5"/>
        <v>0</v>
      </c>
      <c r="O18" s="40">
        <f t="shared" si="5"/>
        <v>0</v>
      </c>
      <c r="P18" s="40">
        <f t="shared" si="5"/>
        <v>0</v>
      </c>
      <c r="Q18" s="40">
        <f t="shared" si="5"/>
        <v>0</v>
      </c>
      <c r="R18" s="40">
        <f t="shared" si="5"/>
        <v>0</v>
      </c>
      <c r="S18" s="40">
        <f t="shared" si="5"/>
        <v>0</v>
      </c>
      <c r="T18" s="38">
        <f t="shared" si="1"/>
        <v>60499</v>
      </c>
      <c r="U18" s="38">
        <f t="shared" si="2"/>
        <v>0</v>
      </c>
      <c r="V18" s="38">
        <f t="shared" si="3"/>
        <v>60499</v>
      </c>
    </row>
    <row r="19" spans="1:22" s="14" customFormat="1" ht="15" customHeight="1">
      <c r="A19" s="35" t="s">
        <v>175</v>
      </c>
      <c r="B19" s="37">
        <v>191833</v>
      </c>
      <c r="C19" s="37"/>
      <c r="D19" s="37">
        <f t="shared" si="4"/>
        <v>191833</v>
      </c>
      <c r="E19" s="37">
        <v>56216</v>
      </c>
      <c r="F19" s="37"/>
      <c r="G19" s="37">
        <f>E19+F19</f>
        <v>56216</v>
      </c>
      <c r="H19" s="37">
        <v>142396</v>
      </c>
      <c r="I19" s="37">
        <v>-3000</v>
      </c>
      <c r="J19" s="37">
        <f t="shared" si="0"/>
        <v>139396</v>
      </c>
      <c r="K19" s="37">
        <v>55000</v>
      </c>
      <c r="L19" s="37">
        <v>-2789</v>
      </c>
      <c r="M19" s="37">
        <f>K19+L19</f>
        <v>52211</v>
      </c>
      <c r="N19" s="37">
        <v>74386</v>
      </c>
      <c r="O19" s="37">
        <v>3049</v>
      </c>
      <c r="P19" s="37">
        <f>N19+O19</f>
        <v>77435</v>
      </c>
      <c r="Q19" s="37"/>
      <c r="R19" s="37"/>
      <c r="S19" s="37"/>
      <c r="T19" s="38">
        <f t="shared" si="1"/>
        <v>519831</v>
      </c>
      <c r="U19" s="38">
        <f t="shared" si="2"/>
        <v>-2740</v>
      </c>
      <c r="V19" s="38">
        <f t="shared" si="3"/>
        <v>517091</v>
      </c>
    </row>
    <row r="20" spans="1:22" s="14" customFormat="1" ht="15" customHeight="1">
      <c r="A20" s="35" t="s">
        <v>176</v>
      </c>
      <c r="B20" s="37">
        <v>11358</v>
      </c>
      <c r="C20" s="37"/>
      <c r="D20" s="37">
        <f t="shared" si="4"/>
        <v>11358</v>
      </c>
      <c r="E20" s="37">
        <v>3251</v>
      </c>
      <c r="F20" s="37"/>
      <c r="G20" s="37">
        <f>E20+F20</f>
        <v>3251</v>
      </c>
      <c r="H20" s="37">
        <v>258</v>
      </c>
      <c r="I20" s="37"/>
      <c r="J20" s="37">
        <f t="shared" si="0"/>
        <v>258</v>
      </c>
      <c r="K20" s="37"/>
      <c r="L20" s="37"/>
      <c r="M20" s="37"/>
      <c r="N20" s="37"/>
      <c r="O20" s="37"/>
      <c r="P20" s="37"/>
      <c r="Q20" s="37"/>
      <c r="R20" s="37"/>
      <c r="S20" s="37"/>
      <c r="T20" s="38">
        <f t="shared" si="1"/>
        <v>14867</v>
      </c>
      <c r="U20" s="38">
        <f t="shared" si="2"/>
        <v>0</v>
      </c>
      <c r="V20" s="38">
        <f t="shared" si="3"/>
        <v>14867</v>
      </c>
    </row>
    <row r="21" spans="1:22" s="14" customFormat="1" ht="15" customHeight="1">
      <c r="A21" s="35" t="s">
        <v>177</v>
      </c>
      <c r="B21" s="37">
        <v>13232</v>
      </c>
      <c r="C21" s="37"/>
      <c r="D21" s="37">
        <f t="shared" si="4"/>
        <v>13232</v>
      </c>
      <c r="E21" s="37">
        <v>3654</v>
      </c>
      <c r="F21" s="37"/>
      <c r="G21" s="37">
        <f>E21+F21</f>
        <v>3654</v>
      </c>
      <c r="H21" s="37">
        <v>520</v>
      </c>
      <c r="I21" s="37"/>
      <c r="J21" s="37">
        <f t="shared" si="0"/>
        <v>520</v>
      </c>
      <c r="K21" s="37"/>
      <c r="L21" s="37"/>
      <c r="M21" s="37"/>
      <c r="N21" s="37"/>
      <c r="O21" s="37"/>
      <c r="P21" s="37"/>
      <c r="Q21" s="37"/>
      <c r="R21" s="37"/>
      <c r="S21" s="37"/>
      <c r="T21" s="38">
        <f t="shared" si="1"/>
        <v>17406</v>
      </c>
      <c r="U21" s="38">
        <f t="shared" si="2"/>
        <v>0</v>
      </c>
      <c r="V21" s="38">
        <f t="shared" si="3"/>
        <v>17406</v>
      </c>
    </row>
    <row r="22" spans="1:22" s="14" customFormat="1" ht="15" customHeight="1">
      <c r="A22" s="35" t="s">
        <v>195</v>
      </c>
      <c r="B22" s="37">
        <v>1036</v>
      </c>
      <c r="C22" s="37"/>
      <c r="D22" s="37">
        <f t="shared" si="4"/>
        <v>1036</v>
      </c>
      <c r="E22" s="37">
        <v>325</v>
      </c>
      <c r="F22" s="37"/>
      <c r="G22" s="37">
        <f>E22+F22</f>
        <v>325</v>
      </c>
      <c r="H22" s="37">
        <v>11340</v>
      </c>
      <c r="I22" s="37"/>
      <c r="J22" s="37">
        <f t="shared" si="0"/>
        <v>11340</v>
      </c>
      <c r="K22" s="37"/>
      <c r="L22" s="37"/>
      <c r="M22" s="37"/>
      <c r="N22" s="37"/>
      <c r="O22" s="37"/>
      <c r="P22" s="37"/>
      <c r="Q22" s="37"/>
      <c r="R22" s="37"/>
      <c r="S22" s="37"/>
      <c r="T22" s="38">
        <f t="shared" si="1"/>
        <v>12701</v>
      </c>
      <c r="U22" s="38">
        <f t="shared" si="2"/>
        <v>0</v>
      </c>
      <c r="V22" s="38">
        <f t="shared" si="3"/>
        <v>12701</v>
      </c>
    </row>
    <row r="23" spans="1:22" s="14" customFormat="1" ht="15" customHeight="1">
      <c r="A23" s="35" t="s">
        <v>196</v>
      </c>
      <c r="B23" s="37"/>
      <c r="C23" s="37"/>
      <c r="D23" s="37"/>
      <c r="E23" s="37"/>
      <c r="F23" s="37"/>
      <c r="G23" s="37"/>
      <c r="H23" s="37">
        <v>15000</v>
      </c>
      <c r="I23" s="37"/>
      <c r="J23" s="37">
        <f t="shared" si="0"/>
        <v>15000</v>
      </c>
      <c r="K23" s="37"/>
      <c r="L23" s="37"/>
      <c r="M23" s="37"/>
      <c r="N23" s="37"/>
      <c r="O23" s="37"/>
      <c r="P23" s="37"/>
      <c r="Q23" s="37"/>
      <c r="R23" s="37"/>
      <c r="S23" s="37"/>
      <c r="T23" s="38">
        <f t="shared" si="1"/>
        <v>15000</v>
      </c>
      <c r="U23" s="38">
        <f t="shared" si="2"/>
        <v>0</v>
      </c>
      <c r="V23" s="38">
        <f t="shared" si="3"/>
        <v>15000</v>
      </c>
    </row>
    <row r="24" spans="1:22" s="14" customFormat="1" ht="15" customHeight="1">
      <c r="A24" s="35" t="s">
        <v>63</v>
      </c>
      <c r="B24" s="37"/>
      <c r="C24" s="37"/>
      <c r="D24" s="37"/>
      <c r="E24" s="37"/>
      <c r="F24" s="37"/>
      <c r="G24" s="37"/>
      <c r="H24" s="37">
        <v>40</v>
      </c>
      <c r="I24" s="37"/>
      <c r="J24" s="37">
        <f t="shared" si="0"/>
        <v>40</v>
      </c>
      <c r="K24" s="37"/>
      <c r="L24" s="37"/>
      <c r="M24" s="37"/>
      <c r="N24" s="37"/>
      <c r="O24" s="37"/>
      <c r="P24" s="37"/>
      <c r="Q24" s="37"/>
      <c r="R24" s="37"/>
      <c r="S24" s="37"/>
      <c r="T24" s="38">
        <f t="shared" si="1"/>
        <v>40</v>
      </c>
      <c r="U24" s="38">
        <f t="shared" si="2"/>
        <v>0</v>
      </c>
      <c r="V24" s="38">
        <f t="shared" si="3"/>
        <v>40</v>
      </c>
    </row>
    <row r="25" spans="1:22" s="14" customFormat="1" ht="15" customHeight="1">
      <c r="A25" s="35" t="s">
        <v>197</v>
      </c>
      <c r="B25" s="37">
        <v>1629</v>
      </c>
      <c r="C25" s="37"/>
      <c r="D25" s="37">
        <f t="shared" si="4"/>
        <v>1629</v>
      </c>
      <c r="E25" s="37">
        <v>501</v>
      </c>
      <c r="F25" s="37"/>
      <c r="G25" s="37">
        <f>E25+F25</f>
        <v>501</v>
      </c>
      <c r="H25" s="37">
        <v>300</v>
      </c>
      <c r="I25" s="37"/>
      <c r="J25" s="37">
        <f t="shared" si="0"/>
        <v>300</v>
      </c>
      <c r="K25" s="37"/>
      <c r="L25" s="37"/>
      <c r="M25" s="37"/>
      <c r="N25" s="37"/>
      <c r="O25" s="37"/>
      <c r="P25" s="37"/>
      <c r="Q25" s="37"/>
      <c r="R25" s="37"/>
      <c r="S25" s="37"/>
      <c r="T25" s="38">
        <f t="shared" si="1"/>
        <v>2430</v>
      </c>
      <c r="U25" s="38">
        <f t="shared" si="2"/>
        <v>0</v>
      </c>
      <c r="V25" s="38">
        <f t="shared" si="3"/>
        <v>2430</v>
      </c>
    </row>
    <row r="26" spans="1:22" s="14" customFormat="1" ht="15" customHeight="1">
      <c r="A26" s="35" t="s">
        <v>90</v>
      </c>
      <c r="B26" s="37"/>
      <c r="C26" s="37"/>
      <c r="D26" s="37"/>
      <c r="E26" s="37">
        <v>1962</v>
      </c>
      <c r="F26" s="37"/>
      <c r="G26" s="37">
        <f>E26+F26</f>
        <v>1962</v>
      </c>
      <c r="H26" s="37">
        <v>120</v>
      </c>
      <c r="I26" s="37"/>
      <c r="J26" s="37">
        <f t="shared" si="0"/>
        <v>120</v>
      </c>
      <c r="K26" s="35"/>
      <c r="L26" s="35"/>
      <c r="M26" s="37"/>
      <c r="N26" s="35"/>
      <c r="O26" s="35"/>
      <c r="P26" s="37"/>
      <c r="Q26" s="37">
        <v>20734</v>
      </c>
      <c r="R26" s="37"/>
      <c r="S26" s="37">
        <f>Q26+R26</f>
        <v>20734</v>
      </c>
      <c r="T26" s="38">
        <f t="shared" si="1"/>
        <v>22816</v>
      </c>
      <c r="U26" s="38">
        <f t="shared" si="2"/>
        <v>0</v>
      </c>
      <c r="V26" s="38">
        <f t="shared" si="3"/>
        <v>22816</v>
      </c>
    </row>
    <row r="27" spans="1:22" s="14" customFormat="1" ht="15" customHeight="1">
      <c r="A27" s="35" t="s">
        <v>198</v>
      </c>
      <c r="B27" s="37"/>
      <c r="C27" s="37"/>
      <c r="D27" s="37"/>
      <c r="E27" s="37"/>
      <c r="F27" s="37"/>
      <c r="G27" s="37"/>
      <c r="H27" s="37"/>
      <c r="I27" s="37"/>
      <c r="J27" s="37">
        <f t="shared" si="0"/>
        <v>0</v>
      </c>
      <c r="K27" s="35"/>
      <c r="L27" s="35"/>
      <c r="M27" s="37"/>
      <c r="N27" s="35"/>
      <c r="O27" s="35"/>
      <c r="P27" s="37"/>
      <c r="Q27" s="37">
        <v>13371</v>
      </c>
      <c r="R27" s="37"/>
      <c r="S27" s="37">
        <f>Q27+R27</f>
        <v>13371</v>
      </c>
      <c r="T27" s="38">
        <f t="shared" si="1"/>
        <v>13371</v>
      </c>
      <c r="U27" s="38">
        <f t="shared" si="2"/>
        <v>0</v>
      </c>
      <c r="V27" s="38">
        <f t="shared" si="3"/>
        <v>13371</v>
      </c>
    </row>
    <row r="28" spans="1:22" s="14" customFormat="1" ht="15" customHeight="1">
      <c r="A28" s="35" t="s">
        <v>161</v>
      </c>
      <c r="B28" s="37"/>
      <c r="C28" s="37"/>
      <c r="D28" s="37"/>
      <c r="E28" s="37"/>
      <c r="F28" s="37"/>
      <c r="G28" s="37"/>
      <c r="H28" s="37">
        <v>10320</v>
      </c>
      <c r="I28" s="37"/>
      <c r="J28" s="37">
        <f t="shared" si="0"/>
        <v>10320</v>
      </c>
      <c r="K28" s="37"/>
      <c r="L28" s="37"/>
      <c r="M28" s="37"/>
      <c r="N28" s="37"/>
      <c r="O28" s="37"/>
      <c r="P28" s="37"/>
      <c r="Q28" s="37"/>
      <c r="R28" s="37"/>
      <c r="S28" s="37">
        <f>Q28+R28</f>
        <v>0</v>
      </c>
      <c r="T28" s="38">
        <f t="shared" si="1"/>
        <v>10320</v>
      </c>
      <c r="U28" s="38">
        <f t="shared" si="2"/>
        <v>0</v>
      </c>
      <c r="V28" s="38">
        <f t="shared" si="3"/>
        <v>10320</v>
      </c>
    </row>
    <row r="29" spans="1:22" s="14" customFormat="1" ht="15" customHeight="1">
      <c r="A29" s="35" t="s">
        <v>137</v>
      </c>
      <c r="B29" s="37"/>
      <c r="C29" s="37">
        <v>631</v>
      </c>
      <c r="D29" s="37">
        <f t="shared" si="4"/>
        <v>631</v>
      </c>
      <c r="E29" s="37"/>
      <c r="F29" s="37">
        <v>202</v>
      </c>
      <c r="G29" s="37">
        <f>E29+F29</f>
        <v>202</v>
      </c>
      <c r="H29" s="37"/>
      <c r="I29" s="37">
        <v>396</v>
      </c>
      <c r="J29" s="37">
        <f t="shared" si="0"/>
        <v>396</v>
      </c>
      <c r="K29" s="37"/>
      <c r="L29" s="37"/>
      <c r="M29" s="37"/>
      <c r="N29" s="37"/>
      <c r="O29" s="37"/>
      <c r="P29" s="37"/>
      <c r="Q29" s="37"/>
      <c r="R29" s="37"/>
      <c r="S29" s="37"/>
      <c r="T29" s="38">
        <f t="shared" si="1"/>
        <v>0</v>
      </c>
      <c r="U29" s="38">
        <f t="shared" si="2"/>
        <v>1229</v>
      </c>
      <c r="V29" s="38">
        <f t="shared" si="3"/>
        <v>1229</v>
      </c>
    </row>
    <row r="30" spans="1:22" s="14" customFormat="1" ht="25.5">
      <c r="A30" s="77" t="s">
        <v>199</v>
      </c>
      <c r="B30" s="38">
        <f>SUM(B18:B28)+B9+B10+B13+B12+B14+B15+B11+B29</f>
        <v>262840</v>
      </c>
      <c r="C30" s="38">
        <f aca="true" t="shared" si="6" ref="C30:V30">SUM(C18:C28)+C9+C10+C13+C12+C14+C15+C11+C29</f>
        <v>631</v>
      </c>
      <c r="D30" s="38">
        <f t="shared" si="6"/>
        <v>263471</v>
      </c>
      <c r="E30" s="38">
        <f t="shared" si="6"/>
        <v>78632</v>
      </c>
      <c r="F30" s="38">
        <f t="shared" si="6"/>
        <v>202</v>
      </c>
      <c r="G30" s="38">
        <f t="shared" si="6"/>
        <v>78834</v>
      </c>
      <c r="H30" s="38">
        <f t="shared" si="6"/>
        <v>250439</v>
      </c>
      <c r="I30" s="38">
        <f t="shared" si="6"/>
        <v>-2604</v>
      </c>
      <c r="J30" s="38">
        <f t="shared" si="6"/>
        <v>247835</v>
      </c>
      <c r="K30" s="38">
        <f t="shared" si="6"/>
        <v>55000</v>
      </c>
      <c r="L30" s="38">
        <f t="shared" si="6"/>
        <v>-2789</v>
      </c>
      <c r="M30" s="38">
        <f t="shared" si="6"/>
        <v>52211</v>
      </c>
      <c r="N30" s="38">
        <f t="shared" si="6"/>
        <v>74386</v>
      </c>
      <c r="O30" s="38">
        <f t="shared" si="6"/>
        <v>3049</v>
      </c>
      <c r="P30" s="38">
        <f t="shared" si="6"/>
        <v>77435</v>
      </c>
      <c r="Q30" s="38">
        <f t="shared" si="6"/>
        <v>34105</v>
      </c>
      <c r="R30" s="38">
        <f t="shared" si="6"/>
        <v>0</v>
      </c>
      <c r="S30" s="38">
        <f t="shared" si="6"/>
        <v>34105</v>
      </c>
      <c r="T30" s="38">
        <f t="shared" si="6"/>
        <v>755402</v>
      </c>
      <c r="U30" s="38">
        <f t="shared" si="6"/>
        <v>-1511</v>
      </c>
      <c r="V30" s="38">
        <f t="shared" si="6"/>
        <v>753891</v>
      </c>
    </row>
    <row r="31" spans="1:20" ht="15.7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8"/>
    </row>
    <row r="32" ht="15.75">
      <c r="T32" s="8"/>
    </row>
  </sheetData>
  <mergeCells count="13">
    <mergeCell ref="H7:J7"/>
    <mergeCell ref="K7:M7"/>
    <mergeCell ref="N7:P7"/>
    <mergeCell ref="A7:A8"/>
    <mergeCell ref="B7:D7"/>
    <mergeCell ref="K1:V1"/>
    <mergeCell ref="Q7:S7"/>
    <mergeCell ref="T7:V7"/>
    <mergeCell ref="A2:V2"/>
    <mergeCell ref="A3:V3"/>
    <mergeCell ref="A4:V4"/>
    <mergeCell ref="A5:V5"/>
    <mergeCell ref="E7:G7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D30"/>
  <sheetViews>
    <sheetView workbookViewId="0" topLeftCell="A1">
      <selection activeCell="A7" sqref="A7"/>
    </sheetView>
  </sheetViews>
  <sheetFormatPr defaultColWidth="9.140625" defaultRowHeight="12.75"/>
  <cols>
    <col min="1" max="1" width="53.8515625" style="1" customWidth="1"/>
    <col min="2" max="2" width="10.8515625" style="1" bestFit="1" customWidth="1"/>
    <col min="3" max="3" width="10.00390625" style="1" customWidth="1"/>
    <col min="4" max="4" width="11.57421875" style="1" customWidth="1"/>
    <col min="5" max="16384" width="9.140625" style="1" customWidth="1"/>
  </cols>
  <sheetData>
    <row r="1" spans="1:4" ht="15.75">
      <c r="A1" s="91" t="s">
        <v>119</v>
      </c>
      <c r="B1" s="91"/>
      <c r="C1" s="91"/>
      <c r="D1" s="91"/>
    </row>
    <row r="2" spans="1:4" ht="15" customHeight="1">
      <c r="A2" s="89" t="s">
        <v>17</v>
      </c>
      <c r="B2" s="89"/>
      <c r="C2" s="89"/>
      <c r="D2" s="89"/>
    </row>
    <row r="3" spans="1:4" ht="15" customHeight="1">
      <c r="A3" s="89" t="s">
        <v>271</v>
      </c>
      <c r="B3" s="89"/>
      <c r="C3" s="89"/>
      <c r="D3" s="89"/>
    </row>
    <row r="4" spans="1:4" ht="15" customHeight="1">
      <c r="A4" s="89" t="s">
        <v>296</v>
      </c>
      <c r="B4" s="89"/>
      <c r="C4" s="89"/>
      <c r="D4" s="89"/>
    </row>
    <row r="5" spans="1:4" ht="15" customHeight="1">
      <c r="A5" s="89" t="s">
        <v>14</v>
      </c>
      <c r="B5" s="89"/>
      <c r="C5" s="89"/>
      <c r="D5" s="89"/>
    </row>
    <row r="6" s="12" customFormat="1" ht="19.5" customHeight="1"/>
    <row r="7" spans="1:2" s="12" customFormat="1" ht="19.5" customHeight="1">
      <c r="A7" s="4"/>
      <c r="B7" s="4"/>
    </row>
    <row r="8" spans="1:4" ht="28.5">
      <c r="A8" s="5" t="s">
        <v>15</v>
      </c>
      <c r="B8" s="27" t="s">
        <v>124</v>
      </c>
      <c r="C8" s="27" t="s">
        <v>163</v>
      </c>
      <c r="D8" s="27" t="s">
        <v>162</v>
      </c>
    </row>
    <row r="9" spans="1:2" ht="19.5" customHeight="1">
      <c r="A9" s="28"/>
      <c r="B9" s="28"/>
    </row>
    <row r="10" ht="19.5" customHeight="1">
      <c r="A10" s="46" t="s">
        <v>297</v>
      </c>
    </row>
    <row r="11" ht="19.5" customHeight="1">
      <c r="A11" s="29" t="s">
        <v>204</v>
      </c>
    </row>
    <row r="12" spans="1:4" ht="19.5" customHeight="1">
      <c r="A12" s="1" t="s">
        <v>298</v>
      </c>
      <c r="B12" s="8">
        <v>645014</v>
      </c>
      <c r="C12" s="1">
        <v>-31940</v>
      </c>
      <c r="D12" s="8">
        <f>B12+C12</f>
        <v>613074</v>
      </c>
    </row>
    <row r="13" spans="1:4" ht="19.5" customHeight="1">
      <c r="A13" s="1" t="s">
        <v>299</v>
      </c>
      <c r="B13" s="8">
        <v>2000</v>
      </c>
      <c r="D13" s="8">
        <f aca="true" t="shared" si="0" ref="D13:D25">B13+C13</f>
        <v>2000</v>
      </c>
    </row>
    <row r="14" spans="1:4" ht="19.5" customHeight="1">
      <c r="A14" s="1" t="s">
        <v>91</v>
      </c>
      <c r="B14" s="8">
        <v>1000</v>
      </c>
      <c r="D14" s="8">
        <f t="shared" si="0"/>
        <v>1000</v>
      </c>
    </row>
    <row r="15" spans="1:4" ht="19.5" customHeight="1">
      <c r="A15" s="1" t="s">
        <v>2</v>
      </c>
      <c r="B15" s="8">
        <v>2000</v>
      </c>
      <c r="D15" s="8">
        <f t="shared" si="0"/>
        <v>2000</v>
      </c>
    </row>
    <row r="16" spans="1:4" ht="19.5" customHeight="1">
      <c r="A16" s="1" t="s">
        <v>3</v>
      </c>
      <c r="B16" s="8">
        <v>3000</v>
      </c>
      <c r="D16" s="8">
        <f t="shared" si="0"/>
        <v>3000</v>
      </c>
    </row>
    <row r="17" spans="1:4" ht="19.5" customHeight="1">
      <c r="A17" s="1" t="s">
        <v>300</v>
      </c>
      <c r="B17" s="8">
        <v>41614</v>
      </c>
      <c r="D17" s="8">
        <f t="shared" si="0"/>
        <v>41614</v>
      </c>
    </row>
    <row r="18" spans="1:4" ht="19.5" customHeight="1">
      <c r="A18" s="1" t="s">
        <v>4</v>
      </c>
      <c r="B18" s="8">
        <v>75610</v>
      </c>
      <c r="D18" s="8">
        <f t="shared" si="0"/>
        <v>75610</v>
      </c>
    </row>
    <row r="19" spans="1:4" ht="19.5" customHeight="1">
      <c r="A19" s="47" t="s">
        <v>301</v>
      </c>
      <c r="B19" s="8">
        <v>3000</v>
      </c>
      <c r="C19" s="1">
        <v>-360</v>
      </c>
      <c r="D19" s="8">
        <f t="shared" si="0"/>
        <v>2640</v>
      </c>
    </row>
    <row r="20" spans="1:4" ht="30">
      <c r="A20" s="53" t="s">
        <v>87</v>
      </c>
      <c r="B20" s="8">
        <v>1600</v>
      </c>
      <c r="D20" s="8">
        <f t="shared" si="0"/>
        <v>1600</v>
      </c>
    </row>
    <row r="21" spans="1:4" s="63" customFormat="1" ht="30">
      <c r="A21" s="53" t="s">
        <v>1</v>
      </c>
      <c r="B21" s="8">
        <v>2000</v>
      </c>
      <c r="D21" s="8">
        <f t="shared" si="0"/>
        <v>2000</v>
      </c>
    </row>
    <row r="22" spans="1:4" s="7" customFormat="1" ht="19.5" customHeight="1">
      <c r="A22" s="48" t="s">
        <v>302</v>
      </c>
      <c r="B22" s="11">
        <f>SUM(B12:B21)</f>
        <v>776838</v>
      </c>
      <c r="C22" s="11">
        <f>SUM(C12:C21)</f>
        <v>-32300</v>
      </c>
      <c r="D22" s="11">
        <f>SUM(D12:D21)</f>
        <v>744538</v>
      </c>
    </row>
    <row r="23" spans="1:4" ht="19.5" customHeight="1">
      <c r="A23" s="47"/>
      <c r="B23" s="8"/>
      <c r="D23" s="8"/>
    </row>
    <row r="24" spans="1:4" ht="19.5" customHeight="1">
      <c r="A24" s="46" t="s">
        <v>303</v>
      </c>
      <c r="B24" s="8"/>
      <c r="D24" s="8"/>
    </row>
    <row r="25" spans="1:4" ht="19.5" customHeight="1">
      <c r="A25" s="1" t="s">
        <v>304</v>
      </c>
      <c r="B25" s="8">
        <v>7909</v>
      </c>
      <c r="C25" s="1">
        <v>-7477</v>
      </c>
      <c r="D25" s="8">
        <f t="shared" si="0"/>
        <v>432</v>
      </c>
    </row>
    <row r="26" spans="1:4" s="7" customFormat="1" ht="19.5" customHeight="1">
      <c r="A26" s="7" t="s">
        <v>305</v>
      </c>
      <c r="B26" s="11">
        <f>SUM(B25:B25)</f>
        <v>7909</v>
      </c>
      <c r="C26" s="11">
        <f>SUM(C25:C25)</f>
        <v>-7477</v>
      </c>
      <c r="D26" s="11">
        <f>SUM(D25:D25)</f>
        <v>432</v>
      </c>
    </row>
    <row r="27" spans="2:4" ht="19.5" customHeight="1">
      <c r="B27" s="8"/>
      <c r="D27" s="8"/>
    </row>
    <row r="28" spans="1:4" s="7" customFormat="1" ht="19.5" customHeight="1">
      <c r="A28" s="7" t="s">
        <v>306</v>
      </c>
      <c r="B28" s="11">
        <f>B22+B26</f>
        <v>784747</v>
      </c>
      <c r="C28" s="11">
        <f>C22+C26</f>
        <v>-39777</v>
      </c>
      <c r="D28" s="11">
        <f>D22+D26</f>
        <v>744970</v>
      </c>
    </row>
    <row r="29" s="7" customFormat="1" ht="19.5" customHeight="1">
      <c r="B29" s="11"/>
    </row>
    <row r="30" ht="19.5" customHeight="1">
      <c r="A30" s="49"/>
    </row>
    <row r="31" ht="15" customHeight="1"/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N18"/>
  <sheetViews>
    <sheetView workbookViewId="0" topLeftCell="A1">
      <selection activeCell="I7" sqref="I7"/>
    </sheetView>
  </sheetViews>
  <sheetFormatPr defaultColWidth="9.140625" defaultRowHeight="12.75"/>
  <cols>
    <col min="1" max="1" width="4.57421875" style="1" customWidth="1"/>
    <col min="2" max="2" width="25.8515625" style="1" customWidth="1"/>
    <col min="3" max="4" width="8.421875" style="1" bestFit="1" customWidth="1"/>
    <col min="5" max="5" width="9.00390625" style="1" customWidth="1"/>
    <col min="6" max="7" width="8.421875" style="1" bestFit="1" customWidth="1"/>
    <col min="8" max="8" width="9.00390625" style="1" bestFit="1" customWidth="1"/>
    <col min="9" max="9" width="7.28125" style="1" bestFit="1" customWidth="1"/>
    <col min="10" max="10" width="8.421875" style="1" bestFit="1" customWidth="1"/>
    <col min="11" max="11" width="9.00390625" style="1" bestFit="1" customWidth="1"/>
    <col min="12" max="13" width="8.421875" style="1" bestFit="1" customWidth="1"/>
    <col min="14" max="14" width="9.00390625" style="1" bestFit="1" customWidth="1"/>
    <col min="15" max="16384" width="9.140625" style="1" customWidth="1"/>
  </cols>
  <sheetData>
    <row r="1" spans="6:14" ht="15.75">
      <c r="F1" s="91" t="s">
        <v>272</v>
      </c>
      <c r="G1" s="91"/>
      <c r="H1" s="91"/>
      <c r="I1" s="91"/>
      <c r="J1" s="91"/>
      <c r="K1" s="91"/>
      <c r="L1" s="91"/>
      <c r="M1" s="91"/>
      <c r="N1" s="91"/>
    </row>
    <row r="2" spans="1:14" ht="19.5" customHeight="1">
      <c r="A2" s="89" t="s">
        <v>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9.5" customHeight="1">
      <c r="A3" s="89" t="s">
        <v>271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9.5" customHeight="1">
      <c r="A4" s="89" t="s">
        <v>273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9.5" customHeight="1">
      <c r="A5" s="89" t="s">
        <v>14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ht="19.5" customHeight="1"/>
    <row r="7" ht="19.5" customHeight="1"/>
    <row r="8" spans="1:14" s="7" customFormat="1" ht="19.5" customHeight="1">
      <c r="A8" s="113" t="s">
        <v>15</v>
      </c>
      <c r="B8" s="113"/>
      <c r="C8" s="114" t="s">
        <v>274</v>
      </c>
      <c r="D8" s="114"/>
      <c r="E8" s="114"/>
      <c r="F8" s="114"/>
      <c r="G8" s="114"/>
      <c r="H8" s="114"/>
      <c r="I8" s="111" t="s">
        <v>275</v>
      </c>
      <c r="J8" s="112"/>
      <c r="K8" s="112"/>
      <c r="L8" s="113" t="s">
        <v>19</v>
      </c>
      <c r="M8" s="113"/>
      <c r="N8" s="113"/>
    </row>
    <row r="9" spans="1:14" s="7" customFormat="1" ht="19.5" customHeight="1">
      <c r="A9" s="113"/>
      <c r="B9" s="113"/>
      <c r="C9" s="115" t="s">
        <v>276</v>
      </c>
      <c r="D9" s="115"/>
      <c r="E9" s="115"/>
      <c r="F9" s="115" t="s">
        <v>89</v>
      </c>
      <c r="G9" s="115"/>
      <c r="H9" s="115"/>
      <c r="I9" s="112"/>
      <c r="J9" s="112"/>
      <c r="K9" s="112"/>
      <c r="L9" s="113"/>
      <c r="M9" s="113"/>
      <c r="N9" s="113"/>
    </row>
    <row r="10" spans="1:14" s="7" customFormat="1" ht="19.5" customHeight="1">
      <c r="A10" s="113"/>
      <c r="B10" s="113"/>
      <c r="C10" s="15" t="s">
        <v>132</v>
      </c>
      <c r="D10" s="15" t="s">
        <v>133</v>
      </c>
      <c r="E10" s="15" t="s">
        <v>125</v>
      </c>
      <c r="F10" s="15" t="s">
        <v>132</v>
      </c>
      <c r="G10" s="15" t="s">
        <v>133</v>
      </c>
      <c r="H10" s="15" t="s">
        <v>125</v>
      </c>
      <c r="I10" s="15" t="s">
        <v>132</v>
      </c>
      <c r="J10" s="15" t="s">
        <v>133</v>
      </c>
      <c r="K10" s="15" t="s">
        <v>125</v>
      </c>
      <c r="L10" s="15" t="s">
        <v>132</v>
      </c>
      <c r="M10" s="15" t="s">
        <v>133</v>
      </c>
      <c r="N10" s="15" t="s">
        <v>125</v>
      </c>
    </row>
    <row r="11" spans="3:11" ht="19.5" customHeight="1">
      <c r="C11" s="2"/>
      <c r="D11" s="2"/>
      <c r="E11" s="2"/>
      <c r="F11" s="2"/>
      <c r="G11" s="2"/>
      <c r="H11" s="2"/>
      <c r="I11" s="2"/>
      <c r="J11" s="2"/>
      <c r="K11" s="2"/>
    </row>
    <row r="12" spans="1:14" ht="30" customHeight="1">
      <c r="A12" s="1" t="s">
        <v>277</v>
      </c>
      <c r="B12" s="13" t="s">
        <v>20</v>
      </c>
      <c r="C12" s="8">
        <v>8637</v>
      </c>
      <c r="D12" s="8"/>
      <c r="E12" s="8">
        <f>C12+D12</f>
        <v>8637</v>
      </c>
      <c r="F12" s="8">
        <v>237771</v>
      </c>
      <c r="G12" s="8"/>
      <c r="H12" s="8">
        <f aca="true" t="shared" si="0" ref="H12:H17">F12+G12</f>
        <v>237771</v>
      </c>
      <c r="I12" s="8">
        <v>10620</v>
      </c>
      <c r="J12" s="8"/>
      <c r="K12" s="8">
        <f>I12+J12</f>
        <v>10620</v>
      </c>
      <c r="L12" s="8">
        <f>C12+F12+I12</f>
        <v>257028</v>
      </c>
      <c r="M12" s="8">
        <f>D12+G12+J12</f>
        <v>0</v>
      </c>
      <c r="N12" s="8">
        <f>E12+H12+K12</f>
        <v>257028</v>
      </c>
    </row>
    <row r="13" spans="1:14" ht="30" customHeight="1">
      <c r="A13" s="1" t="s">
        <v>278</v>
      </c>
      <c r="B13" s="13" t="s">
        <v>31</v>
      </c>
      <c r="C13" s="8">
        <v>70264</v>
      </c>
      <c r="D13" s="8"/>
      <c r="E13" s="8">
        <f>C13+D13</f>
        <v>70264</v>
      </c>
      <c r="F13" s="8">
        <v>72984</v>
      </c>
      <c r="G13" s="8"/>
      <c r="H13" s="8">
        <f t="shared" si="0"/>
        <v>72984</v>
      </c>
      <c r="I13" s="8"/>
      <c r="J13" s="8"/>
      <c r="K13" s="8"/>
      <c r="L13" s="8">
        <f>C13+F13+I13</f>
        <v>143248</v>
      </c>
      <c r="M13" s="8">
        <f>D13+G13+J13</f>
        <v>0</v>
      </c>
      <c r="N13" s="8">
        <f>E13+H13+K13</f>
        <v>143248</v>
      </c>
    </row>
    <row r="14" spans="1:14" ht="30" customHeight="1">
      <c r="A14" s="1" t="s">
        <v>279</v>
      </c>
      <c r="B14" s="13" t="s">
        <v>45</v>
      </c>
      <c r="C14" s="8">
        <v>86792</v>
      </c>
      <c r="D14" s="8"/>
      <c r="E14" s="8">
        <f>C14+D14</f>
        <v>86792</v>
      </c>
      <c r="F14" s="8">
        <v>156769</v>
      </c>
      <c r="G14" s="8"/>
      <c r="H14" s="8">
        <f t="shared" si="0"/>
        <v>156769</v>
      </c>
      <c r="I14" s="8"/>
      <c r="J14" s="8"/>
      <c r="K14" s="8"/>
      <c r="L14" s="8">
        <f>C14+F14+I14</f>
        <v>243561</v>
      </c>
      <c r="M14" s="8">
        <f>D14+G14+J14</f>
        <v>0</v>
      </c>
      <c r="N14" s="8">
        <f>E14+H14+K14</f>
        <v>243561</v>
      </c>
    </row>
    <row r="15" spans="1:14" ht="30" customHeight="1">
      <c r="A15" s="1" t="s">
        <v>280</v>
      </c>
      <c r="B15" s="13" t="s">
        <v>46</v>
      </c>
      <c r="C15" s="8">
        <v>36195</v>
      </c>
      <c r="D15" s="8"/>
      <c r="E15" s="8">
        <f>C15+D15</f>
        <v>36195</v>
      </c>
      <c r="F15" s="8">
        <v>66846</v>
      </c>
      <c r="G15" s="8"/>
      <c r="H15" s="8">
        <f t="shared" si="0"/>
        <v>66846</v>
      </c>
      <c r="I15" s="8"/>
      <c r="J15" s="8"/>
      <c r="K15" s="8"/>
      <c r="L15" s="8">
        <f>C15+F15+I15</f>
        <v>103041</v>
      </c>
      <c r="M15" s="8">
        <f>D15+G15+J15</f>
        <v>0</v>
      </c>
      <c r="N15" s="8">
        <f>E15+H15+K15</f>
        <v>103041</v>
      </c>
    </row>
    <row r="16" spans="1:14" ht="30" customHeight="1">
      <c r="A16" s="1" t="s">
        <v>281</v>
      </c>
      <c r="B16" s="13" t="s">
        <v>32</v>
      </c>
      <c r="C16" s="8">
        <v>75052</v>
      </c>
      <c r="D16" s="8"/>
      <c r="E16" s="8">
        <f>C16+D16</f>
        <v>75052</v>
      </c>
      <c r="F16" s="8">
        <v>28757</v>
      </c>
      <c r="G16" s="8"/>
      <c r="H16" s="8">
        <f t="shared" si="0"/>
        <v>28757</v>
      </c>
      <c r="I16" s="8"/>
      <c r="J16" s="8"/>
      <c r="K16" s="8"/>
      <c r="L16" s="8">
        <f>C16+F16+I16</f>
        <v>103809</v>
      </c>
      <c r="M16" s="8">
        <f>D16+G16+J16</f>
        <v>0</v>
      </c>
      <c r="N16" s="8">
        <f>E16+H16+K16</f>
        <v>103809</v>
      </c>
    </row>
    <row r="17" spans="1:14" ht="30" customHeight="1">
      <c r="A17" s="1" t="s">
        <v>282</v>
      </c>
      <c r="B17" s="13" t="s">
        <v>47</v>
      </c>
      <c r="C17" s="8">
        <v>5621</v>
      </c>
      <c r="D17" s="8"/>
      <c r="E17" s="8">
        <f>C17+D17</f>
        <v>5621</v>
      </c>
      <c r="F17" s="8">
        <v>51375</v>
      </c>
      <c r="G17" s="8">
        <v>310</v>
      </c>
      <c r="H17" s="8">
        <f t="shared" si="0"/>
        <v>51685</v>
      </c>
      <c r="I17" s="8">
        <v>1500</v>
      </c>
      <c r="J17" s="8"/>
      <c r="K17" s="8">
        <f>I17+J17</f>
        <v>1500</v>
      </c>
      <c r="L17" s="8">
        <f>C17+F17+I17</f>
        <v>58496</v>
      </c>
      <c r="M17" s="8">
        <f>D17+G17+J17</f>
        <v>310</v>
      </c>
      <c r="N17" s="8">
        <f>E17+H17+K17</f>
        <v>58806</v>
      </c>
    </row>
    <row r="18" spans="2:14" s="7" customFormat="1" ht="30" customHeight="1">
      <c r="B18" s="48" t="s">
        <v>283</v>
      </c>
      <c r="C18" s="11">
        <f>SUM(C12:C17)</f>
        <v>282561</v>
      </c>
      <c r="D18" s="11">
        <f>SUM(D12:D17)</f>
        <v>0</v>
      </c>
      <c r="E18" s="11">
        <f>SUM(E12:E17)</f>
        <v>282561</v>
      </c>
      <c r="F18" s="11">
        <f>SUM(F12:F17)</f>
        <v>614502</v>
      </c>
      <c r="G18" s="11">
        <f aca="true" t="shared" si="1" ref="G18:N18">SUM(G12:G17)</f>
        <v>310</v>
      </c>
      <c r="H18" s="11">
        <f t="shared" si="1"/>
        <v>614812</v>
      </c>
      <c r="I18" s="11">
        <f t="shared" si="1"/>
        <v>12120</v>
      </c>
      <c r="J18" s="11">
        <f t="shared" si="1"/>
        <v>0</v>
      </c>
      <c r="K18" s="11">
        <f t="shared" si="1"/>
        <v>12120</v>
      </c>
      <c r="L18" s="11">
        <f t="shared" si="1"/>
        <v>909183</v>
      </c>
      <c r="M18" s="11">
        <f t="shared" si="1"/>
        <v>310</v>
      </c>
      <c r="N18" s="11">
        <f t="shared" si="1"/>
        <v>909493</v>
      </c>
    </row>
  </sheetData>
  <mergeCells count="11">
    <mergeCell ref="F9:H9"/>
    <mergeCell ref="A5:N5"/>
    <mergeCell ref="F1:N1"/>
    <mergeCell ref="I8:K9"/>
    <mergeCell ref="L8:N9"/>
    <mergeCell ref="A8:B10"/>
    <mergeCell ref="A2:N2"/>
    <mergeCell ref="A3:N3"/>
    <mergeCell ref="A4:N4"/>
    <mergeCell ref="C8:H8"/>
    <mergeCell ref="C9:E9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2008-03-20T09:08:08Z</cp:lastPrinted>
  <dcterms:created xsi:type="dcterms:W3CDTF">2007-01-15T16:24:15Z</dcterms:created>
  <dcterms:modified xsi:type="dcterms:W3CDTF">2008-03-20T09:08:50Z</dcterms:modified>
  <cp:category/>
  <cp:version/>
  <cp:contentType/>
  <cp:contentStatus/>
</cp:coreProperties>
</file>