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6" activeTab="16"/>
  </bookViews>
  <sheets>
    <sheet name="T-I-1" sheetId="1" r:id="rId1"/>
    <sheet name="T-I-2" sheetId="2" r:id="rId2"/>
    <sheet name="T-I-3" sheetId="3" r:id="rId3"/>
    <sheet name="T-1-4" sheetId="4" r:id="rId4"/>
    <sheet name="T-I-5" sheetId="5" r:id="rId5"/>
    <sheet name="T-1-6" sheetId="6" r:id="rId6"/>
    <sheet name="T-II-1-1" sheetId="7" r:id="rId7"/>
    <sheet name="T-II-1-2" sheetId="8" r:id="rId8"/>
    <sheet name="T-II-1-3" sheetId="9" r:id="rId9"/>
    <sheet name="T-II-2-1" sheetId="10" r:id="rId10"/>
    <sheet name="T-II-2-2" sheetId="11" r:id="rId11"/>
    <sheet name="T-II-2-3" sheetId="12" r:id="rId12"/>
    <sheet name="T-II-3-1" sheetId="13" r:id="rId13"/>
    <sheet name="T-II-3-2" sheetId="14" r:id="rId14"/>
    <sheet name="T-II-3-3" sheetId="15" r:id="rId15"/>
    <sheet name="T-II-4-1" sheetId="16" r:id="rId16"/>
    <sheet name="T-II-4-2" sheetId="17" r:id="rId17"/>
    <sheet name="T-II-4-3" sheetId="18" r:id="rId18"/>
    <sheet name="T-II-4-4" sheetId="19" r:id="rId19"/>
    <sheet name="T-II-5-1" sheetId="20" r:id="rId20"/>
    <sheet name="T-II-5-2" sheetId="21" r:id="rId21"/>
    <sheet name="T-II-5-3" sheetId="22" r:id="rId22"/>
    <sheet name="T-II-8-1" sheetId="23" r:id="rId23"/>
    <sheet name="T-II-8-2" sheetId="24" r:id="rId24"/>
    <sheet name="T-II-8-3" sheetId="25" r:id="rId25"/>
    <sheet name="T-II-8-4" sheetId="26" r:id="rId26"/>
    <sheet name="T-III" sheetId="27" r:id="rId27"/>
  </sheets>
  <definedNames>
    <definedName name="_xlnm.Print_Titles" localSheetId="5">'T-1-6'!$7:$8</definedName>
    <definedName name="_xlnm.Print_Titles" localSheetId="0">'T-I-1'!$7:$8</definedName>
    <definedName name="_xlnm.Print_Titles" localSheetId="4">'T-I-5'!$6:$7</definedName>
    <definedName name="_xlnm.Print_Titles" localSheetId="26">'T-III'!$6:$7</definedName>
  </definedNames>
  <calcPr fullCalcOnLoad="1"/>
</workbook>
</file>

<file path=xl/sharedStrings.xml><?xml version="1.0" encoding="utf-8"?>
<sst xmlns="http://schemas.openxmlformats.org/spreadsheetml/2006/main" count="1365" uniqueCount="461">
  <si>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</si>
  <si>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</si>
  <si>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</si>
  <si>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</si>
  <si>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</si>
  <si>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</si>
  <si>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</si>
  <si>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</si>
  <si>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</si>
  <si>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</si>
  <si>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</si>
  <si>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</si>
  <si>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</si>
  <si>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</si>
  <si>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</si>
  <si>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</si>
  <si>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</si>
  <si>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</si>
  <si>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</si>
  <si>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</si>
  <si>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</si>
  <si>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</si>
  <si>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Előirányzat átcsoportosítás céltartalék terhére</t>
  </si>
  <si>
    <t>Egyenleg:</t>
  </si>
  <si>
    <t>Önerő</t>
  </si>
  <si>
    <t>Eredmény</t>
  </si>
  <si>
    <t>Pályázati alap</t>
  </si>
  <si>
    <t>T/I/5. számú táblázat</t>
  </si>
  <si>
    <t>Dologi kiadás</t>
  </si>
  <si>
    <t>ÁHT-n kívüli működési pénzeszköz átadás</t>
  </si>
  <si>
    <t>Gróf I. Festetics György Művelődési Központ</t>
  </si>
  <si>
    <t>Intézményfinanszírozás</t>
  </si>
  <si>
    <t>Általános tartalék</t>
  </si>
  <si>
    <t>Testületi hatáskörben felhasználható</t>
  </si>
  <si>
    <t>Felhalmozási célú kiadás</t>
  </si>
  <si>
    <t>Felhalmozási célú kiadás összesen:</t>
  </si>
  <si>
    <t>Polgármesteri hatáskörben felhasználható</t>
  </si>
  <si>
    <t>Előirányzat átcsoportosítás általános tartalék terhére</t>
  </si>
  <si>
    <t>Adatok e Ft-ban</t>
  </si>
  <si>
    <t>Sorsz.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</si>
  <si>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</si>
  <si>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</si>
  <si>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</si>
  <si>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</si>
  <si>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</si>
  <si>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 forrása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</si>
  <si>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</si>
  <si>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</si>
  <si>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</si>
  <si>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</si>
  <si>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</si>
  <si>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</si>
  <si>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</si>
  <si>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</si>
  <si>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</si>
  <si>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2.</t>
  </si>
  <si>
    <t>190/2007. (XII. 18.)</t>
  </si>
  <si>
    <t>Közoktatási infrastruktúra és szolgáltatások fejlesztése</t>
  </si>
  <si>
    <t>Brunszvik T.N. O. Óvoda Sugár utcai épületének bőv.</t>
  </si>
  <si>
    <t>3.</t>
  </si>
  <si>
    <t>Bibó I. AGSZ hőszivattyú, nyílászárók cseréje, akadálymentesítés</t>
  </si>
  <si>
    <t>4.</t>
  </si>
  <si>
    <t>Illyés Gy. Ált. és Műv. Isk. nyílászárók cseréje, akadálymentesítés</t>
  </si>
  <si>
    <t>Összesen:</t>
  </si>
  <si>
    <t>T/II/8/1. számú táblázat</t>
  </si>
  <si>
    <t>T/II/8/2. számú táblázat</t>
  </si>
  <si>
    <t>Hévíz Város Önkormányzata által benyújtott pályázatok alakulása</t>
  </si>
  <si>
    <t>2007. évben benyújtott, de 2008. évben elbírált pályázat</t>
  </si>
  <si>
    <t>2008. évben benyújtott pályázatok:</t>
  </si>
  <si>
    <t>NYDOP-2007-5.1.1/E (Új Magyarország Fejlesztési Terv)</t>
  </si>
  <si>
    <t>NYDOP-2007-5.3/2F (Új Magyarország Fejlesztési Terv)</t>
  </si>
  <si>
    <t>5.</t>
  </si>
  <si>
    <t>48/2008. (III. 13.)</t>
  </si>
  <si>
    <t>Közösségi közlekedési infrastruktúra fejlesztése</t>
  </si>
  <si>
    <t>NYDOP-2007-3.2.1/B (Új Magyarország Fejlesztési Terv)</t>
  </si>
  <si>
    <t>Új autóbusz pályaudvar építés</t>
  </si>
  <si>
    <t>6.</t>
  </si>
  <si>
    <t>Oktatási és Kulturális Minisztérium</t>
  </si>
  <si>
    <t>Program megnevezése/ Pályázat kiírója</t>
  </si>
  <si>
    <t>-</t>
  </si>
  <si>
    <t>Könyvtári és közművelődési érdekeltségnövelő t.</t>
  </si>
  <si>
    <t>Közművelődési érdekeltségnövelő pályázat Hévíz</t>
  </si>
  <si>
    <t>Működési bevétel</t>
  </si>
  <si>
    <t>Működési bevétel összesen:</t>
  </si>
  <si>
    <t>98-12/2008. ikt. sz.</t>
  </si>
  <si>
    <t>Munkaadót terhelő elvonás</t>
  </si>
  <si>
    <t>Bibó I. AGSZ állami tám. működésre</t>
  </si>
  <si>
    <t>Intézményfinanszírozás összesen:</t>
  </si>
  <si>
    <t>Felhalmozási kiadás</t>
  </si>
  <si>
    <t>ÁHT-n kívüli felhalmozási pénzeszköz átadás</t>
  </si>
  <si>
    <t>89/2008. (V. 15.) KT. hat.</t>
  </si>
  <si>
    <t>Felhalmozási kiadás összesen:</t>
  </si>
  <si>
    <t>Személyi juttatás</t>
  </si>
  <si>
    <t>T/I/6. számú táblázat</t>
  </si>
  <si>
    <t>GAMESZ</t>
  </si>
  <si>
    <t>T/II/1/1. számú táblázat</t>
  </si>
  <si>
    <t>T/II/1/2. számú táblázat</t>
  </si>
  <si>
    <t>T/II/1/3. számú táblázat</t>
  </si>
  <si>
    <t>Önk-i saját erő működésre</t>
  </si>
  <si>
    <t>Bibó István AGSZ</t>
  </si>
  <si>
    <t>T/II/2/1. számú táblázat</t>
  </si>
  <si>
    <t>T/II/2/2. számú táblázat</t>
  </si>
  <si>
    <t>Munkaadót terhelő elvonás összesen:</t>
  </si>
  <si>
    <t>Önkormányzati saját erő működésre</t>
  </si>
  <si>
    <t>Illyés Gyula Általános és Művészeti Iskola</t>
  </si>
  <si>
    <t>T/II/3/1. számú táblázat</t>
  </si>
  <si>
    <t>Kistérségi támogatás működésre</t>
  </si>
  <si>
    <t>T/II/3/2. számú táblázat</t>
  </si>
  <si>
    <t>T/II/3/3. számú táblázat</t>
  </si>
  <si>
    <t>Brunszvik Teréz Napközi Otthonos Óvoda</t>
  </si>
  <si>
    <t>T/II/4/1. számú táblázat</t>
  </si>
  <si>
    <t>Kistérségi tám. működésre</t>
  </si>
  <si>
    <t>T/II/4/2. számú táblázat</t>
  </si>
  <si>
    <t>Teréz Anya Szociális Integrált Intézmény</t>
  </si>
  <si>
    <t>T/II/5/1. számú táblázat</t>
  </si>
  <si>
    <t>T/II/5/2. számú táblázat</t>
  </si>
  <si>
    <t>Felhalmozásra saját erő</t>
  </si>
  <si>
    <t>T/II/5/3. számú táblázat</t>
  </si>
  <si>
    <t>2645-17/2008. ikt. sz.</t>
  </si>
  <si>
    <t>Mozgókönyvtári feladatellátás</t>
  </si>
  <si>
    <t>Mozgókönyvtári feladatellátás 29 % TB, 3 % munkaadói járulék</t>
  </si>
  <si>
    <t>Befogadva, bírálat alatt</t>
  </si>
  <si>
    <t>7.</t>
  </si>
  <si>
    <t>90/2008. (V. 15.) KT. hat.</t>
  </si>
  <si>
    <t>Reneszánsz év</t>
  </si>
  <si>
    <t>Gróf Széchenyi I. köztéri emlékmű megvalósítása</t>
  </si>
  <si>
    <t>8.</t>
  </si>
  <si>
    <t>TEUT2008</t>
  </si>
  <si>
    <t>Szilárd útburkolat korszerűsítés</t>
  </si>
  <si>
    <t>Ktgvetési kiad. előirányz.</t>
  </si>
  <si>
    <t>9.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</si>
  <si>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</si>
  <si>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</si>
  <si>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</si>
  <si>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</si>
  <si>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10.</t>
  </si>
  <si>
    <t>Közkincs 2008</t>
  </si>
  <si>
    <t>Hévíz Város Könyvtár Digitáis megújítása</t>
  </si>
  <si>
    <t>Polgármestei Hivatal összesen:</t>
  </si>
  <si>
    <t>11.</t>
  </si>
  <si>
    <t>1033/173.</t>
  </si>
  <si>
    <t>Fontana Filmszínház közönség kapcsolatainak fejlesztése</t>
  </si>
  <si>
    <t>Intézményi ktgv.</t>
  </si>
  <si>
    <t>12.</t>
  </si>
  <si>
    <t>Nemzeti Kulturális Alapprogram Mozgókép Szakmai Kollégium</t>
  </si>
  <si>
    <t>1005/113.</t>
  </si>
  <si>
    <t>Regisztrált art mozik art termeinek digitalizálása</t>
  </si>
  <si>
    <t>A Hévízi Fontana Filmszínház digitalizálása</t>
  </si>
  <si>
    <t>13.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</si>
  <si>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</si>
  <si>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</si>
  <si>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</si>
  <si>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</si>
  <si>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</si>
  <si>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14.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</si>
  <si>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</si>
  <si>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</si>
  <si>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I. n.évre</t>
  </si>
  <si>
    <t>Gróf. I. Festetics György Művelődési Központ:</t>
  </si>
  <si>
    <t>Gróf. I. Festetics György Művelődési Központ összesen:</t>
  </si>
  <si>
    <t>Támogatás értékű működési pénzeszköz átvétel</t>
  </si>
  <si>
    <t>Támogatás értékű működési pénzeszköz átvétel összesen:</t>
  </si>
  <si>
    <t>Képzőművészeti Lektorátus</t>
  </si>
  <si>
    <t>Nyugat-dunántúli Regionális Fejlesztési Tanács</t>
  </si>
  <si>
    <t>Hunyadi-Martinovics u. útburkolat megerősítés</t>
  </si>
  <si>
    <t>Támogatás értékű felhalmozási pénzeszk. átvétel</t>
  </si>
  <si>
    <t>Honvéd, József A. út utburkolat</t>
  </si>
  <si>
    <t>4529-6/2008. ikt. sz.</t>
  </si>
  <si>
    <t>Képzőművészeti Lektorátus támogatása (Széchenyi szobor)</t>
  </si>
  <si>
    <t>153/2008. (VIII. 26.) KT. hat.</t>
  </si>
  <si>
    <t>Támogatás értékű felhalmozási pénzeszk. átvétel összesen:</t>
  </si>
  <si>
    <t>1001-17/2008. ikt. sz.</t>
  </si>
  <si>
    <t>Normatív állami hozzájárulás</t>
  </si>
  <si>
    <t>Kötött felhasználású állami támogatás</t>
  </si>
  <si>
    <t>Kerekítés kötött állami támogatás</t>
  </si>
  <si>
    <t>300-41/2008. és 2645-32/2008. ikt. sz.</t>
  </si>
  <si>
    <t>Központosított állami tám. bérpolitikai tám. (különbözet)</t>
  </si>
  <si>
    <t>Központosított állami tám. bérpolitikai tám. (különbözet) Egészségbiz.-i Alapból</t>
  </si>
  <si>
    <t>300-48/2008. ikt. sz.</t>
  </si>
  <si>
    <t>Központosított állami tám. nyári szoc. gyermek étkeztetés</t>
  </si>
  <si>
    <t>300-47/2008. ikt. sz.</t>
  </si>
  <si>
    <t>Központosított állami tám. könyvtári érdekeltségnövelő</t>
  </si>
  <si>
    <t>300-53/2008. ikt. sz.</t>
  </si>
  <si>
    <t>Központosított állami tám. közműv. érdk. növelő tám.</t>
  </si>
  <si>
    <t>132/2008. (VII. 22.) KT. hat.</t>
  </si>
  <si>
    <t>Intézményi műk. bevétel - többlet kamatbevétel</t>
  </si>
  <si>
    <t>2645-40/2008. ikt. sz.</t>
  </si>
  <si>
    <t>Intézményi sajátos bev. OTP Garancia Zrt. kártérítés</t>
  </si>
  <si>
    <t>300-52/2008. ikt. sz.</t>
  </si>
  <si>
    <t>Egyéb központi támogatás (eseti keresetkieg.)</t>
  </si>
  <si>
    <t>300-64/2008. ikt. sz.</t>
  </si>
  <si>
    <t>145/2008. (VIII. 26.) KT. hat.</t>
  </si>
  <si>
    <t>Intézményi működési bev. többlet kamatbevétel</t>
  </si>
  <si>
    <t>2645-47/2008. ikt. sz.</t>
  </si>
  <si>
    <t>Intézményi sajátos bev. OTP Garancia Bizt. Zrt. kártérítés</t>
  </si>
  <si>
    <t>4814-4/2008. ikt. sz.</t>
  </si>
  <si>
    <t>Központosított állami tám. beilleszkedési, tanulási nehézséggel küzdő gyermekek tám.</t>
  </si>
  <si>
    <t>300-54/2008. ikt. sz.</t>
  </si>
  <si>
    <t>Középszintű érettségi vizsgák tám.</t>
  </si>
  <si>
    <t>98-31/2008. ikt. sz.</t>
  </si>
  <si>
    <t>Hévízi Kistérs. Önk. T. T. közokt. szakszolg. (továbbtanulás pályavál.)</t>
  </si>
  <si>
    <t>Középszintű érettségi vizsgák tám. visszatérítés</t>
  </si>
  <si>
    <t>Mozgókönyvtári kistérségi támogatás korrekció</t>
  </si>
  <si>
    <t xml:space="preserve">Mozgókönyvtári kistérségi támogatás  </t>
  </si>
  <si>
    <t>Közoktatási intézményi társulásban résztvevő önk-i fenntartói hozzáj. (iskolai nev.)</t>
  </si>
  <si>
    <t>Közoktatási intézményi társulásban résztvevő önk-i fenntartói hozzáj. (óvodai nev.)</t>
  </si>
  <si>
    <t>Támogatás értékű felhalmozási pénzeszköz átvétel</t>
  </si>
  <si>
    <t>300-50/2008. ikt sz.</t>
  </si>
  <si>
    <t>Központosított állami tám. TEUT</t>
  </si>
  <si>
    <t>300-41/2008. (és 2645-32/2008.) ikt. sz.</t>
  </si>
  <si>
    <t>Központosított állami tám. (bérpolitikai intézked.)</t>
  </si>
  <si>
    <t>Támogatás értékű működési bevétel</t>
  </si>
  <si>
    <t>2645-32/2008. ikt. sz.</t>
  </si>
  <si>
    <t>2008. évi 13. havi 50 %-a és bérfejlesztés állami tám.</t>
  </si>
  <si>
    <t>Pénzforgalom nélküli bevétel</t>
  </si>
  <si>
    <t>Pénzforgalom nélküli bevétel összesen:</t>
  </si>
  <si>
    <t>2645-42/2008. ikt. sz.</t>
  </si>
  <si>
    <t>Működési célú pénzmaradvány</t>
  </si>
  <si>
    <t>Felhalmozási célú pénzmaradvány</t>
  </si>
  <si>
    <t>Széchenyi I. szobor</t>
  </si>
  <si>
    <t>Széchenyi I. szobor ÁFA</t>
  </si>
  <si>
    <r>
      <t xml:space="preserve">Gyógyszert. alatti helyiségcs. </t>
    </r>
    <r>
      <rPr>
        <sz val="10"/>
        <rFont val="Times New Roman"/>
        <family val="1"/>
      </rPr>
      <t>(hévízi 1069/5/A/1.; 1069/5/A/2. és a 1069/5/A/3 hrsz-ú)</t>
    </r>
    <r>
      <rPr>
        <sz val="11"/>
        <rFont val="Times New Roman"/>
        <family val="1"/>
      </rPr>
      <t xml:space="preserve"> ingatlan vás. ÁFA</t>
    </r>
  </si>
  <si>
    <t>300-42/2008. ikt. sz.</t>
  </si>
  <si>
    <t>Előrehozott öregségi nyugdíj felmentési illetmény</t>
  </si>
  <si>
    <t>Előrehozott öregségi nyugdíj felmentési illetmény közterhei  29 % TB+ 3% munkaadói j.</t>
  </si>
  <si>
    <t>Illyés Gyula Ált. és Műv. Isk. műk. tev. állami tám.</t>
  </si>
  <si>
    <t>Teréz A. Sz. I. I. állami tám. műk.</t>
  </si>
  <si>
    <t>Illyés Gy. Á. és Műv. Isk. kistérségi támogatás</t>
  </si>
  <si>
    <t>Brunszvik T. N. O. Ó. kistérségi támogatás</t>
  </si>
  <si>
    <t>Vindornyaszőlősi Önk. iskolabusz utaztatott gyerm. tám.</t>
  </si>
  <si>
    <t>2645-17/2008. ikt.sz.</t>
  </si>
  <si>
    <t>Festetics Gy. Műv. Kp. kistérségi tám. működésre</t>
  </si>
  <si>
    <t>Illyés Gy. Á. és Műv. Isk. állami tám. működésre</t>
  </si>
  <si>
    <t>Brunszvik T. N. O. Óvoda saját erő működésre</t>
  </si>
  <si>
    <t>446-6/2008. ikt. sz.</t>
  </si>
  <si>
    <t>446-7/2008. ikt. sz.</t>
  </si>
  <si>
    <t>BrunszvikT. N. O. Óvoda társ. önk. hj. működésre</t>
  </si>
  <si>
    <t>Illyés Gy. Á. és Műv. Isk. int. fenttartó társ. önk-i hj. működésre</t>
  </si>
  <si>
    <t>Festetics Gy. Műv. Kp. állami tám.</t>
  </si>
  <si>
    <t>300-49/2008. ikt. sz.</t>
  </si>
  <si>
    <t>Bibó I. AGSZ műk. saját erő</t>
  </si>
  <si>
    <t>Támogatás értékű műk. pénzeszköz átadás</t>
  </si>
  <si>
    <t>91-31/2008. ikt. sz.</t>
  </si>
  <si>
    <t>Általános tartalék összesen</t>
  </si>
  <si>
    <t>ÁHT-n kívüli fejlesztési pénzeszköz átadás</t>
  </si>
  <si>
    <t>Római Katolikus Plébánia</t>
  </si>
  <si>
    <t>Támogatás értékű működési pénzeszköz átadás</t>
  </si>
  <si>
    <t>Korrekció</t>
  </si>
  <si>
    <t>Intelligens Települések Szövetsége, Balatoni Vívóklub (korrekció)</t>
  </si>
  <si>
    <t>14/2008. (VI. 25.) Ör.</t>
  </si>
  <si>
    <t>Korrekció Bibó István AGSZ műk. saját erő</t>
  </si>
  <si>
    <t xml:space="preserve">Korrekció Bibó István AGSZ   </t>
  </si>
  <si>
    <t>Festetics György Műv. Kp. kistérségi tám. működésre</t>
  </si>
  <si>
    <t>Festetics György Műv. Kp. működési tám. saját erő</t>
  </si>
  <si>
    <t>149/2008. (VIII. 26.) KT. hat.</t>
  </si>
  <si>
    <t>Bursa Hungarica ösztöndíj</t>
  </si>
  <si>
    <t>Immateriális javak - szellemi termékek - Hévíz története</t>
  </si>
  <si>
    <t>Immateriális javak - szellemi termékek - Hévíz története ÁFA</t>
  </si>
  <si>
    <t>Hévíz története irodalmi jegyzék előállítási költsége</t>
  </si>
  <si>
    <t>Dorint Rogner L. T. Szálloda helyi adóból származó bev. Keszthely r.</t>
  </si>
  <si>
    <t>Dorint Rogner L. T. Szálloda helyi adóból származó bev. Alsópáhok r.</t>
  </si>
  <si>
    <t>Támogatás értékű működési pénzeszköz átadás összesen:</t>
  </si>
  <si>
    <t>Gyógyszertár alatti helyiségcsoport (hévízi 1069/5/A/1.; 1069/5/A/2. és a 1069/5/A/3 hrsz-ú) ingatlan vás.</t>
  </si>
  <si>
    <r>
      <t xml:space="preserve">Gyógyszertár alatti helyiségcsoport </t>
    </r>
    <r>
      <rPr>
        <sz val="10"/>
        <rFont val="Times New Roman"/>
        <family val="1"/>
      </rPr>
      <t>(hévízi 1069/5/A/1.; 1069/5/A/2. és a 1069/5/A/3 hrsz-ú)</t>
    </r>
    <r>
      <rPr>
        <sz val="11"/>
        <rFont val="Times New Roman"/>
        <family val="1"/>
      </rPr>
      <t xml:space="preserve"> ingatlan vás. ÁFA</t>
    </r>
  </si>
  <si>
    <t>Jutalom üdülési csekkben történő fizetése miatt</t>
  </si>
  <si>
    <t>6466-7;8/2008. ikt. sz.</t>
  </si>
  <si>
    <t>Jogtalan feladatmutatóhoz kapcsolódó normatív hozzájárulás</t>
  </si>
  <si>
    <t>Illyés Gy. Á. és Műv. Isk. önk-i saját erő működésre</t>
  </si>
  <si>
    <t>Népszavazás</t>
  </si>
  <si>
    <t>150/2008. (VIII. 26.) KT. hat.</t>
  </si>
  <si>
    <t>Környezetvédelmi Alap</t>
  </si>
  <si>
    <t>Környezetvédelmi Programból adódó fa.</t>
  </si>
  <si>
    <t>Környezetvéd.-i program és helyi hulladéggazd.-i terv felülvizsgálata</t>
  </si>
  <si>
    <t>Környezetvéd.-i progr. és helyi hulladéggazd.-i terv felülv. ÁFA</t>
  </si>
  <si>
    <t>115/2008. (VI. 24.) KT. hat.</t>
  </si>
  <si>
    <t>Polg. Hivatal szervezetfejlesztése (pályázatkészítés díja)</t>
  </si>
  <si>
    <t>Polg. Hivatal szervezetfejlesztése (pályázatkészítés díja) ÁFA</t>
  </si>
  <si>
    <t>55/2008. (IV. 1.) KT. hat.</t>
  </si>
  <si>
    <t>Festetics Gy. Műv. Kp. saját erő falhalmozásra</t>
  </si>
  <si>
    <t>Céltartalék összesen:</t>
  </si>
  <si>
    <t>69-52; 56; 58; 60; 61; 62/2008. ikt. sz.</t>
  </si>
  <si>
    <t>136/2008. (VIII. 26.) KT. hat.</t>
  </si>
  <si>
    <t>ÁHT-n kívüli működési pénzeszköz átadás összesen:</t>
  </si>
  <si>
    <t>69-52; 56/2008. ikt. sz.</t>
  </si>
  <si>
    <t>Egyesületek támogatása</t>
  </si>
  <si>
    <t>Alapítvány támogatása</t>
  </si>
  <si>
    <t>Önkormányzatok támogatása</t>
  </si>
  <si>
    <t>69-62/2008. ikt. sz.</t>
  </si>
  <si>
    <t>Festetics Gy. Műv. Kp. működésre saját erő</t>
  </si>
  <si>
    <t>69-61/2008. ikt. sz.</t>
  </si>
  <si>
    <t>Palatinus Polgári Társ. Komarno</t>
  </si>
  <si>
    <t>Normatív állami támogatás</t>
  </si>
  <si>
    <t>Kötött állami tám. ped. továbbképz.</t>
  </si>
  <si>
    <t>Dologi és egyéb folyó kiadás</t>
  </si>
  <si>
    <t>Kerekítés közcélú foglalk.</t>
  </si>
  <si>
    <t>Illyés Gy. Ált. és Műv. Kp. állami tám.</t>
  </si>
  <si>
    <t>Szociálpolitikai juttatás</t>
  </si>
  <si>
    <t>Nyári szociális gyermekétkeztetés</t>
  </si>
  <si>
    <t>Központosított állami tám. nyári szoc. gyermekétkeztetés</t>
  </si>
  <si>
    <t>Közp. állami t. könyvtári érd. növ.</t>
  </si>
  <si>
    <t>Festetics Gy. Műv. Kp. áll. t. műk.</t>
  </si>
  <si>
    <t>Házi segítségnyújtás térítési díj hj.</t>
  </si>
  <si>
    <t>Szociális étkeztetés térítési díj hj.</t>
  </si>
  <si>
    <t>Szociálpolitikai juttatás összesen:</t>
  </si>
  <si>
    <t>121/2008. (VI. 24.) KT. hat.</t>
  </si>
  <si>
    <t>ÁHT-n kívüli működési célú pénzeszköz átadás</t>
  </si>
  <si>
    <t>Hévíz Város Sportkör White Horse Akrobatikus Rock' &amp; Roll Szako.</t>
  </si>
  <si>
    <t>300-65/2008. ikt. sz.</t>
  </si>
  <si>
    <t>Eseti kereset-kiegészítés</t>
  </si>
  <si>
    <t>Eseti kereset-kiegészítés gyámügy</t>
  </si>
  <si>
    <t>Eseti kereset-kiegészítés műszak</t>
  </si>
  <si>
    <t>Eseti kereset-kiegészítés igazgatás</t>
  </si>
  <si>
    <t>Eseti kereset-kiegészítés okmányiroda</t>
  </si>
  <si>
    <t>Eseti kereset-kiegészítés közterület-felügyelet</t>
  </si>
  <si>
    <t>Eseti kereset-kiegészítés állategészségügy</t>
  </si>
  <si>
    <t>Munkaadót terhelő járulék</t>
  </si>
  <si>
    <t>Eseti kereset-kiegészítés gyámügy 29 % TB+munkaadói j. 3 %</t>
  </si>
  <si>
    <t>Eseti kereset-kiegészítés műszak 29 % TB+munkaadói j. 3 %</t>
  </si>
  <si>
    <t>Eseti kereset-kiegészítés igazgatás 29 % TB+munkaadói j. 3 %</t>
  </si>
  <si>
    <t>Eseti kereset-kiegészítés okmányi. 29 % TB+munkaa-i j. 3 %</t>
  </si>
  <si>
    <t>Eseti kereset-kiegészítés közterület-felügy. 29 % TB+munkaadói j. 3 %</t>
  </si>
  <si>
    <t>Eseti kereset-kiegészítés állateü. 29 % TB+munkaadói j. 3 %</t>
  </si>
  <si>
    <t>Munkaadót terhelő járulék összesen:</t>
  </si>
  <si>
    <t>GAMESZ állami tám. működésre</t>
  </si>
  <si>
    <t>Bibó I. AGSZ. állami tám. működésre</t>
  </si>
  <si>
    <t>Illyés Gy. Ált. és Műv. Isk. állami tám. működésre</t>
  </si>
  <si>
    <t>Brunszvik T. N. O. Óvoda állami tám. működésre</t>
  </si>
  <si>
    <t>Teréz A. Sz. I. Int. állami tám. működésre</t>
  </si>
  <si>
    <t>Festetics Gy. Műv. Kp. állami tám. működésre</t>
  </si>
  <si>
    <t>Teréz A. Sz. I. Int. saját erő működésre</t>
  </si>
  <si>
    <t>Állami támogatás működésre</t>
  </si>
  <si>
    <t>Személyi juttatás összesen:</t>
  </si>
  <si>
    <t>Eseti kereset-kiegészítés TB 29 %+ munkaadói j. 3 %</t>
  </si>
  <si>
    <t xml:space="preserve">Kiadási </t>
  </si>
  <si>
    <t>Középfokú érettségi vizsgák lebonyolításának tám.</t>
  </si>
  <si>
    <t>Saját erő működésre</t>
  </si>
  <si>
    <t>2645-35/2008. ikt. sz.</t>
  </si>
  <si>
    <t>ÁHT-n kívüli működési célú pénzeszköz  átvétel</t>
  </si>
  <si>
    <t>Csodalámpa Közhasznú Alapítvány</t>
  </si>
  <si>
    <t>Középszintű érettségi vizsgák lebonyolítása</t>
  </si>
  <si>
    <t>Ösztöndíjas tan. mentor juttatásai</t>
  </si>
  <si>
    <t>Magántanuló konzultációjának költsége</t>
  </si>
  <si>
    <t>Középszintű érettségi vizsgák lebony. 29 % TB+3 % munkaa-i j.</t>
  </si>
  <si>
    <t>Eseti kereset-kiegészítés 29 % TB+3 % munkaa-i j.</t>
  </si>
  <si>
    <t>Ösztöndíjas tan. mentor juttatásai 29 % TB+3 % munkaa-i j.</t>
  </si>
  <si>
    <t>Magántanuló konzultációjának költsége 29 % TB+3 % munkaa-i j.</t>
  </si>
  <si>
    <t>Dologi és egyéb folyó kiadás összesen:</t>
  </si>
  <si>
    <t>3645-33/2008. ikt. sz.</t>
  </si>
  <si>
    <t>Készletbeszerzés</t>
  </si>
  <si>
    <t>Dániai utazás környezetvédelmi ifjúsági  konferencia</t>
  </si>
  <si>
    <t>Kistérségi tám. működ. közoktatási intézményi feladatellátás</t>
  </si>
  <si>
    <t>Kistérségi tám. működ. közoktatási szakszolgálat (továbbt. pályav.)</t>
  </si>
  <si>
    <t>Állami tám. működésre (beilleszkedési nehézséggel küzd.)</t>
  </si>
  <si>
    <t>Állami tám. működésre (eseti kerest-kiegészítés)</t>
  </si>
  <si>
    <t>Nemesbüki és Vindornyaszőlősi Önk. hozzáj. az intézm. műk.-hez</t>
  </si>
  <si>
    <t>6466-7; 8/2008. ikt. sz.</t>
  </si>
  <si>
    <t>Önk-i saját erő működésre elvonás</t>
  </si>
  <si>
    <t>2645-48/2008. ikt. sz.</t>
  </si>
  <si>
    <t>Bér, bérjellegű kiadás személyi juttatás</t>
  </si>
  <si>
    <t>Bér, bérjellegű kiadás személyi juttatás 29 % TB+3 % munkaa-i j.</t>
  </si>
  <si>
    <t>1001-17/2008. ikt. sz. és 2645-44/2008. ikt. sz.</t>
  </si>
  <si>
    <t>Szakmai anyag, kisértékű tárgyi eszk. besz.</t>
  </si>
  <si>
    <t>91-31/2008. ikt. sz. és 2645-44/2008. ikt. sz.</t>
  </si>
  <si>
    <t>Beilleszkedési, tanulási nehézséggel küzdő gyermek t.</t>
  </si>
  <si>
    <t>2645-45/2008. ikt. sz.</t>
  </si>
  <si>
    <t>Biztosítási kártérítés (OTP Garancia Zrt.)</t>
  </si>
  <si>
    <t>Vindornyaszőlős Önk. hozzáj.-a az óvoda működéséhez</t>
  </si>
  <si>
    <t>T/II/4/3. számú táblázat</t>
  </si>
  <si>
    <t>2645-38/2008. ikt. sz.</t>
  </si>
  <si>
    <t>Működési pénzmaradvány</t>
  </si>
  <si>
    <t>Felhalmozási pénzmaradvány</t>
  </si>
  <si>
    <t>Eseti kereset-kiegészítés 29 %, TB 3 % munkaadói járulék</t>
  </si>
  <si>
    <t>Dologi és egyéf folyó kiadás</t>
  </si>
  <si>
    <t>2645-39/2008. ikt. sz.</t>
  </si>
  <si>
    <t>Készletbeszerzés, karbantartás csökkentés miatt</t>
  </si>
  <si>
    <t>Bojler csere</t>
  </si>
  <si>
    <t>Szőnyegpótlás</t>
  </si>
  <si>
    <t>446-6/2008.  ikt. sz.</t>
  </si>
  <si>
    <t>2645-47/2008.  ikt. sz.</t>
  </si>
  <si>
    <t>T/II/4/4. számú táblázat</t>
  </si>
  <si>
    <t>Udvari favonat beszerzés</t>
  </si>
  <si>
    <t>Udvari favonat beszerzés ÁFA</t>
  </si>
  <si>
    <t xml:space="preserve">Készletbeszerzés  </t>
  </si>
  <si>
    <t>Készletbeszerzés ÁFA</t>
  </si>
  <si>
    <t>Támogatás értékű működési célú pénzeszköz átvétel</t>
  </si>
  <si>
    <t>2645-36/2008. ikt. sz.</t>
  </si>
  <si>
    <t>Munkaügyi Központ</t>
  </si>
  <si>
    <t>Polgármesteri Hivatal Cserszegtomaj</t>
  </si>
  <si>
    <t>Támogatás ért. műk.-i célú pénzeszköz átvétel összesen:</t>
  </si>
  <si>
    <t>Gyógyszerbeszerzés, kisértékű tárgyi eszk. beszerzés</t>
  </si>
  <si>
    <t>Eseti kerest-kiegészítés</t>
  </si>
  <si>
    <t>Alapilletmények</t>
  </si>
  <si>
    <t>Eseti kerest-kiegészítés 29 %, TB 3 % munkaadói járulék</t>
  </si>
  <si>
    <t>Alapilletmények 29 %, TB 3 % munkaadói járulék</t>
  </si>
  <si>
    <t>Kiküldetés ü.a. költség</t>
  </si>
  <si>
    <t>ÁHT-n kívüli felhalmozási c. pénzeszk. átvétel</t>
  </si>
  <si>
    <t>2645-41/2008. ikt. sz.</t>
  </si>
  <si>
    <t>Nemzeti Kulturális Alap</t>
  </si>
  <si>
    <t>ÁHT-n kívüli felhalmozási c. pénzeszk. átvétel összesen:</t>
  </si>
  <si>
    <t>CineReal Kft.</t>
  </si>
  <si>
    <t>Támogatás értékű műk. c. pénzeszköz átvétel</t>
  </si>
  <si>
    <t>Támogatás értékű műk. c. pénzeszköz átvétel összesen:</t>
  </si>
  <si>
    <t>Önkormányzati és Ter. Fejl. Minisztérium</t>
  </si>
  <si>
    <t>Cserszegtomaj Község Önkorm.</t>
  </si>
  <si>
    <t>ÁHT-n kívüli működési c. pénzeszk. átvétel</t>
  </si>
  <si>
    <t>Kistérségi tám. mozgókönyvtár</t>
  </si>
  <si>
    <t>Bevételi</t>
  </si>
  <si>
    <t>T/II/8/3. számú táblázat</t>
  </si>
  <si>
    <t>Mozi digitalizálása</t>
  </si>
  <si>
    <t>Mozi digitalizálása ÁFA</t>
  </si>
  <si>
    <t>Eseti kereset-kiegészítés 29 % TB, 3 % munkaadói járulék</t>
  </si>
  <si>
    <t>Könyv, folyóirat beszerzés</t>
  </si>
  <si>
    <t>CD lejátszó, szoftverek, lámpák beszerzése</t>
  </si>
  <si>
    <t>Díszítőművészeti Szakkör támogatása</t>
  </si>
  <si>
    <t>Dologi kiadás-Műv. Kp.</t>
  </si>
  <si>
    <t>Dologi kiadás-Mozi</t>
  </si>
  <si>
    <t>T/II/8/4. számú táblázat</t>
  </si>
  <si>
    <t>nem nyert</t>
  </si>
  <si>
    <t>Államreform Operatív Program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</si>
  <si>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</si>
  <si>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</si>
  <si>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</si>
  <si>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</si>
  <si>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</si>
  <si>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</si>
  <si>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</si>
  <si>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15.</t>
  </si>
  <si>
    <t>16.</t>
  </si>
  <si>
    <t>Önkormányzati Minisztérium</t>
  </si>
  <si>
    <t>Kulturális programok támogatása</t>
  </si>
  <si>
    <t>XIV. Hévízi Országos Borfesztivál</t>
  </si>
  <si>
    <t>T/III. számú táblázat</t>
  </si>
  <si>
    <t>2008. január 1. napjától 2008. szeptember 15-ig</t>
  </si>
  <si>
    <t>Forrás-hiány miatt elutasítva</t>
  </si>
  <si>
    <t>Esélyegyenlőséget, felzárkóztatást segítő támogatás</t>
  </si>
  <si>
    <t>Beilleszkedési, magatartási, tanulási nehézségekkel küződ gyermekek, tanulók felkészítésének támogatása</t>
  </si>
  <si>
    <t>Szakmai, informatikai feladatok támogatása</t>
  </si>
  <si>
    <t>Informatikai és szakmai fejlesztések támogatása</t>
  </si>
  <si>
    <t>115/2008. (VI.24.)</t>
  </si>
  <si>
    <t>2/2008.       (I. 24.)</t>
  </si>
  <si>
    <t>3/2008.           (I. 24.)</t>
  </si>
  <si>
    <t>17.</t>
  </si>
  <si>
    <t>18.</t>
  </si>
  <si>
    <t>19.</t>
  </si>
  <si>
    <t>59-58, 60/2008. ikt. sz.</t>
  </si>
  <si>
    <t>T/II/2/3. számú táblázat</t>
  </si>
  <si>
    <t>2645-54/2008. ikt. sz.</t>
  </si>
  <si>
    <t>2645-53/2008. ikt. sz.</t>
  </si>
  <si>
    <t>Szakmai anyag, kisért. tárgyi eszk. besz. (kist. társ. közokt. int. fa.)</t>
  </si>
  <si>
    <t>Szakmai anyag, kisértékű tárgyi eszk. besz. (kistérségi t. továbbt.)</t>
  </si>
  <si>
    <t>300-50/2008. ikt. sz.</t>
  </si>
  <si>
    <t>Hunyadi- (Dr. Babocsay-Zrínyi u. között) Martinovics uták burkolat felújítás NYDRFT tám.</t>
  </si>
  <si>
    <t>Egyéb központi tám. (Előrehozott öregségi nyugdíjra jogosult köztisztviselő felmentéséhez)</t>
  </si>
  <si>
    <t>Hévízi Kistérs. Önk. T. T. közokt. int-i fela. (Brunszvik T.N.O. Óvoda)</t>
  </si>
  <si>
    <t>Hévízi Kistérs. Önk. T. T. közokt. int-i fela. (Illyés Gy. Á. és M. Isk.)</t>
  </si>
  <si>
    <t>Hunyadi (Dr. Babocsay-Zrínyi k. szakasz) Martinovics u. útburk. f.</t>
  </si>
  <si>
    <t>Hunyadi (Dr. Babocsay-Zrínyi k. szakasz) Martinovics u. útburk. f. ÁFA</t>
  </si>
  <si>
    <t>2645-52/2008. ikt. sz.</t>
  </si>
  <si>
    <t>Brunszvik T. N. O. Óvoda műk-re önk-i saját erő</t>
  </si>
  <si>
    <t>2645-49/2008. ikt. sz.</t>
  </si>
  <si>
    <t>2645-51/2008. ikt. 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</si>
</sst>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wrapText="1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1"/>
  </sheetPr>
  <dimension ref="A1:H119"/>
  <sheetViews>
    <sheetView workbookViewId="0" topLeftCell="A28">
      <selection activeCell="D39" sqref="D3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64" t="s">
        <v>0</v>
      </c>
      <c r="B1" s="64"/>
      <c r="F1" s="63" t="s">
        <v>16</v>
      </c>
      <c r="G1" s="63"/>
      <c r="H1" s="63"/>
    </row>
    <row r="2" spans="1:2" ht="15.75" customHeight="1">
      <c r="A2" s="64" t="s">
        <v>1</v>
      </c>
      <c r="B2" s="64"/>
    </row>
    <row r="3" spans="1:2" ht="15.75" customHeight="1">
      <c r="A3" s="30"/>
      <c r="B3" s="30"/>
    </row>
    <row r="4" spans="1:8" ht="14.25" customHeight="1">
      <c r="A4" s="67" t="s">
        <v>2</v>
      </c>
      <c r="B4" s="67"/>
      <c r="C4" s="67"/>
      <c r="D4" s="67"/>
      <c r="E4" s="67"/>
      <c r="F4" s="67"/>
      <c r="G4" s="67"/>
      <c r="H4" s="67"/>
    </row>
    <row r="5" spans="1:8" ht="13.5" customHeight="1">
      <c r="A5" s="67" t="s">
        <v>3</v>
      </c>
      <c r="B5" s="67"/>
      <c r="C5" s="67"/>
      <c r="D5" s="67"/>
      <c r="E5" s="67"/>
      <c r="F5" s="67"/>
      <c r="G5" s="67"/>
      <c r="H5" s="67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66" t="s">
        <v>8</v>
      </c>
      <c r="G7" s="66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ht="30">
      <c r="A10" s="27">
        <v>39721</v>
      </c>
      <c r="B10" s="21" t="s">
        <v>165</v>
      </c>
      <c r="C10" s="15" t="s">
        <v>450</v>
      </c>
      <c r="D10" s="19"/>
      <c r="E10" s="19"/>
      <c r="F10" s="8"/>
      <c r="G10" s="8">
        <v>1000</v>
      </c>
      <c r="H10" s="14" t="s">
        <v>166</v>
      </c>
    </row>
    <row r="11" spans="1:8" ht="30">
      <c r="A11" s="27"/>
      <c r="B11" s="21" t="s">
        <v>165</v>
      </c>
      <c r="C11" s="15" t="s">
        <v>167</v>
      </c>
      <c r="D11" s="19"/>
      <c r="E11" s="19"/>
      <c r="F11" s="8">
        <v>3000000</v>
      </c>
      <c r="G11" s="8"/>
      <c r="H11" s="14" t="s">
        <v>168</v>
      </c>
    </row>
    <row r="12" spans="1:8" ht="45">
      <c r="A12" s="27"/>
      <c r="B12" s="21" t="s">
        <v>165</v>
      </c>
      <c r="C12" s="15" t="s">
        <v>169</v>
      </c>
      <c r="D12" s="19"/>
      <c r="E12" s="19"/>
      <c r="F12" s="8">
        <v>6699000</v>
      </c>
      <c r="G12" s="8"/>
      <c r="H12" s="14" t="s">
        <v>451</v>
      </c>
    </row>
    <row r="13" spans="1:8" ht="29.25">
      <c r="A13" s="27"/>
      <c r="B13" s="17" t="s">
        <v>170</v>
      </c>
      <c r="C13" s="16"/>
      <c r="D13" s="10"/>
      <c r="E13" s="10"/>
      <c r="F13" s="11">
        <f>SUM(F10:F12)</f>
        <v>9699000</v>
      </c>
      <c r="G13" s="11">
        <f>SUM(G10:G12)</f>
        <v>1000</v>
      </c>
      <c r="H13" s="14"/>
    </row>
    <row r="14" spans="1:8" ht="15.75">
      <c r="A14" s="27"/>
      <c r="B14" s="21" t="s">
        <v>82</v>
      </c>
      <c r="C14" s="15" t="s">
        <v>171</v>
      </c>
      <c r="D14" s="19"/>
      <c r="E14" s="19"/>
      <c r="F14" s="8"/>
      <c r="G14" s="8">
        <v>7340000</v>
      </c>
      <c r="H14" s="14" t="s">
        <v>172</v>
      </c>
    </row>
    <row r="15" spans="1:8" ht="30">
      <c r="A15" s="27"/>
      <c r="B15" s="21" t="s">
        <v>82</v>
      </c>
      <c r="C15" s="15" t="s">
        <v>171</v>
      </c>
      <c r="D15" s="19"/>
      <c r="E15" s="19"/>
      <c r="F15" s="8"/>
      <c r="G15" s="8">
        <v>24000</v>
      </c>
      <c r="H15" s="14" t="s">
        <v>173</v>
      </c>
    </row>
    <row r="16" spans="1:8" ht="15.75">
      <c r="A16" s="27"/>
      <c r="B16" s="21" t="s">
        <v>82</v>
      </c>
      <c r="C16" s="15" t="s">
        <v>171</v>
      </c>
      <c r="D16" s="19"/>
      <c r="E16" s="19"/>
      <c r="F16" s="8">
        <v>1000</v>
      </c>
      <c r="G16" s="8"/>
      <c r="H16" s="14" t="s">
        <v>174</v>
      </c>
    </row>
    <row r="17" spans="1:8" ht="30">
      <c r="A17" s="27"/>
      <c r="B17" s="21" t="s">
        <v>82</v>
      </c>
      <c r="C17" s="15" t="s">
        <v>175</v>
      </c>
      <c r="D17" s="19"/>
      <c r="E17" s="19"/>
      <c r="F17" s="8">
        <v>9305000</v>
      </c>
      <c r="G17" s="8"/>
      <c r="H17" s="14" t="s">
        <v>176</v>
      </c>
    </row>
    <row r="18" spans="1:8" ht="45">
      <c r="A18" s="27"/>
      <c r="B18" s="21" t="s">
        <v>82</v>
      </c>
      <c r="C18" s="15" t="s">
        <v>175</v>
      </c>
      <c r="D18" s="19"/>
      <c r="E18" s="19"/>
      <c r="F18" s="8">
        <v>227000</v>
      </c>
      <c r="G18" s="8"/>
      <c r="H18" s="14" t="s">
        <v>177</v>
      </c>
    </row>
    <row r="19" spans="1:8" ht="30">
      <c r="A19" s="27"/>
      <c r="B19" s="21" t="s">
        <v>82</v>
      </c>
      <c r="C19" s="15" t="s">
        <v>178</v>
      </c>
      <c r="D19" s="19"/>
      <c r="E19" s="19"/>
      <c r="F19" s="8">
        <v>126000</v>
      </c>
      <c r="G19" s="8"/>
      <c r="H19" s="14" t="s">
        <v>179</v>
      </c>
    </row>
    <row r="20" spans="1:8" ht="30">
      <c r="A20" s="27"/>
      <c r="B20" s="21" t="s">
        <v>82</v>
      </c>
      <c r="C20" s="15" t="s">
        <v>180</v>
      </c>
      <c r="D20" s="19"/>
      <c r="E20" s="19"/>
      <c r="F20" s="8">
        <v>73000</v>
      </c>
      <c r="G20" s="8"/>
      <c r="H20" s="14" t="s">
        <v>181</v>
      </c>
    </row>
    <row r="21" spans="1:8" ht="30">
      <c r="A21" s="27"/>
      <c r="B21" s="21" t="s">
        <v>82</v>
      </c>
      <c r="C21" s="15" t="s">
        <v>182</v>
      </c>
      <c r="D21" s="19"/>
      <c r="E21" s="19"/>
      <c r="F21" s="8">
        <v>175000</v>
      </c>
      <c r="G21" s="8"/>
      <c r="H21" s="14" t="s">
        <v>183</v>
      </c>
    </row>
    <row r="22" spans="1:8" ht="30">
      <c r="A22" s="27"/>
      <c r="B22" s="21" t="s">
        <v>82</v>
      </c>
      <c r="C22" s="15" t="s">
        <v>184</v>
      </c>
      <c r="D22" s="19"/>
      <c r="E22" s="19"/>
      <c r="F22" s="8">
        <v>3000000</v>
      </c>
      <c r="G22" s="8"/>
      <c r="H22" s="14" t="s">
        <v>185</v>
      </c>
    </row>
    <row r="23" spans="1:8" ht="45">
      <c r="A23" s="27"/>
      <c r="B23" s="21" t="s">
        <v>82</v>
      </c>
      <c r="C23" s="15" t="s">
        <v>195</v>
      </c>
      <c r="D23" s="19"/>
      <c r="E23" s="19"/>
      <c r="F23" s="8">
        <v>110000</v>
      </c>
      <c r="G23" s="8"/>
      <c r="H23" s="14" t="s">
        <v>196</v>
      </c>
    </row>
    <row r="24" spans="1:8" ht="30">
      <c r="A24" s="27"/>
      <c r="B24" s="21" t="s">
        <v>82</v>
      </c>
      <c r="C24" s="15" t="s">
        <v>186</v>
      </c>
      <c r="D24" s="19"/>
      <c r="E24" s="19"/>
      <c r="F24" s="8">
        <v>95000</v>
      </c>
      <c r="G24" s="8"/>
      <c r="H24" s="14" t="s">
        <v>187</v>
      </c>
    </row>
    <row r="25" spans="1:8" ht="30">
      <c r="A25" s="27"/>
      <c r="B25" s="21" t="s">
        <v>82</v>
      </c>
      <c r="C25" s="15" t="s">
        <v>188</v>
      </c>
      <c r="D25" s="19"/>
      <c r="E25" s="19"/>
      <c r="F25" s="8">
        <v>5655000</v>
      </c>
      <c r="G25" s="8"/>
      <c r="H25" s="14" t="s">
        <v>189</v>
      </c>
    </row>
    <row r="26" spans="1:8" ht="45">
      <c r="A26" s="27"/>
      <c r="B26" s="21" t="s">
        <v>82</v>
      </c>
      <c r="C26" s="15" t="s">
        <v>190</v>
      </c>
      <c r="D26" s="19"/>
      <c r="E26" s="19"/>
      <c r="F26" s="8">
        <v>397000</v>
      </c>
      <c r="G26" s="8"/>
      <c r="H26" s="14" t="s">
        <v>452</v>
      </c>
    </row>
    <row r="27" spans="1:8" ht="30">
      <c r="A27" s="27"/>
      <c r="B27" s="21" t="s">
        <v>82</v>
      </c>
      <c r="C27" s="15" t="s">
        <v>191</v>
      </c>
      <c r="D27" s="19"/>
      <c r="E27" s="19"/>
      <c r="F27" s="8">
        <v>10000000</v>
      </c>
      <c r="G27" s="8"/>
      <c r="H27" s="14" t="s">
        <v>192</v>
      </c>
    </row>
    <row r="28" spans="1:8" ht="30">
      <c r="A28" s="27"/>
      <c r="B28" s="21" t="s">
        <v>82</v>
      </c>
      <c r="C28" s="15" t="s">
        <v>193</v>
      </c>
      <c r="D28" s="19"/>
      <c r="E28" s="19"/>
      <c r="F28" s="8">
        <v>92000</v>
      </c>
      <c r="G28" s="8"/>
      <c r="H28" s="14" t="s">
        <v>194</v>
      </c>
    </row>
    <row r="29" spans="1:8" ht="15.75">
      <c r="A29" s="27"/>
      <c r="B29" s="17" t="s">
        <v>83</v>
      </c>
      <c r="C29" s="15"/>
      <c r="D29" s="19"/>
      <c r="E29" s="19"/>
      <c r="F29" s="11">
        <f>SUM(F14:F28)</f>
        <v>29256000</v>
      </c>
      <c r="G29" s="11">
        <f>SUM(G14:G28)</f>
        <v>7364000</v>
      </c>
      <c r="H29" s="14"/>
    </row>
    <row r="30" spans="1:8" ht="30">
      <c r="A30" s="27"/>
      <c r="B30" s="21" t="s">
        <v>160</v>
      </c>
      <c r="C30" s="15" t="s">
        <v>197</v>
      </c>
      <c r="D30" s="19"/>
      <c r="E30" s="19"/>
      <c r="F30" s="8">
        <v>255000</v>
      </c>
      <c r="G30" s="8"/>
      <c r="H30" s="14" t="s">
        <v>198</v>
      </c>
    </row>
    <row r="31" spans="1:8" ht="30">
      <c r="A31" s="27"/>
      <c r="B31" s="21" t="s">
        <v>160</v>
      </c>
      <c r="C31" s="15" t="s">
        <v>197</v>
      </c>
      <c r="D31" s="19"/>
      <c r="E31" s="19"/>
      <c r="F31" s="8"/>
      <c r="G31" s="8">
        <v>7000</v>
      </c>
      <c r="H31" s="14" t="s">
        <v>201</v>
      </c>
    </row>
    <row r="32" spans="1:8" ht="30">
      <c r="A32" s="27"/>
      <c r="B32" s="21" t="s">
        <v>160</v>
      </c>
      <c r="C32" s="15" t="s">
        <v>199</v>
      </c>
      <c r="D32" s="19"/>
      <c r="E32" s="19"/>
      <c r="F32" s="8"/>
      <c r="G32" s="8">
        <v>2000</v>
      </c>
      <c r="H32" s="14" t="s">
        <v>200</v>
      </c>
    </row>
    <row r="33" spans="1:8" ht="30">
      <c r="A33" s="27"/>
      <c r="B33" s="21" t="s">
        <v>160</v>
      </c>
      <c r="C33" s="15" t="s">
        <v>199</v>
      </c>
      <c r="D33" s="19"/>
      <c r="E33" s="19"/>
      <c r="F33" s="8"/>
      <c r="G33" s="8">
        <v>212000</v>
      </c>
      <c r="H33" s="14" t="s">
        <v>453</v>
      </c>
    </row>
    <row r="34" spans="1:8" ht="30">
      <c r="A34" s="27"/>
      <c r="B34" s="21" t="s">
        <v>160</v>
      </c>
      <c r="C34" s="15" t="s">
        <v>199</v>
      </c>
      <c r="D34" s="19"/>
      <c r="E34" s="19"/>
      <c r="F34" s="8"/>
      <c r="G34" s="8">
        <v>527000</v>
      </c>
      <c r="H34" s="14" t="s">
        <v>454</v>
      </c>
    </row>
    <row r="35" spans="1:8" ht="30">
      <c r="A35" s="27"/>
      <c r="B35" s="21" t="s">
        <v>160</v>
      </c>
      <c r="C35" s="15" t="s">
        <v>84</v>
      </c>
      <c r="D35" s="19"/>
      <c r="E35" s="19"/>
      <c r="F35" s="8"/>
      <c r="G35" s="8">
        <v>3900000</v>
      </c>
      <c r="H35" s="14" t="s">
        <v>202</v>
      </c>
    </row>
    <row r="36" spans="1:8" ht="30">
      <c r="A36" s="27"/>
      <c r="B36" s="21" t="s">
        <v>160</v>
      </c>
      <c r="C36" s="15" t="s">
        <v>84</v>
      </c>
      <c r="D36" s="19"/>
      <c r="E36" s="19"/>
      <c r="F36" s="8">
        <v>3900000</v>
      </c>
      <c r="G36" s="8"/>
      <c r="H36" s="14" t="s">
        <v>203</v>
      </c>
    </row>
    <row r="37" spans="1:8" ht="45">
      <c r="A37" s="27"/>
      <c r="B37" s="21" t="s">
        <v>160</v>
      </c>
      <c r="C37" s="15" t="s">
        <v>235</v>
      </c>
      <c r="D37" s="19"/>
      <c r="E37" s="19"/>
      <c r="F37" s="8">
        <v>540000</v>
      </c>
      <c r="G37" s="8"/>
      <c r="H37" s="14" t="s">
        <v>204</v>
      </c>
    </row>
    <row r="38" spans="1:8" ht="45">
      <c r="A38" s="27"/>
      <c r="B38" s="21" t="s">
        <v>160</v>
      </c>
      <c r="C38" s="15" t="s">
        <v>234</v>
      </c>
      <c r="D38" s="19"/>
      <c r="E38" s="19"/>
      <c r="F38" s="8">
        <v>60000</v>
      </c>
      <c r="G38" s="8"/>
      <c r="H38" s="14" t="s">
        <v>205</v>
      </c>
    </row>
    <row r="39" spans="1:8" ht="29.25">
      <c r="A39" s="27"/>
      <c r="B39" s="17" t="s">
        <v>161</v>
      </c>
      <c r="C39" s="15"/>
      <c r="D39" s="19"/>
      <c r="E39" s="19"/>
      <c r="F39" s="11">
        <f>SUM(F30:F38)</f>
        <v>4755000</v>
      </c>
      <c r="G39" s="11">
        <f>SUM(G30:G38)</f>
        <v>4648000</v>
      </c>
      <c r="H39" s="14"/>
    </row>
    <row r="40" spans="1:8" ht="15.75">
      <c r="A40" s="9"/>
      <c r="B40" s="10" t="s">
        <v>14</v>
      </c>
      <c r="C40" s="10"/>
      <c r="D40" s="10"/>
      <c r="E40" s="10"/>
      <c r="F40" s="11">
        <f>F13+F29+F39</f>
        <v>43710000</v>
      </c>
      <c r="G40" s="11">
        <f>G13+G29+G39</f>
        <v>12013000</v>
      </c>
      <c r="H40" s="13"/>
    </row>
    <row r="41" spans="1:8" ht="15.75">
      <c r="A41" s="9"/>
      <c r="B41" s="10" t="s">
        <v>23</v>
      </c>
      <c r="C41" s="7"/>
      <c r="D41" s="7"/>
      <c r="E41" s="7"/>
      <c r="F41" s="65">
        <f>F40-G40</f>
        <v>31697000</v>
      </c>
      <c r="G41" s="65"/>
      <c r="H41" s="13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spans="6:7" ht="15.75">
      <c r="F76" s="1"/>
      <c r="G76" s="1"/>
    </row>
    <row r="77" spans="6:7" ht="15.75">
      <c r="F77" s="1"/>
      <c r="G77" s="1"/>
    </row>
    <row r="78" spans="6:7" ht="15.75">
      <c r="F78" s="1"/>
      <c r="G78" s="1"/>
    </row>
    <row r="79" spans="6:7" ht="15.75">
      <c r="F79" s="1"/>
      <c r="G79" s="1"/>
    </row>
    <row r="80" spans="6:7" ht="15.75">
      <c r="F80" s="1"/>
      <c r="G80" s="1"/>
    </row>
    <row r="81" spans="6:7" ht="15.75">
      <c r="F81" s="1"/>
      <c r="G81" s="1"/>
    </row>
    <row r="82" spans="6:7" ht="15.75">
      <c r="F82" s="1"/>
      <c r="G82" s="1"/>
    </row>
    <row r="83" spans="6:7" ht="15.75">
      <c r="F83" s="1"/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  <row r="112" ht="15.75">
      <c r="G112" s="1"/>
    </row>
    <row r="113" ht="15.75">
      <c r="G113" s="1"/>
    </row>
    <row r="114" ht="15.75">
      <c r="G114" s="1"/>
    </row>
    <row r="115" ht="15.75">
      <c r="G115" s="1"/>
    </row>
    <row r="116" ht="15.75">
      <c r="G116" s="1"/>
    </row>
    <row r="117" ht="15.75">
      <c r="G117" s="1"/>
    </row>
    <row r="118" ht="15.75">
      <c r="G118" s="1"/>
    </row>
    <row r="119" ht="15.75">
      <c r="G119" s="1"/>
    </row>
  </sheetData>
  <mergeCells count="7">
    <mergeCell ref="F1:H1"/>
    <mergeCell ref="A1:B1"/>
    <mergeCell ref="A2:B2"/>
    <mergeCell ref="F41:G41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H99"/>
  <sheetViews>
    <sheetView workbookViewId="0" topLeftCell="A1">
      <selection activeCell="A13" sqref="A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99</v>
      </c>
      <c r="B1" s="68"/>
      <c r="F1" s="69" t="s">
        <v>100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2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28" t="s">
        <v>31</v>
      </c>
      <c r="C13" s="15" t="s">
        <v>171</v>
      </c>
      <c r="D13" s="15"/>
      <c r="E13" s="15"/>
      <c r="F13" s="8"/>
      <c r="G13" s="8">
        <v>12000</v>
      </c>
      <c r="H13" s="14" t="s">
        <v>330</v>
      </c>
    </row>
    <row r="14" spans="1:8" ht="30">
      <c r="A14" s="27"/>
      <c r="B14" s="28" t="s">
        <v>31</v>
      </c>
      <c r="C14" s="15" t="s">
        <v>239</v>
      </c>
      <c r="D14" s="15"/>
      <c r="E14" s="15"/>
      <c r="F14" s="8">
        <v>248000</v>
      </c>
      <c r="G14" s="8"/>
      <c r="H14" s="14" t="s">
        <v>334</v>
      </c>
    </row>
    <row r="15" spans="1:8" ht="15.75">
      <c r="A15" s="27"/>
      <c r="B15" s="28" t="s">
        <v>31</v>
      </c>
      <c r="C15" s="15" t="s">
        <v>249</v>
      </c>
      <c r="D15" s="15"/>
      <c r="E15" s="15"/>
      <c r="F15" s="8">
        <v>100000</v>
      </c>
      <c r="G15" s="8"/>
      <c r="H15" s="14" t="s">
        <v>335</v>
      </c>
    </row>
    <row r="16" spans="1:8" ht="15.75">
      <c r="A16" s="27"/>
      <c r="B16" s="28" t="s">
        <v>31</v>
      </c>
      <c r="C16" s="15" t="s">
        <v>307</v>
      </c>
      <c r="D16" s="15"/>
      <c r="E16" s="15"/>
      <c r="F16" s="8">
        <v>594000</v>
      </c>
      <c r="G16" s="8"/>
      <c r="H16" s="14" t="s">
        <v>330</v>
      </c>
    </row>
    <row r="17" spans="1:8" ht="31.5">
      <c r="A17" s="27"/>
      <c r="B17" s="29" t="s">
        <v>87</v>
      </c>
      <c r="C17" s="15"/>
      <c r="D17" s="15"/>
      <c r="E17" s="15"/>
      <c r="F17" s="11">
        <f>SUM(F13:F16)</f>
        <v>942000</v>
      </c>
      <c r="G17" s="11">
        <f>SUM(G13:G16)</f>
        <v>12000</v>
      </c>
      <c r="H17" s="14"/>
    </row>
    <row r="18" spans="1:8" ht="31.5">
      <c r="A18" s="27"/>
      <c r="B18" s="29" t="s">
        <v>160</v>
      </c>
      <c r="C18" s="15" t="s">
        <v>336</v>
      </c>
      <c r="D18" s="15"/>
      <c r="E18" s="15"/>
      <c r="F18" s="11">
        <v>68000</v>
      </c>
      <c r="G18" s="11"/>
      <c r="H18" s="14" t="s">
        <v>77</v>
      </c>
    </row>
    <row r="19" spans="1:8" ht="31.5">
      <c r="A19" s="27"/>
      <c r="B19" s="29" t="s">
        <v>337</v>
      </c>
      <c r="C19" s="15" t="s">
        <v>336</v>
      </c>
      <c r="D19" s="15"/>
      <c r="E19" s="15"/>
      <c r="F19" s="11">
        <v>250000</v>
      </c>
      <c r="G19" s="11"/>
      <c r="H19" s="14" t="s">
        <v>338</v>
      </c>
    </row>
    <row r="20" spans="1:8" ht="15.75">
      <c r="A20" s="9"/>
      <c r="B20" s="10" t="s">
        <v>14</v>
      </c>
      <c r="C20" s="7"/>
      <c r="D20" s="7"/>
      <c r="E20" s="7"/>
      <c r="F20" s="12">
        <f>F17+F18+F19</f>
        <v>1260000</v>
      </c>
      <c r="G20" s="12">
        <f>G17+G18+G19</f>
        <v>12000</v>
      </c>
      <c r="H20" s="13"/>
    </row>
    <row r="21" spans="1:8" ht="15.75">
      <c r="A21" s="9"/>
      <c r="B21" s="10" t="s">
        <v>23</v>
      </c>
      <c r="C21" s="7"/>
      <c r="D21" s="7"/>
      <c r="E21" s="7"/>
      <c r="F21" s="65">
        <f>F20-G20</f>
        <v>1248000</v>
      </c>
      <c r="G21" s="65"/>
      <c r="H21" s="13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5:H5"/>
    <mergeCell ref="F9:G9"/>
    <mergeCell ref="F21:G21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H100"/>
  <sheetViews>
    <sheetView workbookViewId="0" topLeftCell="A1">
      <selection activeCell="A1" sqref="A1:IV1638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99</v>
      </c>
      <c r="B1" s="68"/>
      <c r="F1" s="70" t="s">
        <v>101</v>
      </c>
      <c r="G1" s="70"/>
      <c r="H1" s="70"/>
    </row>
    <row r="2" spans="1:2" ht="15.75">
      <c r="A2" s="68" t="s">
        <v>1</v>
      </c>
      <c r="B2" s="68"/>
    </row>
    <row r="3" spans="1:8" ht="15.75">
      <c r="A3" s="66" t="s">
        <v>13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3</v>
      </c>
      <c r="B4" s="66"/>
      <c r="C4" s="66"/>
      <c r="D4" s="66"/>
      <c r="E4" s="66"/>
      <c r="F4" s="66"/>
      <c r="G4" s="66"/>
      <c r="H4" s="6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0">
      <c r="A8" s="27">
        <v>39721</v>
      </c>
      <c r="B8" s="19" t="s">
        <v>92</v>
      </c>
      <c r="C8" s="15" t="s">
        <v>239</v>
      </c>
      <c r="D8" s="15"/>
      <c r="E8" s="15"/>
      <c r="F8" s="8">
        <v>188000</v>
      </c>
      <c r="G8" s="8"/>
      <c r="H8" s="14" t="s">
        <v>339</v>
      </c>
    </row>
    <row r="9" spans="1:8" ht="15.75">
      <c r="A9" s="27"/>
      <c r="B9" s="19" t="s">
        <v>92</v>
      </c>
      <c r="C9" s="15" t="s">
        <v>307</v>
      </c>
      <c r="D9" s="15"/>
      <c r="E9" s="15"/>
      <c r="F9" s="8">
        <v>450000</v>
      </c>
      <c r="G9" s="8"/>
      <c r="H9" s="14" t="s">
        <v>308</v>
      </c>
    </row>
    <row r="10" spans="1:8" ht="15.75">
      <c r="A10" s="27"/>
      <c r="B10" s="19" t="s">
        <v>92</v>
      </c>
      <c r="C10" s="15" t="s">
        <v>336</v>
      </c>
      <c r="D10" s="15"/>
      <c r="E10" s="15"/>
      <c r="F10" s="8">
        <v>52000</v>
      </c>
      <c r="G10" s="8"/>
      <c r="H10" s="14" t="s">
        <v>340</v>
      </c>
    </row>
    <row r="11" spans="1:8" ht="30">
      <c r="A11" s="27"/>
      <c r="B11" s="19" t="s">
        <v>92</v>
      </c>
      <c r="C11" s="15" t="s">
        <v>336</v>
      </c>
      <c r="D11" s="15"/>
      <c r="E11" s="15"/>
      <c r="F11" s="8">
        <v>189000</v>
      </c>
      <c r="G11" s="8"/>
      <c r="H11" s="14" t="s">
        <v>341</v>
      </c>
    </row>
    <row r="12" spans="1:8" ht="15.75">
      <c r="A12" s="27"/>
      <c r="B12" s="29" t="s">
        <v>331</v>
      </c>
      <c r="C12" s="15"/>
      <c r="D12" s="15"/>
      <c r="E12" s="15"/>
      <c r="F12" s="11">
        <f>SUM(F8:F11)</f>
        <v>879000</v>
      </c>
      <c r="G12" s="11"/>
      <c r="H12" s="14"/>
    </row>
    <row r="13" spans="1:8" ht="30">
      <c r="A13" s="27"/>
      <c r="B13" s="28" t="s">
        <v>85</v>
      </c>
      <c r="C13" s="15" t="s">
        <v>239</v>
      </c>
      <c r="D13" s="15"/>
      <c r="E13" s="15"/>
      <c r="F13" s="8">
        <v>60000</v>
      </c>
      <c r="G13" s="8"/>
      <c r="H13" s="14" t="s">
        <v>342</v>
      </c>
    </row>
    <row r="14" spans="1:8" ht="30">
      <c r="A14" s="27"/>
      <c r="B14" s="28" t="s">
        <v>85</v>
      </c>
      <c r="C14" s="15" t="s">
        <v>307</v>
      </c>
      <c r="D14" s="15"/>
      <c r="E14" s="15"/>
      <c r="F14" s="8">
        <v>144000</v>
      </c>
      <c r="G14" s="8"/>
      <c r="H14" s="14" t="s">
        <v>343</v>
      </c>
    </row>
    <row r="15" spans="1:8" ht="30">
      <c r="A15" s="27"/>
      <c r="B15" s="28" t="s">
        <v>85</v>
      </c>
      <c r="C15" s="15" t="s">
        <v>336</v>
      </c>
      <c r="D15" s="15"/>
      <c r="E15" s="15"/>
      <c r="F15" s="8">
        <v>16000</v>
      </c>
      <c r="G15" s="8"/>
      <c r="H15" s="14" t="s">
        <v>344</v>
      </c>
    </row>
    <row r="16" spans="1:8" ht="30">
      <c r="A16" s="27"/>
      <c r="B16" s="28" t="s">
        <v>85</v>
      </c>
      <c r="C16" s="15" t="s">
        <v>336</v>
      </c>
      <c r="D16" s="15"/>
      <c r="E16" s="15"/>
      <c r="F16" s="8">
        <v>61000</v>
      </c>
      <c r="G16" s="8"/>
      <c r="H16" s="14" t="s">
        <v>345</v>
      </c>
    </row>
    <row r="17" spans="1:8" ht="31.5">
      <c r="A17" s="27"/>
      <c r="B17" s="29" t="s">
        <v>102</v>
      </c>
      <c r="C17" s="15"/>
      <c r="D17" s="15"/>
      <c r="E17" s="15"/>
      <c r="F17" s="11">
        <f>SUM(F13:F16)</f>
        <v>281000</v>
      </c>
      <c r="G17" s="8"/>
      <c r="H17" s="14"/>
    </row>
    <row r="18" spans="1:8" ht="15.75">
      <c r="A18" s="27"/>
      <c r="B18" s="28" t="s">
        <v>293</v>
      </c>
      <c r="C18" s="15" t="s">
        <v>347</v>
      </c>
      <c r="D18" s="15"/>
      <c r="E18" s="15"/>
      <c r="F18" s="11"/>
      <c r="G18" s="8">
        <v>12000</v>
      </c>
      <c r="H18" s="14" t="s">
        <v>348</v>
      </c>
    </row>
    <row r="19" spans="1:8" ht="30">
      <c r="A19" s="27"/>
      <c r="B19" s="28" t="s">
        <v>293</v>
      </c>
      <c r="C19" s="15" t="s">
        <v>249</v>
      </c>
      <c r="D19" s="15"/>
      <c r="E19" s="15"/>
      <c r="F19" s="8">
        <v>100000</v>
      </c>
      <c r="G19" s="8"/>
      <c r="H19" s="14" t="s">
        <v>349</v>
      </c>
    </row>
    <row r="20" spans="1:8" ht="31.5">
      <c r="A20" s="27"/>
      <c r="B20" s="29" t="s">
        <v>346</v>
      </c>
      <c r="C20" s="15"/>
      <c r="D20" s="15"/>
      <c r="E20" s="15"/>
      <c r="F20" s="11">
        <f>SUM(F18:F19)</f>
        <v>100000</v>
      </c>
      <c r="G20" s="11">
        <f>SUM(G18:G19)</f>
        <v>12000</v>
      </c>
      <c r="H20" s="14"/>
    </row>
    <row r="21" spans="1:8" ht="15.75">
      <c r="A21" s="9"/>
      <c r="B21" s="10" t="s">
        <v>14</v>
      </c>
      <c r="C21" s="7"/>
      <c r="D21" s="7"/>
      <c r="E21" s="7"/>
      <c r="F21" s="12">
        <f>F12+F17+F20</f>
        <v>1260000</v>
      </c>
      <c r="G21" s="12">
        <f>G12+G17+G20</f>
        <v>12000</v>
      </c>
      <c r="H21" s="13"/>
    </row>
    <row r="22" spans="1:8" ht="15.75">
      <c r="A22" s="9"/>
      <c r="B22" s="10" t="s">
        <v>23</v>
      </c>
      <c r="C22" s="7"/>
      <c r="D22" s="7"/>
      <c r="E22" s="7"/>
      <c r="F22" s="65">
        <f>F21-G21</f>
        <v>1248000</v>
      </c>
      <c r="G22" s="65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H92"/>
  <sheetViews>
    <sheetView workbookViewId="0" topLeftCell="A1">
      <selection activeCell="C17" sqref="C1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99</v>
      </c>
      <c r="B1" s="68"/>
      <c r="F1" s="70" t="s">
        <v>445</v>
      </c>
      <c r="G1" s="70"/>
      <c r="H1" s="70"/>
    </row>
    <row r="2" spans="1:2" ht="15.75">
      <c r="A2" s="68" t="s">
        <v>1</v>
      </c>
      <c r="B2" s="68"/>
    </row>
    <row r="3" spans="1:2" ht="50.25" customHeight="1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66" t="s">
        <v>8</v>
      </c>
      <c r="G7" s="6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"/>
      <c r="B9" s="2"/>
      <c r="C9" s="2"/>
      <c r="D9" s="2"/>
      <c r="E9" s="2"/>
      <c r="F9" s="4"/>
      <c r="G9" s="4"/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30">
      <c r="A11" s="27">
        <v>39721</v>
      </c>
      <c r="B11" s="19" t="s">
        <v>92</v>
      </c>
      <c r="C11" s="15" t="s">
        <v>336</v>
      </c>
      <c r="D11" s="15"/>
      <c r="E11" s="15"/>
      <c r="F11" s="8">
        <v>760000</v>
      </c>
      <c r="G11" s="8"/>
      <c r="H11" s="14" t="s">
        <v>264</v>
      </c>
    </row>
    <row r="12" spans="1:8" ht="30">
      <c r="A12" s="27"/>
      <c r="B12" s="28" t="s">
        <v>85</v>
      </c>
      <c r="C12" s="15" t="s">
        <v>336</v>
      </c>
      <c r="D12" s="15"/>
      <c r="E12" s="15"/>
      <c r="F12" s="8"/>
      <c r="G12" s="8">
        <v>760000</v>
      </c>
      <c r="H12" s="14" t="s">
        <v>264</v>
      </c>
    </row>
    <row r="13" spans="1:8" ht="15.75">
      <c r="A13" s="9"/>
      <c r="B13" s="10" t="s">
        <v>14</v>
      </c>
      <c r="C13" s="7"/>
      <c r="D13" s="7"/>
      <c r="E13" s="7"/>
      <c r="F13" s="12">
        <f>SUM(F11:F12)</f>
        <v>760000</v>
      </c>
      <c r="G13" s="12">
        <f>SUM(G11:G12)</f>
        <v>760000</v>
      </c>
      <c r="H13" s="13"/>
    </row>
    <row r="14" spans="1:8" ht="15.75">
      <c r="A14" s="9"/>
      <c r="B14" s="10" t="s">
        <v>23</v>
      </c>
      <c r="C14" s="7"/>
      <c r="D14" s="7"/>
      <c r="E14" s="7"/>
      <c r="F14" s="65">
        <f>F13-G13</f>
        <v>0</v>
      </c>
      <c r="G14" s="6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7:G7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">
      <selection activeCell="A13" sqref="A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104</v>
      </c>
      <c r="B1" s="68"/>
      <c r="F1" s="69" t="s">
        <v>105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2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28" t="s">
        <v>31</v>
      </c>
      <c r="C13" s="15" t="s">
        <v>171</v>
      </c>
      <c r="D13" s="15"/>
      <c r="E13" s="15"/>
      <c r="F13" s="8"/>
      <c r="G13" s="8">
        <v>352000</v>
      </c>
      <c r="H13" s="14" t="s">
        <v>330</v>
      </c>
    </row>
    <row r="14" spans="1:8" ht="30">
      <c r="A14" s="27"/>
      <c r="B14" s="28" t="s">
        <v>31</v>
      </c>
      <c r="C14" s="15" t="s">
        <v>199</v>
      </c>
      <c r="D14" s="15"/>
      <c r="E14" s="15"/>
      <c r="F14" s="8"/>
      <c r="G14" s="8">
        <v>527000</v>
      </c>
      <c r="H14" s="14" t="s">
        <v>350</v>
      </c>
    </row>
    <row r="15" spans="1:8" ht="30">
      <c r="A15" s="27"/>
      <c r="B15" s="28" t="s">
        <v>31</v>
      </c>
      <c r="C15" s="15" t="s">
        <v>199</v>
      </c>
      <c r="D15" s="15"/>
      <c r="E15" s="15"/>
      <c r="F15" s="8"/>
      <c r="G15" s="8">
        <v>2000</v>
      </c>
      <c r="H15" s="14" t="s">
        <v>351</v>
      </c>
    </row>
    <row r="16" spans="1:8" ht="30">
      <c r="A16" s="27"/>
      <c r="B16" s="28" t="s">
        <v>31</v>
      </c>
      <c r="C16" s="15" t="s">
        <v>195</v>
      </c>
      <c r="D16" s="15"/>
      <c r="E16" s="15"/>
      <c r="F16" s="8">
        <v>110000</v>
      </c>
      <c r="G16" s="8"/>
      <c r="H16" s="14" t="s">
        <v>352</v>
      </c>
    </row>
    <row r="17" spans="1:8" ht="30">
      <c r="A17" s="27"/>
      <c r="B17" s="28" t="s">
        <v>31</v>
      </c>
      <c r="C17" s="15" t="s">
        <v>307</v>
      </c>
      <c r="D17" s="15"/>
      <c r="E17" s="15"/>
      <c r="F17" s="8">
        <v>1146000</v>
      </c>
      <c r="G17" s="8"/>
      <c r="H17" s="14" t="s">
        <v>353</v>
      </c>
    </row>
    <row r="18" spans="1:8" ht="30">
      <c r="A18" s="27"/>
      <c r="B18" s="28" t="s">
        <v>31</v>
      </c>
      <c r="C18" s="15" t="s">
        <v>235</v>
      </c>
      <c r="D18" s="15"/>
      <c r="E18" s="15"/>
      <c r="F18" s="8">
        <v>540000</v>
      </c>
      <c r="G18" s="8"/>
      <c r="H18" s="14" t="s">
        <v>354</v>
      </c>
    </row>
    <row r="19" spans="1:8" ht="15.75" customHeight="1">
      <c r="A19" s="27"/>
      <c r="B19" s="28" t="s">
        <v>31</v>
      </c>
      <c r="C19" s="15" t="s">
        <v>235</v>
      </c>
      <c r="D19" s="15"/>
      <c r="E19" s="15"/>
      <c r="F19" s="8"/>
      <c r="G19" s="8">
        <v>540000</v>
      </c>
      <c r="H19" s="14" t="s">
        <v>356</v>
      </c>
    </row>
    <row r="20" spans="1:8" ht="15.75" customHeight="1">
      <c r="A20" s="27"/>
      <c r="B20" s="28" t="s">
        <v>31</v>
      </c>
      <c r="C20" s="15" t="s">
        <v>355</v>
      </c>
      <c r="D20" s="15"/>
      <c r="E20" s="15"/>
      <c r="F20" s="8"/>
      <c r="G20" s="8">
        <v>726000</v>
      </c>
      <c r="H20" s="14" t="s">
        <v>356</v>
      </c>
    </row>
    <row r="21" spans="1:8" ht="15.75" customHeight="1">
      <c r="A21" s="27"/>
      <c r="B21" s="29" t="s">
        <v>87</v>
      </c>
      <c r="C21" s="15"/>
      <c r="D21" s="15"/>
      <c r="E21" s="15"/>
      <c r="F21" s="11">
        <f>SUM(F13:F20)</f>
        <v>1796000</v>
      </c>
      <c r="G21" s="11">
        <f>SUM(G13:G20)</f>
        <v>2147000</v>
      </c>
      <c r="H21" s="14"/>
    </row>
    <row r="22" spans="1:8" ht="15.75">
      <c r="A22" s="9"/>
      <c r="B22" s="10" t="s">
        <v>14</v>
      </c>
      <c r="C22" s="7"/>
      <c r="D22" s="7"/>
      <c r="E22" s="7"/>
      <c r="F22" s="12">
        <f>F21</f>
        <v>1796000</v>
      </c>
      <c r="G22" s="12">
        <f>G21</f>
        <v>2147000</v>
      </c>
      <c r="H22" s="13"/>
    </row>
    <row r="23" spans="1:8" ht="15.75">
      <c r="A23" s="9"/>
      <c r="B23" s="10" t="s">
        <v>23</v>
      </c>
      <c r="C23" s="7"/>
      <c r="D23" s="7"/>
      <c r="E23" s="7"/>
      <c r="F23" s="65">
        <f>F22-G22</f>
        <v>-351000</v>
      </c>
      <c r="G23" s="6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3">
      <selection activeCell="D20" sqref="D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104</v>
      </c>
      <c r="B1" s="68"/>
      <c r="F1" s="69" t="s">
        <v>107</v>
      </c>
      <c r="G1" s="69"/>
      <c r="H1" s="69"/>
    </row>
    <row r="2" spans="1:2" ht="15.75">
      <c r="A2" s="68" t="s">
        <v>1</v>
      </c>
      <c r="B2" s="68"/>
    </row>
    <row r="3" spans="1:8" ht="15.75">
      <c r="A3" s="66" t="s">
        <v>13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3</v>
      </c>
      <c r="B4" s="66"/>
      <c r="C4" s="66"/>
      <c r="D4" s="66"/>
      <c r="E4" s="66"/>
      <c r="F4" s="66"/>
      <c r="G4" s="66"/>
      <c r="H4" s="6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39721</v>
      </c>
      <c r="B8" s="28" t="s">
        <v>92</v>
      </c>
      <c r="C8" s="15" t="s">
        <v>307</v>
      </c>
      <c r="D8" s="15"/>
      <c r="E8" s="15"/>
      <c r="F8" s="8">
        <v>868000</v>
      </c>
      <c r="G8" s="8"/>
      <c r="H8" s="14" t="s">
        <v>308</v>
      </c>
    </row>
    <row r="9" spans="1:8" ht="30">
      <c r="A9" s="27"/>
      <c r="B9" s="28" t="s">
        <v>92</v>
      </c>
      <c r="C9" s="15" t="s">
        <v>357</v>
      </c>
      <c r="D9" s="15"/>
      <c r="E9" s="15"/>
      <c r="F9" s="8"/>
      <c r="G9" s="8">
        <v>550000</v>
      </c>
      <c r="H9" s="14" t="s">
        <v>358</v>
      </c>
    </row>
    <row r="10" spans="1:8" ht="15.75">
      <c r="A10" s="27"/>
      <c r="B10" s="29" t="s">
        <v>331</v>
      </c>
      <c r="C10" s="15"/>
      <c r="D10" s="15"/>
      <c r="E10" s="15"/>
      <c r="F10" s="11">
        <f>SUM(F8:F9)</f>
        <v>868000</v>
      </c>
      <c r="G10" s="11">
        <f>SUM(G8:G9)</f>
        <v>550000</v>
      </c>
      <c r="H10" s="14"/>
    </row>
    <row r="11" spans="1:8" ht="30">
      <c r="A11" s="27"/>
      <c r="B11" s="28" t="s">
        <v>85</v>
      </c>
      <c r="C11" s="15" t="s">
        <v>307</v>
      </c>
      <c r="D11" s="15"/>
      <c r="E11" s="15"/>
      <c r="F11" s="8">
        <v>278000</v>
      </c>
      <c r="G11" s="8"/>
      <c r="H11" s="14" t="s">
        <v>343</v>
      </c>
    </row>
    <row r="12" spans="1:8" ht="30">
      <c r="A12" s="27"/>
      <c r="B12" s="28" t="s">
        <v>85</v>
      </c>
      <c r="C12" s="15" t="s">
        <v>357</v>
      </c>
      <c r="D12" s="15"/>
      <c r="E12" s="15"/>
      <c r="F12" s="8"/>
      <c r="G12" s="8">
        <v>176000</v>
      </c>
      <c r="H12" s="14" t="s">
        <v>359</v>
      </c>
    </row>
    <row r="13" spans="1:8" ht="31.5">
      <c r="A13" s="27"/>
      <c r="B13" s="29" t="s">
        <v>102</v>
      </c>
      <c r="C13" s="15"/>
      <c r="D13" s="15"/>
      <c r="E13" s="15"/>
      <c r="F13" s="11">
        <f>SUM(F11:F12)</f>
        <v>278000</v>
      </c>
      <c r="G13" s="11">
        <f>SUM(G11:G12)</f>
        <v>176000</v>
      </c>
      <c r="H13" s="14"/>
    </row>
    <row r="14" spans="1:8" ht="30">
      <c r="A14" s="27"/>
      <c r="B14" s="28" t="s">
        <v>293</v>
      </c>
      <c r="C14" s="15" t="s">
        <v>360</v>
      </c>
      <c r="D14" s="15"/>
      <c r="E14" s="15"/>
      <c r="F14" s="8"/>
      <c r="G14" s="8">
        <v>351000</v>
      </c>
      <c r="H14" s="14" t="s">
        <v>361</v>
      </c>
    </row>
    <row r="15" spans="1:8" ht="30">
      <c r="A15" s="27"/>
      <c r="B15" s="28" t="s">
        <v>293</v>
      </c>
      <c r="C15" s="15" t="s">
        <v>360</v>
      </c>
      <c r="D15" s="15"/>
      <c r="E15" s="15"/>
      <c r="F15" s="8"/>
      <c r="G15" s="8">
        <v>1000</v>
      </c>
      <c r="H15" s="14" t="s">
        <v>361</v>
      </c>
    </row>
    <row r="16" spans="1:8" ht="30">
      <c r="A16" s="27"/>
      <c r="B16" s="28" t="s">
        <v>293</v>
      </c>
      <c r="C16" s="15" t="s">
        <v>362</v>
      </c>
      <c r="D16" s="15"/>
      <c r="E16" s="15"/>
      <c r="F16" s="8"/>
      <c r="G16" s="8">
        <v>527000</v>
      </c>
      <c r="H16" s="14" t="s">
        <v>448</v>
      </c>
    </row>
    <row r="17" spans="1:8" ht="30">
      <c r="A17" s="27"/>
      <c r="B17" s="28" t="s">
        <v>293</v>
      </c>
      <c r="C17" s="15" t="s">
        <v>362</v>
      </c>
      <c r="D17" s="15"/>
      <c r="E17" s="15"/>
      <c r="F17" s="8"/>
      <c r="G17" s="8">
        <v>2000</v>
      </c>
      <c r="H17" s="14" t="s">
        <v>449</v>
      </c>
    </row>
    <row r="18" spans="1:8" ht="30">
      <c r="A18" s="27"/>
      <c r="B18" s="28" t="s">
        <v>293</v>
      </c>
      <c r="C18" s="15" t="s">
        <v>195</v>
      </c>
      <c r="D18" s="15"/>
      <c r="E18" s="15"/>
      <c r="F18" s="8">
        <v>110000</v>
      </c>
      <c r="G18" s="8"/>
      <c r="H18" s="14" t="s">
        <v>363</v>
      </c>
    </row>
    <row r="19" spans="1:8" ht="15.75">
      <c r="A19" s="27"/>
      <c r="B19" s="28" t="s">
        <v>293</v>
      </c>
      <c r="C19" s="15" t="s">
        <v>235</v>
      </c>
      <c r="D19" s="15"/>
      <c r="E19" s="15"/>
      <c r="F19" s="8">
        <v>540000</v>
      </c>
      <c r="G19" s="8"/>
      <c r="H19" s="14" t="s">
        <v>28</v>
      </c>
    </row>
    <row r="20" spans="1:8" ht="15.75">
      <c r="A20" s="27"/>
      <c r="B20" s="28" t="s">
        <v>293</v>
      </c>
      <c r="C20" s="15" t="s">
        <v>235</v>
      </c>
      <c r="D20" s="15"/>
      <c r="E20" s="15"/>
      <c r="F20" s="8"/>
      <c r="G20" s="8">
        <v>540000</v>
      </c>
      <c r="H20" s="14" t="s">
        <v>28</v>
      </c>
    </row>
    <row r="21" spans="1:8" ht="31.5">
      <c r="A21" s="27"/>
      <c r="B21" s="29" t="s">
        <v>346</v>
      </c>
      <c r="C21" s="15"/>
      <c r="D21" s="15"/>
      <c r="E21" s="15"/>
      <c r="F21" s="11">
        <f>SUM(F14:F20)</f>
        <v>650000</v>
      </c>
      <c r="G21" s="11">
        <f>SUM(G14:G20)</f>
        <v>1421000</v>
      </c>
      <c r="H21" s="14"/>
    </row>
    <row r="22" spans="1:8" ht="15.75">
      <c r="A22" s="9"/>
      <c r="B22" s="10" t="s">
        <v>14</v>
      </c>
      <c r="C22" s="7"/>
      <c r="D22" s="7"/>
      <c r="E22" s="7"/>
      <c r="F22" s="12">
        <f>F10+F13+F21</f>
        <v>1796000</v>
      </c>
      <c r="G22" s="12">
        <f>G10+G13+G21</f>
        <v>2147000</v>
      </c>
      <c r="H22" s="13"/>
    </row>
    <row r="23" spans="1:8" ht="15.75">
      <c r="A23" s="9"/>
      <c r="B23" s="10" t="s">
        <v>23</v>
      </c>
      <c r="C23" s="7"/>
      <c r="D23" s="7"/>
      <c r="E23" s="7"/>
      <c r="F23" s="65">
        <f>F22-G22</f>
        <v>-351000</v>
      </c>
      <c r="G23" s="6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4:H4"/>
    <mergeCell ref="F6:G6"/>
    <mergeCell ref="F23:G23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H91"/>
  <sheetViews>
    <sheetView workbookViewId="0" topLeftCell="A1">
      <selection activeCell="H10" sqref="H10:H1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104</v>
      </c>
      <c r="B1" s="68"/>
      <c r="F1" s="69" t="s">
        <v>108</v>
      </c>
      <c r="G1" s="69"/>
      <c r="H1" s="69"/>
    </row>
    <row r="2" spans="1:2" ht="15.75">
      <c r="A2" s="68" t="s">
        <v>1</v>
      </c>
      <c r="B2" s="68"/>
    </row>
    <row r="3" spans="1:2" ht="40.5" customHeight="1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66" t="s">
        <v>8</v>
      </c>
      <c r="G7" s="6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30" customHeight="1">
      <c r="A9" s="2"/>
      <c r="B9" s="2"/>
      <c r="C9" s="2"/>
      <c r="D9" s="2"/>
      <c r="E9" s="2"/>
      <c r="F9" s="4"/>
      <c r="G9" s="4"/>
      <c r="H9" s="2"/>
    </row>
    <row r="10" spans="1:8" ht="30">
      <c r="A10" s="27">
        <v>39721</v>
      </c>
      <c r="B10" s="19" t="s">
        <v>92</v>
      </c>
      <c r="C10" s="15" t="s">
        <v>364</v>
      </c>
      <c r="D10" s="15"/>
      <c r="E10" s="15"/>
      <c r="F10" s="8">
        <v>1604000</v>
      </c>
      <c r="G10" s="8"/>
      <c r="H10" s="14" t="s">
        <v>264</v>
      </c>
    </row>
    <row r="11" spans="1:8" ht="30">
      <c r="A11" s="27"/>
      <c r="B11" s="19" t="s">
        <v>85</v>
      </c>
      <c r="C11" s="15" t="s">
        <v>364</v>
      </c>
      <c r="D11" s="15"/>
      <c r="E11" s="15"/>
      <c r="F11" s="8"/>
      <c r="G11" s="8">
        <v>1604000</v>
      </c>
      <c r="H11" s="14" t="s">
        <v>264</v>
      </c>
    </row>
    <row r="12" spans="1:8" ht="15.75">
      <c r="A12" s="9"/>
      <c r="B12" s="10" t="s">
        <v>14</v>
      </c>
      <c r="C12" s="7"/>
      <c r="D12" s="7"/>
      <c r="E12" s="7"/>
      <c r="F12" s="11">
        <f>SUM(F10:F11)</f>
        <v>1604000</v>
      </c>
      <c r="G12" s="11">
        <f>SUM(G10:G11)</f>
        <v>1604000</v>
      </c>
      <c r="H12" s="13"/>
    </row>
    <row r="13" spans="1:8" ht="15.75">
      <c r="A13" s="9"/>
      <c r="B13" s="10" t="s">
        <v>23</v>
      </c>
      <c r="C13" s="7"/>
      <c r="D13" s="7"/>
      <c r="E13" s="7"/>
      <c r="F13" s="65">
        <f>F12-G12</f>
        <v>0</v>
      </c>
      <c r="G13" s="65"/>
      <c r="H13" s="13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7:G7"/>
    <mergeCell ref="F13:G1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H99"/>
  <sheetViews>
    <sheetView workbookViewId="0" topLeftCell="A1">
      <selection activeCell="C10" sqref="C1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109</v>
      </c>
      <c r="B1" s="68"/>
      <c r="F1" s="69" t="s">
        <v>110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2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28" t="s">
        <v>31</v>
      </c>
      <c r="C13" s="15" t="s">
        <v>199</v>
      </c>
      <c r="D13" s="15"/>
      <c r="E13" s="15"/>
      <c r="F13" s="8"/>
      <c r="G13" s="8">
        <v>206000</v>
      </c>
      <c r="H13" s="14" t="s">
        <v>111</v>
      </c>
    </row>
    <row r="14" spans="1:8" ht="30">
      <c r="A14" s="27"/>
      <c r="B14" s="28" t="s">
        <v>31</v>
      </c>
      <c r="C14" s="15" t="s">
        <v>186</v>
      </c>
      <c r="D14" s="15"/>
      <c r="E14" s="15"/>
      <c r="F14" s="8">
        <v>95000</v>
      </c>
      <c r="G14" s="8"/>
      <c r="H14" s="14" t="s">
        <v>365</v>
      </c>
    </row>
    <row r="15" spans="1:8" ht="15.75">
      <c r="A15" s="27"/>
      <c r="B15" s="28" t="s">
        <v>31</v>
      </c>
      <c r="C15" s="15" t="s">
        <v>307</v>
      </c>
      <c r="D15" s="15"/>
      <c r="E15" s="15"/>
      <c r="F15" s="8">
        <v>566000</v>
      </c>
      <c r="G15" s="8"/>
      <c r="H15" s="14" t="s">
        <v>330</v>
      </c>
    </row>
    <row r="16" spans="1:8" ht="30">
      <c r="A16" s="27"/>
      <c r="B16" s="28" t="s">
        <v>31</v>
      </c>
      <c r="C16" s="15" t="s">
        <v>234</v>
      </c>
      <c r="D16" s="15"/>
      <c r="E16" s="15"/>
      <c r="F16" s="8">
        <v>60000</v>
      </c>
      <c r="G16" s="8"/>
      <c r="H16" s="14" t="s">
        <v>366</v>
      </c>
    </row>
    <row r="17" spans="1:8" ht="15.75">
      <c r="A17" s="27"/>
      <c r="B17" s="28" t="s">
        <v>31</v>
      </c>
      <c r="C17" s="15" t="s">
        <v>234</v>
      </c>
      <c r="D17" s="15"/>
      <c r="E17" s="15"/>
      <c r="F17" s="8"/>
      <c r="G17" s="8">
        <v>60000</v>
      </c>
      <c r="H17" s="14" t="s">
        <v>356</v>
      </c>
    </row>
    <row r="18" spans="1:8" ht="15.75">
      <c r="A18" s="27"/>
      <c r="B18" s="28" t="s">
        <v>31</v>
      </c>
      <c r="C18" s="15" t="s">
        <v>193</v>
      </c>
      <c r="D18" s="15"/>
      <c r="E18" s="15"/>
      <c r="F18" s="8">
        <v>92000</v>
      </c>
      <c r="G18" s="8"/>
      <c r="H18" s="14" t="s">
        <v>356</v>
      </c>
    </row>
    <row r="19" spans="1:8" ht="31.5">
      <c r="A19" s="27"/>
      <c r="B19" s="29" t="s">
        <v>87</v>
      </c>
      <c r="C19" s="15"/>
      <c r="D19" s="15"/>
      <c r="E19" s="15"/>
      <c r="F19" s="11">
        <f>SUM(F13:F18)</f>
        <v>813000</v>
      </c>
      <c r="G19" s="11">
        <f>SUM(G13:G18)</f>
        <v>266000</v>
      </c>
      <c r="H19" s="14"/>
    </row>
    <row r="20" spans="1:8" ht="15.75">
      <c r="A20" s="9"/>
      <c r="B20" s="10" t="s">
        <v>14</v>
      </c>
      <c r="C20" s="7"/>
      <c r="D20" s="7"/>
      <c r="E20" s="7"/>
      <c r="F20" s="12">
        <f>F19</f>
        <v>813000</v>
      </c>
      <c r="G20" s="12">
        <f>G19</f>
        <v>266000</v>
      </c>
      <c r="H20" s="13"/>
    </row>
    <row r="21" spans="1:8" ht="15.75">
      <c r="A21" s="9"/>
      <c r="B21" s="10" t="s">
        <v>23</v>
      </c>
      <c r="C21" s="7"/>
      <c r="D21" s="7"/>
      <c r="E21" s="7"/>
      <c r="F21" s="65">
        <f>F20-G20</f>
        <v>547000</v>
      </c>
      <c r="G21" s="65"/>
      <c r="H21" s="13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5:H5"/>
    <mergeCell ref="F9:G9"/>
    <mergeCell ref="F21:G21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H95"/>
  <sheetViews>
    <sheetView tabSelected="1" workbookViewId="0" topLeftCell="A4">
      <selection activeCell="D24" sqref="D2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109</v>
      </c>
      <c r="B1" s="68"/>
      <c r="F1" s="69" t="s">
        <v>112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2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28" t="s">
        <v>214</v>
      </c>
      <c r="C13" s="15" t="s">
        <v>368</v>
      </c>
      <c r="D13" s="15"/>
      <c r="E13" s="15"/>
      <c r="F13" s="8"/>
      <c r="G13" s="8">
        <v>208000</v>
      </c>
      <c r="H13" s="14" t="s">
        <v>369</v>
      </c>
    </row>
    <row r="14" spans="1:8" ht="15.75">
      <c r="A14" s="27"/>
      <c r="B14" s="28" t="s">
        <v>214</v>
      </c>
      <c r="C14" s="15" t="s">
        <v>368</v>
      </c>
      <c r="D14" s="15"/>
      <c r="E14" s="15"/>
      <c r="F14" s="8">
        <v>208000</v>
      </c>
      <c r="G14" s="8"/>
      <c r="H14" s="14" t="s">
        <v>370</v>
      </c>
    </row>
    <row r="15" spans="1:8" ht="31.5">
      <c r="A15" s="27"/>
      <c r="B15" s="29" t="s">
        <v>215</v>
      </c>
      <c r="C15" s="15"/>
      <c r="D15" s="15"/>
      <c r="E15" s="15"/>
      <c r="F15" s="11">
        <f>SUM(F13:F14)</f>
        <v>208000</v>
      </c>
      <c r="G15" s="11">
        <f>SUM(G13:G14)</f>
        <v>208000</v>
      </c>
      <c r="H15" s="14"/>
    </row>
    <row r="16" spans="1:8" ht="15.75">
      <c r="A16" s="9"/>
      <c r="B16" s="10" t="s">
        <v>14</v>
      </c>
      <c r="C16" s="7"/>
      <c r="D16" s="7"/>
      <c r="E16" s="7"/>
      <c r="F16" s="12">
        <f>F15</f>
        <v>208000</v>
      </c>
      <c r="G16" s="12">
        <f>G15</f>
        <v>208000</v>
      </c>
      <c r="H16" s="13"/>
    </row>
    <row r="17" spans="1:8" ht="15.75">
      <c r="A17" s="9"/>
      <c r="B17" s="10" t="s">
        <v>23</v>
      </c>
      <c r="C17" s="7"/>
      <c r="D17" s="7"/>
      <c r="E17" s="7"/>
      <c r="F17" s="65">
        <f>F16-G16</f>
        <v>0</v>
      </c>
      <c r="G17" s="6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">
      <selection activeCell="H14" sqref="H1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109</v>
      </c>
      <c r="B1" s="68"/>
      <c r="F1" s="70" t="s">
        <v>367</v>
      </c>
      <c r="G1" s="70"/>
      <c r="H1" s="70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29" t="s">
        <v>92</v>
      </c>
      <c r="C13" s="15" t="s">
        <v>307</v>
      </c>
      <c r="D13" s="15"/>
      <c r="E13" s="15"/>
      <c r="F13" s="11">
        <v>429000</v>
      </c>
      <c r="G13" s="8"/>
      <c r="H13" s="14" t="s">
        <v>308</v>
      </c>
    </row>
    <row r="14" spans="1:8" ht="30">
      <c r="A14" s="27"/>
      <c r="B14" s="29" t="s">
        <v>85</v>
      </c>
      <c r="C14" s="15" t="s">
        <v>307</v>
      </c>
      <c r="D14" s="15"/>
      <c r="E14" s="15"/>
      <c r="F14" s="11">
        <v>137000</v>
      </c>
      <c r="G14" s="8"/>
      <c r="H14" s="14" t="s">
        <v>371</v>
      </c>
    </row>
    <row r="15" spans="1:8" ht="30">
      <c r="A15" s="27"/>
      <c r="B15" s="28" t="s">
        <v>372</v>
      </c>
      <c r="C15" s="15" t="s">
        <v>373</v>
      </c>
      <c r="D15" s="15"/>
      <c r="E15" s="15"/>
      <c r="F15" s="8"/>
      <c r="G15" s="8">
        <v>206000</v>
      </c>
      <c r="H15" s="14" t="s">
        <v>374</v>
      </c>
    </row>
    <row r="16" spans="1:8" ht="15.75">
      <c r="A16" s="27"/>
      <c r="B16" s="28" t="s">
        <v>372</v>
      </c>
      <c r="C16" s="15" t="s">
        <v>186</v>
      </c>
      <c r="D16" s="15"/>
      <c r="E16" s="15"/>
      <c r="F16" s="8">
        <v>42000</v>
      </c>
      <c r="G16" s="8"/>
      <c r="H16" s="14" t="s">
        <v>375</v>
      </c>
    </row>
    <row r="17" spans="1:8" ht="15.75">
      <c r="A17" s="27"/>
      <c r="B17" s="28" t="s">
        <v>372</v>
      </c>
      <c r="C17" s="15" t="s">
        <v>186</v>
      </c>
      <c r="D17" s="15"/>
      <c r="E17" s="15"/>
      <c r="F17" s="8">
        <v>53000</v>
      </c>
      <c r="G17" s="8"/>
      <c r="H17" s="14" t="s">
        <v>376</v>
      </c>
    </row>
    <row r="18" spans="1:8" ht="15.75">
      <c r="A18" s="27"/>
      <c r="B18" s="28" t="s">
        <v>372</v>
      </c>
      <c r="C18" s="15" t="s">
        <v>377</v>
      </c>
      <c r="D18" s="15"/>
      <c r="E18" s="15"/>
      <c r="F18" s="8">
        <v>60000</v>
      </c>
      <c r="G18" s="8"/>
      <c r="H18" s="14" t="s">
        <v>28</v>
      </c>
    </row>
    <row r="19" spans="1:8" ht="15.75">
      <c r="A19" s="27"/>
      <c r="B19" s="28" t="s">
        <v>372</v>
      </c>
      <c r="C19" s="15" t="s">
        <v>377</v>
      </c>
      <c r="D19" s="15"/>
      <c r="E19" s="15"/>
      <c r="F19" s="8"/>
      <c r="G19" s="8">
        <v>60000</v>
      </c>
      <c r="H19" s="14" t="s">
        <v>28</v>
      </c>
    </row>
    <row r="20" spans="1:8" ht="15.75">
      <c r="A20" s="27"/>
      <c r="B20" s="28" t="s">
        <v>372</v>
      </c>
      <c r="C20" s="15" t="s">
        <v>378</v>
      </c>
      <c r="D20" s="15"/>
      <c r="E20" s="15"/>
      <c r="F20" s="8">
        <v>92000</v>
      </c>
      <c r="G20" s="8"/>
      <c r="H20" s="14" t="s">
        <v>28</v>
      </c>
    </row>
    <row r="21" spans="1:8" ht="31.5">
      <c r="A21" s="27"/>
      <c r="B21" s="29" t="s">
        <v>346</v>
      </c>
      <c r="C21" s="16"/>
      <c r="D21" s="16"/>
      <c r="E21" s="16"/>
      <c r="F21" s="11">
        <f>SUM(F15:F20)</f>
        <v>247000</v>
      </c>
      <c r="G21" s="11">
        <f>SUM(G15:G20)</f>
        <v>266000</v>
      </c>
      <c r="H21" s="14"/>
    </row>
    <row r="22" spans="1:8" ht="15.75">
      <c r="A22" s="9"/>
      <c r="B22" s="10" t="s">
        <v>14</v>
      </c>
      <c r="C22" s="7"/>
      <c r="D22" s="7"/>
      <c r="E22" s="7"/>
      <c r="F22" s="12">
        <f>F13+F14+F21</f>
        <v>813000</v>
      </c>
      <c r="G22" s="12">
        <f>G13+G14+G21</f>
        <v>266000</v>
      </c>
      <c r="H22" s="13"/>
    </row>
    <row r="23" spans="1:8" ht="15.75">
      <c r="A23" s="9"/>
      <c r="B23" s="10" t="s">
        <v>23</v>
      </c>
      <c r="C23" s="7"/>
      <c r="D23" s="7"/>
      <c r="E23" s="7"/>
      <c r="F23" s="65">
        <f>F22-G22</f>
        <v>547000</v>
      </c>
      <c r="G23" s="6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H100"/>
  <sheetViews>
    <sheetView workbookViewId="0" topLeftCell="A7">
      <selection activeCell="H19" sqref="H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109</v>
      </c>
      <c r="B1" s="68"/>
      <c r="F1" s="70" t="s">
        <v>379</v>
      </c>
      <c r="G1" s="70"/>
      <c r="H1" s="70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28" t="s">
        <v>88</v>
      </c>
      <c r="C13" s="15" t="s">
        <v>368</v>
      </c>
      <c r="D13" s="15"/>
      <c r="E13" s="15"/>
      <c r="F13" s="8">
        <v>173000</v>
      </c>
      <c r="G13" s="8"/>
      <c r="H13" s="14" t="s">
        <v>380</v>
      </c>
    </row>
    <row r="14" spans="1:8" ht="15.75">
      <c r="A14" s="27"/>
      <c r="B14" s="28" t="s">
        <v>88</v>
      </c>
      <c r="C14" s="15" t="s">
        <v>368</v>
      </c>
      <c r="D14" s="15"/>
      <c r="E14" s="15"/>
      <c r="F14" s="8">
        <v>35000</v>
      </c>
      <c r="G14" s="8"/>
      <c r="H14" s="14" t="s">
        <v>381</v>
      </c>
    </row>
    <row r="15" spans="1:8" ht="15.75">
      <c r="A15" s="27"/>
      <c r="B15" s="52" t="s">
        <v>91</v>
      </c>
      <c r="C15" s="15"/>
      <c r="D15" s="15"/>
      <c r="E15" s="15"/>
      <c r="F15" s="11">
        <f>SUM(F13:F14)</f>
        <v>208000</v>
      </c>
      <c r="G15" s="8"/>
      <c r="H15" s="14"/>
    </row>
    <row r="16" spans="1:8" ht="15.75">
      <c r="A16" s="27"/>
      <c r="B16" s="28" t="s">
        <v>372</v>
      </c>
      <c r="C16" s="15" t="s">
        <v>368</v>
      </c>
      <c r="D16" s="15"/>
      <c r="E16" s="15"/>
      <c r="F16" s="8"/>
      <c r="G16" s="8">
        <v>173000</v>
      </c>
      <c r="H16" s="14" t="s">
        <v>382</v>
      </c>
    </row>
    <row r="17" spans="1:8" ht="15.75">
      <c r="A17" s="27"/>
      <c r="B17" s="28" t="s">
        <v>372</v>
      </c>
      <c r="C17" s="15" t="s">
        <v>368</v>
      </c>
      <c r="D17" s="15"/>
      <c r="E17" s="15"/>
      <c r="F17" s="8"/>
      <c r="G17" s="8">
        <v>35000</v>
      </c>
      <c r="H17" s="14" t="s">
        <v>383</v>
      </c>
    </row>
    <row r="18" spans="1:8" ht="31.5">
      <c r="A18" s="27"/>
      <c r="B18" s="29" t="s">
        <v>346</v>
      </c>
      <c r="C18" s="15"/>
      <c r="D18" s="15"/>
      <c r="E18" s="15"/>
      <c r="F18" s="11"/>
      <c r="G18" s="11">
        <f>SUM(G16:G17)</f>
        <v>208000</v>
      </c>
      <c r="H18" s="14"/>
    </row>
    <row r="19" spans="1:8" ht="30">
      <c r="A19" s="27"/>
      <c r="B19" s="29" t="s">
        <v>92</v>
      </c>
      <c r="C19" s="15" t="s">
        <v>368</v>
      </c>
      <c r="D19" s="15"/>
      <c r="E19" s="15"/>
      <c r="F19" s="11">
        <v>695000</v>
      </c>
      <c r="G19" s="11"/>
      <c r="H19" s="14" t="s">
        <v>264</v>
      </c>
    </row>
    <row r="20" spans="1:8" ht="30">
      <c r="A20" s="27"/>
      <c r="B20" s="29" t="s">
        <v>85</v>
      </c>
      <c r="C20" s="15" t="s">
        <v>368</v>
      </c>
      <c r="D20" s="15"/>
      <c r="E20" s="15"/>
      <c r="F20" s="11"/>
      <c r="G20" s="11">
        <v>695000</v>
      </c>
      <c r="H20" s="14" t="s">
        <v>264</v>
      </c>
    </row>
    <row r="21" spans="1:8" ht="15.75">
      <c r="A21" s="9"/>
      <c r="B21" s="10" t="s">
        <v>14</v>
      </c>
      <c r="C21" s="7"/>
      <c r="D21" s="7"/>
      <c r="E21" s="7"/>
      <c r="F21" s="12">
        <f>F15+F18+F19+F20</f>
        <v>903000</v>
      </c>
      <c r="G21" s="12">
        <f>G15+G18+G19+G20</f>
        <v>903000</v>
      </c>
      <c r="H21" s="13"/>
    </row>
    <row r="22" spans="1:8" ht="15.75">
      <c r="A22" s="9"/>
      <c r="B22" s="10" t="s">
        <v>23</v>
      </c>
      <c r="C22" s="7"/>
      <c r="D22" s="7"/>
      <c r="E22" s="7"/>
      <c r="F22" s="65">
        <f>F21-G21</f>
        <v>0</v>
      </c>
      <c r="G22" s="65"/>
      <c r="H22" s="13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H12" sqref="H1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64" t="s">
        <v>0</v>
      </c>
      <c r="B1" s="64"/>
      <c r="F1" s="63" t="s">
        <v>17</v>
      </c>
      <c r="G1" s="63"/>
      <c r="H1" s="63"/>
    </row>
    <row r="2" spans="1:2" ht="15.75" customHeight="1">
      <c r="A2" s="64" t="s">
        <v>1</v>
      </c>
      <c r="B2" s="64"/>
    </row>
    <row r="3" spans="1:8" ht="14.25" customHeight="1">
      <c r="A3" s="67" t="s">
        <v>2</v>
      </c>
      <c r="B3" s="67"/>
      <c r="C3" s="67"/>
      <c r="D3" s="67"/>
      <c r="E3" s="67"/>
      <c r="F3" s="67"/>
      <c r="G3" s="67"/>
      <c r="H3" s="67"/>
    </row>
    <row r="4" spans="1:8" ht="13.5" customHeight="1">
      <c r="A4" s="67" t="s">
        <v>18</v>
      </c>
      <c r="B4" s="67"/>
      <c r="C4" s="67"/>
      <c r="D4" s="67"/>
      <c r="E4" s="67"/>
      <c r="F4" s="67"/>
      <c r="G4" s="67"/>
      <c r="H4" s="67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39721</v>
      </c>
      <c r="B9" s="17" t="s">
        <v>206</v>
      </c>
      <c r="C9" s="15" t="s">
        <v>207</v>
      </c>
      <c r="D9" s="7"/>
      <c r="E9" s="7"/>
      <c r="F9" s="8"/>
      <c r="G9" s="11">
        <v>6999000</v>
      </c>
      <c r="H9" s="14" t="s">
        <v>166</v>
      </c>
    </row>
    <row r="10" spans="1:8" ht="15.75">
      <c r="A10" s="6"/>
      <c r="B10" s="17" t="s">
        <v>82</v>
      </c>
      <c r="C10" s="15" t="s">
        <v>207</v>
      </c>
      <c r="D10" s="7"/>
      <c r="E10" s="7"/>
      <c r="F10" s="11">
        <v>6999000</v>
      </c>
      <c r="G10" s="11"/>
      <c r="H10" s="14" t="s">
        <v>208</v>
      </c>
    </row>
    <row r="11" spans="1:8" ht="30">
      <c r="A11" s="6"/>
      <c r="B11" s="17" t="s">
        <v>211</v>
      </c>
      <c r="C11" s="15" t="s">
        <v>212</v>
      </c>
      <c r="D11" s="19"/>
      <c r="E11" s="19"/>
      <c r="F11" s="11"/>
      <c r="G11" s="11">
        <v>8101000</v>
      </c>
      <c r="H11" s="14" t="s">
        <v>213</v>
      </c>
    </row>
    <row r="12" spans="1:8" ht="30">
      <c r="A12" s="6"/>
      <c r="B12" s="17" t="s">
        <v>82</v>
      </c>
      <c r="C12" s="15" t="s">
        <v>209</v>
      </c>
      <c r="D12" s="7"/>
      <c r="E12" s="7"/>
      <c r="F12" s="11">
        <v>8101000</v>
      </c>
      <c r="G12" s="11"/>
      <c r="H12" s="14" t="s">
        <v>210</v>
      </c>
    </row>
    <row r="13" spans="1:8" ht="15.75">
      <c r="A13" s="6"/>
      <c r="B13" s="17" t="s">
        <v>214</v>
      </c>
      <c r="C13" s="15" t="s">
        <v>216</v>
      </c>
      <c r="D13" s="19"/>
      <c r="E13" s="19"/>
      <c r="F13" s="11"/>
      <c r="G13" s="11">
        <v>2113000</v>
      </c>
      <c r="H13" s="14" t="s">
        <v>217</v>
      </c>
    </row>
    <row r="14" spans="1:8" ht="15.75">
      <c r="A14" s="6"/>
      <c r="B14" s="17" t="s">
        <v>214</v>
      </c>
      <c r="C14" s="15" t="s">
        <v>216</v>
      </c>
      <c r="D14" s="19"/>
      <c r="E14" s="19"/>
      <c r="F14" s="11">
        <v>2113000</v>
      </c>
      <c r="G14" s="11"/>
      <c r="H14" s="14" t="s">
        <v>218</v>
      </c>
    </row>
    <row r="15" spans="1:8" ht="15.75">
      <c r="A15" s="9"/>
      <c r="B15" s="10" t="s">
        <v>14</v>
      </c>
      <c r="C15" s="10"/>
      <c r="D15" s="10"/>
      <c r="E15" s="10"/>
      <c r="F15" s="11">
        <f>SUM(F9:F14)</f>
        <v>17213000</v>
      </c>
      <c r="G15" s="11">
        <f>SUM(G9:G14)</f>
        <v>17213000</v>
      </c>
      <c r="H15" s="13"/>
    </row>
    <row r="16" spans="1:8" ht="15.75">
      <c r="A16" s="9"/>
      <c r="B16" s="10" t="s">
        <v>23</v>
      </c>
      <c r="C16" s="7"/>
      <c r="D16" s="7"/>
      <c r="E16" s="7"/>
      <c r="F16" s="65">
        <f>F15-G15</f>
        <v>0</v>
      </c>
      <c r="G16" s="6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4:H4"/>
    <mergeCell ref="F6:G6"/>
    <mergeCell ref="F16:G16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1:H99"/>
  <sheetViews>
    <sheetView workbookViewId="0" topLeftCell="A1">
      <selection activeCell="B12" sqref="B1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113</v>
      </c>
      <c r="B1" s="68"/>
      <c r="F1" s="69" t="s">
        <v>114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2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1.5">
      <c r="A13" s="27">
        <v>39721</v>
      </c>
      <c r="B13" s="28" t="s">
        <v>384</v>
      </c>
      <c r="C13" s="15" t="s">
        <v>385</v>
      </c>
      <c r="D13" s="15"/>
      <c r="E13" s="15"/>
      <c r="F13" s="8">
        <v>70000</v>
      </c>
      <c r="G13" s="8"/>
      <c r="H13" s="14" t="s">
        <v>386</v>
      </c>
    </row>
    <row r="14" spans="1:8" ht="31.5">
      <c r="A14" s="27"/>
      <c r="B14" s="28" t="s">
        <v>384</v>
      </c>
      <c r="C14" s="15" t="s">
        <v>385</v>
      </c>
      <c r="D14" s="15"/>
      <c r="E14" s="15"/>
      <c r="F14" s="8">
        <v>53000</v>
      </c>
      <c r="G14" s="8"/>
      <c r="H14" s="14" t="s">
        <v>387</v>
      </c>
    </row>
    <row r="15" spans="1:8" ht="31.5">
      <c r="A15" s="27"/>
      <c r="B15" s="29" t="s">
        <v>388</v>
      </c>
      <c r="C15" s="15"/>
      <c r="D15" s="15"/>
      <c r="E15" s="15"/>
      <c r="F15" s="11">
        <f>SUM(F13:F14)</f>
        <v>123000</v>
      </c>
      <c r="G15" s="8"/>
      <c r="H15" s="14"/>
    </row>
    <row r="16" spans="1:8" ht="15.75">
      <c r="A16" s="27"/>
      <c r="B16" s="28" t="s">
        <v>31</v>
      </c>
      <c r="C16" s="15" t="s">
        <v>171</v>
      </c>
      <c r="D16" s="15"/>
      <c r="E16" s="15"/>
      <c r="F16" s="8"/>
      <c r="G16" s="8">
        <v>7000000</v>
      </c>
      <c r="H16" s="14" t="s">
        <v>330</v>
      </c>
    </row>
    <row r="17" spans="1:8" ht="15.75">
      <c r="A17" s="27"/>
      <c r="B17" s="28" t="s">
        <v>31</v>
      </c>
      <c r="C17" s="15" t="s">
        <v>307</v>
      </c>
      <c r="D17" s="15"/>
      <c r="E17" s="15"/>
      <c r="F17" s="8">
        <v>830000</v>
      </c>
      <c r="G17" s="8"/>
      <c r="H17" s="14" t="s">
        <v>330</v>
      </c>
    </row>
    <row r="18" spans="1:8" ht="30">
      <c r="A18" s="27"/>
      <c r="B18" s="28" t="s">
        <v>31</v>
      </c>
      <c r="C18" s="15" t="s">
        <v>447</v>
      </c>
      <c r="D18" s="15"/>
      <c r="E18" s="15"/>
      <c r="F18" s="8">
        <v>7000000</v>
      </c>
      <c r="G18" s="8"/>
      <c r="H18" s="14" t="s">
        <v>103</v>
      </c>
    </row>
    <row r="19" spans="1:8" ht="31.5">
      <c r="A19" s="27"/>
      <c r="B19" s="29" t="s">
        <v>87</v>
      </c>
      <c r="C19" s="15"/>
      <c r="D19" s="15"/>
      <c r="E19" s="15"/>
      <c r="F19" s="11">
        <f>SUM(F16:F18)</f>
        <v>7830000</v>
      </c>
      <c r="G19" s="11">
        <f>SUM(G16:G18)</f>
        <v>7000000</v>
      </c>
      <c r="H19" s="14"/>
    </row>
    <row r="20" spans="1:8" ht="15.75">
      <c r="A20" s="9"/>
      <c r="B20" s="10" t="s">
        <v>14</v>
      </c>
      <c r="C20" s="7"/>
      <c r="D20" s="7"/>
      <c r="E20" s="7"/>
      <c r="F20" s="12">
        <f>F15+F19</f>
        <v>7953000</v>
      </c>
      <c r="G20" s="12">
        <f>G15+G19</f>
        <v>7000000</v>
      </c>
      <c r="H20" s="13"/>
    </row>
    <row r="21" spans="1:8" ht="15.75">
      <c r="A21" s="9"/>
      <c r="B21" s="10" t="s">
        <v>23</v>
      </c>
      <c r="C21" s="7"/>
      <c r="D21" s="7"/>
      <c r="E21" s="7"/>
      <c r="F21" s="65">
        <f>F20-G20</f>
        <v>953000</v>
      </c>
      <c r="G21" s="65"/>
      <c r="H21" s="13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5:H5"/>
    <mergeCell ref="F9:G9"/>
    <mergeCell ref="F21:G21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">
      <selection activeCell="D16" sqref="D1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113</v>
      </c>
      <c r="B1" s="68"/>
      <c r="F1" s="69" t="s">
        <v>115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7">
        <v>39721</v>
      </c>
      <c r="B12" s="28" t="s">
        <v>92</v>
      </c>
      <c r="C12" s="15" t="s">
        <v>307</v>
      </c>
      <c r="D12" s="15"/>
      <c r="E12" s="15"/>
      <c r="F12" s="8">
        <v>629000</v>
      </c>
      <c r="G12" s="8"/>
      <c r="H12" s="14" t="s">
        <v>390</v>
      </c>
    </row>
    <row r="13" spans="1:8" ht="15.75">
      <c r="A13" s="27"/>
      <c r="B13" s="28" t="s">
        <v>92</v>
      </c>
      <c r="C13" s="15" t="s">
        <v>385</v>
      </c>
      <c r="D13" s="15"/>
      <c r="E13" s="15"/>
      <c r="F13" s="8">
        <v>53000</v>
      </c>
      <c r="G13" s="8"/>
      <c r="H13" s="14" t="s">
        <v>391</v>
      </c>
    </row>
    <row r="14" spans="1:8" ht="15.75">
      <c r="A14" s="27"/>
      <c r="B14" s="29" t="s">
        <v>331</v>
      </c>
      <c r="C14" s="15"/>
      <c r="D14" s="15"/>
      <c r="E14" s="15"/>
      <c r="F14" s="11">
        <f>SUM(F12:F13)</f>
        <v>682000</v>
      </c>
      <c r="G14" s="8"/>
      <c r="H14" s="14"/>
    </row>
    <row r="15" spans="1:8" ht="30">
      <c r="A15" s="27"/>
      <c r="B15" s="28" t="s">
        <v>85</v>
      </c>
      <c r="C15" s="15" t="s">
        <v>307</v>
      </c>
      <c r="D15" s="15"/>
      <c r="E15" s="15"/>
      <c r="F15" s="8">
        <v>201000</v>
      </c>
      <c r="G15" s="8"/>
      <c r="H15" s="14" t="s">
        <v>392</v>
      </c>
    </row>
    <row r="16" spans="1:8" ht="30">
      <c r="A16" s="27"/>
      <c r="B16" s="28" t="s">
        <v>85</v>
      </c>
      <c r="C16" s="15" t="s">
        <v>385</v>
      </c>
      <c r="D16" s="15"/>
      <c r="E16" s="15"/>
      <c r="F16" s="8">
        <v>17000</v>
      </c>
      <c r="G16" s="8"/>
      <c r="H16" s="14" t="s">
        <v>393</v>
      </c>
    </row>
    <row r="17" spans="1:8" ht="31.5">
      <c r="A17" s="27"/>
      <c r="B17" s="29" t="s">
        <v>102</v>
      </c>
      <c r="C17" s="15"/>
      <c r="D17" s="15"/>
      <c r="E17" s="15"/>
      <c r="F17" s="11">
        <f>SUM(F15:F16)</f>
        <v>218000</v>
      </c>
      <c r="G17" s="8"/>
      <c r="H17" s="14"/>
    </row>
    <row r="18" spans="1:8" ht="30">
      <c r="A18" s="27"/>
      <c r="B18" s="28" t="s">
        <v>293</v>
      </c>
      <c r="C18" s="15" t="s">
        <v>171</v>
      </c>
      <c r="D18" s="15"/>
      <c r="E18" s="15"/>
      <c r="F18" s="8"/>
      <c r="G18" s="8">
        <v>7000000</v>
      </c>
      <c r="H18" s="14" t="s">
        <v>389</v>
      </c>
    </row>
    <row r="19" spans="1:8" ht="30">
      <c r="A19" s="27"/>
      <c r="B19" s="28" t="s">
        <v>293</v>
      </c>
      <c r="C19" s="15"/>
      <c r="D19" s="15"/>
      <c r="E19" s="15"/>
      <c r="F19" s="8">
        <v>7000000</v>
      </c>
      <c r="G19" s="8"/>
      <c r="H19" s="14" t="s">
        <v>389</v>
      </c>
    </row>
    <row r="20" spans="1:8" ht="15.75">
      <c r="A20" s="27"/>
      <c r="B20" s="28" t="s">
        <v>293</v>
      </c>
      <c r="C20" s="15" t="s">
        <v>385</v>
      </c>
      <c r="D20" s="15"/>
      <c r="E20" s="15"/>
      <c r="F20" s="8">
        <v>53000</v>
      </c>
      <c r="G20" s="8"/>
      <c r="H20" s="14" t="s">
        <v>394</v>
      </c>
    </row>
    <row r="21" spans="1:8" ht="31.5">
      <c r="A21" s="27"/>
      <c r="B21" s="29" t="s">
        <v>346</v>
      </c>
      <c r="C21" s="15"/>
      <c r="D21" s="15"/>
      <c r="E21" s="15"/>
      <c r="F21" s="11">
        <f>SUM(F18:F20)</f>
        <v>7053000</v>
      </c>
      <c r="G21" s="11">
        <f>SUM(G18:G20)</f>
        <v>7000000</v>
      </c>
      <c r="H21" s="14"/>
    </row>
    <row r="22" spans="1:8" ht="15.75">
      <c r="A22" s="9"/>
      <c r="B22" s="10" t="s">
        <v>14</v>
      </c>
      <c r="C22" s="7"/>
      <c r="D22" s="7"/>
      <c r="E22" s="7"/>
      <c r="F22" s="12">
        <f>F14+F17+F21</f>
        <v>7953000</v>
      </c>
      <c r="G22" s="12">
        <f>G14+G17+G21</f>
        <v>7000000</v>
      </c>
      <c r="H22" s="13"/>
    </row>
    <row r="23" spans="1:8" ht="15.75">
      <c r="A23" s="9"/>
      <c r="B23" s="10" t="s">
        <v>23</v>
      </c>
      <c r="C23" s="7"/>
      <c r="D23" s="7"/>
      <c r="E23" s="7"/>
      <c r="F23" s="65">
        <f>F22-G22</f>
        <v>953000</v>
      </c>
      <c r="G23" s="6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H93"/>
  <sheetViews>
    <sheetView workbookViewId="0" topLeftCell="A1">
      <selection activeCell="H12" sqref="H12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113</v>
      </c>
      <c r="B1" s="68"/>
      <c r="F1" s="70" t="s">
        <v>117</v>
      </c>
      <c r="G1" s="70"/>
      <c r="H1" s="70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30">
      <c r="A12" s="27">
        <v>39721</v>
      </c>
      <c r="B12" s="28" t="s">
        <v>92</v>
      </c>
      <c r="C12" s="15" t="s">
        <v>385</v>
      </c>
      <c r="D12" s="15"/>
      <c r="E12" s="15"/>
      <c r="F12" s="8">
        <v>394000</v>
      </c>
      <c r="G12" s="8"/>
      <c r="H12" s="14" t="s">
        <v>264</v>
      </c>
    </row>
    <row r="13" spans="1:8" ht="30">
      <c r="A13" s="27"/>
      <c r="B13" s="28" t="s">
        <v>85</v>
      </c>
      <c r="C13" s="15" t="s">
        <v>385</v>
      </c>
      <c r="D13" s="15"/>
      <c r="E13" s="15"/>
      <c r="F13" s="8"/>
      <c r="G13" s="8">
        <v>394000</v>
      </c>
      <c r="H13" s="14" t="s">
        <v>264</v>
      </c>
    </row>
    <row r="14" spans="1:8" ht="15.75">
      <c r="A14" s="9"/>
      <c r="B14" s="10" t="s">
        <v>14</v>
      </c>
      <c r="C14" s="7"/>
      <c r="D14" s="7"/>
      <c r="E14" s="7"/>
      <c r="F14" s="12">
        <f>SUM(F12:F13)</f>
        <v>394000</v>
      </c>
      <c r="G14" s="12">
        <f>SUM(G12:G13)</f>
        <v>394000</v>
      </c>
      <c r="H14" s="13"/>
    </row>
    <row r="15" spans="1:8" ht="15.75">
      <c r="A15" s="9"/>
      <c r="B15" s="10" t="s">
        <v>23</v>
      </c>
      <c r="C15" s="7"/>
      <c r="D15" s="7"/>
      <c r="E15" s="7"/>
      <c r="F15" s="65">
        <f>F14-G14</f>
        <v>0</v>
      </c>
      <c r="G15" s="6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</sheetPr>
  <dimension ref="A1:H101"/>
  <sheetViews>
    <sheetView workbookViewId="0" topLeftCell="A1">
      <selection activeCell="A8" sqref="A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30</v>
      </c>
      <c r="B1" s="68"/>
      <c r="F1" s="69" t="s">
        <v>64</v>
      </c>
      <c r="G1" s="69"/>
      <c r="H1" s="69"/>
    </row>
    <row r="2" spans="1:2" ht="15.75">
      <c r="A2" s="68" t="s">
        <v>1</v>
      </c>
      <c r="B2" s="68"/>
    </row>
    <row r="3" spans="1:8" ht="15.75">
      <c r="A3" s="66" t="s">
        <v>2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3</v>
      </c>
      <c r="B4" s="66"/>
      <c r="C4" s="66"/>
      <c r="D4" s="66"/>
      <c r="E4" s="66"/>
      <c r="F4" s="66"/>
      <c r="G4" s="66"/>
      <c r="H4" s="6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1.5">
      <c r="A8" s="27">
        <v>39721</v>
      </c>
      <c r="B8" s="28" t="s">
        <v>395</v>
      </c>
      <c r="C8" s="15" t="s">
        <v>396</v>
      </c>
      <c r="D8" s="15"/>
      <c r="E8" s="15"/>
      <c r="F8" s="8">
        <v>1200000</v>
      </c>
      <c r="G8" s="8"/>
      <c r="H8" s="14" t="s">
        <v>397</v>
      </c>
    </row>
    <row r="9" spans="1:8" ht="31.5">
      <c r="A9" s="27"/>
      <c r="B9" s="28" t="s">
        <v>395</v>
      </c>
      <c r="C9" s="15" t="s">
        <v>396</v>
      </c>
      <c r="D9" s="15"/>
      <c r="E9" s="15"/>
      <c r="F9" s="8">
        <v>288000</v>
      </c>
      <c r="G9" s="8"/>
      <c r="H9" s="14" t="s">
        <v>399</v>
      </c>
    </row>
    <row r="10" spans="1:8" ht="31.5">
      <c r="A10" s="27"/>
      <c r="B10" s="29" t="s">
        <v>398</v>
      </c>
      <c r="C10" s="15"/>
      <c r="D10" s="15"/>
      <c r="E10" s="15"/>
      <c r="F10" s="11">
        <f>SUM(F8:F9)</f>
        <v>1488000</v>
      </c>
      <c r="G10" s="8"/>
      <c r="H10" s="14"/>
    </row>
    <row r="11" spans="1:8" ht="31.5">
      <c r="A11" s="27"/>
      <c r="B11" s="28" t="s">
        <v>400</v>
      </c>
      <c r="C11" s="15" t="s">
        <v>396</v>
      </c>
      <c r="D11" s="15"/>
      <c r="E11" s="15"/>
      <c r="F11" s="8">
        <v>1000000</v>
      </c>
      <c r="G11" s="8"/>
      <c r="H11" s="14" t="s">
        <v>402</v>
      </c>
    </row>
    <row r="12" spans="1:8" ht="31.5">
      <c r="A12" s="27"/>
      <c r="B12" s="28" t="s">
        <v>400</v>
      </c>
      <c r="C12" s="15" t="s">
        <v>396</v>
      </c>
      <c r="D12" s="15"/>
      <c r="E12" s="15"/>
      <c r="F12" s="8">
        <v>1000000</v>
      </c>
      <c r="G12" s="8"/>
      <c r="H12" s="14" t="s">
        <v>403</v>
      </c>
    </row>
    <row r="13" spans="1:8" ht="31.5">
      <c r="A13" s="27"/>
      <c r="B13" s="29" t="s">
        <v>401</v>
      </c>
      <c r="C13" s="15"/>
      <c r="D13" s="15"/>
      <c r="E13" s="15"/>
      <c r="F13" s="11">
        <f>SUM(F11:F12)</f>
        <v>2000000</v>
      </c>
      <c r="G13" s="8"/>
      <c r="H13" s="14"/>
    </row>
    <row r="14" spans="1:8" ht="31.5">
      <c r="A14" s="27"/>
      <c r="B14" s="29" t="s">
        <v>404</v>
      </c>
      <c r="C14" s="15" t="s">
        <v>396</v>
      </c>
      <c r="D14" s="15"/>
      <c r="E14" s="15"/>
      <c r="F14" s="11">
        <v>600000</v>
      </c>
      <c r="G14" s="8"/>
      <c r="H14" s="14" t="s">
        <v>397</v>
      </c>
    </row>
    <row r="15" spans="1:8" ht="15.75">
      <c r="A15" s="27"/>
      <c r="B15" s="28" t="s">
        <v>31</v>
      </c>
      <c r="C15" s="15" t="s">
        <v>277</v>
      </c>
      <c r="D15" s="15"/>
      <c r="E15" s="15"/>
      <c r="F15" s="8">
        <v>600000</v>
      </c>
      <c r="G15" s="8"/>
      <c r="H15" s="14" t="s">
        <v>116</v>
      </c>
    </row>
    <row r="16" spans="1:8" ht="15.75">
      <c r="A16" s="27"/>
      <c r="B16" s="28" t="s">
        <v>31</v>
      </c>
      <c r="C16" s="15" t="s">
        <v>180</v>
      </c>
      <c r="D16" s="15"/>
      <c r="E16" s="15"/>
      <c r="F16" s="8">
        <v>73000</v>
      </c>
      <c r="G16" s="8"/>
      <c r="H16" s="14" t="s">
        <v>330</v>
      </c>
    </row>
    <row r="17" spans="1:8" ht="15.75">
      <c r="A17" s="27"/>
      <c r="B17" s="28" t="s">
        <v>31</v>
      </c>
      <c r="C17" s="15" t="s">
        <v>182</v>
      </c>
      <c r="D17" s="15"/>
      <c r="E17" s="15"/>
      <c r="F17" s="8">
        <v>175000</v>
      </c>
      <c r="G17" s="8"/>
      <c r="H17" s="14" t="s">
        <v>330</v>
      </c>
    </row>
    <row r="18" spans="1:8" ht="15.75">
      <c r="A18" s="27"/>
      <c r="B18" s="28" t="s">
        <v>31</v>
      </c>
      <c r="C18" s="15" t="s">
        <v>118</v>
      </c>
      <c r="D18" s="15"/>
      <c r="E18" s="15"/>
      <c r="F18" s="8"/>
      <c r="G18" s="8">
        <v>3900000</v>
      </c>
      <c r="H18" s="14" t="s">
        <v>405</v>
      </c>
    </row>
    <row r="19" spans="1:8" ht="15.75">
      <c r="A19" s="27"/>
      <c r="B19" s="28" t="s">
        <v>31</v>
      </c>
      <c r="C19" s="15" t="s">
        <v>307</v>
      </c>
      <c r="D19" s="15"/>
      <c r="E19" s="15"/>
      <c r="F19" s="8">
        <v>247000</v>
      </c>
      <c r="G19" s="8"/>
      <c r="H19" s="14" t="s">
        <v>330</v>
      </c>
    </row>
    <row r="20" spans="1:8" ht="15.75">
      <c r="A20" s="27"/>
      <c r="B20" s="28" t="s">
        <v>31</v>
      </c>
      <c r="C20" s="15" t="s">
        <v>287</v>
      </c>
      <c r="D20" s="15"/>
      <c r="E20" s="15"/>
      <c r="F20" s="8">
        <v>30000</v>
      </c>
      <c r="G20" s="8"/>
      <c r="H20" s="14" t="s">
        <v>98</v>
      </c>
    </row>
    <row r="21" spans="1:8" ht="31.5">
      <c r="A21" s="27"/>
      <c r="B21" s="29" t="s">
        <v>87</v>
      </c>
      <c r="C21" s="15"/>
      <c r="D21" s="15"/>
      <c r="E21" s="15"/>
      <c r="F21" s="11">
        <f>SUM(F15:F20)</f>
        <v>1125000</v>
      </c>
      <c r="G21" s="11">
        <f>SUM(G15:G20)</f>
        <v>3900000</v>
      </c>
      <c r="H21" s="14"/>
    </row>
    <row r="22" spans="1:8" ht="15.75">
      <c r="A22" s="27"/>
      <c r="B22" s="29" t="s">
        <v>14</v>
      </c>
      <c r="C22" s="15"/>
      <c r="D22" s="15"/>
      <c r="E22" s="15"/>
      <c r="F22" s="11">
        <f>F13+F10+F14+F21</f>
        <v>5213000</v>
      </c>
      <c r="G22" s="11">
        <f>G13+G10+G14+G21</f>
        <v>3900000</v>
      </c>
      <c r="H22" s="14"/>
    </row>
    <row r="23" spans="1:8" ht="15.75">
      <c r="A23" s="9"/>
      <c r="B23" s="10" t="s">
        <v>23</v>
      </c>
      <c r="C23" s="7"/>
      <c r="D23" s="7"/>
      <c r="E23" s="7"/>
      <c r="F23" s="65">
        <f>F22-G22</f>
        <v>1313000</v>
      </c>
      <c r="G23" s="65"/>
      <c r="H23" s="13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4:H4"/>
    <mergeCell ref="F6:G6"/>
    <mergeCell ref="F23:G23"/>
    <mergeCell ref="A1:B1"/>
    <mergeCell ref="F1:H1"/>
    <mergeCell ref="A2:B2"/>
    <mergeCell ref="A3:H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A1:H91"/>
  <sheetViews>
    <sheetView workbookViewId="0" topLeftCell="A1">
      <selection activeCell="F19" sqref="F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30</v>
      </c>
      <c r="B1" s="68"/>
      <c r="F1" s="70" t="s">
        <v>65</v>
      </c>
      <c r="G1" s="70"/>
      <c r="H1" s="70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406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39721</v>
      </c>
      <c r="B13" s="28" t="s">
        <v>31</v>
      </c>
      <c r="C13" s="15" t="s">
        <v>84</v>
      </c>
      <c r="D13" s="15"/>
      <c r="E13" s="15"/>
      <c r="F13" s="8"/>
      <c r="G13" s="8">
        <v>3900000</v>
      </c>
      <c r="H13" s="14" t="s">
        <v>103</v>
      </c>
    </row>
    <row r="14" spans="1:8" ht="15.75">
      <c r="A14" s="27"/>
      <c r="B14" s="28" t="s">
        <v>31</v>
      </c>
      <c r="C14" s="15" t="s">
        <v>84</v>
      </c>
      <c r="D14" s="15"/>
      <c r="E14" s="15"/>
      <c r="F14" s="8">
        <v>3900000</v>
      </c>
      <c r="G14" s="8"/>
      <c r="H14" s="14" t="s">
        <v>106</v>
      </c>
    </row>
    <row r="15" spans="1:8" ht="31.5">
      <c r="A15" s="27"/>
      <c r="B15" s="29" t="s">
        <v>87</v>
      </c>
      <c r="C15" s="15"/>
      <c r="D15" s="15"/>
      <c r="E15" s="15"/>
      <c r="F15" s="11">
        <f>SUM(F13:F14)</f>
        <v>3900000</v>
      </c>
      <c r="G15" s="11">
        <f>SUM(G13:G14)</f>
        <v>3900000</v>
      </c>
      <c r="H15" s="14"/>
    </row>
    <row r="16" spans="1:8" ht="15.75">
      <c r="A16" s="9"/>
      <c r="B16" s="10" t="s">
        <v>14</v>
      </c>
      <c r="C16" s="7"/>
      <c r="D16" s="7"/>
      <c r="E16" s="7"/>
      <c r="F16" s="12">
        <f>F15</f>
        <v>3900000</v>
      </c>
      <c r="G16" s="12">
        <f>G15</f>
        <v>3900000</v>
      </c>
      <c r="H16" s="13"/>
    </row>
    <row r="17" spans="1:8" ht="15.75">
      <c r="A17" s="9"/>
      <c r="B17" s="10" t="s">
        <v>23</v>
      </c>
      <c r="C17" s="7"/>
      <c r="D17" s="7"/>
      <c r="E17" s="7"/>
      <c r="F17" s="65">
        <f>F16-G16</f>
        <v>0</v>
      </c>
      <c r="G17" s="6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F17:G17"/>
    <mergeCell ref="A5:H5"/>
    <mergeCell ref="F9:G9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H99"/>
  <sheetViews>
    <sheetView workbookViewId="0" topLeftCell="A4">
      <selection activeCell="D20" sqref="D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30</v>
      </c>
      <c r="B1" s="68"/>
      <c r="F1" s="70" t="s">
        <v>407</v>
      </c>
      <c r="G1" s="70"/>
      <c r="H1" s="70"/>
    </row>
    <row r="2" spans="1:2" ht="15.75">
      <c r="A2" s="68" t="s">
        <v>1</v>
      </c>
      <c r="B2" s="68"/>
    </row>
    <row r="3" spans="1:8" ht="15.75">
      <c r="A3" s="66" t="s">
        <v>13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3</v>
      </c>
      <c r="B4" s="66"/>
      <c r="C4" s="66"/>
      <c r="D4" s="66"/>
      <c r="E4" s="66"/>
      <c r="F4" s="66"/>
      <c r="G4" s="66"/>
      <c r="H4" s="6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39721</v>
      </c>
      <c r="B8" s="28" t="s">
        <v>88</v>
      </c>
      <c r="C8" s="15" t="s">
        <v>396</v>
      </c>
      <c r="D8" s="15"/>
      <c r="E8" s="15"/>
      <c r="F8" s="8">
        <v>1740000</v>
      </c>
      <c r="G8" s="8"/>
      <c r="H8" s="14" t="s">
        <v>408</v>
      </c>
    </row>
    <row r="9" spans="1:8" ht="15.75">
      <c r="A9" s="27"/>
      <c r="B9" s="28" t="s">
        <v>88</v>
      </c>
      <c r="C9" s="15" t="s">
        <v>396</v>
      </c>
      <c r="D9" s="15"/>
      <c r="E9" s="15"/>
      <c r="F9" s="8">
        <v>348000</v>
      </c>
      <c r="G9" s="8"/>
      <c r="H9" s="14" t="s">
        <v>409</v>
      </c>
    </row>
    <row r="10" spans="1:8" ht="15.75">
      <c r="A10" s="27"/>
      <c r="B10" s="29" t="s">
        <v>91</v>
      </c>
      <c r="C10" s="15"/>
      <c r="D10" s="15"/>
      <c r="E10" s="15"/>
      <c r="F10" s="11">
        <f>SUM(F8:F9)</f>
        <v>2088000</v>
      </c>
      <c r="G10" s="8"/>
      <c r="H10" s="14"/>
    </row>
    <row r="11" spans="1:8" ht="15.75">
      <c r="A11" s="27"/>
      <c r="B11" s="28" t="s">
        <v>92</v>
      </c>
      <c r="C11" s="15" t="s">
        <v>118</v>
      </c>
      <c r="D11" s="15"/>
      <c r="E11" s="15"/>
      <c r="F11" s="11"/>
      <c r="G11" s="8">
        <v>1714000</v>
      </c>
      <c r="H11" s="14" t="s">
        <v>119</v>
      </c>
    </row>
    <row r="12" spans="1:8" ht="15.75">
      <c r="A12" s="27"/>
      <c r="B12" s="28" t="s">
        <v>92</v>
      </c>
      <c r="C12" s="15" t="s">
        <v>307</v>
      </c>
      <c r="D12" s="15"/>
      <c r="E12" s="15"/>
      <c r="F12" s="8">
        <v>187000</v>
      </c>
      <c r="G12" s="8"/>
      <c r="H12" s="14" t="s">
        <v>308</v>
      </c>
    </row>
    <row r="13" spans="1:8" ht="15.75">
      <c r="A13" s="27"/>
      <c r="B13" s="29" t="s">
        <v>331</v>
      </c>
      <c r="C13" s="15"/>
      <c r="D13" s="15"/>
      <c r="E13" s="15"/>
      <c r="F13" s="11">
        <f>SUM(F11:F12)</f>
        <v>187000</v>
      </c>
      <c r="G13" s="11">
        <f>SUM(G11:G12)</f>
        <v>1714000</v>
      </c>
      <c r="H13" s="14"/>
    </row>
    <row r="14" spans="1:8" ht="30">
      <c r="A14" s="27"/>
      <c r="B14" s="28" t="s">
        <v>85</v>
      </c>
      <c r="C14" s="15" t="s">
        <v>118</v>
      </c>
      <c r="D14" s="15"/>
      <c r="E14" s="15"/>
      <c r="F14" s="8"/>
      <c r="G14" s="8">
        <v>492000</v>
      </c>
      <c r="H14" s="14" t="s">
        <v>120</v>
      </c>
    </row>
    <row r="15" spans="1:8" ht="30">
      <c r="A15" s="27"/>
      <c r="B15" s="28" t="s">
        <v>85</v>
      </c>
      <c r="C15" s="15" t="s">
        <v>307</v>
      </c>
      <c r="D15" s="15"/>
      <c r="E15" s="15"/>
      <c r="F15" s="8">
        <v>60000</v>
      </c>
      <c r="G15" s="8"/>
      <c r="H15" s="14" t="s">
        <v>410</v>
      </c>
    </row>
    <row r="16" spans="1:8" ht="31.5">
      <c r="A16" s="27"/>
      <c r="B16" s="29" t="s">
        <v>102</v>
      </c>
      <c r="C16" s="15"/>
      <c r="D16" s="15"/>
      <c r="E16" s="15"/>
      <c r="F16" s="11">
        <f>SUM(F14:F15)</f>
        <v>60000</v>
      </c>
      <c r="G16" s="11">
        <f>SUM(G14:G15)</f>
        <v>492000</v>
      </c>
      <c r="H16" s="14"/>
    </row>
    <row r="17" spans="1:8" ht="15.75">
      <c r="A17" s="27"/>
      <c r="B17" s="28" t="s">
        <v>293</v>
      </c>
      <c r="C17" s="15" t="s">
        <v>180</v>
      </c>
      <c r="D17" s="15"/>
      <c r="E17" s="15"/>
      <c r="F17" s="8">
        <v>73000</v>
      </c>
      <c r="G17" s="8"/>
      <c r="H17" s="14" t="s">
        <v>411</v>
      </c>
    </row>
    <row r="18" spans="1:8" ht="30">
      <c r="A18" s="27"/>
      <c r="B18" s="28" t="s">
        <v>293</v>
      </c>
      <c r="C18" s="15" t="s">
        <v>182</v>
      </c>
      <c r="D18" s="15"/>
      <c r="E18" s="15"/>
      <c r="F18" s="8">
        <v>175000</v>
      </c>
      <c r="G18" s="8"/>
      <c r="H18" s="14" t="s">
        <v>412</v>
      </c>
    </row>
    <row r="19" spans="1:8" ht="15.75">
      <c r="A19" s="27"/>
      <c r="B19" s="28" t="s">
        <v>293</v>
      </c>
      <c r="C19" s="15" t="s">
        <v>118</v>
      </c>
      <c r="D19" s="15"/>
      <c r="E19" s="15"/>
      <c r="F19" s="8"/>
      <c r="G19" s="8">
        <v>1694000</v>
      </c>
      <c r="H19" s="14" t="s">
        <v>119</v>
      </c>
    </row>
    <row r="20" spans="1:8" ht="30">
      <c r="A20" s="27"/>
      <c r="B20" s="28" t="s">
        <v>293</v>
      </c>
      <c r="C20" s="15" t="s">
        <v>287</v>
      </c>
      <c r="D20" s="15"/>
      <c r="E20" s="15"/>
      <c r="F20" s="8">
        <v>30000</v>
      </c>
      <c r="G20" s="8"/>
      <c r="H20" s="14" t="s">
        <v>413</v>
      </c>
    </row>
    <row r="21" spans="1:8" ht="15.75">
      <c r="A21" s="27"/>
      <c r="B21" s="28" t="s">
        <v>293</v>
      </c>
      <c r="C21" s="15" t="s">
        <v>396</v>
      </c>
      <c r="D21" s="15"/>
      <c r="E21" s="15"/>
      <c r="F21" s="8">
        <v>2000000</v>
      </c>
      <c r="G21" s="8"/>
      <c r="H21" s="14" t="s">
        <v>414</v>
      </c>
    </row>
    <row r="22" spans="1:8" ht="15.75">
      <c r="A22" s="27"/>
      <c r="B22" s="28" t="s">
        <v>293</v>
      </c>
      <c r="C22" s="15" t="s">
        <v>396</v>
      </c>
      <c r="D22" s="15"/>
      <c r="E22" s="15"/>
      <c r="F22" s="8">
        <v>600000</v>
      </c>
      <c r="G22" s="8"/>
      <c r="H22" s="14" t="s">
        <v>415</v>
      </c>
    </row>
    <row r="23" spans="1:8" ht="31.5">
      <c r="A23" s="27"/>
      <c r="B23" s="29" t="s">
        <v>346</v>
      </c>
      <c r="C23" s="15"/>
      <c r="D23" s="15"/>
      <c r="E23" s="15"/>
      <c r="F23" s="11">
        <f>SUM(F17:F22)</f>
        <v>2878000</v>
      </c>
      <c r="G23" s="11">
        <f>SUM(G17:G22)</f>
        <v>1694000</v>
      </c>
      <c r="H23" s="14"/>
    </row>
    <row r="24" spans="1:8" ht="15.75">
      <c r="A24" s="9"/>
      <c r="B24" s="10" t="s">
        <v>14</v>
      </c>
      <c r="C24" s="7"/>
      <c r="D24" s="7"/>
      <c r="E24" s="7"/>
      <c r="F24" s="12">
        <f>F10+F13+F16+F23</f>
        <v>5213000</v>
      </c>
      <c r="G24" s="12">
        <f>G10+G13+G16+G23</f>
        <v>3900000</v>
      </c>
      <c r="H24" s="13"/>
    </row>
    <row r="25" spans="1:8" ht="15.75">
      <c r="A25" s="9"/>
      <c r="B25" s="10" t="s">
        <v>23</v>
      </c>
      <c r="C25" s="7"/>
      <c r="D25" s="7"/>
      <c r="E25" s="7"/>
      <c r="F25" s="65">
        <f>F24-G24</f>
        <v>1313000</v>
      </c>
      <c r="G25" s="65"/>
      <c r="H25" s="13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4:H4"/>
    <mergeCell ref="F6:G6"/>
    <mergeCell ref="F25:G25"/>
    <mergeCell ref="A1:B1"/>
    <mergeCell ref="F1:H1"/>
    <mergeCell ref="A2:B2"/>
    <mergeCell ref="A3:H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H90"/>
  <sheetViews>
    <sheetView workbookViewId="0" topLeftCell="A1">
      <selection activeCell="F1" sqref="F1:H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30</v>
      </c>
      <c r="B1" s="68"/>
      <c r="F1" s="70" t="s">
        <v>416</v>
      </c>
      <c r="G1" s="70"/>
      <c r="H1" s="70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39721</v>
      </c>
      <c r="B13" s="29" t="s">
        <v>92</v>
      </c>
      <c r="C13" s="15" t="s">
        <v>396</v>
      </c>
      <c r="D13" s="15"/>
      <c r="E13" s="15"/>
      <c r="F13" s="11">
        <v>246000</v>
      </c>
      <c r="G13" s="11"/>
      <c r="H13" s="14" t="s">
        <v>264</v>
      </c>
    </row>
    <row r="14" spans="1:8" ht="30">
      <c r="A14" s="27"/>
      <c r="B14" s="29" t="s">
        <v>85</v>
      </c>
      <c r="C14" s="15" t="s">
        <v>396</v>
      </c>
      <c r="D14" s="15"/>
      <c r="E14" s="15"/>
      <c r="F14" s="11"/>
      <c r="G14" s="11">
        <v>246000</v>
      </c>
      <c r="H14" s="14" t="s">
        <v>264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246000</v>
      </c>
      <c r="G15" s="12">
        <f>SUM(G13:G14)</f>
        <v>246000</v>
      </c>
      <c r="H15" s="13"/>
    </row>
    <row r="16" spans="1:8" ht="15.75">
      <c r="A16" s="9"/>
      <c r="B16" s="10" t="s">
        <v>23</v>
      </c>
      <c r="C16" s="7"/>
      <c r="D16" s="7"/>
      <c r="E16" s="7"/>
      <c r="F16" s="65">
        <f>F15-G15</f>
        <v>0</v>
      </c>
      <c r="G16" s="6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7">
    <tabColor indexed="51"/>
  </sheetPr>
  <dimension ref="A1:L65"/>
  <sheetViews>
    <sheetView workbookViewId="0" topLeftCell="A25">
      <selection activeCell="D37" sqref="D37"/>
    </sheetView>
  </sheetViews>
  <sheetFormatPr defaultColWidth="9.00390625" defaultRowHeight="15.75"/>
  <cols>
    <col min="1" max="1" width="3.00390625" style="20" customWidth="1"/>
    <col min="2" max="2" width="14.75390625" style="20" customWidth="1"/>
    <col min="3" max="3" width="9.00390625" style="20" customWidth="1"/>
    <col min="4" max="4" width="15.00390625" style="20" customWidth="1"/>
    <col min="5" max="6" width="21.875" style="20" customWidth="1"/>
    <col min="7" max="7" width="7.50390625" style="20" customWidth="1"/>
    <col min="8" max="8" width="9.75390625" style="20" customWidth="1"/>
    <col min="9" max="9" width="9.375" style="20" customWidth="1"/>
    <col min="10" max="10" width="7.375" style="20" bestFit="1" customWidth="1"/>
    <col min="11" max="11" width="9.00390625" style="20" customWidth="1"/>
    <col min="12" max="12" width="8.50390625" style="20" customWidth="1"/>
    <col min="13" max="16384" width="9.00390625" style="20" customWidth="1"/>
  </cols>
  <sheetData>
    <row r="1" spans="1:12" ht="15.75">
      <c r="A1" s="70"/>
      <c r="B1" s="70"/>
      <c r="C1" s="70"/>
      <c r="D1" s="70"/>
      <c r="E1" s="70"/>
      <c r="F1" s="70"/>
      <c r="G1" s="70"/>
      <c r="H1" s="70"/>
      <c r="I1" s="70"/>
      <c r="J1" s="70" t="s">
        <v>431</v>
      </c>
      <c r="K1" s="70"/>
      <c r="L1" s="70"/>
    </row>
    <row r="2" spans="1:12" ht="15.75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>
      <c r="A3" s="66" t="s">
        <v>432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.75">
      <c r="A4" s="81" t="s">
        <v>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10" ht="9" customHeight="1">
      <c r="B5" s="33"/>
      <c r="C5" s="33"/>
      <c r="D5" s="34"/>
      <c r="E5" s="34"/>
      <c r="F5" s="34"/>
      <c r="G5" s="33"/>
      <c r="H5" s="33"/>
      <c r="I5" s="33"/>
      <c r="J5" s="33"/>
    </row>
    <row r="6" spans="1:12" ht="15.75" customHeight="1">
      <c r="A6" s="76" t="s">
        <v>39</v>
      </c>
      <c r="B6" s="71" t="s">
        <v>78</v>
      </c>
      <c r="C6" s="71" t="s">
        <v>40</v>
      </c>
      <c r="D6" s="78" t="s">
        <v>41</v>
      </c>
      <c r="E6" s="79"/>
      <c r="F6" s="80"/>
      <c r="G6" s="74" t="s">
        <v>42</v>
      </c>
      <c r="H6" s="71" t="s">
        <v>43</v>
      </c>
      <c r="I6" s="71" t="s">
        <v>44</v>
      </c>
      <c r="J6" s="71" t="s">
        <v>24</v>
      </c>
      <c r="K6" s="71" t="s">
        <v>45</v>
      </c>
      <c r="L6" s="71" t="s">
        <v>25</v>
      </c>
    </row>
    <row r="7" spans="1:12" ht="28.5" customHeight="1">
      <c r="A7" s="77"/>
      <c r="B7" s="72"/>
      <c r="C7" s="72"/>
      <c r="D7" s="31" t="s">
        <v>46</v>
      </c>
      <c r="E7" s="31" t="s">
        <v>47</v>
      </c>
      <c r="F7" s="31" t="s">
        <v>48</v>
      </c>
      <c r="G7" s="75"/>
      <c r="H7" s="72"/>
      <c r="I7" s="72"/>
      <c r="J7" s="72"/>
      <c r="K7" s="72"/>
      <c r="L7" s="72"/>
    </row>
    <row r="8" spans="1:11" ht="15.75">
      <c r="A8" s="32"/>
      <c r="B8" s="35"/>
      <c r="C8" s="35"/>
      <c r="D8" s="36"/>
      <c r="E8" s="36"/>
      <c r="F8" s="36"/>
      <c r="G8" s="35"/>
      <c r="H8" s="35"/>
      <c r="I8" s="35"/>
      <c r="J8" s="35"/>
      <c r="K8" s="35"/>
    </row>
    <row r="9" spans="1:10" ht="15.75">
      <c r="A9" s="2" t="s">
        <v>49</v>
      </c>
      <c r="B9" s="35"/>
      <c r="C9" s="35"/>
      <c r="D9" s="36"/>
      <c r="E9" s="36"/>
      <c r="F9" s="36"/>
      <c r="G9" s="35"/>
      <c r="H9" s="35"/>
      <c r="I9" s="35"/>
      <c r="J9" s="35"/>
    </row>
    <row r="10" spans="1:10" ht="10.5" customHeight="1">
      <c r="A10" s="2"/>
      <c r="B10" s="35"/>
      <c r="C10" s="35"/>
      <c r="D10" s="36"/>
      <c r="E10" s="36"/>
      <c r="F10" s="36"/>
      <c r="G10" s="35"/>
      <c r="H10" s="35"/>
      <c r="I10" s="35"/>
      <c r="J10" s="35"/>
    </row>
    <row r="11" spans="1:10" ht="15.75">
      <c r="A11" s="2" t="s">
        <v>67</v>
      </c>
      <c r="B11" s="35"/>
      <c r="C11" s="35"/>
      <c r="D11" s="36"/>
      <c r="E11" s="36"/>
      <c r="F11" s="36"/>
      <c r="G11" s="35"/>
      <c r="H11" s="35"/>
      <c r="I11" s="35"/>
      <c r="J11" s="35"/>
    </row>
    <row r="12" spans="1:12" ht="45">
      <c r="A12" s="37" t="s">
        <v>50</v>
      </c>
      <c r="B12" s="37" t="s">
        <v>51</v>
      </c>
      <c r="C12" s="37" t="s">
        <v>52</v>
      </c>
      <c r="D12" s="61" t="s">
        <v>69</v>
      </c>
      <c r="E12" s="37" t="s">
        <v>53</v>
      </c>
      <c r="F12" s="37" t="s">
        <v>54</v>
      </c>
      <c r="G12" s="39">
        <v>60</v>
      </c>
      <c r="H12" s="40">
        <v>12973</v>
      </c>
      <c r="I12" s="40">
        <f>H12*G12/100-1</f>
        <v>7782.8</v>
      </c>
      <c r="J12" s="40">
        <f>H12-I12</f>
        <v>5190.2</v>
      </c>
      <c r="K12" s="41" t="s">
        <v>26</v>
      </c>
      <c r="L12" s="40">
        <v>7784</v>
      </c>
    </row>
    <row r="13" spans="1:12" ht="15.75">
      <c r="A13" s="37"/>
      <c r="B13" s="37"/>
      <c r="C13" s="37"/>
      <c r="D13" s="38"/>
      <c r="E13" s="37"/>
      <c r="F13" s="37"/>
      <c r="G13" s="39"/>
      <c r="H13" s="40"/>
      <c r="I13" s="40"/>
      <c r="J13" s="40"/>
      <c r="K13" s="41"/>
      <c r="L13" s="40"/>
    </row>
    <row r="14" spans="1:12" ht="15.75">
      <c r="A14" s="73" t="s">
        <v>68</v>
      </c>
      <c r="B14" s="73"/>
      <c r="C14" s="73"/>
      <c r="D14" s="73"/>
      <c r="E14" s="37"/>
      <c r="F14" s="37"/>
      <c r="G14" s="40"/>
      <c r="H14" s="40"/>
      <c r="I14" s="40"/>
      <c r="J14" s="40"/>
      <c r="L14" s="40"/>
    </row>
    <row r="15" spans="1:12" ht="38.25">
      <c r="A15" s="37" t="s">
        <v>55</v>
      </c>
      <c r="B15" s="37" t="s">
        <v>51</v>
      </c>
      <c r="C15" s="37" t="s">
        <v>56</v>
      </c>
      <c r="D15" s="61" t="s">
        <v>70</v>
      </c>
      <c r="E15" s="37" t="s">
        <v>57</v>
      </c>
      <c r="F15" s="37" t="s">
        <v>58</v>
      </c>
      <c r="G15" s="39">
        <v>71.55</v>
      </c>
      <c r="H15" s="40">
        <v>209629</v>
      </c>
      <c r="I15" s="40">
        <v>150000</v>
      </c>
      <c r="J15" s="40">
        <f>H15-I15</f>
        <v>59629</v>
      </c>
      <c r="K15" s="41" t="s">
        <v>26</v>
      </c>
      <c r="L15" s="44" t="s">
        <v>433</v>
      </c>
    </row>
    <row r="16" spans="1:12" ht="15.75">
      <c r="A16" s="42"/>
      <c r="B16" s="37"/>
      <c r="C16" s="42"/>
      <c r="D16" s="42"/>
      <c r="E16" s="42"/>
      <c r="F16" s="42"/>
      <c r="G16" s="40"/>
      <c r="H16" s="40"/>
      <c r="I16" s="40"/>
      <c r="J16" s="40"/>
      <c r="L16" s="53"/>
    </row>
    <row r="17" spans="1:12" ht="45">
      <c r="A17" s="37" t="s">
        <v>59</v>
      </c>
      <c r="B17" s="37" t="s">
        <v>51</v>
      </c>
      <c r="C17" s="37" t="s">
        <v>439</v>
      </c>
      <c r="D17" s="61" t="s">
        <v>70</v>
      </c>
      <c r="E17" s="37" t="s">
        <v>57</v>
      </c>
      <c r="F17" s="37" t="s">
        <v>60</v>
      </c>
      <c r="G17" s="40">
        <v>90</v>
      </c>
      <c r="H17" s="40">
        <v>51867</v>
      </c>
      <c r="I17" s="40">
        <f>H17*G17/100</f>
        <v>46680.3</v>
      </c>
      <c r="J17" s="40">
        <f>H17-I17</f>
        <v>5186.699999999997</v>
      </c>
      <c r="K17" s="41" t="s">
        <v>26</v>
      </c>
      <c r="L17" s="54" t="s">
        <v>417</v>
      </c>
    </row>
    <row r="18" spans="1:12" ht="15.75">
      <c r="A18" s="42"/>
      <c r="B18" s="42"/>
      <c r="C18" s="42"/>
      <c r="D18" s="42"/>
      <c r="E18" s="42"/>
      <c r="F18" s="42"/>
      <c r="G18" s="40"/>
      <c r="H18" s="40"/>
      <c r="I18" s="45"/>
      <c r="J18" s="40"/>
      <c r="L18" s="53"/>
    </row>
    <row r="19" spans="1:12" ht="45">
      <c r="A19" s="37" t="s">
        <v>61</v>
      </c>
      <c r="B19" s="37" t="s">
        <v>51</v>
      </c>
      <c r="C19" s="37" t="s">
        <v>440</v>
      </c>
      <c r="D19" s="61" t="s">
        <v>70</v>
      </c>
      <c r="E19" s="37" t="s">
        <v>57</v>
      </c>
      <c r="F19" s="37" t="s">
        <v>62</v>
      </c>
      <c r="G19" s="40">
        <v>90</v>
      </c>
      <c r="H19" s="40">
        <v>122229</v>
      </c>
      <c r="I19" s="40">
        <v>110000</v>
      </c>
      <c r="J19" s="40">
        <f>H19-I19</f>
        <v>12229</v>
      </c>
      <c r="K19" s="41" t="s">
        <v>26</v>
      </c>
      <c r="L19" s="54" t="s">
        <v>417</v>
      </c>
    </row>
    <row r="20" spans="1:12" ht="15.75">
      <c r="A20" s="37"/>
      <c r="B20" s="37"/>
      <c r="C20" s="37"/>
      <c r="D20" s="44"/>
      <c r="E20" s="37"/>
      <c r="F20" s="37"/>
      <c r="G20" s="40"/>
      <c r="H20" s="40"/>
      <c r="I20" s="45"/>
      <c r="J20" s="40"/>
      <c r="K20" s="41"/>
      <c r="L20" s="40"/>
    </row>
    <row r="21" spans="1:12" ht="36">
      <c r="A21" s="37" t="s">
        <v>71</v>
      </c>
      <c r="B21" s="37" t="s">
        <v>51</v>
      </c>
      <c r="C21" s="37" t="s">
        <v>72</v>
      </c>
      <c r="D21" s="61" t="s">
        <v>74</v>
      </c>
      <c r="E21" s="37" t="s">
        <v>73</v>
      </c>
      <c r="F21" s="37" t="s">
        <v>75</v>
      </c>
      <c r="G21" s="40">
        <v>90</v>
      </c>
      <c r="H21" s="40">
        <v>357648</v>
      </c>
      <c r="I21" s="40">
        <f>H21*G21/100</f>
        <v>321883.2</v>
      </c>
      <c r="J21" s="40">
        <f>H21-I21</f>
        <v>35764.79999999999</v>
      </c>
      <c r="K21" s="41" t="s">
        <v>26</v>
      </c>
      <c r="L21" s="40"/>
    </row>
    <row r="22" spans="1:12" ht="12" customHeight="1">
      <c r="A22" s="37"/>
      <c r="B22" s="37"/>
      <c r="C22" s="37"/>
      <c r="D22" s="44"/>
      <c r="E22" s="37"/>
      <c r="F22" s="37"/>
      <c r="G22" s="40"/>
      <c r="H22" s="40"/>
      <c r="I22" s="40"/>
      <c r="J22" s="40"/>
      <c r="K22" s="41"/>
      <c r="L22" s="40"/>
    </row>
    <row r="23" spans="1:12" ht="45">
      <c r="A23" s="37" t="s">
        <v>76</v>
      </c>
      <c r="B23" s="37" t="s">
        <v>77</v>
      </c>
      <c r="C23" s="37" t="s">
        <v>79</v>
      </c>
      <c r="D23" s="44" t="s">
        <v>79</v>
      </c>
      <c r="E23" s="37" t="s">
        <v>80</v>
      </c>
      <c r="F23" s="37" t="s">
        <v>81</v>
      </c>
      <c r="G23" s="40">
        <v>40</v>
      </c>
      <c r="H23" s="40">
        <v>512</v>
      </c>
      <c r="I23" s="40">
        <v>202</v>
      </c>
      <c r="J23" s="40">
        <f>H23-I23</f>
        <v>310</v>
      </c>
      <c r="K23" s="41" t="s">
        <v>32</v>
      </c>
      <c r="L23" s="40">
        <v>175</v>
      </c>
    </row>
    <row r="24" spans="1:12" ht="12.75" customHeight="1">
      <c r="A24" s="37"/>
      <c r="B24" s="37"/>
      <c r="C24" s="37"/>
      <c r="D24" s="44"/>
      <c r="E24" s="37"/>
      <c r="F24" s="37"/>
      <c r="G24" s="40"/>
      <c r="H24" s="40"/>
      <c r="I24" s="40"/>
      <c r="J24" s="40"/>
      <c r="K24" s="41"/>
      <c r="L24" s="40"/>
    </row>
    <row r="25" spans="1:12" ht="45">
      <c r="A25" s="37" t="s">
        <v>122</v>
      </c>
      <c r="B25" s="37" t="s">
        <v>162</v>
      </c>
      <c r="C25" s="37" t="s">
        <v>123</v>
      </c>
      <c r="D25" s="44"/>
      <c r="E25" s="37" t="s">
        <v>124</v>
      </c>
      <c r="F25" s="37" t="s">
        <v>125</v>
      </c>
      <c r="G25" s="40">
        <v>49</v>
      </c>
      <c r="H25" s="40">
        <v>11760</v>
      </c>
      <c r="I25" s="40">
        <v>5760</v>
      </c>
      <c r="J25" s="40">
        <f aca="true" t="shared" si="0" ref="J25:J33">H25-I25</f>
        <v>6000</v>
      </c>
      <c r="K25" s="41" t="s">
        <v>26</v>
      </c>
      <c r="L25" s="40">
        <v>3000</v>
      </c>
    </row>
    <row r="26" spans="1:12" ht="15.75">
      <c r="A26" s="37"/>
      <c r="B26" s="37"/>
      <c r="C26" s="37"/>
      <c r="D26" s="44"/>
      <c r="E26" s="37"/>
      <c r="F26" s="37"/>
      <c r="G26" s="40"/>
      <c r="H26" s="40"/>
      <c r="I26" s="40"/>
      <c r="J26" s="40"/>
      <c r="K26" s="41"/>
      <c r="L26" s="40"/>
    </row>
    <row r="27" spans="1:12" ht="45">
      <c r="A27" s="37" t="s">
        <v>126</v>
      </c>
      <c r="B27" s="37" t="s">
        <v>163</v>
      </c>
      <c r="C27" s="37" t="s">
        <v>90</v>
      </c>
      <c r="D27" s="44" t="s">
        <v>127</v>
      </c>
      <c r="E27" s="37" t="s">
        <v>128</v>
      </c>
      <c r="F27" s="37" t="s">
        <v>164</v>
      </c>
      <c r="G27" s="40">
        <v>50</v>
      </c>
      <c r="H27" s="40">
        <v>13420</v>
      </c>
      <c r="I27" s="40">
        <v>6710</v>
      </c>
      <c r="J27" s="40">
        <f t="shared" si="0"/>
        <v>6710</v>
      </c>
      <c r="K27" s="37" t="s">
        <v>129</v>
      </c>
      <c r="L27" s="40">
        <v>6699</v>
      </c>
    </row>
    <row r="28" spans="1:12" ht="14.25" customHeight="1">
      <c r="A28" s="37"/>
      <c r="B28" s="37"/>
      <c r="C28" s="37"/>
      <c r="D28" s="44"/>
      <c r="E28" s="37"/>
      <c r="F28" s="37"/>
      <c r="G28" s="40"/>
      <c r="H28" s="40"/>
      <c r="I28" s="40"/>
      <c r="J28" s="40"/>
      <c r="K28" s="41"/>
      <c r="L28" s="40"/>
    </row>
    <row r="29" spans="1:12" ht="75">
      <c r="A29" s="37" t="s">
        <v>130</v>
      </c>
      <c r="B29" s="37" t="s">
        <v>51</v>
      </c>
      <c r="C29" s="37" t="s">
        <v>131</v>
      </c>
      <c r="D29" s="44" t="s">
        <v>132</v>
      </c>
      <c r="E29" s="37" t="s">
        <v>133</v>
      </c>
      <c r="F29" s="37" t="s">
        <v>134</v>
      </c>
      <c r="G29" s="40">
        <v>60</v>
      </c>
      <c r="H29" s="40">
        <v>19733</v>
      </c>
      <c r="I29" s="40">
        <v>11840</v>
      </c>
      <c r="J29" s="40">
        <f t="shared" si="0"/>
        <v>7893</v>
      </c>
      <c r="K29" s="41" t="s">
        <v>26</v>
      </c>
      <c r="L29" s="54" t="s">
        <v>417</v>
      </c>
    </row>
    <row r="30" spans="1:12" ht="12.75" customHeight="1">
      <c r="A30" s="37"/>
      <c r="B30" s="37"/>
      <c r="C30" s="37"/>
      <c r="D30" s="44"/>
      <c r="E30" s="37"/>
      <c r="F30" s="37"/>
      <c r="G30" s="40"/>
      <c r="H30" s="40"/>
      <c r="I30" s="40"/>
      <c r="J30" s="40"/>
      <c r="K30" s="41"/>
      <c r="L30" s="40"/>
    </row>
    <row r="31" spans="1:12" ht="45">
      <c r="A31" s="37" t="s">
        <v>135</v>
      </c>
      <c r="B31" s="37" t="s">
        <v>77</v>
      </c>
      <c r="C31" s="37" t="s">
        <v>79</v>
      </c>
      <c r="D31" s="44" t="s">
        <v>79</v>
      </c>
      <c r="E31" s="37" t="s">
        <v>136</v>
      </c>
      <c r="F31" s="37" t="s">
        <v>137</v>
      </c>
      <c r="G31" s="40">
        <v>90</v>
      </c>
      <c r="H31" s="40">
        <v>2190</v>
      </c>
      <c r="I31" s="40">
        <v>1971</v>
      </c>
      <c r="J31" s="40">
        <f t="shared" si="0"/>
        <v>219</v>
      </c>
      <c r="K31" s="41"/>
      <c r="L31" s="40"/>
    </row>
    <row r="32" ht="9.75" customHeight="1">
      <c r="J32" s="40"/>
    </row>
    <row r="33" spans="1:12" s="55" customFormat="1" ht="31.5">
      <c r="A33" s="37" t="s">
        <v>139</v>
      </c>
      <c r="B33" s="37" t="s">
        <v>418</v>
      </c>
      <c r="C33" s="37" t="s">
        <v>438</v>
      </c>
      <c r="D33" s="44" t="s">
        <v>419</v>
      </c>
      <c r="E33" s="37" t="s">
        <v>420</v>
      </c>
      <c r="F33" s="37" t="s">
        <v>421</v>
      </c>
      <c r="G33" s="40">
        <v>92</v>
      </c>
      <c r="H33" s="40">
        <v>10000</v>
      </c>
      <c r="I33" s="40">
        <v>9200</v>
      </c>
      <c r="J33" s="40">
        <f t="shared" si="0"/>
        <v>800</v>
      </c>
      <c r="K33" s="41" t="s">
        <v>26</v>
      </c>
      <c r="L33" s="45"/>
    </row>
    <row r="34" spans="1:12" s="55" customFormat="1" ht="12" customHeight="1">
      <c r="A34" s="37"/>
      <c r="B34" s="37"/>
      <c r="C34" s="37"/>
      <c r="D34" s="44"/>
      <c r="E34" s="37"/>
      <c r="F34" s="37"/>
      <c r="G34" s="40"/>
      <c r="H34" s="40"/>
      <c r="I34" s="40"/>
      <c r="J34" s="40"/>
      <c r="K34" s="41"/>
      <c r="L34" s="45"/>
    </row>
    <row r="35" spans="1:12" s="60" customFormat="1" ht="60">
      <c r="A35" s="56" t="s">
        <v>143</v>
      </c>
      <c r="B35" s="56" t="s">
        <v>51</v>
      </c>
      <c r="C35" s="56" t="s">
        <v>422</v>
      </c>
      <c r="D35" s="57" t="s">
        <v>423</v>
      </c>
      <c r="E35" s="56" t="s">
        <v>424</v>
      </c>
      <c r="F35" s="56" t="s">
        <v>425</v>
      </c>
      <c r="G35" s="58">
        <v>73.78</v>
      </c>
      <c r="H35" s="58">
        <v>719295</v>
      </c>
      <c r="I35" s="58">
        <v>530666</v>
      </c>
      <c r="J35" s="58">
        <f>H35-I35</f>
        <v>188629</v>
      </c>
      <c r="K35" s="59" t="s">
        <v>26</v>
      </c>
      <c r="L35" s="44" t="s">
        <v>121</v>
      </c>
    </row>
    <row r="36" spans="1:12" s="60" customFormat="1" ht="11.25" customHeight="1">
      <c r="A36" s="56"/>
      <c r="B36" s="56"/>
      <c r="C36" s="56"/>
      <c r="D36" s="57"/>
      <c r="E36" s="56"/>
      <c r="F36" s="56"/>
      <c r="G36" s="58"/>
      <c r="H36" s="58"/>
      <c r="I36" s="58"/>
      <c r="J36" s="58"/>
      <c r="K36" s="59"/>
      <c r="L36" s="44"/>
    </row>
    <row r="37" spans="1:12" s="55" customFormat="1" ht="60">
      <c r="A37" s="56" t="s">
        <v>148</v>
      </c>
      <c r="B37" s="37" t="s">
        <v>77</v>
      </c>
      <c r="C37" s="37" t="s">
        <v>79</v>
      </c>
      <c r="D37" s="44" t="s">
        <v>79</v>
      </c>
      <c r="E37" s="37" t="s">
        <v>434</v>
      </c>
      <c r="F37" s="37" t="s">
        <v>435</v>
      </c>
      <c r="G37" s="40">
        <v>100</v>
      </c>
      <c r="H37" s="40">
        <v>110</v>
      </c>
      <c r="I37" s="40">
        <v>110</v>
      </c>
      <c r="J37" s="41" t="s">
        <v>79</v>
      </c>
      <c r="K37" s="41" t="s">
        <v>79</v>
      </c>
      <c r="L37" s="40">
        <v>110</v>
      </c>
    </row>
    <row r="38" spans="1:12" s="55" customFormat="1" ht="12" customHeight="1">
      <c r="A38" s="56"/>
      <c r="B38" s="37"/>
      <c r="C38" s="37"/>
      <c r="D38" s="44"/>
      <c r="E38" s="37"/>
      <c r="F38" s="37"/>
      <c r="G38" s="40"/>
      <c r="H38" s="40"/>
      <c r="I38" s="41"/>
      <c r="J38" s="41"/>
      <c r="K38" s="41"/>
      <c r="L38" s="40"/>
    </row>
    <row r="39" spans="1:12" s="55" customFormat="1" ht="45">
      <c r="A39" s="56" t="s">
        <v>154</v>
      </c>
      <c r="B39" s="37" t="s">
        <v>77</v>
      </c>
      <c r="C39" s="37" t="s">
        <v>79</v>
      </c>
      <c r="D39" s="44" t="s">
        <v>79</v>
      </c>
      <c r="E39" s="37" t="s">
        <v>436</v>
      </c>
      <c r="F39" s="37" t="s">
        <v>437</v>
      </c>
      <c r="G39" s="40">
        <v>100</v>
      </c>
      <c r="H39" s="40">
        <v>1780</v>
      </c>
      <c r="I39" s="40">
        <v>1780</v>
      </c>
      <c r="J39" s="41" t="s">
        <v>79</v>
      </c>
      <c r="K39" s="41" t="s">
        <v>79</v>
      </c>
      <c r="L39" s="40"/>
    </row>
    <row r="40" spans="1:12" ht="15.75">
      <c r="A40" s="37"/>
      <c r="B40" s="73" t="s">
        <v>138</v>
      </c>
      <c r="C40" s="73"/>
      <c r="D40" s="73"/>
      <c r="E40" s="48"/>
      <c r="F40" s="48"/>
      <c r="G40" s="43"/>
      <c r="H40" s="43">
        <f>SUM(H12:H39)</f>
        <v>1533146</v>
      </c>
      <c r="I40" s="43">
        <f>SUM(I12:I39)</f>
        <v>1204585.3</v>
      </c>
      <c r="J40" s="43">
        <f>SUM(J12:J39)</f>
        <v>328560.69999999995</v>
      </c>
      <c r="K40" s="43"/>
      <c r="L40" s="43">
        <f>SUM(L12:L39)</f>
        <v>17768</v>
      </c>
    </row>
    <row r="41" spans="1:12" ht="13.5" customHeight="1">
      <c r="A41" s="37"/>
      <c r="B41" s="46"/>
      <c r="C41" s="46"/>
      <c r="D41" s="46"/>
      <c r="E41" s="48"/>
      <c r="F41" s="48"/>
      <c r="G41" s="43"/>
      <c r="H41" s="43"/>
      <c r="I41" s="43"/>
      <c r="J41" s="43"/>
      <c r="K41" s="41"/>
      <c r="L41" s="40"/>
    </row>
    <row r="42" spans="1:12" ht="15.75">
      <c r="A42" s="73" t="s">
        <v>158</v>
      </c>
      <c r="B42" s="73"/>
      <c r="C42" s="73"/>
      <c r="D42" s="73"/>
      <c r="E42" s="73"/>
      <c r="F42" s="73"/>
      <c r="G42" s="43"/>
      <c r="H42" s="43"/>
      <c r="I42" s="43"/>
      <c r="J42" s="43"/>
      <c r="K42" s="41"/>
      <c r="L42" s="40"/>
    </row>
    <row r="43" spans="1:12" ht="51">
      <c r="A43" s="49" t="s">
        <v>426</v>
      </c>
      <c r="B43" s="44" t="s">
        <v>144</v>
      </c>
      <c r="C43" s="49" t="s">
        <v>79</v>
      </c>
      <c r="D43" s="37" t="s">
        <v>140</v>
      </c>
      <c r="E43" s="49"/>
      <c r="F43" s="37" t="s">
        <v>141</v>
      </c>
      <c r="G43" s="40">
        <v>65</v>
      </c>
      <c r="H43" s="40">
        <v>964</v>
      </c>
      <c r="I43" s="40">
        <v>628</v>
      </c>
      <c r="J43" s="40">
        <v>364</v>
      </c>
      <c r="K43" s="61" t="s">
        <v>142</v>
      </c>
      <c r="L43" s="40">
        <v>600</v>
      </c>
    </row>
    <row r="44" spans="1:12" ht="15.75">
      <c r="A44" s="49"/>
      <c r="B44" s="50"/>
      <c r="C44" s="49"/>
      <c r="D44" s="49"/>
      <c r="E44" s="49"/>
      <c r="F44" s="49"/>
      <c r="G44" s="40"/>
      <c r="H44" s="40"/>
      <c r="I44" s="40"/>
      <c r="J44" s="40"/>
      <c r="K44" s="41"/>
      <c r="L44" s="40"/>
    </row>
    <row r="45" spans="1:12" ht="51">
      <c r="A45" s="37" t="s">
        <v>427</v>
      </c>
      <c r="B45" s="44" t="s">
        <v>144</v>
      </c>
      <c r="C45" s="42"/>
      <c r="D45" s="37" t="s">
        <v>145</v>
      </c>
      <c r="E45" s="37" t="s">
        <v>146</v>
      </c>
      <c r="F45" s="37" t="s">
        <v>147</v>
      </c>
      <c r="G45" s="40">
        <v>72</v>
      </c>
      <c r="H45" s="40">
        <v>2188</v>
      </c>
      <c r="I45" s="40">
        <v>1588</v>
      </c>
      <c r="J45" s="40">
        <v>600</v>
      </c>
      <c r="K45" s="41" t="s">
        <v>26</v>
      </c>
      <c r="L45" s="40">
        <v>1200</v>
      </c>
    </row>
    <row r="46" spans="1:12" ht="15.75">
      <c r="A46" s="37"/>
      <c r="B46" s="44"/>
      <c r="C46" s="42"/>
      <c r="D46" s="42"/>
      <c r="E46" s="37"/>
      <c r="F46" s="37"/>
      <c r="G46" s="40"/>
      <c r="H46" s="40"/>
      <c r="I46" s="40"/>
      <c r="J46" s="40"/>
      <c r="K46" s="41"/>
      <c r="L46" s="40"/>
    </row>
    <row r="47" spans="1:12" ht="75">
      <c r="A47" s="37" t="s">
        <v>441</v>
      </c>
      <c r="B47" s="37" t="s">
        <v>149</v>
      </c>
      <c r="C47" s="42"/>
      <c r="D47" s="37" t="s">
        <v>150</v>
      </c>
      <c r="E47" s="37" t="s">
        <v>151</v>
      </c>
      <c r="F47" s="37" t="s">
        <v>152</v>
      </c>
      <c r="G47" s="40">
        <v>65</v>
      </c>
      <c r="H47" s="40">
        <v>7639</v>
      </c>
      <c r="I47" s="40">
        <v>4950</v>
      </c>
      <c r="J47" s="40">
        <v>2689</v>
      </c>
      <c r="K47" s="62" t="s">
        <v>153</v>
      </c>
      <c r="L47" s="40">
        <v>3465</v>
      </c>
    </row>
    <row r="48" spans="1:12" ht="15.75">
      <c r="A48" s="37"/>
      <c r="B48" s="37"/>
      <c r="C48" s="42"/>
      <c r="D48" s="42"/>
      <c r="E48" s="37"/>
      <c r="F48" s="37"/>
      <c r="G48" s="40"/>
      <c r="H48" s="40"/>
      <c r="I48" s="40"/>
      <c r="J48" s="40"/>
      <c r="K48" s="37"/>
      <c r="L48" s="40"/>
    </row>
    <row r="49" spans="1:12" ht="60">
      <c r="A49" s="37" t="s">
        <v>442</v>
      </c>
      <c r="B49" s="37" t="s">
        <v>155</v>
      </c>
      <c r="C49" s="42"/>
      <c r="D49" s="42"/>
      <c r="E49" s="37" t="s">
        <v>156</v>
      </c>
      <c r="F49" s="37" t="s">
        <v>157</v>
      </c>
      <c r="G49" s="40">
        <v>100</v>
      </c>
      <c r="H49" s="40">
        <v>882</v>
      </c>
      <c r="I49" s="40"/>
      <c r="J49" s="40"/>
      <c r="K49" s="41"/>
      <c r="L49" s="40">
        <v>882</v>
      </c>
    </row>
    <row r="50" spans="1:12" ht="15.75">
      <c r="A50" s="37"/>
      <c r="B50" s="37"/>
      <c r="C50" s="42"/>
      <c r="D50" s="42"/>
      <c r="E50" s="37"/>
      <c r="F50" s="37"/>
      <c r="G50" s="40"/>
      <c r="H50" s="40"/>
      <c r="I50" s="40"/>
      <c r="J50" s="40"/>
      <c r="K50" s="41"/>
      <c r="L50" s="40"/>
    </row>
    <row r="51" spans="1:12" ht="30">
      <c r="A51" s="37" t="s">
        <v>443</v>
      </c>
      <c r="B51" s="37" t="s">
        <v>428</v>
      </c>
      <c r="C51" s="37"/>
      <c r="D51" s="44"/>
      <c r="E51" s="37" t="s">
        <v>429</v>
      </c>
      <c r="F51" s="37" t="s">
        <v>430</v>
      </c>
      <c r="G51" s="40">
        <v>100</v>
      </c>
      <c r="H51" s="40">
        <v>400</v>
      </c>
      <c r="I51" s="40">
        <v>400</v>
      </c>
      <c r="J51" s="40"/>
      <c r="K51" s="41"/>
      <c r="L51" s="40">
        <v>400</v>
      </c>
    </row>
    <row r="52" spans="1:12" ht="15.75" customHeight="1">
      <c r="A52" s="51"/>
      <c r="B52" s="73" t="s">
        <v>159</v>
      </c>
      <c r="C52" s="73"/>
      <c r="D52" s="73"/>
      <c r="E52" s="73"/>
      <c r="F52" s="73"/>
      <c r="G52" s="40"/>
      <c r="H52" s="43">
        <f>SUM(H43:H51)</f>
        <v>12073</v>
      </c>
      <c r="I52" s="43">
        <f>SUM(I43:I51)</f>
        <v>7566</v>
      </c>
      <c r="J52" s="43">
        <f>SUM(J43:J51)</f>
        <v>3653</v>
      </c>
      <c r="K52" s="43"/>
      <c r="L52" s="43">
        <f>SUM(L43:L51)</f>
        <v>6547</v>
      </c>
    </row>
    <row r="53" spans="1:12" ht="15.75">
      <c r="A53" s="37"/>
      <c r="B53" s="44"/>
      <c r="C53" s="42"/>
      <c r="D53" s="42"/>
      <c r="E53" s="37"/>
      <c r="F53" s="37"/>
      <c r="G53" s="40"/>
      <c r="H53" s="40"/>
      <c r="I53" s="40"/>
      <c r="J53" s="40"/>
      <c r="K53" s="41"/>
      <c r="L53" s="40"/>
    </row>
    <row r="54" spans="1:12" ht="15.75">
      <c r="A54" s="4" t="s">
        <v>63</v>
      </c>
      <c r="B54" s="4"/>
      <c r="C54" s="4"/>
      <c r="D54" s="4"/>
      <c r="E54" s="4"/>
      <c r="F54" s="4"/>
      <c r="G54" s="43"/>
      <c r="H54" s="43">
        <f>H40+H52</f>
        <v>1545219</v>
      </c>
      <c r="I54" s="43">
        <f>I40+I52</f>
        <v>1212151.3</v>
      </c>
      <c r="J54" s="43">
        <f>J40+J52</f>
        <v>332213.69999999995</v>
      </c>
      <c r="K54" s="43"/>
      <c r="L54" s="43">
        <f>L40+L52</f>
        <v>24315</v>
      </c>
    </row>
    <row r="55" spans="1:10" ht="15.75">
      <c r="A55" s="42"/>
      <c r="B55" s="42"/>
      <c r="C55" s="42"/>
      <c r="D55" s="42"/>
      <c r="E55" s="42"/>
      <c r="F55" s="42"/>
      <c r="G55" s="40"/>
      <c r="H55" s="40"/>
      <c r="I55" s="40"/>
      <c r="J55" s="40"/>
    </row>
    <row r="56" spans="1:10" ht="15.75">
      <c r="A56" s="42"/>
      <c r="B56" s="42"/>
      <c r="C56" s="42"/>
      <c r="D56" s="42"/>
      <c r="E56" s="42"/>
      <c r="F56" s="42"/>
      <c r="G56" s="40"/>
      <c r="H56" s="40"/>
      <c r="I56" s="40"/>
      <c r="J56" s="40"/>
    </row>
    <row r="57" spans="1:10" ht="15.75">
      <c r="A57" s="42"/>
      <c r="B57" s="42"/>
      <c r="C57" s="42"/>
      <c r="D57" s="42"/>
      <c r="E57" s="42"/>
      <c r="F57" s="42"/>
      <c r="G57" s="40"/>
      <c r="H57" s="40"/>
      <c r="I57" s="40"/>
      <c r="J57" s="40"/>
    </row>
    <row r="58" spans="1:10" ht="15.75">
      <c r="A58" s="42"/>
      <c r="B58" s="42"/>
      <c r="C58" s="42"/>
      <c r="D58" s="42"/>
      <c r="E58" s="42"/>
      <c r="F58" s="42"/>
      <c r="G58" s="40"/>
      <c r="H58" s="40"/>
      <c r="I58" s="40"/>
      <c r="J58" s="40"/>
    </row>
    <row r="59" spans="1:10" ht="15.75">
      <c r="A59" s="42"/>
      <c r="B59" s="42"/>
      <c r="C59" s="42"/>
      <c r="D59" s="42"/>
      <c r="E59" s="42"/>
      <c r="F59" s="42"/>
      <c r="G59" s="40"/>
      <c r="H59" s="40"/>
      <c r="I59" s="40"/>
      <c r="J59" s="40"/>
    </row>
    <row r="60" spans="1:10" ht="15.75">
      <c r="A60" s="42"/>
      <c r="B60" s="42"/>
      <c r="C60" s="42"/>
      <c r="D60" s="42"/>
      <c r="E60" s="42"/>
      <c r="F60" s="42"/>
      <c r="G60" s="40"/>
      <c r="H60" s="40"/>
      <c r="I60" s="40"/>
      <c r="J60" s="40"/>
    </row>
    <row r="61" spans="1:10" ht="15.75">
      <c r="A61" s="42"/>
      <c r="B61" s="42"/>
      <c r="C61" s="42"/>
      <c r="D61" s="42"/>
      <c r="E61" s="42"/>
      <c r="F61" s="42"/>
      <c r="G61" s="40"/>
      <c r="H61" s="40"/>
      <c r="I61" s="40"/>
      <c r="J61" s="40"/>
    </row>
    <row r="62" spans="1:10" ht="15.75">
      <c r="A62" s="42"/>
      <c r="B62" s="42"/>
      <c r="C62" s="42"/>
      <c r="D62" s="42"/>
      <c r="E62" s="42"/>
      <c r="F62" s="42"/>
      <c r="G62" s="40"/>
      <c r="H62" s="40"/>
      <c r="I62" s="40"/>
      <c r="J62" s="40"/>
    </row>
    <row r="63" spans="1:10" ht="15.75">
      <c r="A63" s="42"/>
      <c r="B63" s="42"/>
      <c r="C63" s="42"/>
      <c r="D63" s="42"/>
      <c r="E63" s="42"/>
      <c r="F63" s="42"/>
      <c r="G63" s="40"/>
      <c r="H63" s="40"/>
      <c r="I63" s="40"/>
      <c r="J63" s="40"/>
    </row>
    <row r="64" spans="1:10" ht="15.75">
      <c r="A64" s="42"/>
      <c r="B64" s="42"/>
      <c r="C64" s="42"/>
      <c r="D64" s="42"/>
      <c r="E64" s="42"/>
      <c r="F64" s="42"/>
      <c r="G64" s="40"/>
      <c r="H64" s="40"/>
      <c r="I64" s="40"/>
      <c r="J64" s="40"/>
    </row>
    <row r="65" spans="2:10" ht="15.75">
      <c r="B65" s="42"/>
      <c r="C65" s="42"/>
      <c r="D65" s="42"/>
      <c r="E65" s="42"/>
      <c r="F65" s="42"/>
      <c r="G65" s="42"/>
      <c r="H65" s="42"/>
      <c r="I65" s="42"/>
      <c r="J65" s="42"/>
    </row>
  </sheetData>
  <mergeCells count="21">
    <mergeCell ref="A3:L3"/>
    <mergeCell ref="A4:L4"/>
    <mergeCell ref="A1:C1"/>
    <mergeCell ref="D1:F1"/>
    <mergeCell ref="G1:I1"/>
    <mergeCell ref="J1:L1"/>
    <mergeCell ref="A2:L2"/>
    <mergeCell ref="A6:A7"/>
    <mergeCell ref="B6:B7"/>
    <mergeCell ref="C6:C7"/>
    <mergeCell ref="D6:F6"/>
    <mergeCell ref="K6:K7"/>
    <mergeCell ref="B52:F52"/>
    <mergeCell ref="L6:L7"/>
    <mergeCell ref="A14:D14"/>
    <mergeCell ref="B40:D40"/>
    <mergeCell ref="A42:F42"/>
    <mergeCell ref="G6:G7"/>
    <mergeCell ref="H6:H7"/>
    <mergeCell ref="I6:I7"/>
    <mergeCell ref="J6:J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105"/>
  <sheetViews>
    <sheetView workbookViewId="0" topLeftCell="A1">
      <selection activeCell="C11" sqref="C1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68" t="s">
        <v>0</v>
      </c>
      <c r="B1" s="68"/>
      <c r="F1" s="69" t="s">
        <v>19</v>
      </c>
      <c r="G1" s="69"/>
      <c r="H1" s="69"/>
    </row>
    <row r="2" spans="1:2" ht="15.75">
      <c r="A2" s="68" t="s">
        <v>1</v>
      </c>
      <c r="B2" s="68"/>
    </row>
    <row r="3" spans="1:8" ht="15.75">
      <c r="A3" s="66" t="s">
        <v>13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3</v>
      </c>
      <c r="B4" s="66"/>
      <c r="C4" s="66"/>
      <c r="D4" s="66"/>
      <c r="E4" s="66"/>
      <c r="F4" s="66"/>
      <c r="G4" s="66"/>
      <c r="H4" s="6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39721</v>
      </c>
      <c r="B8" s="21" t="s">
        <v>88</v>
      </c>
      <c r="C8" s="15" t="s">
        <v>123</v>
      </c>
      <c r="D8" s="19"/>
      <c r="E8" s="19"/>
      <c r="F8" s="8">
        <v>2500000</v>
      </c>
      <c r="G8" s="8"/>
      <c r="H8" s="14" t="s">
        <v>219</v>
      </c>
    </row>
    <row r="9" spans="1:8" s="20" customFormat="1" ht="15.75">
      <c r="A9" s="18"/>
      <c r="B9" s="21" t="s">
        <v>88</v>
      </c>
      <c r="C9" s="15" t="s">
        <v>123</v>
      </c>
      <c r="D9" s="19"/>
      <c r="E9" s="19"/>
      <c r="F9" s="8">
        <v>500000</v>
      </c>
      <c r="G9" s="8"/>
      <c r="H9" s="14" t="s">
        <v>220</v>
      </c>
    </row>
    <row r="10" spans="1:8" s="20" customFormat="1" ht="45">
      <c r="A10" s="18"/>
      <c r="B10" s="21" t="s">
        <v>88</v>
      </c>
      <c r="C10" s="15" t="s">
        <v>191</v>
      </c>
      <c r="D10" s="19"/>
      <c r="E10" s="19"/>
      <c r="F10" s="8">
        <v>8333000</v>
      </c>
      <c r="G10" s="8"/>
      <c r="H10" s="14" t="s">
        <v>262</v>
      </c>
    </row>
    <row r="11" spans="1:8" s="20" customFormat="1" ht="42.75">
      <c r="A11" s="18"/>
      <c r="B11" s="21" t="s">
        <v>88</v>
      </c>
      <c r="C11" s="15" t="s">
        <v>191</v>
      </c>
      <c r="D11" s="19"/>
      <c r="E11" s="19"/>
      <c r="F11" s="8">
        <v>1667000</v>
      </c>
      <c r="G11" s="8"/>
      <c r="H11" s="14" t="s">
        <v>221</v>
      </c>
    </row>
    <row r="12" spans="1:8" s="20" customFormat="1" ht="30">
      <c r="A12" s="18"/>
      <c r="B12" s="21" t="s">
        <v>88</v>
      </c>
      <c r="C12" s="15" t="s">
        <v>169</v>
      </c>
      <c r="D12" s="19"/>
      <c r="E12" s="19"/>
      <c r="F12" s="8">
        <v>5583000</v>
      </c>
      <c r="G12" s="8"/>
      <c r="H12" s="14" t="s">
        <v>455</v>
      </c>
    </row>
    <row r="13" spans="1:8" s="20" customFormat="1" ht="45">
      <c r="A13" s="18"/>
      <c r="B13" s="21" t="s">
        <v>88</v>
      </c>
      <c r="C13" s="15" t="s">
        <v>169</v>
      </c>
      <c r="D13" s="19"/>
      <c r="E13" s="19"/>
      <c r="F13" s="8">
        <v>1116000</v>
      </c>
      <c r="G13" s="8"/>
      <c r="H13" s="14" t="s">
        <v>456</v>
      </c>
    </row>
    <row r="14" spans="1:8" s="20" customFormat="1" ht="15.75">
      <c r="A14" s="18"/>
      <c r="B14" s="17" t="s">
        <v>91</v>
      </c>
      <c r="C14" s="15"/>
      <c r="D14" s="19"/>
      <c r="E14" s="19"/>
      <c r="F14" s="11">
        <f>SUM(F8:F13)</f>
        <v>19699000</v>
      </c>
      <c r="G14" s="8"/>
      <c r="H14" s="14"/>
    </row>
    <row r="15" spans="1:8" s="20" customFormat="1" ht="29.25">
      <c r="A15" s="18"/>
      <c r="B15" s="17" t="s">
        <v>244</v>
      </c>
      <c r="C15" s="15" t="s">
        <v>184</v>
      </c>
      <c r="D15" s="19"/>
      <c r="E15" s="19"/>
      <c r="F15" s="11">
        <v>3000000</v>
      </c>
      <c r="G15" s="8"/>
      <c r="H15" s="14" t="s">
        <v>245</v>
      </c>
    </row>
    <row r="16" spans="1:8" s="20" customFormat="1" ht="30">
      <c r="A16" s="18"/>
      <c r="B16" s="17" t="s">
        <v>92</v>
      </c>
      <c r="C16" s="15" t="s">
        <v>222</v>
      </c>
      <c r="D16" s="19"/>
      <c r="E16" s="19"/>
      <c r="F16" s="11">
        <v>301000</v>
      </c>
      <c r="G16" s="8"/>
      <c r="H16" s="14" t="s">
        <v>223</v>
      </c>
    </row>
    <row r="17" spans="1:8" s="20" customFormat="1" ht="45">
      <c r="A17" s="18"/>
      <c r="B17" s="17" t="s">
        <v>85</v>
      </c>
      <c r="C17" s="15" t="s">
        <v>222</v>
      </c>
      <c r="D17" s="19"/>
      <c r="E17" s="19"/>
      <c r="F17" s="11">
        <v>96000</v>
      </c>
      <c r="G17" s="8"/>
      <c r="H17" s="14" t="s">
        <v>224</v>
      </c>
    </row>
    <row r="18" spans="1:8" s="20" customFormat="1" ht="30">
      <c r="A18" s="18"/>
      <c r="B18" s="21" t="s">
        <v>31</v>
      </c>
      <c r="C18" s="15" t="s">
        <v>171</v>
      </c>
      <c r="D18" s="19"/>
      <c r="E18" s="19"/>
      <c r="F18" s="8"/>
      <c r="G18" s="8">
        <v>351000</v>
      </c>
      <c r="H18" s="14" t="s">
        <v>225</v>
      </c>
    </row>
    <row r="19" spans="1:8" s="20" customFormat="1" ht="15.75">
      <c r="A19" s="18"/>
      <c r="B19" s="21" t="s">
        <v>31</v>
      </c>
      <c r="C19" s="15" t="s">
        <v>171</v>
      </c>
      <c r="D19" s="19"/>
      <c r="E19" s="19"/>
      <c r="F19" s="8"/>
      <c r="G19" s="8">
        <v>7000000</v>
      </c>
      <c r="H19" s="14" t="s">
        <v>226</v>
      </c>
    </row>
    <row r="20" spans="1:8" s="20" customFormat="1" ht="30">
      <c r="A20" s="18"/>
      <c r="B20" s="21" t="s">
        <v>31</v>
      </c>
      <c r="C20" s="15" t="s">
        <v>171</v>
      </c>
      <c r="D20" s="19"/>
      <c r="E20" s="19"/>
      <c r="F20" s="8"/>
      <c r="G20" s="8">
        <v>12000</v>
      </c>
      <c r="H20" s="14" t="s">
        <v>86</v>
      </c>
    </row>
    <row r="21" spans="1:8" s="20" customFormat="1" ht="30">
      <c r="A21" s="18"/>
      <c r="B21" s="21" t="s">
        <v>31</v>
      </c>
      <c r="C21" s="15" t="s">
        <v>199</v>
      </c>
      <c r="D21" s="19"/>
      <c r="E21" s="19"/>
      <c r="F21" s="8"/>
      <c r="G21" s="8">
        <v>529000</v>
      </c>
      <c r="H21" s="14" t="s">
        <v>227</v>
      </c>
    </row>
    <row r="22" spans="1:8" s="20" customFormat="1" ht="30">
      <c r="A22" s="18"/>
      <c r="B22" s="21" t="s">
        <v>31</v>
      </c>
      <c r="C22" s="15" t="s">
        <v>199</v>
      </c>
      <c r="D22" s="19"/>
      <c r="E22" s="19"/>
      <c r="F22" s="8"/>
      <c r="G22" s="8">
        <v>206000</v>
      </c>
      <c r="H22" s="14" t="s">
        <v>228</v>
      </c>
    </row>
    <row r="23" spans="1:8" s="20" customFormat="1" ht="30">
      <c r="A23" s="18"/>
      <c r="B23" s="21" t="s">
        <v>31</v>
      </c>
      <c r="C23" s="15" t="s">
        <v>230</v>
      </c>
      <c r="D23" s="19"/>
      <c r="E23" s="19"/>
      <c r="F23" s="8"/>
      <c r="G23" s="8">
        <v>3900000</v>
      </c>
      <c r="H23" s="14" t="s">
        <v>231</v>
      </c>
    </row>
    <row r="24" spans="1:8" s="20" customFormat="1" ht="30">
      <c r="A24" s="18"/>
      <c r="B24" s="21" t="s">
        <v>31</v>
      </c>
      <c r="C24" s="15" t="s">
        <v>195</v>
      </c>
      <c r="D24" s="19"/>
      <c r="E24" s="19"/>
      <c r="F24" s="8">
        <v>110000</v>
      </c>
      <c r="G24" s="8"/>
      <c r="H24" s="14" t="s">
        <v>232</v>
      </c>
    </row>
    <row r="25" spans="1:8" s="20" customFormat="1" ht="30">
      <c r="A25" s="18"/>
      <c r="B25" s="21" t="s">
        <v>31</v>
      </c>
      <c r="C25" s="15" t="s">
        <v>186</v>
      </c>
      <c r="D25" s="19"/>
      <c r="E25" s="19"/>
      <c r="F25" s="8">
        <v>95000</v>
      </c>
      <c r="G25" s="8"/>
      <c r="H25" s="14" t="s">
        <v>233</v>
      </c>
    </row>
    <row r="26" spans="1:8" s="20" customFormat="1" ht="30">
      <c r="A26" s="18"/>
      <c r="B26" s="21" t="s">
        <v>31</v>
      </c>
      <c r="C26" s="15" t="s">
        <v>234</v>
      </c>
      <c r="D26" s="19"/>
      <c r="E26" s="19"/>
      <c r="F26" s="8">
        <v>60000</v>
      </c>
      <c r="G26" s="8"/>
      <c r="H26" s="14" t="s">
        <v>236</v>
      </c>
    </row>
    <row r="27" spans="1:8" s="20" customFormat="1" ht="30">
      <c r="A27" s="18"/>
      <c r="B27" s="21" t="s">
        <v>31</v>
      </c>
      <c r="C27" s="15" t="s">
        <v>235</v>
      </c>
      <c r="D27" s="19"/>
      <c r="E27" s="19"/>
      <c r="F27" s="8">
        <v>540000</v>
      </c>
      <c r="G27" s="8"/>
      <c r="H27" s="14" t="s">
        <v>237</v>
      </c>
    </row>
    <row r="28" spans="1:8" s="20" customFormat="1" ht="15.75">
      <c r="A28" s="18"/>
      <c r="B28" s="21" t="s">
        <v>31</v>
      </c>
      <c r="C28" s="15" t="s">
        <v>182</v>
      </c>
      <c r="D28" s="19"/>
      <c r="E28" s="19"/>
      <c r="F28" s="8">
        <v>175000</v>
      </c>
      <c r="G28" s="8"/>
      <c r="H28" s="14" t="s">
        <v>238</v>
      </c>
    </row>
    <row r="29" spans="1:8" s="20" customFormat="1" ht="15.75">
      <c r="A29" s="18"/>
      <c r="B29" s="21" t="s">
        <v>31</v>
      </c>
      <c r="C29" s="15" t="s">
        <v>239</v>
      </c>
      <c r="D29" s="19"/>
      <c r="E29" s="19"/>
      <c r="F29" s="8">
        <v>248000</v>
      </c>
      <c r="G29" s="8"/>
      <c r="H29" s="14" t="s">
        <v>240</v>
      </c>
    </row>
    <row r="30" spans="1:8" s="20" customFormat="1" ht="30">
      <c r="A30" s="18"/>
      <c r="B30" s="21" t="s">
        <v>31</v>
      </c>
      <c r="C30" s="15" t="s">
        <v>193</v>
      </c>
      <c r="D30" s="19"/>
      <c r="E30" s="19"/>
      <c r="F30" s="8">
        <v>92000</v>
      </c>
      <c r="G30" s="8"/>
      <c r="H30" s="14" t="s">
        <v>233</v>
      </c>
    </row>
    <row r="31" spans="1:8" s="20" customFormat="1" ht="29.25">
      <c r="A31" s="18"/>
      <c r="B31" s="17" t="s">
        <v>87</v>
      </c>
      <c r="C31" s="15"/>
      <c r="D31" s="19"/>
      <c r="E31" s="19"/>
      <c r="F31" s="11">
        <f>SUM(F18:F30)</f>
        <v>1320000</v>
      </c>
      <c r="G31" s="11">
        <f>SUM(G18:G30)</f>
        <v>11998000</v>
      </c>
      <c r="H31" s="14"/>
    </row>
    <row r="32" spans="1:8" s="20" customFormat="1" ht="30">
      <c r="A32" s="18"/>
      <c r="B32" s="17" t="s">
        <v>241</v>
      </c>
      <c r="C32" s="15" t="s">
        <v>242</v>
      </c>
      <c r="D32" s="19"/>
      <c r="E32" s="19"/>
      <c r="F32" s="8"/>
      <c r="G32" s="11">
        <v>6000</v>
      </c>
      <c r="H32" s="14" t="s">
        <v>229</v>
      </c>
    </row>
    <row r="33" spans="1:8" s="20" customFormat="1" ht="30">
      <c r="A33" s="18"/>
      <c r="B33" s="21" t="s">
        <v>32</v>
      </c>
      <c r="C33" s="15" t="s">
        <v>84</v>
      </c>
      <c r="D33" s="19"/>
      <c r="E33" s="19"/>
      <c r="F33" s="8">
        <v>3900000</v>
      </c>
      <c r="G33" s="8"/>
      <c r="H33" s="14" t="s">
        <v>33</v>
      </c>
    </row>
    <row r="34" spans="1:8" s="20" customFormat="1" ht="30">
      <c r="A34" s="18"/>
      <c r="B34" s="21" t="s">
        <v>32</v>
      </c>
      <c r="C34" s="15" t="s">
        <v>212</v>
      </c>
      <c r="D34" s="19"/>
      <c r="E34" s="19"/>
      <c r="F34" s="8"/>
      <c r="G34" s="8">
        <v>1000</v>
      </c>
      <c r="H34" s="14" t="s">
        <v>33</v>
      </c>
    </row>
    <row r="35" spans="1:8" s="20" customFormat="1" ht="30">
      <c r="A35" s="18"/>
      <c r="B35" s="21" t="s">
        <v>32</v>
      </c>
      <c r="C35" s="15" t="s">
        <v>212</v>
      </c>
      <c r="D35" s="19"/>
      <c r="E35" s="19"/>
      <c r="F35" s="8">
        <v>9731000</v>
      </c>
      <c r="G35" s="8"/>
      <c r="H35" s="14" t="s">
        <v>33</v>
      </c>
    </row>
    <row r="36" spans="1:8" s="20" customFormat="1" ht="30">
      <c r="A36" s="18"/>
      <c r="B36" s="21" t="s">
        <v>32</v>
      </c>
      <c r="C36" s="15" t="s">
        <v>212</v>
      </c>
      <c r="D36" s="19"/>
      <c r="E36" s="19"/>
      <c r="F36" s="8">
        <v>5655000</v>
      </c>
      <c r="G36" s="8"/>
      <c r="H36" s="14" t="s">
        <v>33</v>
      </c>
    </row>
    <row r="37" spans="1:8" s="20" customFormat="1" ht="15.75">
      <c r="A37" s="18"/>
      <c r="B37" s="17" t="s">
        <v>243</v>
      </c>
      <c r="C37" s="16"/>
      <c r="D37" s="10"/>
      <c r="E37" s="10"/>
      <c r="F37" s="11">
        <f>SUM(F33:F36)</f>
        <v>19286000</v>
      </c>
      <c r="G37" s="11">
        <f>SUM(G33:G36)</f>
        <v>1000</v>
      </c>
      <c r="H37" s="14"/>
    </row>
    <row r="38" spans="1:8" s="22" customFormat="1" ht="15">
      <c r="A38" s="24"/>
      <c r="B38" s="16" t="s">
        <v>14</v>
      </c>
      <c r="C38" s="16"/>
      <c r="D38" s="16"/>
      <c r="E38" s="16"/>
      <c r="F38" s="11">
        <f>F31+F37+F17+F16+F14+F32+F15</f>
        <v>43702000</v>
      </c>
      <c r="G38" s="11">
        <f>G31+G37+G17+G16+G14+G32+G15</f>
        <v>12005000</v>
      </c>
      <c r="H38" s="25"/>
    </row>
    <row r="39" spans="1:8" s="22" customFormat="1" ht="15">
      <c r="A39" s="24"/>
      <c r="B39" s="16" t="s">
        <v>23</v>
      </c>
      <c r="C39" s="16"/>
      <c r="D39" s="16"/>
      <c r="E39" s="16"/>
      <c r="F39" s="65">
        <f>F38-G38</f>
        <v>31697000</v>
      </c>
      <c r="G39" s="65"/>
      <c r="H39" s="25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</sheetData>
  <mergeCells count="7">
    <mergeCell ref="A4:H4"/>
    <mergeCell ref="F6:G6"/>
    <mergeCell ref="F39:G39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51"/>
  </sheetPr>
  <dimension ref="A1:H109"/>
  <sheetViews>
    <sheetView workbookViewId="0" topLeftCell="A25">
      <selection activeCell="B44" sqref="B4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68" t="s">
        <v>0</v>
      </c>
      <c r="B1" s="68"/>
      <c r="F1" s="69" t="s">
        <v>21</v>
      </c>
      <c r="G1" s="69"/>
      <c r="H1" s="69"/>
    </row>
    <row r="2" spans="1:2" ht="15.75">
      <c r="A2" s="68" t="s">
        <v>1</v>
      </c>
      <c r="B2" s="68"/>
    </row>
    <row r="3" spans="1:8" ht="15.75">
      <c r="A3" s="66" t="s">
        <v>13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18</v>
      </c>
      <c r="B4" s="66"/>
      <c r="C4" s="66"/>
      <c r="D4" s="66"/>
      <c r="E4" s="66"/>
      <c r="F4" s="66"/>
      <c r="G4" s="66"/>
      <c r="H4" s="66"/>
    </row>
    <row r="6" spans="1:8" ht="15.75">
      <c r="A6" s="3" t="s">
        <v>12</v>
      </c>
      <c r="B6" s="3" t="s">
        <v>4</v>
      </c>
      <c r="C6" s="3" t="s">
        <v>5</v>
      </c>
      <c r="D6" s="47" t="s">
        <v>6</v>
      </c>
      <c r="E6" s="5" t="s">
        <v>7</v>
      </c>
      <c r="F6" s="66" t="s">
        <v>8</v>
      </c>
      <c r="G6" s="6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s="20" customFormat="1" ht="29.25">
      <c r="A9" s="27">
        <v>39721</v>
      </c>
      <c r="B9" s="17" t="s">
        <v>246</v>
      </c>
      <c r="C9" s="15" t="s">
        <v>457</v>
      </c>
      <c r="D9" s="19"/>
      <c r="E9" s="19"/>
      <c r="F9" s="11"/>
      <c r="G9" s="11">
        <v>55000</v>
      </c>
      <c r="H9" s="14" t="s">
        <v>247</v>
      </c>
    </row>
    <row r="10" spans="1:8" s="20" customFormat="1" ht="30">
      <c r="A10" s="27"/>
      <c r="B10" s="17" t="s">
        <v>29</v>
      </c>
      <c r="C10" s="15" t="s">
        <v>457</v>
      </c>
      <c r="D10" s="19"/>
      <c r="E10" s="19"/>
      <c r="F10" s="11">
        <v>55000</v>
      </c>
      <c r="G10" s="11"/>
      <c r="H10" s="14" t="s">
        <v>248</v>
      </c>
    </row>
    <row r="11" spans="1:8" s="20" customFormat="1" ht="30">
      <c r="A11" s="18"/>
      <c r="B11" s="17" t="s">
        <v>31</v>
      </c>
      <c r="C11" s="15" t="s">
        <v>249</v>
      </c>
      <c r="D11" s="19"/>
      <c r="E11" s="19"/>
      <c r="F11" s="11">
        <v>100000</v>
      </c>
      <c r="G11" s="11"/>
      <c r="H11" s="14" t="s">
        <v>250</v>
      </c>
    </row>
    <row r="12" spans="1:8" s="20" customFormat="1" ht="29.25">
      <c r="A12" s="18"/>
      <c r="B12" s="17" t="s">
        <v>246</v>
      </c>
      <c r="C12" s="15" t="s">
        <v>249</v>
      </c>
      <c r="D12" s="19"/>
      <c r="E12" s="19"/>
      <c r="F12" s="11"/>
      <c r="G12" s="11">
        <v>100000</v>
      </c>
      <c r="H12" s="14" t="s">
        <v>251</v>
      </c>
    </row>
    <row r="13" spans="1:8" s="20" customFormat="1" ht="30">
      <c r="A13" s="18"/>
      <c r="B13" s="17" t="s">
        <v>31</v>
      </c>
      <c r="C13" s="15" t="s">
        <v>118</v>
      </c>
      <c r="D13" s="19"/>
      <c r="E13" s="19"/>
      <c r="F13" s="11"/>
      <c r="G13" s="11">
        <v>3900000</v>
      </c>
      <c r="H13" s="14" t="s">
        <v>253</v>
      </c>
    </row>
    <row r="14" spans="1:8" s="20" customFormat="1" ht="30">
      <c r="A14" s="18"/>
      <c r="B14" s="17" t="s">
        <v>31</v>
      </c>
      <c r="C14" s="15" t="s">
        <v>118</v>
      </c>
      <c r="D14" s="19"/>
      <c r="E14" s="19"/>
      <c r="F14" s="11">
        <v>3900000</v>
      </c>
      <c r="G14" s="11"/>
      <c r="H14" s="14" t="s">
        <v>252</v>
      </c>
    </row>
    <row r="15" spans="1:8" s="20" customFormat="1" ht="29.25">
      <c r="A15" s="18"/>
      <c r="B15" s="17" t="s">
        <v>29</v>
      </c>
      <c r="C15" s="15" t="s">
        <v>254</v>
      </c>
      <c r="D15" s="19"/>
      <c r="E15" s="19"/>
      <c r="F15" s="11"/>
      <c r="G15" s="11">
        <v>789000</v>
      </c>
      <c r="H15" s="14" t="s">
        <v>255</v>
      </c>
    </row>
    <row r="16" spans="1:8" s="20" customFormat="1" ht="30">
      <c r="A16" s="18"/>
      <c r="B16" s="21" t="s">
        <v>88</v>
      </c>
      <c r="C16" s="15" t="s">
        <v>254</v>
      </c>
      <c r="D16" s="19"/>
      <c r="E16" s="19"/>
      <c r="F16" s="8">
        <v>150000</v>
      </c>
      <c r="G16" s="8"/>
      <c r="H16" s="14" t="s">
        <v>256</v>
      </c>
    </row>
    <row r="17" spans="1:8" s="20" customFormat="1" ht="30">
      <c r="A17" s="18"/>
      <c r="B17" s="21" t="s">
        <v>88</v>
      </c>
      <c r="C17" s="15" t="s">
        <v>254</v>
      </c>
      <c r="D17" s="19"/>
      <c r="E17" s="19"/>
      <c r="F17" s="8">
        <v>30000</v>
      </c>
      <c r="G17" s="8"/>
      <c r="H17" s="14" t="s">
        <v>257</v>
      </c>
    </row>
    <row r="18" spans="1:8" s="20" customFormat="1" ht="15.75">
      <c r="A18" s="18"/>
      <c r="B18" s="17" t="s">
        <v>91</v>
      </c>
      <c r="C18" s="15"/>
      <c r="D18" s="19"/>
      <c r="E18" s="19"/>
      <c r="F18" s="11">
        <f>SUM(F16:F17)</f>
        <v>180000</v>
      </c>
      <c r="G18" s="11">
        <f>SUM(G16:G17)</f>
        <v>0</v>
      </c>
      <c r="H18" s="14"/>
    </row>
    <row r="19" spans="1:8" s="20" customFormat="1" ht="30">
      <c r="A19" s="18"/>
      <c r="B19" s="17" t="s">
        <v>293</v>
      </c>
      <c r="C19" s="15" t="s">
        <v>254</v>
      </c>
      <c r="D19" s="19"/>
      <c r="E19" s="19"/>
      <c r="F19" s="11">
        <v>609000</v>
      </c>
      <c r="G19" s="8"/>
      <c r="H19" s="14" t="s">
        <v>258</v>
      </c>
    </row>
    <row r="20" spans="1:8" s="20" customFormat="1" ht="30">
      <c r="A20" s="18"/>
      <c r="B20" s="21" t="s">
        <v>246</v>
      </c>
      <c r="C20" s="15" t="s">
        <v>191</v>
      </c>
      <c r="D20" s="19"/>
      <c r="E20" s="19"/>
      <c r="F20" s="8"/>
      <c r="G20" s="8">
        <v>1392000</v>
      </c>
      <c r="H20" s="14" t="s">
        <v>259</v>
      </c>
    </row>
    <row r="21" spans="1:8" s="20" customFormat="1" ht="30">
      <c r="A21" s="18"/>
      <c r="B21" s="21" t="s">
        <v>246</v>
      </c>
      <c r="C21" s="15" t="s">
        <v>191</v>
      </c>
      <c r="D21" s="19"/>
      <c r="E21" s="19"/>
      <c r="F21" s="8"/>
      <c r="G21" s="8">
        <v>1856000</v>
      </c>
      <c r="H21" s="14" t="s">
        <v>260</v>
      </c>
    </row>
    <row r="22" spans="1:8" s="20" customFormat="1" ht="29.25">
      <c r="A22" s="18"/>
      <c r="B22" s="17" t="s">
        <v>261</v>
      </c>
      <c r="C22" s="15"/>
      <c r="D22" s="19"/>
      <c r="E22" s="19"/>
      <c r="F22" s="8"/>
      <c r="G22" s="11">
        <f>SUM(G20:G21)</f>
        <v>3248000</v>
      </c>
      <c r="H22" s="14"/>
    </row>
    <row r="23" spans="1:8" s="20" customFormat="1" ht="45">
      <c r="A23" s="18"/>
      <c r="B23" s="21" t="s">
        <v>88</v>
      </c>
      <c r="C23" s="15" t="s">
        <v>191</v>
      </c>
      <c r="D23" s="19"/>
      <c r="E23" s="19"/>
      <c r="F23" s="8">
        <v>2707000</v>
      </c>
      <c r="G23" s="8"/>
      <c r="H23" s="14" t="s">
        <v>262</v>
      </c>
    </row>
    <row r="24" spans="1:8" s="20" customFormat="1" ht="42.75">
      <c r="A24" s="18"/>
      <c r="B24" s="21" t="s">
        <v>88</v>
      </c>
      <c r="C24" s="15" t="s">
        <v>191</v>
      </c>
      <c r="D24" s="19"/>
      <c r="E24" s="19"/>
      <c r="F24" s="8">
        <v>541000</v>
      </c>
      <c r="G24" s="8"/>
      <c r="H24" s="14" t="s">
        <v>263</v>
      </c>
    </row>
    <row r="25" spans="1:8" s="20" customFormat="1" ht="15.75">
      <c r="A25" s="18"/>
      <c r="B25" s="17" t="s">
        <v>91</v>
      </c>
      <c r="C25" s="15"/>
      <c r="D25" s="19"/>
      <c r="E25" s="19"/>
      <c r="F25" s="11">
        <f>SUM(F23:F24)</f>
        <v>3248000</v>
      </c>
      <c r="G25" s="8"/>
      <c r="H25" s="14"/>
    </row>
    <row r="26" spans="1:8" s="20" customFormat="1" ht="30">
      <c r="A26" s="18"/>
      <c r="B26" s="21" t="s">
        <v>88</v>
      </c>
      <c r="C26" s="15" t="s">
        <v>169</v>
      </c>
      <c r="D26" s="19"/>
      <c r="E26" s="19"/>
      <c r="F26" s="8"/>
      <c r="G26" s="8">
        <v>4333000</v>
      </c>
      <c r="H26" s="14" t="s">
        <v>455</v>
      </c>
    </row>
    <row r="27" spans="1:8" s="20" customFormat="1" ht="45">
      <c r="A27" s="18"/>
      <c r="B27" s="21" t="s">
        <v>88</v>
      </c>
      <c r="C27" s="15" t="s">
        <v>169</v>
      </c>
      <c r="D27" s="19"/>
      <c r="E27" s="19"/>
      <c r="F27" s="8"/>
      <c r="G27" s="8">
        <v>866000</v>
      </c>
      <c r="H27" s="14" t="s">
        <v>456</v>
      </c>
    </row>
    <row r="28" spans="1:8" s="20" customFormat="1" ht="15.75">
      <c r="A28" s="18"/>
      <c r="B28" s="17" t="s">
        <v>91</v>
      </c>
      <c r="C28" s="15"/>
      <c r="D28" s="19"/>
      <c r="E28" s="19"/>
      <c r="F28" s="8"/>
      <c r="G28" s="11">
        <f>SUM(G26:G27)</f>
        <v>5199000</v>
      </c>
      <c r="H28" s="14"/>
    </row>
    <row r="29" spans="1:8" s="20" customFormat="1" ht="15.75">
      <c r="A29" s="18"/>
      <c r="B29" s="17" t="s">
        <v>32</v>
      </c>
      <c r="C29" s="15" t="s">
        <v>169</v>
      </c>
      <c r="D29" s="19"/>
      <c r="E29" s="19"/>
      <c r="F29" s="11">
        <v>5199000</v>
      </c>
      <c r="G29" s="8"/>
      <c r="H29" s="14" t="s">
        <v>33</v>
      </c>
    </row>
    <row r="30" spans="1:8" s="20" customFormat="1" ht="30">
      <c r="A30" s="18"/>
      <c r="B30" s="17" t="s">
        <v>31</v>
      </c>
      <c r="C30" s="15" t="s">
        <v>234</v>
      </c>
      <c r="D30" s="19"/>
      <c r="E30" s="19"/>
      <c r="F30" s="8"/>
      <c r="G30" s="11">
        <v>60000</v>
      </c>
      <c r="H30" s="14" t="s">
        <v>458</v>
      </c>
    </row>
    <row r="31" spans="1:8" s="20" customFormat="1" ht="15.75">
      <c r="A31" s="18"/>
      <c r="B31" s="17" t="s">
        <v>32</v>
      </c>
      <c r="C31" s="15" t="s">
        <v>234</v>
      </c>
      <c r="D31" s="19"/>
      <c r="E31" s="19"/>
      <c r="F31" s="11">
        <v>60000</v>
      </c>
      <c r="G31" s="8"/>
      <c r="H31" s="14" t="s">
        <v>33</v>
      </c>
    </row>
    <row r="32" spans="1:8" s="20" customFormat="1" ht="30">
      <c r="A32" s="18"/>
      <c r="B32" s="17" t="s">
        <v>31</v>
      </c>
      <c r="C32" s="15" t="s">
        <v>235</v>
      </c>
      <c r="D32" s="19"/>
      <c r="E32" s="19"/>
      <c r="F32" s="8"/>
      <c r="G32" s="11">
        <v>540000</v>
      </c>
      <c r="H32" s="14" t="s">
        <v>267</v>
      </c>
    </row>
    <row r="33" spans="1:8" s="20" customFormat="1" ht="15.75">
      <c r="A33" s="18"/>
      <c r="B33" s="17" t="s">
        <v>32</v>
      </c>
      <c r="C33" s="15" t="s">
        <v>235</v>
      </c>
      <c r="D33" s="19"/>
      <c r="E33" s="19"/>
      <c r="F33" s="11">
        <v>540000</v>
      </c>
      <c r="G33" s="8"/>
      <c r="H33" s="14" t="s">
        <v>33</v>
      </c>
    </row>
    <row r="34" spans="1:8" s="20" customFormat="1" ht="30">
      <c r="A34" s="18"/>
      <c r="B34" s="17" t="s">
        <v>85</v>
      </c>
      <c r="C34" s="15" t="s">
        <v>459</v>
      </c>
      <c r="D34" s="19"/>
      <c r="E34" s="19"/>
      <c r="F34" s="11"/>
      <c r="G34" s="11">
        <v>1350000</v>
      </c>
      <c r="H34" s="14" t="s">
        <v>264</v>
      </c>
    </row>
    <row r="35" spans="1:8" s="20" customFormat="1" ht="30">
      <c r="A35" s="18"/>
      <c r="B35" s="17" t="s">
        <v>92</v>
      </c>
      <c r="C35" s="15" t="s">
        <v>459</v>
      </c>
      <c r="D35" s="19"/>
      <c r="E35" s="19"/>
      <c r="F35" s="11">
        <v>1350000</v>
      </c>
      <c r="G35" s="11"/>
      <c r="H35" s="14" t="s">
        <v>264</v>
      </c>
    </row>
    <row r="36" spans="1:8" s="20" customFormat="1" ht="30">
      <c r="A36" s="18"/>
      <c r="B36" s="17" t="s">
        <v>31</v>
      </c>
      <c r="C36" s="15" t="s">
        <v>265</v>
      </c>
      <c r="D36" s="19"/>
      <c r="E36" s="19"/>
      <c r="F36" s="11"/>
      <c r="G36" s="11">
        <v>726000</v>
      </c>
      <c r="H36" s="14" t="s">
        <v>267</v>
      </c>
    </row>
    <row r="37" spans="1:8" s="20" customFormat="1" ht="30">
      <c r="A37" s="18"/>
      <c r="B37" s="17" t="s">
        <v>293</v>
      </c>
      <c r="C37" s="15" t="s">
        <v>265</v>
      </c>
      <c r="D37" s="19"/>
      <c r="E37" s="19"/>
      <c r="F37" s="11">
        <v>726000</v>
      </c>
      <c r="G37" s="11"/>
      <c r="H37" s="14" t="s">
        <v>266</v>
      </c>
    </row>
    <row r="38" spans="1:8" s="20" customFormat="1" ht="15.75">
      <c r="A38" s="18"/>
      <c r="B38" s="17" t="s">
        <v>92</v>
      </c>
      <c r="C38" s="15" t="s">
        <v>460</v>
      </c>
      <c r="D38" s="19"/>
      <c r="E38" s="19"/>
      <c r="F38" s="8"/>
      <c r="G38" s="11">
        <v>41000</v>
      </c>
      <c r="H38" s="14" t="s">
        <v>268</v>
      </c>
    </row>
    <row r="39" spans="1:8" s="20" customFormat="1" ht="15.75">
      <c r="A39" s="18"/>
      <c r="B39" s="17" t="s">
        <v>85</v>
      </c>
      <c r="C39" s="15" t="s">
        <v>460</v>
      </c>
      <c r="D39" s="19"/>
      <c r="E39" s="19"/>
      <c r="F39" s="11"/>
      <c r="G39" s="11">
        <v>13000</v>
      </c>
      <c r="H39" s="14" t="s">
        <v>268</v>
      </c>
    </row>
    <row r="40" spans="1:8" s="20" customFormat="1" ht="15.75">
      <c r="A40" s="18"/>
      <c r="B40" s="17" t="s">
        <v>293</v>
      </c>
      <c r="C40" s="15" t="s">
        <v>460</v>
      </c>
      <c r="D40" s="19"/>
      <c r="E40" s="19"/>
      <c r="F40" s="11">
        <v>54000</v>
      </c>
      <c r="G40" s="8"/>
      <c r="H40" s="14" t="s">
        <v>268</v>
      </c>
    </row>
    <row r="41" spans="1:8" s="20" customFormat="1" ht="15.75">
      <c r="A41" s="18"/>
      <c r="B41" s="17" t="s">
        <v>14</v>
      </c>
      <c r="C41" s="15"/>
      <c r="D41" s="19"/>
      <c r="E41" s="19"/>
      <c r="F41" s="11">
        <f>F9+F10+F11+F12+F13+F14+F15+F18+F19+F22+F25+F28+F29+F30+F31+F32+F33+F34+F35+F36+F37+F38+F39+F40</f>
        <v>16021000</v>
      </c>
      <c r="G41" s="11">
        <f>G9+G10+G11+G12+G13+G14+G15+G18+G19+G22+G25+G28+G29+G30+G31+G32+G33+G34+G35+G36+G37+G38+G39+G40</f>
        <v>16021000</v>
      </c>
      <c r="H41" s="14"/>
    </row>
    <row r="42" spans="1:8" s="22" customFormat="1" ht="15">
      <c r="A42" s="24"/>
      <c r="B42" s="16" t="s">
        <v>20</v>
      </c>
      <c r="C42" s="16"/>
      <c r="D42" s="16"/>
      <c r="E42" s="16"/>
      <c r="F42" s="65">
        <f>F41-G41</f>
        <v>0</v>
      </c>
      <c r="G42" s="65"/>
      <c r="H42" s="25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pans="6:7" s="22" customFormat="1" ht="15">
      <c r="F72" s="23"/>
      <c r="G72" s="23"/>
    </row>
    <row r="73" spans="6:7" s="22" customFormat="1" ht="15">
      <c r="F73" s="23"/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>
      <c r="G108" s="23"/>
    </row>
    <row r="109" s="22" customFormat="1" ht="15">
      <c r="G109" s="23"/>
    </row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</sheetData>
  <mergeCells count="7">
    <mergeCell ref="A4:H4"/>
    <mergeCell ref="F6:G6"/>
    <mergeCell ref="F42:G42"/>
    <mergeCell ref="A1:B1"/>
    <mergeCell ref="F1:H1"/>
    <mergeCell ref="A2:B2"/>
    <mergeCell ref="A3:H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H92"/>
  <sheetViews>
    <sheetView workbookViewId="0" topLeftCell="A16">
      <selection activeCell="D30" sqref="D3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0</v>
      </c>
      <c r="B1" s="68"/>
      <c r="F1" s="69" t="s">
        <v>27</v>
      </c>
      <c r="G1" s="69"/>
      <c r="H1" s="69"/>
    </row>
    <row r="2" spans="1:2" ht="15.75">
      <c r="A2" s="68" t="s">
        <v>1</v>
      </c>
      <c r="B2" s="68"/>
    </row>
    <row r="3" spans="1:8" ht="15.75">
      <c r="A3" s="66" t="s">
        <v>13</v>
      </c>
      <c r="B3" s="66"/>
      <c r="C3" s="66"/>
      <c r="D3" s="66"/>
      <c r="E3" s="66"/>
      <c r="F3" s="66"/>
      <c r="G3" s="66"/>
      <c r="H3" s="66"/>
    </row>
    <row r="4" spans="1:8" ht="15.75">
      <c r="A4" s="66" t="s">
        <v>22</v>
      </c>
      <c r="B4" s="66"/>
      <c r="C4" s="66"/>
      <c r="D4" s="66"/>
      <c r="E4" s="66"/>
      <c r="F4" s="66"/>
      <c r="G4" s="66"/>
      <c r="H4" s="6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66" t="s">
        <v>8</v>
      </c>
      <c r="G6" s="6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ht="15.75">
      <c r="A9" s="27">
        <v>39721</v>
      </c>
      <c r="B9" s="17" t="s">
        <v>15</v>
      </c>
      <c r="C9" s="15" t="s">
        <v>269</v>
      </c>
      <c r="D9" s="19"/>
      <c r="E9" s="19"/>
      <c r="F9" s="11"/>
      <c r="G9" s="11">
        <v>1000000</v>
      </c>
      <c r="H9" s="14" t="s">
        <v>270</v>
      </c>
    </row>
    <row r="10" spans="1:8" ht="30">
      <c r="A10" s="6"/>
      <c r="B10" s="17" t="s">
        <v>15</v>
      </c>
      <c r="C10" s="15" t="s">
        <v>269</v>
      </c>
      <c r="D10" s="19"/>
      <c r="E10" s="19"/>
      <c r="F10" s="8"/>
      <c r="G10" s="11">
        <v>200000</v>
      </c>
      <c r="H10" s="14" t="s">
        <v>271</v>
      </c>
    </row>
    <row r="11" spans="1:8" ht="30">
      <c r="A11" s="6"/>
      <c r="B11" s="21" t="s">
        <v>88</v>
      </c>
      <c r="C11" s="15" t="s">
        <v>269</v>
      </c>
      <c r="D11" s="19"/>
      <c r="E11" s="19"/>
      <c r="F11" s="8">
        <v>1000000</v>
      </c>
      <c r="G11" s="8"/>
      <c r="H11" s="14" t="s">
        <v>272</v>
      </c>
    </row>
    <row r="12" spans="1:8" ht="30">
      <c r="A12" s="6"/>
      <c r="B12" s="21" t="s">
        <v>88</v>
      </c>
      <c r="C12" s="15" t="s">
        <v>269</v>
      </c>
      <c r="D12" s="19"/>
      <c r="E12" s="19"/>
      <c r="F12" s="8">
        <v>200000</v>
      </c>
      <c r="G12" s="8"/>
      <c r="H12" s="14" t="s">
        <v>273</v>
      </c>
    </row>
    <row r="13" spans="1:8" ht="15.75">
      <c r="A13" s="6"/>
      <c r="B13" s="17" t="s">
        <v>91</v>
      </c>
      <c r="C13" s="15"/>
      <c r="D13" s="19"/>
      <c r="E13" s="19"/>
      <c r="F13" s="11">
        <f>SUM(F11:F12)</f>
        <v>1200000</v>
      </c>
      <c r="G13" s="11">
        <f>SUM(G11:G12)</f>
        <v>0</v>
      </c>
      <c r="H13" s="14"/>
    </row>
    <row r="14" spans="1:8" ht="15.75">
      <c r="A14" s="6"/>
      <c r="B14" s="17" t="s">
        <v>15</v>
      </c>
      <c r="C14" s="15" t="s">
        <v>274</v>
      </c>
      <c r="D14" s="19"/>
      <c r="E14" s="19"/>
      <c r="F14" s="8"/>
      <c r="G14" s="11">
        <v>264000</v>
      </c>
      <c r="H14" s="14" t="s">
        <v>26</v>
      </c>
    </row>
    <row r="15" spans="1:8" ht="30">
      <c r="A15" s="6"/>
      <c r="B15" s="21" t="s">
        <v>88</v>
      </c>
      <c r="C15" s="15" t="s">
        <v>274</v>
      </c>
      <c r="D15" s="19"/>
      <c r="E15" s="19"/>
      <c r="F15" s="8">
        <v>220000</v>
      </c>
      <c r="G15" s="8"/>
      <c r="H15" s="14" t="s">
        <v>275</v>
      </c>
    </row>
    <row r="16" spans="1:8" ht="30">
      <c r="A16" s="6"/>
      <c r="B16" s="21" t="s">
        <v>88</v>
      </c>
      <c r="C16" s="15" t="s">
        <v>274</v>
      </c>
      <c r="D16" s="19"/>
      <c r="E16" s="19"/>
      <c r="F16" s="8">
        <v>44000</v>
      </c>
      <c r="G16" s="8"/>
      <c r="H16" s="14" t="s">
        <v>276</v>
      </c>
    </row>
    <row r="17" spans="1:8" ht="15.75">
      <c r="A17" s="6"/>
      <c r="B17" s="17" t="s">
        <v>91</v>
      </c>
      <c r="C17" s="15"/>
      <c r="D17" s="19"/>
      <c r="E17" s="19"/>
      <c r="F17" s="11">
        <f>SUM(F15:F16)</f>
        <v>264000</v>
      </c>
      <c r="G17" s="11"/>
      <c r="H17" s="14"/>
    </row>
    <row r="18" spans="1:8" ht="15.75">
      <c r="A18" s="6"/>
      <c r="B18" s="17" t="s">
        <v>15</v>
      </c>
      <c r="C18" s="15" t="s">
        <v>123</v>
      </c>
      <c r="D18" s="19"/>
      <c r="E18" s="19"/>
      <c r="F18" s="11"/>
      <c r="G18" s="11">
        <v>7000000</v>
      </c>
      <c r="H18" s="14" t="s">
        <v>26</v>
      </c>
    </row>
    <row r="19" spans="1:8" ht="15.75">
      <c r="A19" s="6"/>
      <c r="B19" s="21" t="s">
        <v>34</v>
      </c>
      <c r="C19" s="15" t="s">
        <v>123</v>
      </c>
      <c r="D19" s="19"/>
      <c r="E19" s="19"/>
      <c r="F19" s="8">
        <v>5833000</v>
      </c>
      <c r="G19" s="11"/>
      <c r="H19" s="14" t="s">
        <v>219</v>
      </c>
    </row>
    <row r="20" spans="1:8" ht="15.75">
      <c r="A20" s="6"/>
      <c r="B20" s="21" t="s">
        <v>34</v>
      </c>
      <c r="C20" s="15" t="s">
        <v>123</v>
      </c>
      <c r="D20" s="19"/>
      <c r="E20" s="19"/>
      <c r="F20" s="8">
        <v>1167000</v>
      </c>
      <c r="G20" s="11"/>
      <c r="H20" s="14" t="s">
        <v>220</v>
      </c>
    </row>
    <row r="21" spans="1:8" ht="29.25">
      <c r="A21" s="6"/>
      <c r="B21" s="17" t="s">
        <v>35</v>
      </c>
      <c r="C21" s="15"/>
      <c r="D21" s="19"/>
      <c r="E21" s="19"/>
      <c r="F21" s="11">
        <f>SUM(F19:F20)</f>
        <v>7000000</v>
      </c>
      <c r="G21" s="11"/>
      <c r="H21" s="14"/>
    </row>
    <row r="22" spans="1:8" ht="15.75">
      <c r="A22" s="6"/>
      <c r="B22" s="17" t="s">
        <v>15</v>
      </c>
      <c r="C22" s="15" t="s">
        <v>277</v>
      </c>
      <c r="D22" s="19"/>
      <c r="E22" s="19"/>
      <c r="F22" s="8"/>
      <c r="G22" s="11">
        <v>600000</v>
      </c>
      <c r="H22" s="14" t="s">
        <v>26</v>
      </c>
    </row>
    <row r="23" spans="1:8" ht="30">
      <c r="A23" s="6"/>
      <c r="B23" s="17" t="s">
        <v>31</v>
      </c>
      <c r="C23" s="15" t="s">
        <v>277</v>
      </c>
      <c r="D23" s="19"/>
      <c r="E23" s="19"/>
      <c r="F23" s="11">
        <v>600000</v>
      </c>
      <c r="G23" s="11"/>
      <c r="H23" s="14" t="s">
        <v>278</v>
      </c>
    </row>
    <row r="24" spans="1:8" ht="30">
      <c r="A24" s="6"/>
      <c r="B24" s="21" t="s">
        <v>15</v>
      </c>
      <c r="C24" s="15" t="s">
        <v>280</v>
      </c>
      <c r="D24" s="19"/>
      <c r="E24" s="19"/>
      <c r="F24" s="11"/>
      <c r="G24" s="8">
        <v>210000</v>
      </c>
      <c r="H24" s="14" t="s">
        <v>36</v>
      </c>
    </row>
    <row r="25" spans="1:8" ht="30">
      <c r="A25" s="6"/>
      <c r="B25" s="21" t="s">
        <v>15</v>
      </c>
      <c r="C25" s="15" t="s">
        <v>281</v>
      </c>
      <c r="D25" s="19"/>
      <c r="E25" s="19"/>
      <c r="F25" s="11"/>
      <c r="G25" s="8">
        <v>20000</v>
      </c>
      <c r="H25" s="14" t="s">
        <v>36</v>
      </c>
    </row>
    <row r="26" spans="1:8" ht="15.75">
      <c r="A26" s="6"/>
      <c r="B26" s="17" t="s">
        <v>279</v>
      </c>
      <c r="C26" s="15"/>
      <c r="D26" s="19"/>
      <c r="E26" s="19"/>
      <c r="F26" s="11"/>
      <c r="G26" s="11">
        <f>SUM(G24:G25)</f>
        <v>230000</v>
      </c>
      <c r="H26" s="14"/>
    </row>
    <row r="27" spans="1:8" ht="30">
      <c r="A27" s="6"/>
      <c r="B27" s="21" t="s">
        <v>29</v>
      </c>
      <c r="C27" s="15" t="s">
        <v>283</v>
      </c>
      <c r="D27" s="19"/>
      <c r="E27" s="19"/>
      <c r="F27" s="8">
        <v>60000</v>
      </c>
      <c r="G27" s="11"/>
      <c r="H27" s="14" t="s">
        <v>284</v>
      </c>
    </row>
    <row r="28" spans="1:8" ht="30">
      <c r="A28" s="6"/>
      <c r="B28" s="21" t="s">
        <v>29</v>
      </c>
      <c r="C28" s="15" t="s">
        <v>281</v>
      </c>
      <c r="D28" s="19"/>
      <c r="E28" s="19"/>
      <c r="F28" s="8">
        <v>20000</v>
      </c>
      <c r="G28" s="11"/>
      <c r="H28" s="14" t="s">
        <v>285</v>
      </c>
    </row>
    <row r="29" spans="1:8" ht="29.25">
      <c r="A29" s="6"/>
      <c r="B29" s="17" t="s">
        <v>282</v>
      </c>
      <c r="C29" s="15"/>
      <c r="D29" s="19"/>
      <c r="E29" s="19"/>
      <c r="F29" s="11">
        <f>SUM(F27:F28)</f>
        <v>80000</v>
      </c>
      <c r="G29" s="11"/>
      <c r="H29" s="14"/>
    </row>
    <row r="30" spans="1:8" ht="29.25">
      <c r="A30" s="6"/>
      <c r="B30" s="17" t="s">
        <v>246</v>
      </c>
      <c r="C30" s="15" t="s">
        <v>444</v>
      </c>
      <c r="D30" s="19"/>
      <c r="E30" s="19"/>
      <c r="F30" s="11">
        <v>110000</v>
      </c>
      <c r="G30" s="11"/>
      <c r="H30" s="14" t="s">
        <v>286</v>
      </c>
    </row>
    <row r="31" spans="1:8" ht="30">
      <c r="A31" s="6"/>
      <c r="B31" s="17" t="s">
        <v>31</v>
      </c>
      <c r="C31" s="15" t="s">
        <v>287</v>
      </c>
      <c r="D31" s="19"/>
      <c r="E31" s="19"/>
      <c r="F31" s="11">
        <v>30000</v>
      </c>
      <c r="G31" s="8"/>
      <c r="H31" s="14" t="s">
        <v>288</v>
      </c>
    </row>
    <row r="32" spans="1:8" ht="29.25">
      <c r="A32" s="6"/>
      <c r="B32" s="17" t="s">
        <v>89</v>
      </c>
      <c r="C32" s="15" t="s">
        <v>289</v>
      </c>
      <c r="D32" s="19"/>
      <c r="E32" s="19"/>
      <c r="F32" s="11">
        <v>10000</v>
      </c>
      <c r="G32" s="8"/>
      <c r="H32" s="14" t="s">
        <v>290</v>
      </c>
    </row>
    <row r="33" spans="1:8" s="22" customFormat="1" ht="15">
      <c r="A33" s="24"/>
      <c r="B33" s="16" t="s">
        <v>14</v>
      </c>
      <c r="C33" s="16"/>
      <c r="D33" s="16"/>
      <c r="E33" s="16"/>
      <c r="F33" s="11">
        <f>F9+F10+F13+F14+F17+F18+F21+F22+F23+F26+F29+F30+F31+F32</f>
        <v>9294000</v>
      </c>
      <c r="G33" s="11">
        <f>G9+G10+G13+G14+G17+G18+G21+G22+G23+G26+G29+G30+G31+G32</f>
        <v>9294000</v>
      </c>
      <c r="H33" s="25"/>
    </row>
    <row r="34" spans="1:8" s="22" customFormat="1" ht="15">
      <c r="A34" s="24"/>
      <c r="B34" s="16" t="s">
        <v>23</v>
      </c>
      <c r="C34" s="16"/>
      <c r="D34" s="16"/>
      <c r="E34" s="16"/>
      <c r="F34" s="65">
        <f>F33-G33</f>
        <v>0</v>
      </c>
      <c r="G34" s="65"/>
      <c r="H34" s="25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</sheetData>
  <mergeCells count="7">
    <mergeCell ref="A4:H4"/>
    <mergeCell ref="F6:G6"/>
    <mergeCell ref="F34:G34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>
    <tabColor indexed="51"/>
  </sheetPr>
  <dimension ref="A1:H110"/>
  <sheetViews>
    <sheetView workbookViewId="0" topLeftCell="A37">
      <selection activeCell="C54" sqref="C54"/>
    </sheetView>
  </sheetViews>
  <sheetFormatPr defaultColWidth="9.00390625" defaultRowHeight="15.75"/>
  <cols>
    <col min="1" max="1" width="9.37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8.00390625" style="0" customWidth="1"/>
  </cols>
  <sheetData>
    <row r="1" spans="1:8" ht="15.75">
      <c r="A1" s="68" t="s">
        <v>0</v>
      </c>
      <c r="B1" s="68"/>
      <c r="F1" s="69" t="s">
        <v>93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37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66" t="s">
        <v>8</v>
      </c>
      <c r="G7" s="66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39721</v>
      </c>
      <c r="B10" s="17" t="s">
        <v>32</v>
      </c>
      <c r="C10" s="15" t="s">
        <v>171</v>
      </c>
      <c r="D10" s="19"/>
      <c r="E10" s="19"/>
      <c r="F10" s="11"/>
      <c r="G10" s="11">
        <v>7340000</v>
      </c>
      <c r="H10" s="14" t="s">
        <v>291</v>
      </c>
    </row>
    <row r="11" spans="1:8" ht="15.75">
      <c r="A11" s="6"/>
      <c r="B11" s="17" t="s">
        <v>32</v>
      </c>
      <c r="C11" s="15" t="s">
        <v>171</v>
      </c>
      <c r="D11" s="19"/>
      <c r="E11" s="19"/>
      <c r="F11" s="11"/>
      <c r="G11" s="11">
        <v>24000</v>
      </c>
      <c r="H11" s="14" t="s">
        <v>292</v>
      </c>
    </row>
    <row r="12" spans="1:8" ht="15.75">
      <c r="A12" s="6"/>
      <c r="B12" s="17" t="s">
        <v>32</v>
      </c>
      <c r="C12" s="15" t="s">
        <v>212</v>
      </c>
      <c r="D12" s="19"/>
      <c r="E12" s="19"/>
      <c r="F12" s="11">
        <v>7340000</v>
      </c>
      <c r="G12" s="11"/>
      <c r="H12" s="14" t="s">
        <v>291</v>
      </c>
    </row>
    <row r="13" spans="1:8" ht="15.75">
      <c r="A13" s="6"/>
      <c r="B13" s="17" t="s">
        <v>32</v>
      </c>
      <c r="C13" s="15" t="s">
        <v>212</v>
      </c>
      <c r="D13" s="19"/>
      <c r="E13" s="19"/>
      <c r="F13" s="11">
        <v>24000</v>
      </c>
      <c r="G13" s="11"/>
      <c r="H13" s="14" t="s">
        <v>292</v>
      </c>
    </row>
    <row r="14" spans="1:8" ht="15.75">
      <c r="A14" s="6"/>
      <c r="B14" s="17" t="s">
        <v>32</v>
      </c>
      <c r="C14" s="15" t="s">
        <v>212</v>
      </c>
      <c r="D14" s="19"/>
      <c r="E14" s="19"/>
      <c r="F14" s="11">
        <v>1000</v>
      </c>
      <c r="G14" s="11"/>
      <c r="H14" s="14" t="s">
        <v>294</v>
      </c>
    </row>
    <row r="15" spans="1:8" ht="30">
      <c r="A15" s="6"/>
      <c r="B15" s="17" t="s">
        <v>31</v>
      </c>
      <c r="C15" s="15" t="s">
        <v>212</v>
      </c>
      <c r="D15" s="19"/>
      <c r="E15" s="19"/>
      <c r="F15" s="11"/>
      <c r="G15" s="11">
        <v>1000</v>
      </c>
      <c r="H15" s="14" t="s">
        <v>295</v>
      </c>
    </row>
    <row r="16" spans="1:8" ht="30">
      <c r="A16" s="6"/>
      <c r="B16" s="17" t="s">
        <v>32</v>
      </c>
      <c r="C16" s="15" t="s">
        <v>178</v>
      </c>
      <c r="D16" s="19"/>
      <c r="E16" s="19"/>
      <c r="F16" s="11"/>
      <c r="G16" s="11">
        <v>126000</v>
      </c>
      <c r="H16" s="14" t="s">
        <v>298</v>
      </c>
    </row>
    <row r="17" spans="1:8" ht="15.75">
      <c r="A17" s="6"/>
      <c r="B17" s="17" t="s">
        <v>296</v>
      </c>
      <c r="C17" s="15" t="s">
        <v>178</v>
      </c>
      <c r="D17" s="19"/>
      <c r="E17" s="19"/>
      <c r="F17" s="11">
        <v>126000</v>
      </c>
      <c r="G17" s="11"/>
      <c r="H17" s="14" t="s">
        <v>297</v>
      </c>
    </row>
    <row r="18" spans="1:8" ht="15.75">
      <c r="A18" s="6"/>
      <c r="B18" s="17" t="s">
        <v>32</v>
      </c>
      <c r="C18" s="15" t="s">
        <v>180</v>
      </c>
      <c r="D18" s="19"/>
      <c r="E18" s="19"/>
      <c r="F18" s="11"/>
      <c r="G18" s="11">
        <v>73000</v>
      </c>
      <c r="H18" s="14" t="s">
        <v>299</v>
      </c>
    </row>
    <row r="19" spans="1:8" ht="15.75">
      <c r="A19" s="6"/>
      <c r="B19" s="17" t="s">
        <v>31</v>
      </c>
      <c r="C19" s="15" t="s">
        <v>180</v>
      </c>
      <c r="D19" s="19"/>
      <c r="E19" s="19"/>
      <c r="F19" s="11">
        <v>73000</v>
      </c>
      <c r="G19" s="11"/>
      <c r="H19" s="14" t="s">
        <v>300</v>
      </c>
    </row>
    <row r="20" spans="1:8" ht="15.75">
      <c r="A20" s="6"/>
      <c r="B20" s="17" t="s">
        <v>32</v>
      </c>
      <c r="C20" s="15"/>
      <c r="D20" s="19"/>
      <c r="E20" s="19"/>
      <c r="F20" s="11"/>
      <c r="G20" s="11">
        <v>274000</v>
      </c>
      <c r="H20" s="14" t="s">
        <v>33</v>
      </c>
    </row>
    <row r="21" spans="1:8" ht="15.75">
      <c r="A21" s="6"/>
      <c r="B21" s="21" t="s">
        <v>296</v>
      </c>
      <c r="C21" s="15" t="s">
        <v>446</v>
      </c>
      <c r="D21" s="19"/>
      <c r="E21" s="19"/>
      <c r="F21" s="8">
        <v>124000</v>
      </c>
      <c r="G21" s="8"/>
      <c r="H21" s="14" t="s">
        <v>301</v>
      </c>
    </row>
    <row r="22" spans="1:8" ht="15.75">
      <c r="A22" s="6"/>
      <c r="B22" s="21" t="s">
        <v>296</v>
      </c>
      <c r="C22" s="15" t="s">
        <v>446</v>
      </c>
      <c r="D22" s="19"/>
      <c r="E22" s="19"/>
      <c r="F22" s="8">
        <v>150000</v>
      </c>
      <c r="G22" s="8"/>
      <c r="H22" s="14" t="s">
        <v>302</v>
      </c>
    </row>
    <row r="23" spans="1:8" ht="29.25">
      <c r="A23" s="6"/>
      <c r="B23" s="17" t="s">
        <v>303</v>
      </c>
      <c r="C23" s="15"/>
      <c r="D23" s="19"/>
      <c r="E23" s="19"/>
      <c r="F23" s="11">
        <f>SUM(F21:F22)</f>
        <v>274000</v>
      </c>
      <c r="G23" s="8"/>
      <c r="H23" s="14"/>
    </row>
    <row r="24" spans="1:8" ht="15.75">
      <c r="A24" s="6"/>
      <c r="B24" s="17" t="s">
        <v>32</v>
      </c>
      <c r="C24" s="15" t="s">
        <v>304</v>
      </c>
      <c r="D24" s="19"/>
      <c r="E24" s="19"/>
      <c r="F24" s="11"/>
      <c r="G24" s="11">
        <v>200000</v>
      </c>
      <c r="H24" s="14" t="s">
        <v>33</v>
      </c>
    </row>
    <row r="25" spans="1:8" ht="30">
      <c r="A25" s="6"/>
      <c r="B25" s="17" t="s">
        <v>305</v>
      </c>
      <c r="C25" s="15" t="s">
        <v>304</v>
      </c>
      <c r="D25" s="19"/>
      <c r="E25" s="19"/>
      <c r="F25" s="11">
        <v>200000</v>
      </c>
      <c r="G25" s="11"/>
      <c r="H25" s="14" t="s">
        <v>306</v>
      </c>
    </row>
    <row r="26" spans="1:8" ht="15.75">
      <c r="A26" s="6"/>
      <c r="B26" s="17" t="s">
        <v>32</v>
      </c>
      <c r="C26" s="15" t="s">
        <v>212</v>
      </c>
      <c r="D26" s="19"/>
      <c r="E26" s="19"/>
      <c r="F26" s="11"/>
      <c r="G26" s="11">
        <v>5655000</v>
      </c>
      <c r="H26" s="14" t="s">
        <v>33</v>
      </c>
    </row>
    <row r="27" spans="1:8" ht="15.75">
      <c r="A27" s="6"/>
      <c r="B27" s="17" t="s">
        <v>15</v>
      </c>
      <c r="C27" s="15" t="s">
        <v>307</v>
      </c>
      <c r="D27" s="19"/>
      <c r="E27" s="19"/>
      <c r="F27" s="11">
        <v>68000</v>
      </c>
      <c r="G27" s="11"/>
      <c r="H27" s="14" t="s">
        <v>308</v>
      </c>
    </row>
    <row r="28" spans="1:8" ht="15.75">
      <c r="A28" s="6"/>
      <c r="B28" s="21" t="s">
        <v>92</v>
      </c>
      <c r="C28" s="15" t="s">
        <v>307</v>
      </c>
      <c r="D28" s="19"/>
      <c r="E28" s="19"/>
      <c r="F28" s="8">
        <v>30000</v>
      </c>
      <c r="G28" s="8"/>
      <c r="H28" s="14" t="s">
        <v>309</v>
      </c>
    </row>
    <row r="29" spans="1:8" ht="15.75">
      <c r="A29" s="6"/>
      <c r="B29" s="21" t="s">
        <v>92</v>
      </c>
      <c r="C29" s="15" t="s">
        <v>307</v>
      </c>
      <c r="D29" s="19"/>
      <c r="E29" s="19"/>
      <c r="F29" s="8">
        <v>99000</v>
      </c>
      <c r="G29" s="8"/>
      <c r="H29" s="14" t="s">
        <v>310</v>
      </c>
    </row>
    <row r="30" spans="1:8" ht="15.75">
      <c r="A30" s="6"/>
      <c r="B30" s="21" t="s">
        <v>92</v>
      </c>
      <c r="C30" s="15" t="s">
        <v>307</v>
      </c>
      <c r="D30" s="19"/>
      <c r="E30" s="19"/>
      <c r="F30" s="8">
        <v>453000</v>
      </c>
      <c r="G30" s="8"/>
      <c r="H30" s="14" t="s">
        <v>311</v>
      </c>
    </row>
    <row r="31" spans="1:8" ht="30">
      <c r="A31" s="6"/>
      <c r="B31" s="21" t="s">
        <v>92</v>
      </c>
      <c r="C31" s="15" t="s">
        <v>307</v>
      </c>
      <c r="D31" s="19"/>
      <c r="E31" s="19"/>
      <c r="F31" s="8">
        <v>45000</v>
      </c>
      <c r="G31" s="8"/>
      <c r="H31" s="14" t="s">
        <v>312</v>
      </c>
    </row>
    <row r="32" spans="1:8" ht="30">
      <c r="A32" s="6"/>
      <c r="B32" s="21" t="s">
        <v>92</v>
      </c>
      <c r="C32" s="15" t="s">
        <v>307</v>
      </c>
      <c r="D32" s="19"/>
      <c r="E32" s="19"/>
      <c r="F32" s="8">
        <v>45000</v>
      </c>
      <c r="G32" s="8"/>
      <c r="H32" s="14" t="s">
        <v>313</v>
      </c>
    </row>
    <row r="33" spans="1:8" ht="30">
      <c r="A33" s="6"/>
      <c r="B33" s="21" t="s">
        <v>92</v>
      </c>
      <c r="C33" s="15" t="s">
        <v>307</v>
      </c>
      <c r="D33" s="19"/>
      <c r="E33" s="19"/>
      <c r="F33" s="8">
        <v>7000</v>
      </c>
      <c r="G33" s="8"/>
      <c r="H33" s="14" t="s">
        <v>314</v>
      </c>
    </row>
    <row r="34" spans="1:8" ht="15.75">
      <c r="A34" s="6"/>
      <c r="B34" s="17" t="s">
        <v>331</v>
      </c>
      <c r="C34" s="15"/>
      <c r="D34" s="19"/>
      <c r="E34" s="19"/>
      <c r="F34" s="11">
        <f>SUM(F28:F33)</f>
        <v>679000</v>
      </c>
      <c r="G34" s="8"/>
      <c r="H34" s="14"/>
    </row>
    <row r="35" spans="1:8" ht="30">
      <c r="A35" s="6"/>
      <c r="B35" s="21" t="s">
        <v>315</v>
      </c>
      <c r="C35" s="15" t="s">
        <v>307</v>
      </c>
      <c r="D35" s="19"/>
      <c r="E35" s="19"/>
      <c r="F35" s="8">
        <v>10000</v>
      </c>
      <c r="G35" s="8"/>
      <c r="H35" s="14" t="s">
        <v>316</v>
      </c>
    </row>
    <row r="36" spans="1:8" ht="30">
      <c r="A36" s="6"/>
      <c r="B36" s="21" t="s">
        <v>315</v>
      </c>
      <c r="C36" s="15" t="s">
        <v>307</v>
      </c>
      <c r="D36" s="19"/>
      <c r="E36" s="19"/>
      <c r="F36" s="8">
        <v>32000</v>
      </c>
      <c r="G36" s="8"/>
      <c r="H36" s="14" t="s">
        <v>317</v>
      </c>
    </row>
    <row r="37" spans="1:8" ht="30">
      <c r="A37" s="6"/>
      <c r="B37" s="21" t="s">
        <v>315</v>
      </c>
      <c r="C37" s="15" t="s">
        <v>307</v>
      </c>
      <c r="D37" s="19"/>
      <c r="E37" s="19"/>
      <c r="F37" s="8">
        <v>145000</v>
      </c>
      <c r="G37" s="8"/>
      <c r="H37" s="14" t="s">
        <v>318</v>
      </c>
    </row>
    <row r="38" spans="1:8" ht="30">
      <c r="A38" s="6"/>
      <c r="B38" s="21" t="s">
        <v>315</v>
      </c>
      <c r="C38" s="15" t="s">
        <v>307</v>
      </c>
      <c r="D38" s="19"/>
      <c r="E38" s="19"/>
      <c r="F38" s="8">
        <v>14000</v>
      </c>
      <c r="G38" s="8"/>
      <c r="H38" s="14" t="s">
        <v>319</v>
      </c>
    </row>
    <row r="39" spans="1:8" ht="30">
      <c r="A39" s="6"/>
      <c r="B39" s="21" t="s">
        <v>315</v>
      </c>
      <c r="C39" s="15" t="s">
        <v>307</v>
      </c>
      <c r="D39" s="19"/>
      <c r="E39" s="19"/>
      <c r="F39" s="8">
        <v>14000</v>
      </c>
      <c r="G39" s="8"/>
      <c r="H39" s="14" t="s">
        <v>320</v>
      </c>
    </row>
    <row r="40" spans="1:8" ht="30">
      <c r="A40" s="6"/>
      <c r="B40" s="21" t="s">
        <v>315</v>
      </c>
      <c r="C40" s="15" t="s">
        <v>307</v>
      </c>
      <c r="D40" s="19"/>
      <c r="E40" s="19"/>
      <c r="F40" s="8">
        <v>2000</v>
      </c>
      <c r="G40" s="8"/>
      <c r="H40" s="14" t="s">
        <v>321</v>
      </c>
    </row>
    <row r="41" spans="1:8" ht="29.25">
      <c r="A41" s="6"/>
      <c r="B41" s="17" t="s">
        <v>322</v>
      </c>
      <c r="C41" s="15"/>
      <c r="D41" s="19"/>
      <c r="E41" s="19"/>
      <c r="F41" s="11">
        <f>SUM(F35:F40)</f>
        <v>217000</v>
      </c>
      <c r="G41" s="8"/>
      <c r="H41" s="14"/>
    </row>
    <row r="42" spans="1:8" ht="15.75">
      <c r="A42" s="6"/>
      <c r="B42" s="21" t="s">
        <v>31</v>
      </c>
      <c r="C42" s="15" t="s">
        <v>307</v>
      </c>
      <c r="D42" s="19"/>
      <c r="E42" s="19"/>
      <c r="F42" s="8">
        <v>1308000</v>
      </c>
      <c r="G42" s="8"/>
      <c r="H42" s="14" t="s">
        <v>323</v>
      </c>
    </row>
    <row r="43" spans="1:8" ht="30">
      <c r="A43" s="6"/>
      <c r="B43" s="21" t="s">
        <v>31</v>
      </c>
      <c r="C43" s="15" t="s">
        <v>307</v>
      </c>
      <c r="D43" s="19"/>
      <c r="E43" s="19"/>
      <c r="F43" s="8">
        <v>594000</v>
      </c>
      <c r="G43" s="8"/>
      <c r="H43" s="14" t="s">
        <v>324</v>
      </c>
    </row>
    <row r="44" spans="1:8" ht="30">
      <c r="A44" s="6"/>
      <c r="B44" s="21" t="s">
        <v>31</v>
      </c>
      <c r="C44" s="15" t="s">
        <v>307</v>
      </c>
      <c r="D44" s="19"/>
      <c r="E44" s="19"/>
      <c r="F44" s="8">
        <v>1146000</v>
      </c>
      <c r="G44" s="8"/>
      <c r="H44" s="14" t="s">
        <v>325</v>
      </c>
    </row>
    <row r="45" spans="1:8" ht="30">
      <c r="A45" s="6"/>
      <c r="B45" s="21" t="s">
        <v>31</v>
      </c>
      <c r="C45" s="15" t="s">
        <v>307</v>
      </c>
      <c r="D45" s="19"/>
      <c r="E45" s="19"/>
      <c r="F45" s="8">
        <v>566000</v>
      </c>
      <c r="G45" s="8"/>
      <c r="H45" s="14" t="s">
        <v>326</v>
      </c>
    </row>
    <row r="46" spans="1:8" ht="30">
      <c r="A46" s="6"/>
      <c r="B46" s="21" t="s">
        <v>31</v>
      </c>
      <c r="C46" s="15" t="s">
        <v>307</v>
      </c>
      <c r="D46" s="19"/>
      <c r="E46" s="19"/>
      <c r="F46" s="8">
        <v>830000</v>
      </c>
      <c r="G46" s="8"/>
      <c r="H46" s="14" t="s">
        <v>327</v>
      </c>
    </row>
    <row r="47" spans="1:8" ht="30">
      <c r="A47" s="6"/>
      <c r="B47" s="21" t="s">
        <v>31</v>
      </c>
      <c r="C47" s="15" t="s">
        <v>307</v>
      </c>
      <c r="D47" s="19"/>
      <c r="E47" s="19"/>
      <c r="F47" s="8">
        <v>247000</v>
      </c>
      <c r="G47" s="8"/>
      <c r="H47" s="14" t="s">
        <v>328</v>
      </c>
    </row>
    <row r="48" spans="1:8" ht="29.25">
      <c r="A48" s="6"/>
      <c r="B48" s="17" t="s">
        <v>87</v>
      </c>
      <c r="C48" s="15"/>
      <c r="D48" s="19"/>
      <c r="E48" s="19"/>
      <c r="F48" s="11">
        <f>SUM(F42:F47)</f>
        <v>4691000</v>
      </c>
      <c r="G48" s="8"/>
      <c r="H48" s="14"/>
    </row>
    <row r="49" spans="1:8" ht="15.75">
      <c r="A49" s="6"/>
      <c r="B49" s="17" t="s">
        <v>32</v>
      </c>
      <c r="C49" s="15" t="s">
        <v>447</v>
      </c>
      <c r="D49" s="19"/>
      <c r="E49" s="19"/>
      <c r="F49" s="11"/>
      <c r="G49" s="11">
        <v>7000000</v>
      </c>
      <c r="H49" s="14" t="s">
        <v>33</v>
      </c>
    </row>
    <row r="50" spans="1:8" ht="30">
      <c r="A50" s="6"/>
      <c r="B50" s="17" t="s">
        <v>31</v>
      </c>
      <c r="C50" s="15" t="s">
        <v>447</v>
      </c>
      <c r="D50" s="19"/>
      <c r="E50" s="19"/>
      <c r="F50" s="11">
        <v>7000000</v>
      </c>
      <c r="G50" s="11"/>
      <c r="H50" s="14" t="s">
        <v>329</v>
      </c>
    </row>
    <row r="51" spans="1:8" s="22" customFormat="1" ht="15">
      <c r="A51" s="24"/>
      <c r="B51" s="16" t="s">
        <v>14</v>
      </c>
      <c r="C51" s="16"/>
      <c r="D51" s="16"/>
      <c r="E51" s="16"/>
      <c r="F51" s="11">
        <f>F10+F11+F12+F13+F14+F15+F16+F17+F18+F19+F20+F23+F24+F25+F26+F27+F34+F41+F48+F49+F50</f>
        <v>20693000</v>
      </c>
      <c r="G51" s="11">
        <f>G10+G11+G12+G13+G14+G15+G16+G17+G18+G19+G20+G23+G24+G25+G26+G27+G34+G41+G48+G49+G50</f>
        <v>20693000</v>
      </c>
      <c r="H51" s="25"/>
    </row>
    <row r="52" spans="1:8" s="22" customFormat="1" ht="15">
      <c r="A52" s="24"/>
      <c r="B52" s="16" t="s">
        <v>23</v>
      </c>
      <c r="C52" s="16"/>
      <c r="D52" s="16"/>
      <c r="E52" s="16"/>
      <c r="F52" s="65">
        <f>F51-G51</f>
        <v>0</v>
      </c>
      <c r="G52" s="65"/>
      <c r="H52" s="25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pans="6:7" s="22" customFormat="1" ht="15">
      <c r="F72" s="23"/>
      <c r="G72" s="23"/>
    </row>
    <row r="73" spans="6:7" s="22" customFormat="1" ht="15">
      <c r="F73" s="23"/>
      <c r="G73" s="23"/>
    </row>
    <row r="74" spans="6:7" s="22" customFormat="1" ht="15">
      <c r="F74" s="23"/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>
      <c r="G108" s="23"/>
    </row>
    <row r="109" s="22" customFormat="1" ht="15">
      <c r="G109" s="23"/>
    </row>
    <row r="110" s="22" customFormat="1" ht="15">
      <c r="G110" s="23"/>
    </row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</sheetData>
  <mergeCells count="7">
    <mergeCell ref="A5:H5"/>
    <mergeCell ref="F7:G7"/>
    <mergeCell ref="F52:G52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93"/>
  <sheetViews>
    <sheetView workbookViewId="0" topLeftCell="A1">
      <selection activeCell="C13" sqref="C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94</v>
      </c>
      <c r="B1" s="68"/>
      <c r="F1" s="69" t="s">
        <v>95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2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19" t="s">
        <v>31</v>
      </c>
      <c r="C13" s="15" t="s">
        <v>307</v>
      </c>
      <c r="D13" s="15"/>
      <c r="E13" s="15"/>
      <c r="F13" s="8">
        <v>1308000</v>
      </c>
      <c r="G13" s="8"/>
      <c r="H13" s="14" t="s">
        <v>330</v>
      </c>
    </row>
    <row r="14" spans="1:8" ht="15.75">
      <c r="A14" s="9"/>
      <c r="B14" s="10" t="s">
        <v>14</v>
      </c>
      <c r="C14" s="7"/>
      <c r="D14" s="7"/>
      <c r="E14" s="7"/>
      <c r="F14" s="12">
        <f>SUM(F13:F13)</f>
        <v>1308000</v>
      </c>
      <c r="G14" s="12">
        <f>SUM(G13:G13)</f>
        <v>0</v>
      </c>
      <c r="H14" s="13"/>
    </row>
    <row r="15" spans="1:8" ht="15.75">
      <c r="A15" s="9"/>
      <c r="B15" s="10" t="s">
        <v>23</v>
      </c>
      <c r="C15" s="7"/>
      <c r="D15" s="7"/>
      <c r="E15" s="7"/>
      <c r="F15" s="65">
        <f>F14-G14</f>
        <v>1308000</v>
      </c>
      <c r="G15" s="6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B13" sqref="B13:C1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94</v>
      </c>
      <c r="B1" s="68"/>
      <c r="F1" s="69" t="s">
        <v>96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333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3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39721</v>
      </c>
      <c r="B13" s="19" t="s">
        <v>92</v>
      </c>
      <c r="C13" s="15" t="s">
        <v>307</v>
      </c>
      <c r="D13" s="15"/>
      <c r="E13" s="15"/>
      <c r="F13" s="8">
        <v>991000</v>
      </c>
      <c r="G13" s="8"/>
      <c r="H13" s="14" t="s">
        <v>308</v>
      </c>
    </row>
    <row r="14" spans="1:8" ht="30">
      <c r="A14" s="27"/>
      <c r="B14" s="19" t="s">
        <v>85</v>
      </c>
      <c r="C14" s="15" t="s">
        <v>307</v>
      </c>
      <c r="D14" s="15"/>
      <c r="E14" s="15"/>
      <c r="F14" s="8">
        <v>317000</v>
      </c>
      <c r="G14" s="8"/>
      <c r="H14" s="14" t="s">
        <v>332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1308000</v>
      </c>
      <c r="G15" s="12">
        <f>SUM(G13:G14)</f>
        <v>0</v>
      </c>
      <c r="H15" s="13"/>
    </row>
    <row r="16" spans="1:8" ht="15.75">
      <c r="A16" s="9"/>
      <c r="B16" s="10" t="s">
        <v>23</v>
      </c>
      <c r="C16" s="7"/>
      <c r="D16" s="7"/>
      <c r="E16" s="7"/>
      <c r="F16" s="65">
        <f>F15-G15</f>
        <v>1308000</v>
      </c>
      <c r="G16" s="6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workbookViewId="0" topLeftCell="A1">
      <selection activeCell="H13" sqref="H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68" t="s">
        <v>94</v>
      </c>
      <c r="B1" s="68"/>
      <c r="F1" s="69" t="s">
        <v>97</v>
      </c>
      <c r="G1" s="69"/>
      <c r="H1" s="69"/>
    </row>
    <row r="2" spans="1:2" ht="15.75">
      <c r="A2" s="68" t="s">
        <v>1</v>
      </c>
      <c r="B2" s="68"/>
    </row>
    <row r="3" spans="1:2" ht="15.75">
      <c r="A3" s="26"/>
      <c r="B3" s="26"/>
    </row>
    <row r="4" spans="1:8" ht="15.75">
      <c r="A4" s="66" t="s">
        <v>13</v>
      </c>
      <c r="B4" s="66"/>
      <c r="C4" s="66"/>
      <c r="D4" s="66"/>
      <c r="E4" s="66"/>
      <c r="F4" s="66"/>
      <c r="G4" s="66"/>
      <c r="H4" s="66"/>
    </row>
    <row r="5" spans="1:8" ht="15.75">
      <c r="A5" s="66" t="s">
        <v>18</v>
      </c>
      <c r="B5" s="66"/>
      <c r="C5" s="66"/>
      <c r="D5" s="66"/>
      <c r="E5" s="66"/>
      <c r="F5" s="66"/>
      <c r="G5" s="66"/>
      <c r="H5" s="6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66" t="s">
        <v>8</v>
      </c>
      <c r="G9" s="6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27">
        <v>39721</v>
      </c>
      <c r="B13" s="19" t="s">
        <v>92</v>
      </c>
      <c r="C13" s="15" t="s">
        <v>307</v>
      </c>
      <c r="D13" s="15"/>
      <c r="E13" s="15"/>
      <c r="F13" s="8">
        <v>1026000</v>
      </c>
      <c r="G13" s="8"/>
      <c r="H13" s="14" t="s">
        <v>264</v>
      </c>
    </row>
    <row r="14" spans="1:8" ht="30">
      <c r="A14" s="27"/>
      <c r="B14" s="19" t="s">
        <v>85</v>
      </c>
      <c r="C14" s="15" t="s">
        <v>307</v>
      </c>
      <c r="D14" s="15"/>
      <c r="E14" s="15"/>
      <c r="F14" s="8"/>
      <c r="G14" s="8">
        <v>1026000</v>
      </c>
      <c r="H14" s="14" t="s">
        <v>264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1026000</v>
      </c>
      <c r="G15" s="12">
        <f>SUM(G13:G14)</f>
        <v>1026000</v>
      </c>
      <c r="H15" s="13"/>
    </row>
    <row r="16" spans="1:8" ht="15.75">
      <c r="A16" s="9"/>
      <c r="B16" s="10" t="s">
        <v>23</v>
      </c>
      <c r="C16" s="7"/>
      <c r="D16" s="7"/>
      <c r="E16" s="7"/>
      <c r="F16" s="65">
        <f>F15-G15</f>
        <v>0</v>
      </c>
      <c r="G16" s="6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2008-09-18T09:11:27Z</cp:lastPrinted>
  <dcterms:created xsi:type="dcterms:W3CDTF">2005-09-14T08:40:41Z</dcterms:created>
  <dcterms:modified xsi:type="dcterms:W3CDTF">2008-09-18T09:18:08Z</dcterms:modified>
  <cp:category/>
  <cp:version/>
  <cp:contentType/>
  <cp:contentStatus/>
</cp:coreProperties>
</file>