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7" activeTab="28"/>
  </bookViews>
  <sheets>
    <sheet name="T-I-1" sheetId="1" r:id="rId1"/>
    <sheet name="T-I-2" sheetId="2" r:id="rId2"/>
    <sheet name="T-I-3" sheetId="3" r:id="rId3"/>
    <sheet name="T-I-4" sheetId="4" r:id="rId4"/>
    <sheet name="T-1-5" sheetId="5" r:id="rId5"/>
    <sheet name="T-I-6" sheetId="6" r:id="rId6"/>
    <sheet name="T-1-7" sheetId="7" r:id="rId7"/>
    <sheet name="T-1-8" sheetId="8" r:id="rId8"/>
    <sheet name="T-II-1-1" sheetId="9" r:id="rId9"/>
    <sheet name="T-II-1-2" sheetId="10" r:id="rId10"/>
    <sheet name="T-II-1-3" sheetId="11" r:id="rId11"/>
    <sheet name="T-II-1-4" sheetId="12" r:id="rId12"/>
    <sheet name="T-II-2-1" sheetId="13" r:id="rId13"/>
    <sheet name="T-II-2-2" sheetId="14" r:id="rId14"/>
    <sheet name="T-II-2-3" sheetId="15" r:id="rId15"/>
    <sheet name="T-II-3-1" sheetId="16" r:id="rId16"/>
    <sheet name="T-II-3-2" sheetId="17" r:id="rId17"/>
    <sheet name="T-II-3-3" sheetId="18" r:id="rId18"/>
    <sheet name="T-II-3-4" sheetId="19" r:id="rId19"/>
    <sheet name="T-II-4-1" sheetId="20" r:id="rId20"/>
    <sheet name="T-II-4-2" sheetId="21" r:id="rId21"/>
    <sheet name="T-II-5-1" sheetId="22" r:id="rId22"/>
    <sheet name="T-II-5-2" sheetId="23" r:id="rId23"/>
    <sheet name="T-II-5-3" sheetId="24" r:id="rId24"/>
    <sheet name="T-II-5-4" sheetId="25" r:id="rId25"/>
    <sheet name="T-II-8-1" sheetId="26" r:id="rId26"/>
    <sheet name="T-II-8-2" sheetId="27" r:id="rId27"/>
    <sheet name="T-II-8-4" sheetId="28" r:id="rId28"/>
    <sheet name="T-III" sheetId="29" r:id="rId29"/>
  </sheets>
  <definedNames>
    <definedName name="_xlnm.Print_Titles" localSheetId="4">'T-1-5'!$6:$7</definedName>
    <definedName name="_xlnm.Print_Titles" localSheetId="6">'T-1-7'!$7:$8</definedName>
    <definedName name="_xlnm.Print_Titles" localSheetId="0">'T-I-1'!$7:$8</definedName>
    <definedName name="_xlnm.Print_Titles" localSheetId="5">'T-I-6'!$6:$7</definedName>
    <definedName name="_xlnm.Print_Titles" localSheetId="15">'T-II-3-1'!$7:$8</definedName>
    <definedName name="_xlnm.Print_Titles" localSheetId="17">'T-II-3-3'!$6:$7</definedName>
    <definedName name="_xlnm.Print_Titles" localSheetId="28">'T-III'!$6:$7</definedName>
  </definedNames>
  <calcPr fullCalcOnLoad="1"/>
</workbook>
</file>

<file path=xl/sharedStrings.xml><?xml version="1.0" encoding="utf-8"?>
<sst xmlns="http://schemas.openxmlformats.org/spreadsheetml/2006/main" count="1643" uniqueCount="553">
  <si>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</si>
  <si>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</si>
  <si>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</si>
  <si>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</si>
  <si>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</si>
  <si>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</si>
  <si>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</si>
  <si>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</si>
  <si>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</si>
  <si>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</si>
  <si>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</si>
  <si>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</si>
  <si>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</si>
  <si>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</si>
  <si>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</si>
  <si>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</si>
  <si>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</si>
  <si>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</si>
  <si>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</si>
  <si>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</si>
  <si>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</si>
  <si>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</si>
  <si>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Előirányzat átcsoportosítás céltartalék terhére</t>
  </si>
  <si>
    <t>Egyenleg:</t>
  </si>
  <si>
    <t>Önerő</t>
  </si>
  <si>
    <t>Eredmény</t>
  </si>
  <si>
    <t>Pályázati alap</t>
  </si>
  <si>
    <t>T/I/5. számú táblázat</t>
  </si>
  <si>
    <t>Dologi kiadás</t>
  </si>
  <si>
    <t>ÁHT-n kívüli működési pénzeszköz átadás</t>
  </si>
  <si>
    <t>Gróf I. Festetics György Művelődési Központ</t>
  </si>
  <si>
    <t>Intézményfinanszírozás</t>
  </si>
  <si>
    <t>Általános tartalék</t>
  </si>
  <si>
    <t>Testületi hatáskörben felhasználható</t>
  </si>
  <si>
    <t>Polgármesteri hatáskörben felhasználható</t>
  </si>
  <si>
    <t>Előirányzat átcsoportosítás általános tartalék terhére</t>
  </si>
  <si>
    <t>Adatok e Ft-ban</t>
  </si>
  <si>
    <t>Sorsz.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</si>
  <si>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</si>
  <si>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</si>
  <si>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</si>
  <si>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</si>
  <si>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</si>
  <si>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 forrása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</si>
  <si>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</si>
  <si>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</si>
  <si>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</si>
  <si>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</si>
  <si>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</si>
  <si>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</si>
  <si>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</si>
  <si>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</si>
  <si>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</si>
  <si>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2.</t>
  </si>
  <si>
    <t>190/2007. (XII. 18.)</t>
  </si>
  <si>
    <t>Közoktatási infrastruktúra és szolgáltatások fejlesztése</t>
  </si>
  <si>
    <t>Brunszvik T.N. O. Óvoda Sugár utcai épületének bőv.</t>
  </si>
  <si>
    <t>3.</t>
  </si>
  <si>
    <t>Bibó I. AGSZ hőszivattyú, nyílászárók cseréje, akadálymentesítés</t>
  </si>
  <si>
    <t>4.</t>
  </si>
  <si>
    <t>Illyés Gy. Ált. és Műv. Isk. nyílászárók cseréje, akadálymentesítés</t>
  </si>
  <si>
    <t>Összesen:</t>
  </si>
  <si>
    <t>T/II/8/1. számú táblázat</t>
  </si>
  <si>
    <t>T/II/8/2. számú táblázat</t>
  </si>
  <si>
    <t>Hévíz Város Önkormányzata által benyújtott pályázatok alakulása</t>
  </si>
  <si>
    <t>2007. évben benyújtott, de 2008. évben elbírált pályázat</t>
  </si>
  <si>
    <t>2008. évben benyújtott pályázatok:</t>
  </si>
  <si>
    <t>NYDOP-2007-5.1.1/E (Új Magyarország Fejlesztési Terv)</t>
  </si>
  <si>
    <t>NYDOP-2007-5.3/2F (Új Magyarország Fejlesztési Terv)</t>
  </si>
  <si>
    <t>5.</t>
  </si>
  <si>
    <t>48/2008. (III. 13.)</t>
  </si>
  <si>
    <t>Közösségi közlekedési infrastruktúra fejlesztése</t>
  </si>
  <si>
    <t>NYDOP-2007-3.2.1/B (Új Magyarország Fejlesztési Terv)</t>
  </si>
  <si>
    <t>Új autóbusz pályaudvar építés</t>
  </si>
  <si>
    <t>6.</t>
  </si>
  <si>
    <t>Oktatási és Kulturális Minisztérium</t>
  </si>
  <si>
    <t>Program megnevezése/ Pályázat kiírója</t>
  </si>
  <si>
    <t>-</t>
  </si>
  <si>
    <t>Könyvtári és közművelődési érdekeltségnövelő t.</t>
  </si>
  <si>
    <t>Közművelődési érdekeltségnövelő pályázat Hévíz</t>
  </si>
  <si>
    <t>Működési bevétel</t>
  </si>
  <si>
    <t>Működési bevétel összesen:</t>
  </si>
  <si>
    <t>Munkaadót terhelő elvonás</t>
  </si>
  <si>
    <t>Bibó I. AGSZ állami tám. működésre</t>
  </si>
  <si>
    <t>Intézményfinanszírozás összesen:</t>
  </si>
  <si>
    <t>Felhalmozási kiadás</t>
  </si>
  <si>
    <t>ÁHT-n kívüli felhalmozási pénzeszköz átadás</t>
  </si>
  <si>
    <t>89/2008. (V. 15.) KT. hat.</t>
  </si>
  <si>
    <t>Felhalmozási kiadás összesen:</t>
  </si>
  <si>
    <t>Személyi juttatás</t>
  </si>
  <si>
    <t>T/I/6. számú táblázat</t>
  </si>
  <si>
    <t>GAMESZ</t>
  </si>
  <si>
    <t>T/II/1/1. számú táblázat</t>
  </si>
  <si>
    <t>T/II/1/2. számú táblázat</t>
  </si>
  <si>
    <t>T/II/1/3. számú táblázat</t>
  </si>
  <si>
    <t>Bibó István AGSZ</t>
  </si>
  <si>
    <t>T/II/2/1. számú táblázat</t>
  </si>
  <si>
    <t>T/II/2/2. számú táblázat</t>
  </si>
  <si>
    <t>Munkaadót terhelő elvonás összesen:</t>
  </si>
  <si>
    <t>Illyés Gyula Általános és Művészeti Iskola</t>
  </si>
  <si>
    <t>T/II/3/1. számú táblázat</t>
  </si>
  <si>
    <t>T/II/3/2. számú táblázat</t>
  </si>
  <si>
    <t>T/II/3/3. számú táblázat</t>
  </si>
  <si>
    <t>Brunszvik Teréz Napközi Otthonos Óvoda</t>
  </si>
  <si>
    <t>T/II/4/1. számú táblázat</t>
  </si>
  <si>
    <t>T/II/4/2. számú táblázat</t>
  </si>
  <si>
    <t>Teréz Anya Szociális Integrált Intézmény</t>
  </si>
  <si>
    <t>T/II/5/1. számú táblázat</t>
  </si>
  <si>
    <t>T/II/5/2. számú táblázat</t>
  </si>
  <si>
    <t>T/II/5/3. számú táblázat</t>
  </si>
  <si>
    <t>7.</t>
  </si>
  <si>
    <t>90/2008. (V. 15.) KT. hat.</t>
  </si>
  <si>
    <t>Reneszánsz év</t>
  </si>
  <si>
    <t>Gróf Széchenyi I. köztéri emlékmű megvalósítása</t>
  </si>
  <si>
    <t>8.</t>
  </si>
  <si>
    <t>TEUT2008</t>
  </si>
  <si>
    <t>Szilárd útburkolat korszerűsítés</t>
  </si>
  <si>
    <t>Ktgvetési kiad. előirányz.</t>
  </si>
  <si>
    <t>9.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</si>
  <si>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</si>
  <si>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</si>
  <si>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</si>
  <si>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</si>
  <si>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10.</t>
  </si>
  <si>
    <t>Közkincs 2008</t>
  </si>
  <si>
    <t>Hévíz Város Könyvtár Digitáis megújítása</t>
  </si>
  <si>
    <t>Polgármestei Hivatal összesen:</t>
  </si>
  <si>
    <t>11.</t>
  </si>
  <si>
    <t>1033/173.</t>
  </si>
  <si>
    <t>Fontana Filmszínház közönség kapcsolatainak fejlesztése</t>
  </si>
  <si>
    <t>Intézményi ktgv.</t>
  </si>
  <si>
    <t>12.</t>
  </si>
  <si>
    <t>Nemzeti Kulturális Alapprogram Mozgókép Szakmai Kollégium</t>
  </si>
  <si>
    <t>1005/113.</t>
  </si>
  <si>
    <t>Regisztrált art mozik art termeinek digitalizálása</t>
  </si>
  <si>
    <t>A Hévízi Fontana Filmszínház digitalizálása</t>
  </si>
  <si>
    <t>13.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</si>
  <si>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</si>
  <si>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</si>
  <si>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</si>
  <si>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</si>
  <si>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</si>
  <si>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14.</t>
  </si>
  <si>
    <t>Magyar Mozgókép Közalapítvány</t>
  </si>
  <si>
    <t>Art mozitermek 2008. évi üzemeltetési tevékenységének normatív támogatása</t>
  </si>
  <si>
    <t>Gróf. I. Festetics György Művelődési Központ:</t>
  </si>
  <si>
    <t>Gróf. I. Festetics György Művelődési Központ összesen:</t>
  </si>
  <si>
    <t>Támogatás értékű működési pénzeszköz átvétel</t>
  </si>
  <si>
    <t>Támogatás értékű működési pénzeszköz átvétel összesen:</t>
  </si>
  <si>
    <t>Képzőművészeti Lektorátus</t>
  </si>
  <si>
    <t>Nyugat-dunántúli Regionális Fejlesztési Tanács</t>
  </si>
  <si>
    <t>Hunyadi-Martinovics u. útburkolat megerősítés</t>
  </si>
  <si>
    <t>Támogatás értékű felhalmozási pénzeszk. átvétel</t>
  </si>
  <si>
    <t>Kötött felhasználású állami támogatás</t>
  </si>
  <si>
    <t>145/2008. (VIII. 26.) KT. hat.</t>
  </si>
  <si>
    <t>Támogatás értékű működési bevétel</t>
  </si>
  <si>
    <t>Pénzforgalom nélküli bevétel</t>
  </si>
  <si>
    <t>300-42/2008. ikt. sz.</t>
  </si>
  <si>
    <t>Illyés Gy. Á. és Műv. Isk. állami tám. működésre</t>
  </si>
  <si>
    <t>Támogatás értékű műk. pénzeszköz átadás</t>
  </si>
  <si>
    <t>Támogatás értékű működési pénzeszköz átadás</t>
  </si>
  <si>
    <t>Bursa Hungarica ösztöndíj</t>
  </si>
  <si>
    <t>Céltartalék összesen:</t>
  </si>
  <si>
    <t>ÁHT-n kívüli működési pénzeszköz átadás összesen:</t>
  </si>
  <si>
    <t>Normatív állami támogatás</t>
  </si>
  <si>
    <t>Dologi és egyéb folyó kiadás</t>
  </si>
  <si>
    <t>ÁHT-n kívüli működési célú pénzeszköz átadás</t>
  </si>
  <si>
    <t>Munkaadót terhelő járulék</t>
  </si>
  <si>
    <t>Munkaadót terhelő járulék összesen:</t>
  </si>
  <si>
    <t>GAMESZ állami tám. működésre</t>
  </si>
  <si>
    <t>Bibó I. AGSZ. állami tám. működésre</t>
  </si>
  <si>
    <t>Illyés Gy. Ált. és Műv. Isk. állami tám. működésre</t>
  </si>
  <si>
    <t>Brunszvik T. N. O. Óvoda állami tám. működésre</t>
  </si>
  <si>
    <t>Állami támogatás működésre</t>
  </si>
  <si>
    <t>Személyi juttatás összesen:</t>
  </si>
  <si>
    <t xml:space="preserve">Kiadási </t>
  </si>
  <si>
    <t>Ösztöndíjas tan. mentor juttatásai</t>
  </si>
  <si>
    <t>Ösztöndíjas tan. mentor juttatásai 29 % TB+3 % munkaa-i j.</t>
  </si>
  <si>
    <t>Dologi és egyéb folyó kiadás összesen:</t>
  </si>
  <si>
    <t>Állami tám. működésre (beilleszkedési nehézséggel küzd.)</t>
  </si>
  <si>
    <t>Munkaügyi Központ</t>
  </si>
  <si>
    <t>ÁHT-n kívüli felhalmozási c. pénzeszk. átvétel</t>
  </si>
  <si>
    <t>Nemzeti Kulturális Alap</t>
  </si>
  <si>
    <t>CineReal Kft.</t>
  </si>
  <si>
    <t>Támogatás értékű műk. c. pénzeszköz átvétel</t>
  </si>
  <si>
    <t>Támogatás értékű műk. c. pénzeszköz átvétel összesen:</t>
  </si>
  <si>
    <t>Cserszegtomaj Község Önkorm.</t>
  </si>
  <si>
    <t>ÁHT-n kívüli működési c. pénzeszk. átvétel</t>
  </si>
  <si>
    <t>Bevételi</t>
  </si>
  <si>
    <t>T/II/8/4. számú táblázat</t>
  </si>
  <si>
    <t>nem nyert</t>
  </si>
  <si>
    <t>Államreform Operatív Program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</si>
  <si>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</si>
  <si>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</si>
  <si>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</si>
  <si>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</si>
  <si>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</si>
  <si>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</si>
  <si>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</si>
  <si>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15.</t>
  </si>
  <si>
    <t>16.</t>
  </si>
  <si>
    <t>Kulturális programok támogatása</t>
  </si>
  <si>
    <t>XIV. Hévízi Országos Borfesztivál</t>
  </si>
  <si>
    <t>T/III. számú táblázat</t>
  </si>
  <si>
    <t>Forrás-hiány miatt elutasítva</t>
  </si>
  <si>
    <t>Esélyegyenlőséget, felzárkóztatást segítő támogatás</t>
  </si>
  <si>
    <t>Beilleszkedési, magatartási, tanulási nehézségekkel küződ gyermekek, tanulók felkészítésének támogatása</t>
  </si>
  <si>
    <t>Szakmai, informatikai feladatok támogatása</t>
  </si>
  <si>
    <t>Informatikai és szakmai fejlesztések támogatása</t>
  </si>
  <si>
    <t>115/2008. (VI.24.)</t>
  </si>
  <si>
    <t>2/2008.       (I. 24.)</t>
  </si>
  <si>
    <t>3/2008.           (I. 24.)</t>
  </si>
  <si>
    <t>17.</t>
  </si>
  <si>
    <t>18.</t>
  </si>
  <si>
    <t>19.</t>
  </si>
  <si>
    <t>T/II/2/3. számú táblázat</t>
  </si>
  <si>
    <t>4113-11/2008. ikt. sz.</t>
  </si>
  <si>
    <t>ÁHT-n kívüli felhalmozási pénzeszköz átvétel</t>
  </si>
  <si>
    <t>69-66/2008. ikt. sz.</t>
  </si>
  <si>
    <t>Hévíz Gyógyfürdő Reumakórház Kht. Széchenyi szobor megvalósítása</t>
  </si>
  <si>
    <t>300-75/2008. ikt. sz.</t>
  </si>
  <si>
    <t>Szakmai informatikai fejlesztési feladatok központosított állami tám.</t>
  </si>
  <si>
    <t>4814-6/2008. ikt. sz.</t>
  </si>
  <si>
    <t>Lemondás központosított állami támogatásról</t>
  </si>
  <si>
    <t>1001-34/2008. ikt. sz.</t>
  </si>
  <si>
    <t>Helyben maradó jövedelem differenciálás (sajátos műk. bev.)</t>
  </si>
  <si>
    <t>300-76/2008. ikt. sz.</t>
  </si>
  <si>
    <t>1001-35/2008. ikt. sz.</t>
  </si>
  <si>
    <t>Októberi normatíva lemondás miatt állami normatív hozzájárulás</t>
  </si>
  <si>
    <t>21/2008. (II. 12.) KT. hat.</t>
  </si>
  <si>
    <t>Hévízi Kistérs. Önkormányzatainak T. T. ped. szakszolgálat tám.</t>
  </si>
  <si>
    <t>Hévízi Kistérs. Önkormányzatainak T. T. házi segítség nyújtás tám.</t>
  </si>
  <si>
    <t>Hévízi Kistérs. Önkormányzatainak T. T. közoktatási t. nappali ált. isk.</t>
  </si>
  <si>
    <t>Hévízi Kistérs. Önkormányzatainak T. T. óvodai nevelés támogatása</t>
  </si>
  <si>
    <t>98-30/2008. ikt. sz.</t>
  </si>
  <si>
    <t>98-49;50/2008. ikt. sz.</t>
  </si>
  <si>
    <t>Hévízi Kistérs. Önkormányzatainak T. T. házi segítségnyújtás</t>
  </si>
  <si>
    <t>98-49/2008. ikt. sz.</t>
  </si>
  <si>
    <t>Hévízi Kistérs. Önkormányzatainak T. T. jelzőrendsz. házi segítségny.</t>
  </si>
  <si>
    <t>98-51/2008. ikt. sz.</t>
  </si>
  <si>
    <t>Hévízi Kistérs. Önkormányzatainak T. T. tám. gyógytestnevelés</t>
  </si>
  <si>
    <t>2645-82/2008. ikt. sz.</t>
  </si>
  <si>
    <t>98-52/2008.</t>
  </si>
  <si>
    <t>Hévizi Kist. Önkormányzatainak T. T. közokt. int. fa. ált. isk. okt.</t>
  </si>
  <si>
    <t>Hévizi Kist. Önkormányzatainak T. T. közokt. int. fa. óvodai nevelés</t>
  </si>
  <si>
    <t>Széchenyi I. bronz szobor</t>
  </si>
  <si>
    <t>Széchenyi I. bronz szobor ÁFA</t>
  </si>
  <si>
    <t>Végkielégítés előrehozott öregségi nyugdíjjogosult. feltét. rend. tám.</t>
  </si>
  <si>
    <t>Felmentési illetmény előrehozott öregségi nyugdíjjogosult. feltét. rend. tám.</t>
  </si>
  <si>
    <t>Végkielégítés közterhei 29 % TB+3 % munkaadói j.</t>
  </si>
  <si>
    <t>Felmentés közterhei 29 % TB+3 % munkaadói j.</t>
  </si>
  <si>
    <t>Helyi adóból származó bev. átadás Alsópáhoki Önk.-nak</t>
  </si>
  <si>
    <t>Helyi adóból származó bev. átadás Keszthelyi Önk.-nak</t>
  </si>
  <si>
    <t>Támogatás értékű műk. pénzeszköz átadás összesen:</t>
  </si>
  <si>
    <t>Illyés Gy. Ált. Isk. állami tám. működésre</t>
  </si>
  <si>
    <t>Illyés Gy. Ált. Isk. állami tám. fejlesztésre</t>
  </si>
  <si>
    <t>Bibó I. AGsZ. állami tám. fejlesztésre</t>
  </si>
  <si>
    <t>Brunszvik T. N. O. Ó. állami támogatás működésre</t>
  </si>
  <si>
    <t>Teréz A. Sz. I. I. állami tám. működésre</t>
  </si>
  <si>
    <t>98-45/2008. ikt. sz.</t>
  </si>
  <si>
    <t>Illyés Gy. Á. és M. Isk. kistérségi műk. tám. nappali ált. isk. ellát.</t>
  </si>
  <si>
    <t>Illyés Gy. Á. és M. Isk. kistérségi műk. tám. ped. szakszolg.</t>
  </si>
  <si>
    <t>Brunszvik T. N. O. Ó. kistérségi működési tám. óvodai nevelés</t>
  </si>
  <si>
    <t>98-46/2008. ikt. sz.</t>
  </si>
  <si>
    <t>Teréz A. Sz. I. I. kistérségi műk. tám. házi segítségnyújtás</t>
  </si>
  <si>
    <t xml:space="preserve">Teréz A. Sz. I. I. jelzőrendszeres házi s. ny. önkorm-i t. működésre </t>
  </si>
  <si>
    <t>Illyés Gy. Á. és M. Isk. állami tám. működésre</t>
  </si>
  <si>
    <t>Illyés Gy. Ált. és Műv. Isk. kistérségi tám. működésre</t>
  </si>
  <si>
    <t>Teréz  A. Sz. I. Int. kistérségi tám. működésre</t>
  </si>
  <si>
    <t>2645-83/2008. ikt. sz.</t>
  </si>
  <si>
    <t>Szoftvervásárlás, szoftver fejlesztés</t>
  </si>
  <si>
    <t>Szoftvervásárlás, szoftver fejlesztés ÁFA</t>
  </si>
  <si>
    <t>Gép, berendezés, laptop vásárlás 3 db</t>
  </si>
  <si>
    <t>Gép, berendezés, laptop vásárlás 3 db ÁFA</t>
  </si>
  <si>
    <t>Szoftver vásárlás, fejlesztés</t>
  </si>
  <si>
    <t>Gép, berendezés szerver vásárlás</t>
  </si>
  <si>
    <t>Gép, berendezés szerver vásárlás ÁFA</t>
  </si>
  <si>
    <t xml:space="preserve">98-52/2008. ikt. sz. </t>
  </si>
  <si>
    <t>Arany J. u., Árpád u. 070/116. hrsz-ú út, járda, csap. csat.</t>
  </si>
  <si>
    <t>Arany J. u., Árpád u. 070/116. hrsz-ú út, járda, csap. csat. ÁFA</t>
  </si>
  <si>
    <t>Teréz A. Sz. I. I. Honvéd u. 2. tűzjelző berendezés beépítése</t>
  </si>
  <si>
    <t>Teréz A. Sz. I. I. Honvéd u. 2. tűzjelző berendezés beépítés ÁFA</t>
  </si>
  <si>
    <t>2645-85/2008. ikt. sz.</t>
  </si>
  <si>
    <t>2645-86/2008. ikt. sz.</t>
  </si>
  <si>
    <t>Hévíz-Alsópáhok elkerülő út 73178 bekötőút kiv. és kisajátítási terv</t>
  </si>
  <si>
    <t>2645-89/2008. ikt. sz.</t>
  </si>
  <si>
    <t>Önkormányzati intézmények akadálymentesítése</t>
  </si>
  <si>
    <t>Önkormányzati intézmények akadálymentesítése ÁFA</t>
  </si>
  <si>
    <t>Hévízi eü-i alapellátási int. személyfelvonó vásárlása</t>
  </si>
  <si>
    <t>Hévízi eü-i alapellátási int. személyfelvonó vásárlás ÁFA</t>
  </si>
  <si>
    <t>2645-90/2008. ikt. sz.</t>
  </si>
  <si>
    <t>József A. u. 2. szám alatti orvosi rendelő akadálymentesítése</t>
  </si>
  <si>
    <t>József A. u. 2. szám alatti orvosi rendelő akadálymentesítése ÁFA</t>
  </si>
  <si>
    <t>Gr. Festetics Gy. Műv. Kp. önk-i tám. működésre</t>
  </si>
  <si>
    <t>GAMESZ önk-i tám. működésre</t>
  </si>
  <si>
    <t>Bibó I. AGSZ önk-i tám. működésre</t>
  </si>
  <si>
    <t>Illyés Gy. Ált. és Műv. Isk. önk-i tám. működésre</t>
  </si>
  <si>
    <t>Brunszvik T. N. O. Ó. önk-i tám. működésre</t>
  </si>
  <si>
    <t>Teréz A. Sz. I. I. önk-i tám. működésre</t>
  </si>
  <si>
    <t>2645-75/2008. ikt. sz.</t>
  </si>
  <si>
    <t>Hévízi TV stúdiójának kialakítása</t>
  </si>
  <si>
    <t>Hévízi TV stúdiójának kialakítása ÁFA</t>
  </si>
  <si>
    <t>Illyés Gy. Ált. és Műv. Isk. önk-i tám. működésre (Isk. udvar gumi tégla)</t>
  </si>
  <si>
    <t>Önk-i támogatás felhalmozásra (iskola udvar gumi tégla)</t>
  </si>
  <si>
    <t>2645-80;81/2008. ikt. sz.</t>
  </si>
  <si>
    <t>Arany J. u. Árpád 070/116. hrsz-ú út és csap. csat. és járdák</t>
  </si>
  <si>
    <t>Arany J. u. Árpád 070/116. hrsz-ú út és csap. csat. és járdák ÁFA</t>
  </si>
  <si>
    <t>2645-80/2008. ikt. sz.</t>
  </si>
  <si>
    <t>Hunyadi (Dr. Babocsay-Zrínyi u. közötti szakasz) Martinovics útburkolat megerősítése</t>
  </si>
  <si>
    <t>Hunyadi (Dr. Babocsay-Zrínyi u. közötti szakasz) Martinovics útburkolat megerősítése ÁFA</t>
  </si>
  <si>
    <t>2645-81/2008. ikt. sz.</t>
  </si>
  <si>
    <t>Hunyadi u. déli oldali járda (Dr. Babocsay-Zrínyi u. között)</t>
  </si>
  <si>
    <t>Hunyadi u. déli oldali járda (Dr. Babocsay-Zrínyi u. között) ÁFA</t>
  </si>
  <si>
    <t>2645-87/2008. ikt. sz.</t>
  </si>
  <si>
    <t>Motorkerékpár vásárlás</t>
  </si>
  <si>
    <t>Motorkerékpár vásárlás ÁFA</t>
  </si>
  <si>
    <t>Nagynyomású mosókészülék vásárlása</t>
  </si>
  <si>
    <t>Nagynyomású mosókészülék vásárlása ÁFA</t>
  </si>
  <si>
    <t>Brunszvik T. N. O. Ó. önkormányzati tám. műk. elvonás</t>
  </si>
  <si>
    <t>159/2008. (IX. 30.)</t>
  </si>
  <si>
    <t>Bérleti díj</t>
  </si>
  <si>
    <t>Ingatlan karbantartás</t>
  </si>
  <si>
    <t>Hévíz Turizmus Marketing Egyesület</t>
  </si>
  <si>
    <t>184/2008. (XI. 25.)</t>
  </si>
  <si>
    <t>Hévízi  Tv stúdiójának kialakítása</t>
  </si>
  <si>
    <t>Hévízi  Tv stúdiójának kialakítása ÁFA</t>
  </si>
  <si>
    <t>Lekötött tartalék (szakmai berend. és bútor)</t>
  </si>
  <si>
    <t>Széchenyi I. bronz szobor (saját erő)</t>
  </si>
  <si>
    <t>Széchenyi I. bronz szobor (saját erő) ÁFA</t>
  </si>
  <si>
    <t xml:space="preserve">Pályázati alap </t>
  </si>
  <si>
    <t>2645-73/2008. ikt. sz.</t>
  </si>
  <si>
    <t>Önk-i intézmények akadálymentesítése</t>
  </si>
  <si>
    <t>Önk-i intézmények akadálymentesítése ÁFA</t>
  </si>
  <si>
    <t>Hévízi egészségügyi alapellátási int. személyfelvonó</t>
  </si>
  <si>
    <t>Hévízi egészségügyi alapellátási int. személyfelvonó ÁFA</t>
  </si>
  <si>
    <t>Szociálpoltikai juttatás</t>
  </si>
  <si>
    <t>Rendszeres pénzbeni ellátás</t>
  </si>
  <si>
    <t>Eseti pénzbeli ellátás</t>
  </si>
  <si>
    <t>Festetics Gy. Műv. Kp. önk-i tám. működésre</t>
  </si>
  <si>
    <t>Festetics Gy. Műv. Kp. önk-i tám. felhalmozásra</t>
  </si>
  <si>
    <t>Illyés Gy. Ált. és Műv. Isk. önk-i tám. felhalmozásra</t>
  </si>
  <si>
    <t>GAMESZ önk-i saját erő felhalmozásra</t>
  </si>
  <si>
    <t>GAMESZ önk-i saját erő működésre</t>
  </si>
  <si>
    <t>185/2008. (XI. 25.) KT. hat.</t>
  </si>
  <si>
    <t>Jutalomkerethez rendszeres személyi juttatás</t>
  </si>
  <si>
    <t>Illyés Gy. Á. és Műv. Isk. önk-i tám. felhalmozásra</t>
  </si>
  <si>
    <t>Illyés Gy. Á. és Műv. Isk. önk-i tám. működésre</t>
  </si>
  <si>
    <t>158/2008. (IX. 30.) KT. hat.</t>
  </si>
  <si>
    <t>Kézfogás Harangjáért Alapítvány</t>
  </si>
  <si>
    <t>69-70/2008. ikt. sz.</t>
  </si>
  <si>
    <t>Bibó I. AGSZ. önk-i tám. működésre</t>
  </si>
  <si>
    <t>69-67,68,69/2008. ikt. sz.</t>
  </si>
  <si>
    <t>69-71/2008. ikt. sz.</t>
  </si>
  <si>
    <t>69-67/2008. ikt. sz.</t>
  </si>
  <si>
    <t>Ny-Dunántúli Regionális Munkaügyi Központ</t>
  </si>
  <si>
    <t>69-68,69/2008. ikt. sz.</t>
  </si>
  <si>
    <t>Önkormányzati kinevezett dolgozók juttatása</t>
  </si>
  <si>
    <t>Gróf I. Festetics Gy. Műv. Kp. önk-i tám. működésre</t>
  </si>
  <si>
    <t>69-72/2008. ikt. sz.</t>
  </si>
  <si>
    <t>175/2008. (X. 28.) KT. hat.</t>
  </si>
  <si>
    <t>Pianínó beszerzése</t>
  </si>
  <si>
    <t>Pianínó beszerzés ÁFA</t>
  </si>
  <si>
    <t>94/2008. (V. 27.) KT. hat.</t>
  </si>
  <si>
    <t>Zala Termálvölgye Egyesület tagdíj</t>
  </si>
  <si>
    <t>Pénzforgalom nélküli</t>
  </si>
  <si>
    <t>bevételi előirányzat módosítás</t>
  </si>
  <si>
    <t>21/2008. (II. 12.) KT.  hat.</t>
  </si>
  <si>
    <t>T/I/7. számú táblázat</t>
  </si>
  <si>
    <t>T/I/8. számú táblázat</t>
  </si>
  <si>
    <t>kiadási előirányzat módosítás</t>
  </si>
  <si>
    <t>Pénzforgalom nélküli kiadás</t>
  </si>
  <si>
    <t>2645-79/2008. ikt. sz.</t>
  </si>
  <si>
    <t>Étkezési díj, készl. ért., mezőgazd. szolg.</t>
  </si>
  <si>
    <t>Óvodai és koll. étk. díjak ÁFÁ-ja</t>
  </si>
  <si>
    <t>Parkolási jegyek, pótdíjak</t>
  </si>
  <si>
    <t>Támogatás értékű műk. c. pénzeszk. átvétel</t>
  </si>
  <si>
    <t>Támogatás értékű műk. c. pénzeszk. átvétel összesen:</t>
  </si>
  <si>
    <t>Egészségügyi pénztár</t>
  </si>
  <si>
    <t>Jutalomkeret kialakítása önk-i fin. működésre</t>
  </si>
  <si>
    <t>Állami támogatás működésre (kedvezményes közoktatási intézményi étkezés)</t>
  </si>
  <si>
    <t>GAMESZ önk-i tám. felhalmozásra</t>
  </si>
  <si>
    <t>Beruházások konyha</t>
  </si>
  <si>
    <t>Beruházások konyha ÁFA</t>
  </si>
  <si>
    <t>Alapilletmény</t>
  </si>
  <si>
    <t>Jutalom</t>
  </si>
  <si>
    <t>Munkaadót terhelő járulék összesen</t>
  </si>
  <si>
    <t>Alapilletmény 29 % TB 3 % munkaadói j.</t>
  </si>
  <si>
    <t>29 % TB 3 % munkaadói j.</t>
  </si>
  <si>
    <t>Jutalom közterhei 29 % Tb+ 3 % munkaadói j.</t>
  </si>
  <si>
    <t>Parkolási rendszer üzemeltetése</t>
  </si>
  <si>
    <t>2645-95/2008. ikt. sz.</t>
  </si>
  <si>
    <t>Közoktatási intézményi étkeztetés</t>
  </si>
  <si>
    <t>T/II/1/4. számú táblázat</t>
  </si>
  <si>
    <t>Beruházások ÁFÁ-ja gépkocsi beszerz.</t>
  </si>
  <si>
    <t>Áht-n kívüli felhalmozási c. átvétel</t>
  </si>
  <si>
    <t>2645-74/2008. ikt. sz.</t>
  </si>
  <si>
    <t>Szakképzési hozzájárulás</t>
  </si>
  <si>
    <t>Terem bérleti díj, tanfolyam díj, kamatbevétel</t>
  </si>
  <si>
    <t>2645-97/2008. ikt. sz.</t>
  </si>
  <si>
    <t>Állami támogatás felhalmozásra</t>
  </si>
  <si>
    <t>Önkormányzati támogatás műk-re</t>
  </si>
  <si>
    <t>Jutalomkeret kialakítása önk-i tám. űködésre</t>
  </si>
  <si>
    <t>Iskolaadminisztrációs szoftver bérlése</t>
  </si>
  <si>
    <t>Hardver vásárlás</t>
  </si>
  <si>
    <t>Hardver vásárlás ÁFA</t>
  </si>
  <si>
    <t>Beruházások (szakképzés)</t>
  </si>
  <si>
    <t>Beruházások ÁFÁ-ja</t>
  </si>
  <si>
    <t>2645-96/2008. ikt. sz.</t>
  </si>
  <si>
    <t>Októberi normatíva lemondás hatása</t>
  </si>
  <si>
    <t>Jutalom 29 % TB+3 % munkaa-i j.</t>
  </si>
  <si>
    <t>5 fő tanuló svájci utazása First Lego League Európai döntőre</t>
  </si>
  <si>
    <t>Ellátottak pénzbeli juttatása</t>
  </si>
  <si>
    <t>Személyi jellegű kiadás</t>
  </si>
  <si>
    <t>Személyi juttatások</t>
  </si>
  <si>
    <t>Ingyenes tankönyv, jut. könyvek</t>
  </si>
  <si>
    <t>NSZFI-MPA egyéb befizetés</t>
  </si>
  <si>
    <t>2645-76/2008. ikt. sz.</t>
  </si>
  <si>
    <t>Térítési díj, fénymásolás</t>
  </si>
  <si>
    <t>2645-70/2008. ikt. sz.</t>
  </si>
  <si>
    <t>Normatív kötött állami tám. műk-re szakszolgálat</t>
  </si>
  <si>
    <t>Kistérségi tám. működésre közoktatási feladatellátás</t>
  </si>
  <si>
    <t>Kistérségi tám. működésre logopédiai ellátás</t>
  </si>
  <si>
    <t>Kistérségi tám. műk-re gyógytestnevelés</t>
  </si>
  <si>
    <t>Jutalomkeret kialakítása önk-i tám. működésre</t>
  </si>
  <si>
    <t>Kistérségi támogatás működésre logopédia</t>
  </si>
  <si>
    <t>Kistérségi tám. működésre gyógytestnevelés</t>
  </si>
  <si>
    <t>98-52/2008.  ikt. sz.</t>
  </si>
  <si>
    <t>Kistérségi tám. működésre közokt. int. fa. ellátás</t>
  </si>
  <si>
    <t>Önkormányzati támogatás működésre</t>
  </si>
  <si>
    <t>Beruházások (szintetizátor, projektor)</t>
  </si>
  <si>
    <t>2 db laptop és projektor vásárlás</t>
  </si>
  <si>
    <t>3 db laptop és projektor vásárlás ÁFA</t>
  </si>
  <si>
    <t>2645-93/2008. ikt. sz.</t>
  </si>
  <si>
    <t>Szemyéli juttatás jutalom</t>
  </si>
  <si>
    <t>Közokt. int. fa. ellátás létszám csök. miatt</t>
  </si>
  <si>
    <t>Munkaadót terhelő elvonás előirányzat módosítása</t>
  </si>
  <si>
    <t>Magiszter iskolaadminisztrációs szoftver bérlet</t>
  </si>
  <si>
    <t>Pedagógiai szakszolgálat tám. felhaszn. laptop vásárlásra</t>
  </si>
  <si>
    <t>4814-6/2008.</t>
  </si>
  <si>
    <t>Beilleszkedési nehézséggel küzdő gyermekek tám.</t>
  </si>
  <si>
    <t>1 db Pianínó beszerzés</t>
  </si>
  <si>
    <t>1 db Pianínó beszerzés Áfa</t>
  </si>
  <si>
    <t>2645-71/2008. ikt. sz.</t>
  </si>
  <si>
    <t>Állami támogatás fejlesztésre</t>
  </si>
  <si>
    <t>Normatív állami tám. működésre</t>
  </si>
  <si>
    <t>Kötött felhasználású állami tám. működésre</t>
  </si>
  <si>
    <t>Kötött felhasználású kistérségi tám. műk-re közoktatási feladat ellát.</t>
  </si>
  <si>
    <t>Jutalomkeret kialakítására önk-i tám. működése</t>
  </si>
  <si>
    <t>98-52/2008. ikt. sz.</t>
  </si>
  <si>
    <t>Kistérségi tám. működésre közoktatási intézményi tám.</t>
  </si>
  <si>
    <t>Önkormányzati önerő működésre elvonás</t>
  </si>
  <si>
    <t>Számítógép monitor és nyomtató beszerzés</t>
  </si>
  <si>
    <t>Számítógép monitor és nyomtató beszerzés ÁFA</t>
  </si>
  <si>
    <t>Jutalom normatív önk- és kistérségi társ. tám-ból</t>
  </si>
  <si>
    <t xml:space="preserve">Jutalom  </t>
  </si>
  <si>
    <t>2645-94/2008. ikt. sz.</t>
  </si>
  <si>
    <t>Elvonás</t>
  </si>
  <si>
    <t>2645-77/2008. ikt. sz.</t>
  </si>
  <si>
    <t>Moll Károly Közhasznú alapítvány</t>
  </si>
  <si>
    <t>ÁHT-n kívüli műköcési c. pénzeszköz átvétel összesen:</t>
  </si>
  <si>
    <t>ING Gyermekegészségügyért Alapítvány</t>
  </si>
  <si>
    <t>Kistérségi tám. működésre házi segítségnyújtás</t>
  </si>
  <si>
    <t>Jelzőrendszeres házi segítségnyújt. önk-i tám. működésre</t>
  </si>
  <si>
    <t>Jutalomkeret kialakít. önk-i tám. működésre</t>
  </si>
  <si>
    <t>Önk-i tám. működésre</t>
  </si>
  <si>
    <t>Kistérségi tám. működésre jelzőrendszeres házi segítségny.</t>
  </si>
  <si>
    <t>Kistérségi tám. házi segítségnyújtás</t>
  </si>
  <si>
    <t>ÁHT-n kívüli felhalmozási célú pénzeszköz átvétel</t>
  </si>
  <si>
    <t>Alapítványtól</t>
  </si>
  <si>
    <t>Intézményi működési bevétel</t>
  </si>
  <si>
    <t>Hévízi Kistérség Önkormányzatainak Többcélú Társ.</t>
  </si>
  <si>
    <t>T/II/5/4. számú táblázat</t>
  </si>
  <si>
    <t>2645-92/2008. ikt. sz.</t>
  </si>
  <si>
    <t>Normatíva elvonás miatt</t>
  </si>
  <si>
    <t>Házi segítségnyújt. kistérségi n. elv. miatt</t>
  </si>
  <si>
    <t>Kisértékű tárgyi eszk. beszerzés (ágybetét…)</t>
  </si>
  <si>
    <t>Bérmaradvány</t>
  </si>
  <si>
    <t>Jelzőrendszeres házi segítségnyújt. bérleti díj, üzemanyag stb.</t>
  </si>
  <si>
    <t>Betegágy-matrac, fotel</t>
  </si>
  <si>
    <t>Gyógyászati, rehabilitációs eszköz</t>
  </si>
  <si>
    <t>Gázdíj</t>
  </si>
  <si>
    <t>Energia, kisértékű tárgyi eszk.</t>
  </si>
  <si>
    <t>Beruházások (sport eszkök)</t>
  </si>
  <si>
    <t>Beruházások (sport eszkök) ÁFA</t>
  </si>
  <si>
    <t>Szenior sport program</t>
  </si>
  <si>
    <t>Támogatás értékű műk. c. pénzeszköz átadás</t>
  </si>
  <si>
    <t>2645-78/2008. ikt. sz.</t>
  </si>
  <si>
    <t>Rendezvényszervezés Hévízi Kistérségtől</t>
  </si>
  <si>
    <t>Szolgáltatási díj, ÁFA CINEREAL Kft.</t>
  </si>
  <si>
    <t>Rezi Község Önkormányzatától</t>
  </si>
  <si>
    <t>Alsópáhok Község Önkormányzatától</t>
  </si>
  <si>
    <t>Működésre mozi digitalizálása</t>
  </si>
  <si>
    <t>Felhalmozásra mozi digitalizálása</t>
  </si>
  <si>
    <t>Jutalomkeret kialakítása, önk-i tám. működésre</t>
  </si>
  <si>
    <t>Rendezvényszervezés, közüzemi díjak stb.</t>
  </si>
  <si>
    <t>Rendezvényszervezés, közüzemi díj</t>
  </si>
  <si>
    <t>2008. január 1. napjától 2008. november 30-ig</t>
  </si>
  <si>
    <t>Támogatási szerződés száma</t>
  </si>
  <si>
    <t>Átutalt, jóváírt támogatási összeg</t>
  </si>
  <si>
    <t>00937-0002</t>
  </si>
  <si>
    <t>2052-1/2008. aláírás alatt</t>
  </si>
  <si>
    <t>lemondva (Elvonásra vár)</t>
  </si>
  <si>
    <t>Szociális és Munkaügyi Minisztérium</t>
  </si>
  <si>
    <t>SZOC-ITKR-08-0117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</si>
  <si>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</si>
  <si>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</si>
  <si>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</si>
  <si>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</si>
  <si>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</si>
  <si>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</si>
  <si>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20.</t>
  </si>
  <si>
    <t>21.</t>
  </si>
  <si>
    <t>22.</t>
  </si>
  <si>
    <t>Zala Megyei Közgyűlés Oktatási és Kulturális Bizottsága</t>
  </si>
  <si>
    <t>Iskolai és gyermekrendezvények támogatása</t>
  </si>
  <si>
    <t>2008-TU-BAL-2-08-04-69</t>
  </si>
  <si>
    <t>Fontana mozi magyar és art besorolású filmek vetítésének normatív támogatása 2008. évre</t>
  </si>
  <si>
    <t>20082621/0289</t>
  </si>
  <si>
    <t xml:space="preserve">Nemzeti Kulturális Alap </t>
  </si>
  <si>
    <t>4307/0086.</t>
  </si>
  <si>
    <t>4307/0086</t>
  </si>
  <si>
    <t>Hévíz, József A. u. 2. Egészségügyi Alapellátási Int. akadályment.</t>
  </si>
  <si>
    <t>Egyéb központi támogatás</t>
  </si>
  <si>
    <t>BATÉP Kft. bérleti díj elengedés</t>
  </si>
  <si>
    <t>Szoc. és Munkaügyi Min. jelzőrendszeres házi segítségny. fejl.</t>
  </si>
  <si>
    <t>Hévízi Kistérs. Önkormányzatainak T. T. tám. logopédia</t>
  </si>
  <si>
    <t>Városi jegyzők által működtetett szakértői biz. bevétele</t>
  </si>
  <si>
    <t>Hévíz, József A. u. 2. eü-i alapellátási intézet akadályment.</t>
  </si>
  <si>
    <t>Hévíz, József A. u. 2. eü-i alapellátási int.t akadályment. ÁFA</t>
  </si>
  <si>
    <t>Városi jegyzők által működtetett szakértői bizottság kiadása</t>
  </si>
  <si>
    <t>Városi jegyzők által működtetett szakértői bizottság (külső személy)</t>
  </si>
  <si>
    <t>Városi jegyzők által működtetett szakértői bizottság fogl. járulékok</t>
  </si>
  <si>
    <t>Városi jegyzők által működtetett szakértői bizottság (külső személy) foglalkoztatói járulék</t>
  </si>
  <si>
    <t>2645-91/2008. ikt. sz.</t>
  </si>
  <si>
    <t>MTESZ Vas Megyei Szervezete</t>
  </si>
  <si>
    <t>Társadalmi szervezetek támogatása</t>
  </si>
  <si>
    <t>Normatív állami tám. műk-re közoktatási intézményi fa. ellátása</t>
  </si>
  <si>
    <t>Kistérségi támogatás műk-re továbbtanulás, pályaválasztás</t>
  </si>
  <si>
    <t>2645-104/2008. ikt. sz.</t>
  </si>
  <si>
    <t>T/II/3/4. számú táblázat</t>
  </si>
  <si>
    <t>Önk-i tám. felhalmozásra</t>
  </si>
  <si>
    <t>Önki-i tám. felhalmozásra</t>
  </si>
  <si>
    <t>2645-104/2008.</t>
  </si>
  <si>
    <t>Vízdíj, áramdíj, kisérékű. t. eszköz</t>
  </si>
  <si>
    <t>ÁHT-n kívüli működési c. pénzeszköz átvétel</t>
  </si>
  <si>
    <t>Sport program megvalósítás önrész</t>
  </si>
  <si>
    <t>20000178U</t>
  </si>
  <si>
    <t>Jelzőrendszeres házi segítségnyújtás fejlesztése Hévíz kistérségben</t>
  </si>
  <si>
    <t>2645-84/2008. ikt. sz.</t>
  </si>
  <si>
    <t>Jutalomkerethez TB 29 % +Munkaadói j.</t>
  </si>
  <si>
    <t>17/2008. (X. 28.) KT. hat.</t>
  </si>
  <si>
    <t>Brunszvik T. N. O. Ó. kistérségi tám. működésre</t>
  </si>
  <si>
    <t>Csokonai Asztal Társaság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</si>
</sst>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3"/>
  </sheetPr>
  <dimension ref="A1:H111"/>
  <sheetViews>
    <sheetView workbookViewId="0" topLeftCell="A1">
      <selection activeCell="E23" sqref="E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16</v>
      </c>
      <c r="G1" s="94"/>
      <c r="H1" s="94"/>
    </row>
    <row r="2" spans="1:2" ht="15.75" customHeight="1">
      <c r="A2" s="95" t="s">
        <v>1</v>
      </c>
      <c r="B2" s="95"/>
    </row>
    <row r="3" spans="1:2" ht="15.75" customHeight="1">
      <c r="A3" s="30"/>
      <c r="B3" s="30"/>
    </row>
    <row r="4" spans="1:8" ht="14.25" customHeight="1">
      <c r="A4" s="98" t="s">
        <v>2</v>
      </c>
      <c r="B4" s="98"/>
      <c r="C4" s="98"/>
      <c r="D4" s="98"/>
      <c r="E4" s="98"/>
      <c r="F4" s="98"/>
      <c r="G4" s="98"/>
      <c r="H4" s="98"/>
    </row>
    <row r="5" spans="1:8" ht="13.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ht="30">
      <c r="A10" s="27">
        <v>39797</v>
      </c>
      <c r="B10" s="17" t="s">
        <v>152</v>
      </c>
      <c r="C10" s="15" t="s">
        <v>216</v>
      </c>
      <c r="D10" s="19"/>
      <c r="E10" s="19"/>
      <c r="F10" s="11">
        <v>7784000</v>
      </c>
      <c r="G10" s="8"/>
      <c r="H10" s="14" t="s">
        <v>521</v>
      </c>
    </row>
    <row r="11" spans="1:8" ht="29.25">
      <c r="A11" s="27"/>
      <c r="B11" s="17" t="s">
        <v>217</v>
      </c>
      <c r="C11" s="15" t="s">
        <v>218</v>
      </c>
      <c r="D11" s="19"/>
      <c r="E11" s="19"/>
      <c r="F11" s="11">
        <v>2000000</v>
      </c>
      <c r="G11" s="8"/>
      <c r="H11" s="52" t="s">
        <v>219</v>
      </c>
    </row>
    <row r="12" spans="1:8" ht="30">
      <c r="A12" s="27"/>
      <c r="B12" s="21" t="s">
        <v>80</v>
      </c>
      <c r="C12" s="15" t="s">
        <v>220</v>
      </c>
      <c r="D12" s="19"/>
      <c r="E12" s="19"/>
      <c r="F12" s="8">
        <v>1780000</v>
      </c>
      <c r="G12" s="8"/>
      <c r="H12" s="14" t="s">
        <v>221</v>
      </c>
    </row>
    <row r="13" spans="1:8" ht="30">
      <c r="A13" s="27"/>
      <c r="B13" s="21" t="s">
        <v>80</v>
      </c>
      <c r="C13" s="15" t="s">
        <v>222</v>
      </c>
      <c r="D13" s="19"/>
      <c r="E13" s="19"/>
      <c r="F13" s="8"/>
      <c r="G13" s="8">
        <v>110000</v>
      </c>
      <c r="H13" s="14" t="s">
        <v>223</v>
      </c>
    </row>
    <row r="14" spans="1:8" ht="15.75">
      <c r="A14" s="27"/>
      <c r="B14" s="21" t="s">
        <v>80</v>
      </c>
      <c r="C14" s="15" t="s">
        <v>224</v>
      </c>
      <c r="D14" s="19"/>
      <c r="E14" s="19"/>
      <c r="F14" s="8">
        <v>1398000</v>
      </c>
      <c r="G14" s="8"/>
      <c r="H14" s="14" t="s">
        <v>164</v>
      </c>
    </row>
    <row r="15" spans="1:8" ht="30">
      <c r="A15" s="27"/>
      <c r="B15" s="21" t="s">
        <v>80</v>
      </c>
      <c r="C15" s="15" t="s">
        <v>224</v>
      </c>
      <c r="D15" s="19"/>
      <c r="E15" s="19"/>
      <c r="F15" s="8">
        <v>4264000</v>
      </c>
      <c r="G15" s="8"/>
      <c r="H15" s="14" t="s">
        <v>153</v>
      </c>
    </row>
    <row r="16" spans="1:8" ht="30">
      <c r="A16" s="27"/>
      <c r="B16" s="21" t="s">
        <v>80</v>
      </c>
      <c r="C16" s="15"/>
      <c r="D16" s="19"/>
      <c r="E16" s="19"/>
      <c r="F16" s="8"/>
      <c r="G16" s="8">
        <v>996000</v>
      </c>
      <c r="H16" s="14" t="s">
        <v>225</v>
      </c>
    </row>
    <row r="17" spans="1:8" ht="15.75">
      <c r="A17" s="27"/>
      <c r="B17" s="21" t="s">
        <v>80</v>
      </c>
      <c r="C17" s="15" t="s">
        <v>226</v>
      </c>
      <c r="D17" s="19"/>
      <c r="E17" s="19"/>
      <c r="F17" s="8">
        <v>5953000</v>
      </c>
      <c r="G17" s="8"/>
      <c r="H17" s="14" t="s">
        <v>522</v>
      </c>
    </row>
    <row r="18" spans="1:8" ht="30">
      <c r="A18" s="27"/>
      <c r="B18" s="21" t="s">
        <v>80</v>
      </c>
      <c r="C18" s="15" t="s">
        <v>227</v>
      </c>
      <c r="D18" s="19"/>
      <c r="E18" s="19"/>
      <c r="F18" s="8"/>
      <c r="G18" s="8">
        <v>7537000</v>
      </c>
      <c r="H18" s="14" t="s">
        <v>228</v>
      </c>
    </row>
    <row r="19" spans="1:8" ht="15.75">
      <c r="A19" s="27"/>
      <c r="B19" s="21" t="s">
        <v>80</v>
      </c>
      <c r="C19" s="15" t="s">
        <v>229</v>
      </c>
      <c r="D19" s="19"/>
      <c r="E19" s="19"/>
      <c r="F19" s="8"/>
      <c r="G19" s="8">
        <v>355000</v>
      </c>
      <c r="H19" s="14" t="s">
        <v>523</v>
      </c>
    </row>
    <row r="20" spans="1:8" ht="15.75">
      <c r="A20" s="27"/>
      <c r="B20" s="17" t="s">
        <v>81</v>
      </c>
      <c r="C20" s="15"/>
      <c r="D20" s="19"/>
      <c r="E20" s="19"/>
      <c r="F20" s="11">
        <f>SUM(F12:F19)</f>
        <v>13395000</v>
      </c>
      <c r="G20" s="11">
        <f>SUM(G12:G19)</f>
        <v>8998000</v>
      </c>
      <c r="H20" s="14"/>
    </row>
    <row r="21" spans="1:8" ht="30">
      <c r="A21" s="27"/>
      <c r="B21" s="21" t="s">
        <v>147</v>
      </c>
      <c r="C21" s="15" t="s">
        <v>263</v>
      </c>
      <c r="D21" s="19"/>
      <c r="E21" s="19"/>
      <c r="F21" s="8"/>
      <c r="G21" s="8">
        <v>144000</v>
      </c>
      <c r="H21" s="14" t="s">
        <v>231</v>
      </c>
    </row>
    <row r="22" spans="1:8" ht="30">
      <c r="A22" s="27"/>
      <c r="B22" s="21" t="s">
        <v>147</v>
      </c>
      <c r="C22" s="15" t="s">
        <v>259</v>
      </c>
      <c r="D22" s="19"/>
      <c r="E22" s="19"/>
      <c r="F22" s="8">
        <v>1302000</v>
      </c>
      <c r="G22" s="8"/>
      <c r="H22" s="14" t="s">
        <v>230</v>
      </c>
    </row>
    <row r="23" spans="1:8" ht="30">
      <c r="A23" s="27"/>
      <c r="B23" s="21" t="s">
        <v>147</v>
      </c>
      <c r="C23" s="15" t="s">
        <v>259</v>
      </c>
      <c r="D23" s="19"/>
      <c r="E23" s="19"/>
      <c r="F23" s="8">
        <v>120000</v>
      </c>
      <c r="G23" s="8"/>
      <c r="H23" s="14" t="s">
        <v>232</v>
      </c>
    </row>
    <row r="24" spans="1:8" ht="30">
      <c r="A24" s="27"/>
      <c r="B24" s="21" t="s">
        <v>147</v>
      </c>
      <c r="C24" s="15" t="s">
        <v>259</v>
      </c>
      <c r="D24" s="19"/>
      <c r="E24" s="19"/>
      <c r="F24" s="8">
        <v>333000</v>
      </c>
      <c r="G24" s="8"/>
      <c r="H24" s="14" t="s">
        <v>233</v>
      </c>
    </row>
    <row r="25" spans="1:8" ht="30">
      <c r="A25" s="27"/>
      <c r="B25" s="21" t="s">
        <v>147</v>
      </c>
      <c r="C25" s="15" t="s">
        <v>234</v>
      </c>
      <c r="D25" s="19"/>
      <c r="E25" s="19"/>
      <c r="F25" s="8">
        <v>570000</v>
      </c>
      <c r="G25" s="8"/>
      <c r="H25" s="14" t="s">
        <v>524</v>
      </c>
    </row>
    <row r="26" spans="1:8" ht="30">
      <c r="A26" s="27"/>
      <c r="B26" s="21" t="s">
        <v>147</v>
      </c>
      <c r="C26" s="15" t="s">
        <v>235</v>
      </c>
      <c r="D26" s="19"/>
      <c r="E26" s="19"/>
      <c r="F26" s="8"/>
      <c r="G26" s="8">
        <v>192000</v>
      </c>
      <c r="H26" s="14" t="s">
        <v>236</v>
      </c>
    </row>
    <row r="27" spans="1:8" ht="30">
      <c r="A27" s="27"/>
      <c r="B27" s="21" t="s">
        <v>147</v>
      </c>
      <c r="C27" s="15" t="s">
        <v>237</v>
      </c>
      <c r="D27" s="19"/>
      <c r="E27" s="19"/>
      <c r="F27" s="8">
        <v>132000</v>
      </c>
      <c r="G27" s="8"/>
      <c r="H27" s="14" t="s">
        <v>238</v>
      </c>
    </row>
    <row r="28" spans="1:8" ht="30">
      <c r="A28" s="27"/>
      <c r="B28" s="21" t="s">
        <v>147</v>
      </c>
      <c r="C28" s="15" t="s">
        <v>239</v>
      </c>
      <c r="D28" s="19"/>
      <c r="E28" s="19"/>
      <c r="F28" s="8"/>
      <c r="G28" s="8">
        <v>176000</v>
      </c>
      <c r="H28" s="14" t="s">
        <v>525</v>
      </c>
    </row>
    <row r="29" spans="1:8" ht="30">
      <c r="A29" s="27"/>
      <c r="B29" s="21" t="s">
        <v>147</v>
      </c>
      <c r="C29" s="15" t="s">
        <v>239</v>
      </c>
      <c r="D29" s="19"/>
      <c r="E29" s="19"/>
      <c r="F29" s="8"/>
      <c r="G29" s="8">
        <v>253000</v>
      </c>
      <c r="H29" s="14" t="s">
        <v>240</v>
      </c>
    </row>
    <row r="30" spans="1:8" ht="30">
      <c r="A30" s="27"/>
      <c r="B30" s="21" t="s">
        <v>147</v>
      </c>
      <c r="C30" s="15" t="s">
        <v>241</v>
      </c>
      <c r="D30" s="19"/>
      <c r="E30" s="19"/>
      <c r="F30" s="8">
        <v>90000</v>
      </c>
      <c r="G30" s="8"/>
      <c r="H30" s="14" t="s">
        <v>526</v>
      </c>
    </row>
    <row r="31" spans="1:8" ht="29.25">
      <c r="A31" s="27"/>
      <c r="B31" s="17" t="s">
        <v>148</v>
      </c>
      <c r="C31" s="15"/>
      <c r="D31" s="19"/>
      <c r="E31" s="19"/>
      <c r="F31" s="11">
        <f>SUM(F21:F30)</f>
        <v>2547000</v>
      </c>
      <c r="G31" s="11">
        <f>SUM(G21:G29)</f>
        <v>765000</v>
      </c>
      <c r="H31" s="14"/>
    </row>
    <row r="32" spans="1:8" ht="15.75">
      <c r="A32" s="9"/>
      <c r="B32" s="10" t="s">
        <v>14</v>
      </c>
      <c r="C32" s="10"/>
      <c r="D32" s="10"/>
      <c r="E32" s="10"/>
      <c r="F32" s="11">
        <f>F20+F31+F11+F10</f>
        <v>25726000</v>
      </c>
      <c r="G32" s="11">
        <f>G20+G31+G11+G10</f>
        <v>9763000</v>
      </c>
      <c r="H32" s="13"/>
    </row>
    <row r="33" spans="1:8" ht="15.75">
      <c r="A33" s="9"/>
      <c r="B33" s="10" t="s">
        <v>23</v>
      </c>
      <c r="C33" s="7"/>
      <c r="D33" s="7"/>
      <c r="E33" s="7"/>
      <c r="F33" s="96">
        <f>F32-G32</f>
        <v>15963000</v>
      </c>
      <c r="G33" s="96"/>
      <c r="H33" s="13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</sheetData>
  <mergeCells count="7">
    <mergeCell ref="F1:H1"/>
    <mergeCell ref="A1:B1"/>
    <mergeCell ref="A2:B2"/>
    <mergeCell ref="F33:G33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H94"/>
  <sheetViews>
    <sheetView workbookViewId="0" topLeftCell="A1">
      <selection activeCell="D22" sqref="D2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93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188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39797</v>
      </c>
      <c r="B13" s="19" t="s">
        <v>31</v>
      </c>
      <c r="C13" s="15" t="s">
        <v>371</v>
      </c>
      <c r="D13" s="15"/>
      <c r="E13" s="15"/>
      <c r="F13" s="8"/>
      <c r="G13" s="8">
        <v>3000000</v>
      </c>
      <c r="H13" s="14" t="s">
        <v>294</v>
      </c>
    </row>
    <row r="14" spans="1:8" ht="15.75">
      <c r="A14" s="27"/>
      <c r="B14" s="19" t="s">
        <v>167</v>
      </c>
      <c r="C14" s="15" t="s">
        <v>371</v>
      </c>
      <c r="D14" s="15"/>
      <c r="E14" s="15"/>
      <c r="F14" s="8">
        <v>3000000</v>
      </c>
      <c r="G14" s="8"/>
      <c r="H14" s="14" t="s">
        <v>380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3000000</v>
      </c>
      <c r="G15" s="12">
        <f>SUM(G13:G14)</f>
        <v>3000000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104"/>
  <sheetViews>
    <sheetView workbookViewId="0" topLeftCell="A7">
      <selection activeCell="A8" sqref="A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94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39797</v>
      </c>
      <c r="B8" s="19" t="s">
        <v>85</v>
      </c>
      <c r="C8" s="15" t="s">
        <v>371</v>
      </c>
      <c r="D8" s="15"/>
      <c r="E8" s="15"/>
      <c r="F8" s="8">
        <v>2500000</v>
      </c>
      <c r="G8" s="8"/>
      <c r="H8" s="14" t="s">
        <v>381</v>
      </c>
    </row>
    <row r="9" spans="1:8" ht="15.75">
      <c r="A9" s="27"/>
      <c r="B9" s="19" t="s">
        <v>85</v>
      </c>
      <c r="C9" s="15" t="s">
        <v>371</v>
      </c>
      <c r="D9" s="15"/>
      <c r="E9" s="15"/>
      <c r="F9" s="8">
        <v>500000</v>
      </c>
      <c r="G9" s="8"/>
      <c r="H9" s="14" t="s">
        <v>382</v>
      </c>
    </row>
    <row r="10" spans="1:8" ht="15.75">
      <c r="A10" s="27"/>
      <c r="B10" s="10" t="s">
        <v>88</v>
      </c>
      <c r="C10" s="15"/>
      <c r="D10" s="15"/>
      <c r="E10" s="15"/>
      <c r="F10" s="11">
        <f>SUM(F8:F9)</f>
        <v>3000000</v>
      </c>
      <c r="G10" s="8"/>
      <c r="H10" s="14"/>
    </row>
    <row r="11" spans="1:8" ht="15.75">
      <c r="A11" s="27"/>
      <c r="B11" s="19" t="s">
        <v>89</v>
      </c>
      <c r="C11" s="15" t="s">
        <v>371</v>
      </c>
      <c r="D11" s="15"/>
      <c r="E11" s="15"/>
      <c r="F11" s="8">
        <v>133000</v>
      </c>
      <c r="G11" s="8"/>
      <c r="H11" s="14" t="s">
        <v>383</v>
      </c>
    </row>
    <row r="12" spans="1:8" ht="15.75">
      <c r="A12" s="27"/>
      <c r="B12" s="19" t="s">
        <v>89</v>
      </c>
      <c r="C12" s="15" t="s">
        <v>371</v>
      </c>
      <c r="D12" s="15"/>
      <c r="E12" s="15"/>
      <c r="F12" s="8">
        <v>227000</v>
      </c>
      <c r="G12" s="8"/>
      <c r="H12" s="14" t="s">
        <v>383</v>
      </c>
    </row>
    <row r="13" spans="1:8" ht="15.75">
      <c r="A13" s="27"/>
      <c r="B13" s="19" t="s">
        <v>89</v>
      </c>
      <c r="C13" s="15" t="s">
        <v>371</v>
      </c>
      <c r="D13" s="15"/>
      <c r="E13" s="15"/>
      <c r="F13" s="8">
        <v>351000</v>
      </c>
      <c r="G13" s="8"/>
      <c r="H13" s="14" t="s">
        <v>383</v>
      </c>
    </row>
    <row r="14" spans="1:8" ht="15.75">
      <c r="A14" s="27"/>
      <c r="B14" s="19" t="s">
        <v>89</v>
      </c>
      <c r="C14" s="15" t="s">
        <v>343</v>
      </c>
      <c r="D14" s="15"/>
      <c r="E14" s="15"/>
      <c r="F14" s="8">
        <v>9723000</v>
      </c>
      <c r="G14" s="8"/>
      <c r="H14" s="14" t="s">
        <v>384</v>
      </c>
    </row>
    <row r="15" spans="1:8" ht="15.75">
      <c r="A15" s="27"/>
      <c r="B15" s="10" t="s">
        <v>174</v>
      </c>
      <c r="C15" s="15"/>
      <c r="D15" s="15"/>
      <c r="E15" s="15"/>
      <c r="F15" s="11">
        <f>SUM(F11:F14)</f>
        <v>10434000</v>
      </c>
      <c r="G15" s="8"/>
      <c r="H15" s="14"/>
    </row>
    <row r="16" spans="1:8" ht="30">
      <c r="A16" s="27"/>
      <c r="B16" s="19" t="s">
        <v>167</v>
      </c>
      <c r="C16" s="15" t="s">
        <v>371</v>
      </c>
      <c r="D16" s="15"/>
      <c r="E16" s="15"/>
      <c r="F16" s="8">
        <v>42000</v>
      </c>
      <c r="G16" s="8"/>
      <c r="H16" s="14" t="s">
        <v>386</v>
      </c>
    </row>
    <row r="17" spans="1:8" ht="30">
      <c r="A17" s="27"/>
      <c r="B17" s="19" t="s">
        <v>167</v>
      </c>
      <c r="C17" s="15" t="s">
        <v>371</v>
      </c>
      <c r="D17" s="15"/>
      <c r="E17" s="15"/>
      <c r="F17" s="8">
        <v>73000</v>
      </c>
      <c r="G17" s="8"/>
      <c r="H17" s="14" t="s">
        <v>386</v>
      </c>
    </row>
    <row r="18" spans="1:8" ht="15.75">
      <c r="A18" s="27"/>
      <c r="B18" s="19" t="s">
        <v>167</v>
      </c>
      <c r="C18" s="15" t="s">
        <v>371</v>
      </c>
      <c r="D18" s="15"/>
      <c r="E18" s="15"/>
      <c r="F18" s="8">
        <v>1000000</v>
      </c>
      <c r="G18" s="8"/>
      <c r="H18" s="14" t="s">
        <v>387</v>
      </c>
    </row>
    <row r="19" spans="1:8" ht="30">
      <c r="A19" s="27"/>
      <c r="B19" s="19" t="s">
        <v>167</v>
      </c>
      <c r="C19" s="15" t="s">
        <v>371</v>
      </c>
      <c r="D19" s="15"/>
      <c r="E19" s="15"/>
      <c r="F19" s="8">
        <v>91000</v>
      </c>
      <c r="G19" s="8"/>
      <c r="H19" s="14" t="s">
        <v>386</v>
      </c>
    </row>
    <row r="20" spans="1:8" ht="30">
      <c r="A20" s="27"/>
      <c r="B20" s="19" t="s">
        <v>167</v>
      </c>
      <c r="C20" s="15" t="s">
        <v>343</v>
      </c>
      <c r="D20" s="15"/>
      <c r="E20" s="15"/>
      <c r="F20" s="8">
        <v>3112000</v>
      </c>
      <c r="G20" s="8"/>
      <c r="H20" s="14" t="s">
        <v>388</v>
      </c>
    </row>
    <row r="21" spans="1:8" ht="31.5">
      <c r="A21" s="27"/>
      <c r="B21" s="29" t="s">
        <v>385</v>
      </c>
      <c r="C21" s="15"/>
      <c r="D21" s="15"/>
      <c r="E21" s="15"/>
      <c r="F21" s="11">
        <f>SUM(F16:F20)</f>
        <v>4318000</v>
      </c>
      <c r="G21" s="8"/>
      <c r="H21" s="14"/>
    </row>
    <row r="22" spans="1:8" ht="15.75">
      <c r="A22" s="27"/>
      <c r="B22" s="28" t="s">
        <v>165</v>
      </c>
      <c r="C22" s="15" t="s">
        <v>371</v>
      </c>
      <c r="D22" s="15"/>
      <c r="E22" s="15"/>
      <c r="F22" s="8">
        <v>558000</v>
      </c>
      <c r="G22" s="8"/>
      <c r="H22" s="14" t="s">
        <v>389</v>
      </c>
    </row>
    <row r="23" spans="1:8" ht="15.75">
      <c r="A23" s="27"/>
      <c r="B23" s="28" t="s">
        <v>165</v>
      </c>
      <c r="C23" s="15" t="s">
        <v>390</v>
      </c>
      <c r="D23" s="15"/>
      <c r="E23" s="15"/>
      <c r="F23" s="8"/>
      <c r="G23" s="8">
        <v>158000</v>
      </c>
      <c r="H23" s="14" t="s">
        <v>391</v>
      </c>
    </row>
    <row r="24" spans="1:8" ht="31.5">
      <c r="A24" s="27"/>
      <c r="B24" s="29" t="s">
        <v>178</v>
      </c>
      <c r="C24" s="15"/>
      <c r="D24" s="15"/>
      <c r="E24" s="15"/>
      <c r="F24" s="11">
        <f>SUM(F22:F23)</f>
        <v>558000</v>
      </c>
      <c r="G24" s="11">
        <f>SUM(G22:G23)</f>
        <v>158000</v>
      </c>
      <c r="H24" s="14"/>
    </row>
    <row r="25" spans="1:8" ht="15.75">
      <c r="A25" s="9"/>
      <c r="B25" s="10" t="s">
        <v>14</v>
      </c>
      <c r="C25" s="7"/>
      <c r="D25" s="7"/>
      <c r="E25" s="7"/>
      <c r="F25" s="12">
        <f>F10+F15+F21+F24</f>
        <v>18310000</v>
      </c>
      <c r="G25" s="12">
        <f>G10+G15+G21+G24</f>
        <v>158000</v>
      </c>
      <c r="H25" s="13"/>
    </row>
    <row r="26" spans="1:8" ht="15.75">
      <c r="A26" s="9"/>
      <c r="B26" s="10" t="s">
        <v>23</v>
      </c>
      <c r="C26" s="7"/>
      <c r="D26" s="7"/>
      <c r="E26" s="7"/>
      <c r="F26" s="96">
        <f>F25-G25</f>
        <v>18152000</v>
      </c>
      <c r="G26" s="96"/>
      <c r="H26" s="13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A4:H4"/>
    <mergeCell ref="F6:G6"/>
    <mergeCell ref="F26:G2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93"/>
  <sheetViews>
    <sheetView workbookViewId="0" topLeftCell="A1">
      <selection activeCell="A12" sqref="A1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392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30">
      <c r="A12" s="27">
        <v>39797</v>
      </c>
      <c r="B12" s="19" t="s">
        <v>85</v>
      </c>
      <c r="C12" s="15" t="s">
        <v>371</v>
      </c>
      <c r="D12" s="15"/>
      <c r="E12" s="15"/>
      <c r="F12" s="8"/>
      <c r="G12" s="8">
        <v>230000</v>
      </c>
      <c r="H12" s="14" t="s">
        <v>393</v>
      </c>
    </row>
    <row r="13" spans="1:8" ht="15.75">
      <c r="A13" s="27"/>
      <c r="B13" s="19" t="s">
        <v>85</v>
      </c>
      <c r="C13" s="15" t="s">
        <v>371</v>
      </c>
      <c r="D13" s="15"/>
      <c r="E13" s="15"/>
      <c r="F13" s="8">
        <v>230000</v>
      </c>
      <c r="G13" s="8"/>
      <c r="H13" s="14" t="s">
        <v>381</v>
      </c>
    </row>
    <row r="14" spans="1:8" ht="15.75">
      <c r="A14" s="9"/>
      <c r="B14" s="10" t="s">
        <v>14</v>
      </c>
      <c r="C14" s="7"/>
      <c r="D14" s="7"/>
      <c r="E14" s="7"/>
      <c r="F14" s="12">
        <f>SUM(F12:F13)</f>
        <v>230000</v>
      </c>
      <c r="G14" s="12">
        <f>SUM(G12:G13)</f>
        <v>230000</v>
      </c>
      <c r="H14" s="13"/>
    </row>
    <row r="15" spans="1:8" ht="15.75">
      <c r="A15" s="9"/>
      <c r="B15" s="10" t="s">
        <v>23</v>
      </c>
      <c r="C15" s="7"/>
      <c r="D15" s="7"/>
      <c r="E15" s="7"/>
      <c r="F15" s="96">
        <f>F14-G14</f>
        <v>0</v>
      </c>
      <c r="G15" s="96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101"/>
  <sheetViews>
    <sheetView workbookViewId="0" topLeftCell="A1">
      <selection activeCell="C13" sqref="C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95</v>
      </c>
      <c r="B1" s="99"/>
      <c r="F1" s="100" t="s">
        <v>96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1.5">
      <c r="A13" s="27">
        <v>39797</v>
      </c>
      <c r="B13" s="29" t="s">
        <v>394</v>
      </c>
      <c r="C13" s="15" t="s">
        <v>395</v>
      </c>
      <c r="D13" s="15"/>
      <c r="E13" s="15"/>
      <c r="F13" s="11">
        <v>2073000</v>
      </c>
      <c r="G13" s="8"/>
      <c r="H13" s="14" t="s">
        <v>396</v>
      </c>
    </row>
    <row r="14" spans="1:8" ht="30">
      <c r="A14" s="27"/>
      <c r="B14" s="29" t="s">
        <v>80</v>
      </c>
      <c r="C14" s="15" t="s">
        <v>395</v>
      </c>
      <c r="D14" s="15"/>
      <c r="E14" s="15"/>
      <c r="F14" s="11">
        <v>1260000</v>
      </c>
      <c r="G14" s="8"/>
      <c r="H14" s="14" t="s">
        <v>397</v>
      </c>
    </row>
    <row r="15" spans="1:8" ht="31.5">
      <c r="A15" s="27"/>
      <c r="B15" s="29" t="s">
        <v>147</v>
      </c>
      <c r="C15" s="15" t="s">
        <v>395</v>
      </c>
      <c r="D15" s="15"/>
      <c r="E15" s="15"/>
      <c r="F15" s="11">
        <v>102000</v>
      </c>
      <c r="G15" s="8"/>
      <c r="H15" s="14" t="s">
        <v>75</v>
      </c>
    </row>
    <row r="16" spans="1:8" ht="15.75">
      <c r="A16" s="27"/>
      <c r="B16" s="28" t="s">
        <v>31</v>
      </c>
      <c r="C16" s="15" t="s">
        <v>398</v>
      </c>
      <c r="D16" s="15"/>
      <c r="E16" s="15"/>
      <c r="F16" s="8">
        <v>217000</v>
      </c>
      <c r="G16" s="8"/>
      <c r="H16" s="14" t="s">
        <v>173</v>
      </c>
    </row>
    <row r="17" spans="1:8" ht="15.75">
      <c r="A17" s="27"/>
      <c r="B17" s="28" t="s">
        <v>31</v>
      </c>
      <c r="C17" s="15" t="s">
        <v>398</v>
      </c>
      <c r="D17" s="15"/>
      <c r="E17" s="15"/>
      <c r="F17" s="8">
        <v>431000</v>
      </c>
      <c r="G17" s="8"/>
      <c r="H17" s="14" t="s">
        <v>399</v>
      </c>
    </row>
    <row r="18" spans="1:8" ht="15.75">
      <c r="A18" s="27"/>
      <c r="B18" s="28" t="s">
        <v>31</v>
      </c>
      <c r="C18" s="15" t="s">
        <v>349</v>
      </c>
      <c r="D18" s="15"/>
      <c r="E18" s="15"/>
      <c r="F18" s="8">
        <v>100000</v>
      </c>
      <c r="G18" s="8"/>
      <c r="H18" s="14" t="s">
        <v>400</v>
      </c>
    </row>
    <row r="19" spans="1:8" ht="30">
      <c r="A19" s="27"/>
      <c r="B19" s="28" t="s">
        <v>31</v>
      </c>
      <c r="C19" s="15" t="s">
        <v>343</v>
      </c>
      <c r="D19" s="15"/>
      <c r="E19" s="15"/>
      <c r="F19" s="8">
        <v>8779000</v>
      </c>
      <c r="G19" s="8"/>
      <c r="H19" s="14" t="s">
        <v>401</v>
      </c>
    </row>
    <row r="20" spans="1:8" ht="15.75">
      <c r="A20" s="27"/>
      <c r="B20" s="28" t="s">
        <v>31</v>
      </c>
      <c r="C20" s="15" t="s">
        <v>227</v>
      </c>
      <c r="D20" s="15"/>
      <c r="E20" s="15"/>
      <c r="F20" s="8"/>
      <c r="G20" s="8">
        <v>1674000</v>
      </c>
      <c r="H20" s="14" t="s">
        <v>173</v>
      </c>
    </row>
    <row r="21" spans="1:8" ht="31.5">
      <c r="A21" s="27"/>
      <c r="B21" s="29" t="s">
        <v>84</v>
      </c>
      <c r="C21" s="15"/>
      <c r="D21" s="15"/>
      <c r="E21" s="15"/>
      <c r="F21" s="11">
        <f>SUM(F16:F20)</f>
        <v>9527000</v>
      </c>
      <c r="G21" s="11">
        <f>SUM(G16:G20)</f>
        <v>1674000</v>
      </c>
      <c r="H21" s="14"/>
    </row>
    <row r="22" spans="1:8" ht="15.75">
      <c r="A22" s="9"/>
      <c r="B22" s="10" t="s">
        <v>14</v>
      </c>
      <c r="C22" s="7"/>
      <c r="D22" s="7"/>
      <c r="E22" s="7"/>
      <c r="F22" s="12">
        <f>F13+F14+F15+F21</f>
        <v>12962000</v>
      </c>
      <c r="G22" s="12">
        <f>G13+G14+G15+G21</f>
        <v>1674000</v>
      </c>
      <c r="H22" s="13"/>
    </row>
    <row r="23" spans="1:8" ht="15.75">
      <c r="A23" s="9"/>
      <c r="B23" s="10" t="s">
        <v>23</v>
      </c>
      <c r="C23" s="7"/>
      <c r="D23" s="7"/>
      <c r="E23" s="7"/>
      <c r="F23" s="96">
        <f>F22-G22</f>
        <v>11288000</v>
      </c>
      <c r="G23" s="96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103"/>
  <sheetViews>
    <sheetView workbookViewId="0" topLeftCell="A1">
      <selection activeCell="E25" sqref="E2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95</v>
      </c>
      <c r="B1" s="99"/>
      <c r="F1" s="101" t="s">
        <v>97</v>
      </c>
      <c r="G1" s="101"/>
      <c r="H1" s="101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39797</v>
      </c>
      <c r="B8" s="19" t="s">
        <v>85</v>
      </c>
      <c r="C8" s="15" t="s">
        <v>398</v>
      </c>
      <c r="D8" s="15"/>
      <c r="E8" s="15"/>
      <c r="F8" s="8">
        <v>359000</v>
      </c>
      <c r="G8" s="8"/>
      <c r="H8" s="14" t="s">
        <v>403</v>
      </c>
    </row>
    <row r="9" spans="1:8" ht="15.75">
      <c r="A9" s="27"/>
      <c r="B9" s="19" t="s">
        <v>85</v>
      </c>
      <c r="C9" s="15" t="s">
        <v>398</v>
      </c>
      <c r="D9" s="15"/>
      <c r="E9" s="15"/>
      <c r="F9" s="8">
        <v>72000</v>
      </c>
      <c r="G9" s="8"/>
      <c r="H9" s="14" t="s">
        <v>404</v>
      </c>
    </row>
    <row r="10" spans="1:8" ht="15.75">
      <c r="A10" s="27"/>
      <c r="B10" s="19" t="s">
        <v>85</v>
      </c>
      <c r="C10" s="15" t="s">
        <v>395</v>
      </c>
      <c r="D10" s="15"/>
      <c r="E10" s="15"/>
      <c r="F10" s="8">
        <v>1727000</v>
      </c>
      <c r="G10" s="8"/>
      <c r="H10" s="14" t="s">
        <v>405</v>
      </c>
    </row>
    <row r="11" spans="1:8" ht="15.75">
      <c r="A11" s="27"/>
      <c r="B11" s="19" t="s">
        <v>85</v>
      </c>
      <c r="C11" s="15" t="s">
        <v>395</v>
      </c>
      <c r="D11" s="15"/>
      <c r="E11" s="15"/>
      <c r="F11" s="8">
        <v>346000</v>
      </c>
      <c r="G11" s="8"/>
      <c r="H11" s="14" t="s">
        <v>406</v>
      </c>
    </row>
    <row r="12" spans="1:8" ht="15.75">
      <c r="A12" s="27"/>
      <c r="B12" s="10" t="s">
        <v>88</v>
      </c>
      <c r="C12" s="15"/>
      <c r="D12" s="15"/>
      <c r="E12" s="15"/>
      <c r="F12" s="11">
        <f>SUM(F8:F11)</f>
        <v>2504000</v>
      </c>
      <c r="G12" s="8"/>
      <c r="H12" s="14"/>
    </row>
    <row r="13" spans="1:8" ht="15.75">
      <c r="A13" s="27"/>
      <c r="B13" s="19" t="s">
        <v>89</v>
      </c>
      <c r="C13" s="15" t="s">
        <v>343</v>
      </c>
      <c r="D13" s="15"/>
      <c r="E13" s="15"/>
      <c r="F13" s="8">
        <v>6650000</v>
      </c>
      <c r="G13" s="8"/>
      <c r="H13" s="14" t="s">
        <v>384</v>
      </c>
    </row>
    <row r="14" spans="1:8" ht="30">
      <c r="A14" s="27"/>
      <c r="B14" s="19" t="s">
        <v>89</v>
      </c>
      <c r="C14" s="15" t="s">
        <v>407</v>
      </c>
      <c r="D14" s="15"/>
      <c r="E14" s="15"/>
      <c r="F14" s="8"/>
      <c r="G14" s="8">
        <v>1674000</v>
      </c>
      <c r="H14" s="14" t="s">
        <v>408</v>
      </c>
    </row>
    <row r="15" spans="1:8" ht="15.75">
      <c r="A15" s="27"/>
      <c r="B15" s="19" t="s">
        <v>89</v>
      </c>
      <c r="C15" s="15" t="s">
        <v>395</v>
      </c>
      <c r="D15" s="15"/>
      <c r="E15" s="15"/>
      <c r="F15" s="8">
        <v>77000</v>
      </c>
      <c r="G15" s="8"/>
      <c r="H15" s="14" t="s">
        <v>176</v>
      </c>
    </row>
    <row r="16" spans="1:8" ht="15.75">
      <c r="A16" s="27"/>
      <c r="B16" s="29" t="s">
        <v>174</v>
      </c>
      <c r="C16" s="15"/>
      <c r="D16" s="15"/>
      <c r="E16" s="15"/>
      <c r="F16" s="11">
        <f>SUM(F13:F15)</f>
        <v>6727000</v>
      </c>
      <c r="G16" s="11">
        <f>SUM(G13:G15)</f>
        <v>1674000</v>
      </c>
      <c r="H16" s="14"/>
    </row>
    <row r="17" spans="1:8" ht="15.75">
      <c r="A17" s="27"/>
      <c r="B17" s="28" t="s">
        <v>82</v>
      </c>
      <c r="C17" s="15" t="s">
        <v>343</v>
      </c>
      <c r="D17" s="15"/>
      <c r="E17" s="15"/>
      <c r="F17" s="8">
        <v>2129000</v>
      </c>
      <c r="G17" s="8"/>
      <c r="H17" s="14" t="s">
        <v>409</v>
      </c>
    </row>
    <row r="18" spans="1:8" ht="30">
      <c r="A18" s="27"/>
      <c r="B18" s="28" t="s">
        <v>82</v>
      </c>
      <c r="C18" s="15" t="s">
        <v>395</v>
      </c>
      <c r="D18" s="15"/>
      <c r="E18" s="15"/>
      <c r="F18" s="8">
        <v>25000</v>
      </c>
      <c r="G18" s="8"/>
      <c r="H18" s="14" t="s">
        <v>177</v>
      </c>
    </row>
    <row r="19" spans="1:8" ht="31.5">
      <c r="A19" s="27"/>
      <c r="B19" s="29" t="s">
        <v>98</v>
      </c>
      <c r="C19" s="15"/>
      <c r="D19" s="15"/>
      <c r="E19" s="15"/>
      <c r="F19" s="11">
        <f>SUM(F17:F18)</f>
        <v>2154000</v>
      </c>
      <c r="G19" s="8"/>
      <c r="H19" s="13"/>
    </row>
    <row r="20" spans="1:8" ht="30">
      <c r="A20" s="27"/>
      <c r="B20" s="28" t="s">
        <v>165</v>
      </c>
      <c r="C20" s="15" t="s">
        <v>349</v>
      </c>
      <c r="D20" s="15"/>
      <c r="E20" s="15"/>
      <c r="F20" s="8">
        <v>100000</v>
      </c>
      <c r="G20" s="8"/>
      <c r="H20" s="14" t="s">
        <v>410</v>
      </c>
    </row>
    <row r="21" spans="1:8" ht="30">
      <c r="A21" s="27"/>
      <c r="B21" s="28" t="s">
        <v>165</v>
      </c>
      <c r="C21" s="15" t="s">
        <v>398</v>
      </c>
      <c r="D21" s="15"/>
      <c r="E21" s="15"/>
      <c r="F21" s="8">
        <v>217000</v>
      </c>
      <c r="G21" s="8"/>
      <c r="H21" s="14" t="s">
        <v>402</v>
      </c>
    </row>
    <row r="22" spans="1:8" ht="15.75">
      <c r="A22" s="27"/>
      <c r="B22" s="28" t="s">
        <v>165</v>
      </c>
      <c r="C22" s="15" t="s">
        <v>395</v>
      </c>
      <c r="D22" s="15"/>
      <c r="E22" s="15"/>
      <c r="F22" s="8">
        <v>1260000</v>
      </c>
      <c r="G22" s="8"/>
      <c r="H22" s="14" t="s">
        <v>28</v>
      </c>
    </row>
    <row r="23" spans="1:8" ht="31.5">
      <c r="A23" s="27"/>
      <c r="B23" s="29" t="s">
        <v>178</v>
      </c>
      <c r="C23" s="15"/>
      <c r="D23" s="15"/>
      <c r="E23" s="15"/>
      <c r="F23" s="11">
        <f>SUM(F20:F22)</f>
        <v>1577000</v>
      </c>
      <c r="G23" s="11">
        <f>SUM(G20:G21)</f>
        <v>0</v>
      </c>
      <c r="H23" s="14"/>
    </row>
    <row r="24" spans="1:8" ht="15.75">
      <c r="A24" s="9"/>
      <c r="B24" s="10" t="s">
        <v>14</v>
      </c>
      <c r="C24" s="7"/>
      <c r="D24" s="7"/>
      <c r="E24" s="7"/>
      <c r="F24" s="12">
        <f>F12+F16+F19+F23</f>
        <v>12962000</v>
      </c>
      <c r="G24" s="12">
        <f>G12+G16+G19+G23</f>
        <v>1674000</v>
      </c>
      <c r="H24" s="13"/>
    </row>
    <row r="25" spans="1:8" ht="15.75">
      <c r="A25" s="9"/>
      <c r="B25" s="10" t="s">
        <v>23</v>
      </c>
      <c r="C25" s="7"/>
      <c r="D25" s="7"/>
      <c r="E25" s="7"/>
      <c r="F25" s="96">
        <f>F24-G24</f>
        <v>11288000</v>
      </c>
      <c r="G25" s="96"/>
      <c r="H25" s="13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4:H4"/>
    <mergeCell ref="F6:G6"/>
    <mergeCell ref="F25:G25"/>
    <mergeCell ref="A1:B1"/>
    <mergeCell ref="F1:H1"/>
    <mergeCell ref="A2:B2"/>
    <mergeCell ref="A3:H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H94"/>
  <sheetViews>
    <sheetView workbookViewId="0" topLeftCell="A1">
      <selection activeCell="B20" sqref="B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95</v>
      </c>
      <c r="B1" s="99"/>
      <c r="F1" s="101" t="s">
        <v>215</v>
      </c>
      <c r="G1" s="101"/>
      <c r="H1" s="101"/>
    </row>
    <row r="2" spans="1:2" ht="15.75">
      <c r="A2" s="99" t="s">
        <v>1</v>
      </c>
      <c r="B2" s="99"/>
    </row>
    <row r="3" spans="1:2" ht="50.25" customHeight="1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"/>
      <c r="B9" s="2"/>
      <c r="C9" s="2"/>
      <c r="D9" s="2"/>
      <c r="E9" s="2"/>
      <c r="F9" s="4"/>
      <c r="G9" s="4"/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39797</v>
      </c>
      <c r="B11" s="19" t="s">
        <v>89</v>
      </c>
      <c r="C11" s="15" t="s">
        <v>395</v>
      </c>
      <c r="D11" s="15"/>
      <c r="E11" s="15"/>
      <c r="F11" s="8"/>
      <c r="G11" s="8">
        <v>1190000</v>
      </c>
      <c r="H11" s="14" t="s">
        <v>413</v>
      </c>
    </row>
    <row r="12" spans="1:8" ht="15.75">
      <c r="A12" s="27"/>
      <c r="B12" s="19" t="s">
        <v>411</v>
      </c>
      <c r="C12" s="15" t="s">
        <v>395</v>
      </c>
      <c r="D12" s="15"/>
      <c r="E12" s="15"/>
      <c r="F12" s="8">
        <v>1190000</v>
      </c>
      <c r="G12" s="8"/>
      <c r="H12" s="14" t="s">
        <v>414</v>
      </c>
    </row>
    <row r="13" spans="1:8" ht="15.75">
      <c r="A13" s="27"/>
      <c r="B13" s="19" t="s">
        <v>412</v>
      </c>
      <c r="C13" s="15" t="s">
        <v>395</v>
      </c>
      <c r="D13" s="15"/>
      <c r="E13" s="15"/>
      <c r="F13" s="8"/>
      <c r="G13" s="8">
        <v>1383000</v>
      </c>
      <c r="H13" s="14" t="s">
        <v>413</v>
      </c>
    </row>
    <row r="14" spans="1:8" ht="15.75">
      <c r="A14" s="27"/>
      <c r="B14" s="28" t="s">
        <v>165</v>
      </c>
      <c r="C14" s="15" t="s">
        <v>395</v>
      </c>
      <c r="D14" s="15"/>
      <c r="E14" s="15"/>
      <c r="F14" s="8">
        <v>1383000</v>
      </c>
      <c r="G14" s="8"/>
      <c r="H14" s="14" t="s">
        <v>415</v>
      </c>
    </row>
    <row r="15" spans="1:8" ht="15.75">
      <c r="A15" s="9"/>
      <c r="B15" s="10" t="s">
        <v>14</v>
      </c>
      <c r="C15" s="7"/>
      <c r="D15" s="7"/>
      <c r="E15" s="7"/>
      <c r="F15" s="12">
        <f>SUM(F11:F14)</f>
        <v>2573000</v>
      </c>
      <c r="G15" s="12">
        <f>SUM(G11:G14)</f>
        <v>2573000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7:G7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H106"/>
  <sheetViews>
    <sheetView workbookViewId="0" topLeftCell="A16">
      <selection activeCell="A1" sqref="A1:IV1638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100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39797</v>
      </c>
      <c r="B9" s="29" t="s">
        <v>80</v>
      </c>
      <c r="C9" s="15" t="s">
        <v>416</v>
      </c>
      <c r="D9" s="15"/>
      <c r="E9" s="15"/>
      <c r="F9" s="11">
        <v>650000</v>
      </c>
      <c r="G9" s="8"/>
      <c r="H9" s="14" t="s">
        <v>417</v>
      </c>
    </row>
    <row r="10" spans="1:8" ht="15.75">
      <c r="A10" s="27"/>
      <c r="B10" s="28" t="s">
        <v>31</v>
      </c>
      <c r="C10" s="15" t="s">
        <v>418</v>
      </c>
      <c r="D10" s="15"/>
      <c r="E10" s="15"/>
      <c r="F10" s="8">
        <v>326000</v>
      </c>
      <c r="G10" s="8"/>
      <c r="H10" s="14" t="s">
        <v>173</v>
      </c>
    </row>
    <row r="11" spans="1:8" ht="15.75">
      <c r="A11" s="27"/>
      <c r="B11" s="28" t="s">
        <v>31</v>
      </c>
      <c r="C11" s="15" t="s">
        <v>418</v>
      </c>
      <c r="D11" s="15"/>
      <c r="E11" s="15"/>
      <c r="F11" s="8">
        <v>593000</v>
      </c>
      <c r="G11" s="8"/>
      <c r="H11" s="14" t="s">
        <v>399</v>
      </c>
    </row>
    <row r="12" spans="1:8" ht="15.75">
      <c r="A12" s="27"/>
      <c r="B12" s="28" t="s">
        <v>31</v>
      </c>
      <c r="C12" s="15" t="s">
        <v>418</v>
      </c>
      <c r="D12" s="15"/>
      <c r="E12" s="15"/>
      <c r="F12" s="8">
        <v>70000</v>
      </c>
      <c r="G12" s="8"/>
      <c r="H12" s="14" t="s">
        <v>173</v>
      </c>
    </row>
    <row r="13" spans="1:8" ht="30">
      <c r="A13" s="27"/>
      <c r="B13" s="28" t="s">
        <v>31</v>
      </c>
      <c r="C13" s="15" t="s">
        <v>222</v>
      </c>
      <c r="D13" s="15"/>
      <c r="E13" s="15"/>
      <c r="F13" s="8"/>
      <c r="G13" s="8">
        <v>110000</v>
      </c>
      <c r="H13" s="14" t="s">
        <v>179</v>
      </c>
    </row>
    <row r="14" spans="1:8" ht="30">
      <c r="A14" s="27"/>
      <c r="B14" s="28" t="s">
        <v>31</v>
      </c>
      <c r="C14" s="15" t="s">
        <v>224</v>
      </c>
      <c r="D14" s="15"/>
      <c r="E14" s="15"/>
      <c r="F14" s="8">
        <v>1049000</v>
      </c>
      <c r="G14" s="8"/>
      <c r="H14" s="14" t="s">
        <v>536</v>
      </c>
    </row>
    <row r="15" spans="1:8" ht="30">
      <c r="A15" s="27"/>
      <c r="B15" s="28" t="s">
        <v>31</v>
      </c>
      <c r="C15" s="15" t="s">
        <v>224</v>
      </c>
      <c r="D15" s="15"/>
      <c r="E15" s="15"/>
      <c r="F15" s="8">
        <v>4080000</v>
      </c>
      <c r="G15" s="8"/>
      <c r="H15" s="14" t="s">
        <v>419</v>
      </c>
    </row>
    <row r="16" spans="1:8" ht="30">
      <c r="A16" s="27"/>
      <c r="B16" s="28" t="s">
        <v>31</v>
      </c>
      <c r="C16" s="15" t="s">
        <v>259</v>
      </c>
      <c r="D16" s="15"/>
      <c r="E16" s="15"/>
      <c r="F16" s="8">
        <v>92000</v>
      </c>
      <c r="G16" s="8"/>
      <c r="H16" s="14" t="s">
        <v>537</v>
      </c>
    </row>
    <row r="17" spans="1:8" ht="30">
      <c r="A17" s="27"/>
      <c r="B17" s="28" t="s">
        <v>31</v>
      </c>
      <c r="C17" s="15" t="s">
        <v>259</v>
      </c>
      <c r="D17" s="15"/>
      <c r="E17" s="15"/>
      <c r="F17" s="8">
        <v>143000</v>
      </c>
      <c r="G17" s="8"/>
      <c r="H17" s="59" t="s">
        <v>421</v>
      </c>
    </row>
    <row r="18" spans="1:8" ht="30">
      <c r="A18" s="27"/>
      <c r="B18" s="28" t="s">
        <v>31</v>
      </c>
      <c r="C18" s="15" t="s">
        <v>259</v>
      </c>
      <c r="D18" s="15"/>
      <c r="E18" s="15"/>
      <c r="F18" s="8">
        <v>1067000</v>
      </c>
      <c r="G18" s="8"/>
      <c r="H18" s="14" t="s">
        <v>422</v>
      </c>
    </row>
    <row r="19" spans="1:8" ht="30">
      <c r="A19" s="27"/>
      <c r="B19" s="28" t="s">
        <v>31</v>
      </c>
      <c r="C19" s="15" t="s">
        <v>259</v>
      </c>
      <c r="D19" s="15"/>
      <c r="E19" s="15"/>
      <c r="F19" s="8">
        <v>120000</v>
      </c>
      <c r="G19" s="8"/>
      <c r="H19" s="14" t="s">
        <v>420</v>
      </c>
    </row>
    <row r="20" spans="1:8" ht="30">
      <c r="A20" s="27"/>
      <c r="B20" s="28" t="s">
        <v>31</v>
      </c>
      <c r="C20" s="15" t="s">
        <v>343</v>
      </c>
      <c r="D20" s="15"/>
      <c r="E20" s="15"/>
      <c r="F20" s="8">
        <v>8045000</v>
      </c>
      <c r="G20" s="8"/>
      <c r="H20" s="14" t="s">
        <v>423</v>
      </c>
    </row>
    <row r="21" spans="1:8" ht="15.75" customHeight="1">
      <c r="A21" s="27"/>
      <c r="B21" s="28" t="s">
        <v>31</v>
      </c>
      <c r="C21" s="15" t="s">
        <v>227</v>
      </c>
      <c r="D21" s="15"/>
      <c r="E21" s="15"/>
      <c r="F21" s="8"/>
      <c r="G21" s="8">
        <v>1242000</v>
      </c>
      <c r="H21" s="14" t="s">
        <v>173</v>
      </c>
    </row>
    <row r="22" spans="1:8" ht="30">
      <c r="A22" s="27"/>
      <c r="B22" s="28" t="s">
        <v>31</v>
      </c>
      <c r="C22" s="15" t="s">
        <v>239</v>
      </c>
      <c r="D22" s="15"/>
      <c r="E22" s="15"/>
      <c r="F22" s="8"/>
      <c r="G22" s="8">
        <v>176000</v>
      </c>
      <c r="H22" s="14" t="s">
        <v>424</v>
      </c>
    </row>
    <row r="23" spans="1:8" ht="30">
      <c r="A23" s="27"/>
      <c r="B23" s="28" t="s">
        <v>31</v>
      </c>
      <c r="C23" s="15" t="s">
        <v>239</v>
      </c>
      <c r="D23" s="15"/>
      <c r="E23" s="15"/>
      <c r="F23" s="8"/>
      <c r="G23" s="8">
        <v>253000</v>
      </c>
      <c r="H23" s="14" t="s">
        <v>425</v>
      </c>
    </row>
    <row r="24" spans="1:8" ht="30">
      <c r="A24" s="27"/>
      <c r="B24" s="28" t="s">
        <v>31</v>
      </c>
      <c r="C24" s="15" t="s">
        <v>426</v>
      </c>
      <c r="D24" s="15"/>
      <c r="E24" s="15"/>
      <c r="F24" s="8"/>
      <c r="G24" s="8">
        <v>111000</v>
      </c>
      <c r="H24" s="14" t="s">
        <v>427</v>
      </c>
    </row>
    <row r="25" spans="1:8" ht="30">
      <c r="A25" s="27"/>
      <c r="B25" s="28" t="s">
        <v>31</v>
      </c>
      <c r="C25" s="15" t="s">
        <v>538</v>
      </c>
      <c r="D25" s="15"/>
      <c r="E25" s="15"/>
      <c r="F25" s="8">
        <v>600000</v>
      </c>
      <c r="G25" s="8"/>
      <c r="H25" s="14" t="s">
        <v>428</v>
      </c>
    </row>
    <row r="26" spans="1:8" ht="31.5">
      <c r="A26" s="27"/>
      <c r="B26" s="29" t="s">
        <v>84</v>
      </c>
      <c r="C26" s="15"/>
      <c r="D26" s="15"/>
      <c r="E26" s="15"/>
      <c r="F26" s="11">
        <f>SUM(F10:F25)</f>
        <v>16185000</v>
      </c>
      <c r="G26" s="11">
        <f>SUM(G10:G25)</f>
        <v>1892000</v>
      </c>
      <c r="H26" s="14"/>
    </row>
    <row r="27" spans="1:8" ht="15.75">
      <c r="A27" s="9"/>
      <c r="B27" s="10" t="s">
        <v>14</v>
      </c>
      <c r="C27" s="7"/>
      <c r="D27" s="7"/>
      <c r="E27" s="7"/>
      <c r="F27" s="12">
        <f>F26+F9</f>
        <v>16835000</v>
      </c>
      <c r="G27" s="12">
        <f>G26+G9</f>
        <v>1892000</v>
      </c>
      <c r="H27" s="13"/>
    </row>
    <row r="28" spans="1:8" ht="15.75">
      <c r="A28" s="9"/>
      <c r="B28" s="10" t="s">
        <v>23</v>
      </c>
      <c r="C28" s="7"/>
      <c r="D28" s="7"/>
      <c r="E28" s="7"/>
      <c r="F28" s="96">
        <f>F27-G27</f>
        <v>14943000</v>
      </c>
      <c r="G28" s="96"/>
      <c r="H28" s="13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</sheetData>
  <mergeCells count="7">
    <mergeCell ref="A5:H5"/>
    <mergeCell ref="F7:G7"/>
    <mergeCell ref="F28:G28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94"/>
  <sheetViews>
    <sheetView workbookViewId="0" topLeftCell="A1">
      <selection activeCell="C18" sqref="C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101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39797</v>
      </c>
      <c r="B9" s="28" t="s">
        <v>31</v>
      </c>
      <c r="C9" s="15" t="s">
        <v>416</v>
      </c>
      <c r="D9" s="15"/>
      <c r="E9" s="15"/>
      <c r="F9" s="8"/>
      <c r="G9" s="8">
        <v>650000</v>
      </c>
      <c r="H9" s="14" t="s">
        <v>464</v>
      </c>
    </row>
    <row r="10" spans="1:8" ht="15.75">
      <c r="A10" s="27"/>
      <c r="B10" s="28" t="s">
        <v>31</v>
      </c>
      <c r="C10" s="15" t="s">
        <v>416</v>
      </c>
      <c r="D10" s="15"/>
      <c r="E10" s="15"/>
      <c r="F10" s="8">
        <v>650000</v>
      </c>
      <c r="G10" s="8"/>
      <c r="H10" s="14" t="s">
        <v>540</v>
      </c>
    </row>
    <row r="11" spans="1:8" ht="15.75">
      <c r="A11" s="27"/>
      <c r="B11" s="28" t="s">
        <v>31</v>
      </c>
      <c r="C11" s="15" t="s">
        <v>416</v>
      </c>
      <c r="D11" s="15"/>
      <c r="E11" s="15"/>
      <c r="F11" s="8"/>
      <c r="G11" s="8">
        <v>600000</v>
      </c>
      <c r="H11" s="14" t="s">
        <v>464</v>
      </c>
    </row>
    <row r="12" spans="1:8" ht="15.75">
      <c r="A12" s="27"/>
      <c r="B12" s="28" t="s">
        <v>31</v>
      </c>
      <c r="C12" s="15" t="s">
        <v>416</v>
      </c>
      <c r="D12" s="15"/>
      <c r="E12" s="15"/>
      <c r="F12" s="8">
        <v>600000</v>
      </c>
      <c r="G12" s="8"/>
      <c r="H12" s="14" t="s">
        <v>541</v>
      </c>
    </row>
    <row r="13" spans="1:8" ht="15.75">
      <c r="A13" s="27"/>
      <c r="B13" s="28" t="s">
        <v>31</v>
      </c>
      <c r="C13" s="15" t="s">
        <v>359</v>
      </c>
      <c r="D13" s="15"/>
      <c r="E13" s="15"/>
      <c r="F13" s="8"/>
      <c r="G13" s="8">
        <v>499000</v>
      </c>
      <c r="H13" s="14" t="s">
        <v>464</v>
      </c>
    </row>
    <row r="14" spans="1:8" ht="15.75">
      <c r="A14" s="27"/>
      <c r="B14" s="28" t="s">
        <v>31</v>
      </c>
      <c r="C14" s="15" t="s">
        <v>359</v>
      </c>
      <c r="D14" s="15"/>
      <c r="E14" s="15"/>
      <c r="F14" s="8">
        <v>499000</v>
      </c>
      <c r="G14" s="8"/>
      <c r="H14" s="14" t="s">
        <v>540</v>
      </c>
    </row>
    <row r="15" spans="1:8" ht="15.75">
      <c r="A15" s="9"/>
      <c r="B15" s="10" t="s">
        <v>14</v>
      </c>
      <c r="C15" s="7"/>
      <c r="D15" s="7"/>
      <c r="E15" s="7"/>
      <c r="F15" s="12">
        <f>SUM(F9:F14)</f>
        <v>1749000</v>
      </c>
      <c r="G15" s="12">
        <f>SUM(G9:G14)</f>
        <v>1749000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7:G7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108"/>
  <sheetViews>
    <sheetView workbookViewId="0" topLeftCell="A1">
      <selection activeCell="D24" sqref="D2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102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0">
      <c r="A8" s="27">
        <v>39797</v>
      </c>
      <c r="B8" s="28" t="s">
        <v>85</v>
      </c>
      <c r="C8" s="15" t="s">
        <v>416</v>
      </c>
      <c r="D8" s="15"/>
      <c r="E8" s="15"/>
      <c r="F8" s="8">
        <v>542000</v>
      </c>
      <c r="G8" s="8"/>
      <c r="H8" s="14" t="s">
        <v>429</v>
      </c>
    </row>
    <row r="9" spans="1:8" ht="15.75">
      <c r="A9" s="27"/>
      <c r="B9" s="28" t="s">
        <v>85</v>
      </c>
      <c r="C9" s="15" t="s">
        <v>416</v>
      </c>
      <c r="D9" s="15"/>
      <c r="E9" s="15"/>
      <c r="F9" s="8">
        <v>108000</v>
      </c>
      <c r="G9" s="8"/>
      <c r="H9" s="14" t="s">
        <v>406</v>
      </c>
    </row>
    <row r="10" spans="1:8" ht="15.75">
      <c r="A10" s="27"/>
      <c r="B10" s="28" t="s">
        <v>85</v>
      </c>
      <c r="C10" s="15" t="s">
        <v>418</v>
      </c>
      <c r="D10" s="15"/>
      <c r="E10" s="15"/>
      <c r="F10" s="8">
        <v>494000</v>
      </c>
      <c r="G10" s="8"/>
      <c r="H10" s="14" t="s">
        <v>430</v>
      </c>
    </row>
    <row r="11" spans="1:8" ht="30">
      <c r="A11" s="27"/>
      <c r="B11" s="28" t="s">
        <v>85</v>
      </c>
      <c r="C11" s="15" t="s">
        <v>418</v>
      </c>
      <c r="D11" s="15"/>
      <c r="E11" s="15"/>
      <c r="F11" s="8">
        <v>99000</v>
      </c>
      <c r="G11" s="8"/>
      <c r="H11" s="14" t="s">
        <v>431</v>
      </c>
    </row>
    <row r="12" spans="1:8" ht="15.75">
      <c r="A12" s="27"/>
      <c r="B12" s="29" t="s">
        <v>88</v>
      </c>
      <c r="C12" s="15"/>
      <c r="D12" s="15"/>
      <c r="E12" s="15"/>
      <c r="F12" s="11">
        <f>SUM(F8:F11)</f>
        <v>1243000</v>
      </c>
      <c r="G12" s="8"/>
      <c r="H12" s="14"/>
    </row>
    <row r="13" spans="1:8" ht="15.75">
      <c r="A13" s="27"/>
      <c r="B13" s="28" t="s">
        <v>89</v>
      </c>
      <c r="C13" s="15" t="s">
        <v>432</v>
      </c>
      <c r="D13" s="15"/>
      <c r="E13" s="15"/>
      <c r="F13" s="8">
        <v>2900000</v>
      </c>
      <c r="G13" s="8"/>
      <c r="H13" s="14" t="s">
        <v>433</v>
      </c>
    </row>
    <row r="14" spans="1:8" ht="15.75">
      <c r="A14" s="27"/>
      <c r="B14" s="28" t="s">
        <v>89</v>
      </c>
      <c r="C14" s="15" t="s">
        <v>432</v>
      </c>
      <c r="D14" s="15"/>
      <c r="E14" s="15"/>
      <c r="F14" s="8">
        <v>1719000</v>
      </c>
      <c r="G14" s="8"/>
      <c r="H14" s="14" t="s">
        <v>89</v>
      </c>
    </row>
    <row r="15" spans="1:8" ht="15.75">
      <c r="A15" s="27"/>
      <c r="B15" s="28" t="s">
        <v>89</v>
      </c>
      <c r="C15" s="15" t="s">
        <v>343</v>
      </c>
      <c r="D15" s="15"/>
      <c r="E15" s="15"/>
      <c r="F15" s="8">
        <v>6847000</v>
      </c>
      <c r="G15" s="8"/>
      <c r="H15" s="14" t="s">
        <v>384</v>
      </c>
    </row>
    <row r="16" spans="1:8" ht="15.75">
      <c r="A16" s="27"/>
      <c r="B16" s="28" t="s">
        <v>89</v>
      </c>
      <c r="C16" s="15" t="s">
        <v>432</v>
      </c>
      <c r="D16" s="15"/>
      <c r="E16" s="15"/>
      <c r="F16" s="8"/>
      <c r="G16" s="8">
        <v>1242000</v>
      </c>
      <c r="H16" s="14" t="s">
        <v>89</v>
      </c>
    </row>
    <row r="17" spans="1:8" ht="15.75">
      <c r="A17" s="27"/>
      <c r="B17" s="28" t="s">
        <v>89</v>
      </c>
      <c r="C17" s="15" t="s">
        <v>432</v>
      </c>
      <c r="D17" s="15"/>
      <c r="E17" s="15"/>
      <c r="F17" s="8"/>
      <c r="G17" s="8">
        <v>429000</v>
      </c>
      <c r="H17" s="14" t="s">
        <v>89</v>
      </c>
    </row>
    <row r="18" spans="1:8" ht="30">
      <c r="A18" s="27"/>
      <c r="B18" s="28" t="s">
        <v>89</v>
      </c>
      <c r="C18" s="15" t="s">
        <v>432</v>
      </c>
      <c r="D18" s="15"/>
      <c r="E18" s="15"/>
      <c r="F18" s="8"/>
      <c r="G18" s="8">
        <v>111000</v>
      </c>
      <c r="H18" s="14" t="s">
        <v>434</v>
      </c>
    </row>
    <row r="19" spans="1:8" ht="15.75">
      <c r="A19" s="27"/>
      <c r="B19" s="28" t="s">
        <v>89</v>
      </c>
      <c r="C19" s="15" t="s">
        <v>432</v>
      </c>
      <c r="D19" s="15"/>
      <c r="E19" s="15"/>
      <c r="F19" s="8">
        <v>11000</v>
      </c>
      <c r="G19" s="8"/>
      <c r="H19" s="14" t="s">
        <v>89</v>
      </c>
    </row>
    <row r="20" spans="1:8" ht="15.75">
      <c r="A20" s="27"/>
      <c r="B20" s="29" t="s">
        <v>174</v>
      </c>
      <c r="C20" s="15"/>
      <c r="D20" s="15"/>
      <c r="E20" s="15"/>
      <c r="F20" s="11">
        <f>SUM(F13:F19)</f>
        <v>11477000</v>
      </c>
      <c r="G20" s="11">
        <f>SUM(G13:G19)</f>
        <v>1782000</v>
      </c>
      <c r="H20" s="14"/>
    </row>
    <row r="21" spans="1:8" ht="15.75">
      <c r="A21" s="27"/>
      <c r="B21" s="28" t="s">
        <v>167</v>
      </c>
      <c r="C21" s="15" t="s">
        <v>432</v>
      </c>
      <c r="D21" s="15"/>
      <c r="E21" s="15"/>
      <c r="F21" s="8">
        <v>1921000</v>
      </c>
      <c r="G21" s="8"/>
      <c r="H21" s="14" t="s">
        <v>409</v>
      </c>
    </row>
    <row r="22" spans="1:8" ht="15.75">
      <c r="A22" s="27"/>
      <c r="B22" s="28" t="s">
        <v>167</v>
      </c>
      <c r="C22" s="15" t="s">
        <v>343</v>
      </c>
      <c r="D22" s="15"/>
      <c r="E22" s="15"/>
      <c r="F22" s="8">
        <v>1198000</v>
      </c>
      <c r="G22" s="8"/>
      <c r="H22" s="14" t="s">
        <v>409</v>
      </c>
    </row>
    <row r="23" spans="1:8" ht="30">
      <c r="A23" s="27"/>
      <c r="B23" s="28" t="s">
        <v>167</v>
      </c>
      <c r="C23" s="15" t="s">
        <v>542</v>
      </c>
      <c r="D23" s="15"/>
      <c r="E23" s="15"/>
      <c r="F23" s="8">
        <v>600000</v>
      </c>
      <c r="G23" s="8"/>
      <c r="H23" s="14" t="s">
        <v>435</v>
      </c>
    </row>
    <row r="24" spans="1:8" ht="31.5">
      <c r="A24" s="27"/>
      <c r="B24" s="29" t="s">
        <v>168</v>
      </c>
      <c r="C24" s="15"/>
      <c r="D24" s="15"/>
      <c r="E24" s="15"/>
      <c r="F24" s="11">
        <f>SUM(F21:F23)</f>
        <v>3719000</v>
      </c>
      <c r="G24" s="11">
        <f>SUM(G21:G23)</f>
        <v>0</v>
      </c>
      <c r="H24" s="14"/>
    </row>
    <row r="25" spans="1:8" ht="30">
      <c r="A25" s="27"/>
      <c r="B25" s="28" t="s">
        <v>165</v>
      </c>
      <c r="C25" s="15" t="s">
        <v>418</v>
      </c>
      <c r="D25" s="15"/>
      <c r="E25" s="15"/>
      <c r="F25" s="8">
        <v>326000</v>
      </c>
      <c r="G25" s="8"/>
      <c r="H25" s="14" t="s">
        <v>436</v>
      </c>
    </row>
    <row r="26" spans="1:8" ht="30">
      <c r="A26" s="27"/>
      <c r="B26" s="28" t="s">
        <v>165</v>
      </c>
      <c r="C26" s="15" t="s">
        <v>418</v>
      </c>
      <c r="D26" s="15"/>
      <c r="E26" s="15"/>
      <c r="F26" s="8">
        <v>70000</v>
      </c>
      <c r="G26" s="8"/>
      <c r="H26" s="14" t="s">
        <v>437</v>
      </c>
    </row>
    <row r="27" spans="1:8" ht="30">
      <c r="A27" s="27"/>
      <c r="B27" s="28" t="s">
        <v>165</v>
      </c>
      <c r="C27" s="15" t="s">
        <v>438</v>
      </c>
      <c r="D27" s="15"/>
      <c r="E27" s="15"/>
      <c r="F27" s="8"/>
      <c r="G27" s="8">
        <v>110000</v>
      </c>
      <c r="H27" s="14" t="s">
        <v>439</v>
      </c>
    </row>
    <row r="28" spans="1:8" ht="31.5">
      <c r="A28" s="27"/>
      <c r="B28" s="29" t="s">
        <v>178</v>
      </c>
      <c r="C28" s="15"/>
      <c r="D28" s="15"/>
      <c r="E28" s="15"/>
      <c r="F28" s="11">
        <f>SUM(F25:F27)</f>
        <v>396000</v>
      </c>
      <c r="G28" s="11">
        <f>SUM(G25:G27)</f>
        <v>110000</v>
      </c>
      <c r="H28" s="14"/>
    </row>
    <row r="29" spans="1:8" ht="15.75">
      <c r="A29" s="9"/>
      <c r="B29" s="10" t="s">
        <v>14</v>
      </c>
      <c r="C29" s="7"/>
      <c r="D29" s="7"/>
      <c r="E29" s="7"/>
      <c r="F29" s="12">
        <f>F20+F24+F28+F12</f>
        <v>16835000</v>
      </c>
      <c r="G29" s="12">
        <f>G20+G24+G28+G12</f>
        <v>1892000</v>
      </c>
      <c r="H29" s="13"/>
    </row>
    <row r="30" spans="1:8" ht="15.75">
      <c r="A30" s="9"/>
      <c r="B30" s="10" t="s">
        <v>23</v>
      </c>
      <c r="C30" s="7"/>
      <c r="D30" s="7"/>
      <c r="E30" s="7"/>
      <c r="F30" s="96">
        <f>F29-G29</f>
        <v>14943000</v>
      </c>
      <c r="G30" s="96"/>
      <c r="H30" s="13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</sheetData>
  <mergeCells count="7">
    <mergeCell ref="A4:H4"/>
    <mergeCell ref="F6:G6"/>
    <mergeCell ref="F30:G30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H101"/>
  <sheetViews>
    <sheetView workbookViewId="0" topLeftCell="A1">
      <selection activeCell="G25" sqref="G2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539</v>
      </c>
      <c r="G1" s="100"/>
      <c r="H1" s="100"/>
    </row>
    <row r="2" spans="1:2" ht="15.75">
      <c r="A2" s="99" t="s">
        <v>1</v>
      </c>
      <c r="B2" s="99"/>
    </row>
    <row r="3" spans="1:2" ht="40.5" customHeight="1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30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39797</v>
      </c>
      <c r="B10" s="10" t="s">
        <v>165</v>
      </c>
      <c r="C10" s="15" t="s">
        <v>359</v>
      </c>
      <c r="D10" s="15"/>
      <c r="E10" s="15"/>
      <c r="F10" s="8"/>
      <c r="G10" s="11">
        <v>499000</v>
      </c>
      <c r="H10" s="14" t="s">
        <v>28</v>
      </c>
    </row>
    <row r="11" spans="1:8" ht="15.75">
      <c r="A11" s="27"/>
      <c r="B11" s="19" t="s">
        <v>85</v>
      </c>
      <c r="C11" s="15" t="s">
        <v>359</v>
      </c>
      <c r="D11" s="15"/>
      <c r="E11" s="15"/>
      <c r="F11" s="8">
        <v>416000</v>
      </c>
      <c r="G11" s="8"/>
      <c r="H11" s="14" t="s">
        <v>440</v>
      </c>
    </row>
    <row r="12" spans="1:8" ht="15.75">
      <c r="A12" s="27"/>
      <c r="B12" s="19" t="s">
        <v>85</v>
      </c>
      <c r="C12" s="15" t="s">
        <v>359</v>
      </c>
      <c r="D12" s="15"/>
      <c r="E12" s="15"/>
      <c r="F12" s="8">
        <v>83000</v>
      </c>
      <c r="G12" s="8"/>
      <c r="H12" s="14" t="s">
        <v>441</v>
      </c>
    </row>
    <row r="13" spans="1:8" ht="15.75">
      <c r="A13" s="27"/>
      <c r="B13" s="10" t="s">
        <v>88</v>
      </c>
      <c r="C13" s="15"/>
      <c r="D13" s="15"/>
      <c r="E13" s="15"/>
      <c r="F13" s="11">
        <f>SUM(F11:F12)</f>
        <v>499000</v>
      </c>
      <c r="G13" s="11">
        <f>SUM(G11:G12)</f>
        <v>0</v>
      </c>
      <c r="H13" s="14"/>
    </row>
    <row r="14" spans="1:8" ht="15.75">
      <c r="A14" s="27"/>
      <c r="B14" s="10" t="s">
        <v>412</v>
      </c>
      <c r="C14" s="15" t="s">
        <v>416</v>
      </c>
      <c r="D14" s="15"/>
      <c r="E14" s="15"/>
      <c r="F14" s="11"/>
      <c r="G14" s="11">
        <v>1212000</v>
      </c>
      <c r="H14" s="14" t="s">
        <v>413</v>
      </c>
    </row>
    <row r="15" spans="1:8" ht="15.75">
      <c r="A15" s="27"/>
      <c r="B15" s="10" t="s">
        <v>411</v>
      </c>
      <c r="C15" s="15" t="s">
        <v>416</v>
      </c>
      <c r="D15" s="15"/>
      <c r="E15" s="15"/>
      <c r="F15" s="11">
        <v>1212000</v>
      </c>
      <c r="G15" s="11"/>
      <c r="H15" s="14" t="s">
        <v>414</v>
      </c>
    </row>
    <row r="16" spans="1:8" ht="15.75">
      <c r="A16" s="27"/>
      <c r="B16" s="10" t="s">
        <v>412</v>
      </c>
      <c r="C16" s="15" t="s">
        <v>416</v>
      </c>
      <c r="D16" s="15"/>
      <c r="E16" s="15"/>
      <c r="F16" s="11"/>
      <c r="G16" s="11">
        <v>1700000</v>
      </c>
      <c r="H16" s="14" t="s">
        <v>413</v>
      </c>
    </row>
    <row r="17" spans="1:8" ht="15.75">
      <c r="A17" s="27"/>
      <c r="B17" s="10" t="s">
        <v>165</v>
      </c>
      <c r="C17" s="15" t="s">
        <v>416</v>
      </c>
      <c r="D17" s="15"/>
      <c r="E17" s="15"/>
      <c r="F17" s="11">
        <v>1700000</v>
      </c>
      <c r="G17" s="11"/>
      <c r="H17" s="14" t="s">
        <v>543</v>
      </c>
    </row>
    <row r="18" spans="1:8" ht="15.75">
      <c r="A18" s="27"/>
      <c r="B18" s="10" t="s">
        <v>412</v>
      </c>
      <c r="C18" s="15" t="s">
        <v>416</v>
      </c>
      <c r="D18" s="15"/>
      <c r="E18" s="15"/>
      <c r="F18" s="11"/>
      <c r="G18" s="11">
        <v>600000</v>
      </c>
      <c r="H18" s="14" t="s">
        <v>413</v>
      </c>
    </row>
    <row r="19" spans="1:8" ht="15.75">
      <c r="A19" s="27"/>
      <c r="B19" s="19" t="s">
        <v>85</v>
      </c>
      <c r="C19" s="15" t="s">
        <v>416</v>
      </c>
      <c r="D19" s="15"/>
      <c r="E19" s="15"/>
      <c r="F19" s="8">
        <v>500000</v>
      </c>
      <c r="G19" s="8"/>
      <c r="H19" s="14"/>
    </row>
    <row r="20" spans="1:8" ht="15.75">
      <c r="A20" s="27"/>
      <c r="B20" s="19" t="s">
        <v>85</v>
      </c>
      <c r="C20" s="15" t="s">
        <v>416</v>
      </c>
      <c r="D20" s="15"/>
      <c r="E20" s="15"/>
      <c r="F20" s="8">
        <v>100000</v>
      </c>
      <c r="G20" s="8"/>
      <c r="H20" s="14"/>
    </row>
    <row r="21" spans="1:8" ht="15.75">
      <c r="A21" s="27"/>
      <c r="B21" s="10" t="s">
        <v>88</v>
      </c>
      <c r="C21" s="15"/>
      <c r="D21" s="15"/>
      <c r="E21" s="15"/>
      <c r="F21" s="11">
        <f>SUM(F19:F20)</f>
        <v>600000</v>
      </c>
      <c r="G21" s="11"/>
      <c r="H21" s="14"/>
    </row>
    <row r="22" spans="1:8" ht="15.75">
      <c r="A22" s="9"/>
      <c r="B22" s="10" t="s">
        <v>14</v>
      </c>
      <c r="C22" s="7"/>
      <c r="D22" s="7"/>
      <c r="E22" s="7"/>
      <c r="F22" s="11">
        <f>F10+F13+F14+F15+F16+F17+F18+F21</f>
        <v>4011000</v>
      </c>
      <c r="G22" s="11">
        <f>G10+G13+G14+G15+G16+G17+G18+G21</f>
        <v>4011000</v>
      </c>
      <c r="H22" s="13"/>
    </row>
    <row r="23" spans="1:8" ht="15.75">
      <c r="A23" s="9"/>
      <c r="B23" s="10" t="s">
        <v>23</v>
      </c>
      <c r="C23" s="7"/>
      <c r="D23" s="7"/>
      <c r="E23" s="7"/>
      <c r="F23" s="96">
        <f>F22-G22</f>
        <v>0</v>
      </c>
      <c r="G23" s="96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7:G7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90"/>
  <sheetViews>
    <sheetView workbookViewId="0" topLeftCell="A1">
      <selection activeCell="F11" sqref="F1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17</v>
      </c>
      <c r="G1" s="94"/>
      <c r="H1" s="94"/>
    </row>
    <row r="2" spans="1:2" ht="15.75" customHeight="1">
      <c r="A2" s="95" t="s">
        <v>1</v>
      </c>
      <c r="B2" s="95"/>
    </row>
    <row r="3" spans="1:8" ht="14.25" customHeight="1">
      <c r="A3" s="98" t="s">
        <v>2</v>
      </c>
      <c r="B3" s="98"/>
      <c r="C3" s="98"/>
      <c r="D3" s="98"/>
      <c r="E3" s="98"/>
      <c r="F3" s="98"/>
      <c r="G3" s="98"/>
      <c r="H3" s="98"/>
    </row>
    <row r="4" spans="1:8" ht="13.5" customHeight="1">
      <c r="A4" s="98" t="s">
        <v>18</v>
      </c>
      <c r="B4" s="98"/>
      <c r="C4" s="98"/>
      <c r="D4" s="98"/>
      <c r="E4" s="98"/>
      <c r="F4" s="98"/>
      <c r="G4" s="98"/>
      <c r="H4" s="98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39797</v>
      </c>
      <c r="B9" s="17" t="s">
        <v>155</v>
      </c>
      <c r="C9" s="15" t="s">
        <v>242</v>
      </c>
      <c r="D9" s="7"/>
      <c r="E9" s="7"/>
      <c r="F9" s="8"/>
      <c r="G9" s="11">
        <v>111000</v>
      </c>
      <c r="H9" s="14" t="s">
        <v>243</v>
      </c>
    </row>
    <row r="10" spans="1:8" ht="30">
      <c r="A10" s="6"/>
      <c r="B10" s="17" t="s">
        <v>155</v>
      </c>
      <c r="C10" s="15" t="s">
        <v>242</v>
      </c>
      <c r="D10" s="7"/>
      <c r="E10" s="7"/>
      <c r="F10" s="11">
        <v>111000</v>
      </c>
      <c r="G10" s="11"/>
      <c r="H10" s="14" t="s">
        <v>244</v>
      </c>
    </row>
    <row r="11" spans="1:8" ht="15.75">
      <c r="A11" s="9"/>
      <c r="B11" s="10" t="s">
        <v>14</v>
      </c>
      <c r="C11" s="10"/>
      <c r="D11" s="10"/>
      <c r="E11" s="10"/>
      <c r="F11" s="11">
        <f>SUM(F9:F10)</f>
        <v>111000</v>
      </c>
      <c r="G11" s="11">
        <f>SUM(G9:G10)</f>
        <v>111000</v>
      </c>
      <c r="H11" s="13"/>
    </row>
    <row r="12" spans="1:8" ht="15.75">
      <c r="A12" s="9"/>
      <c r="B12" s="10" t="s">
        <v>23</v>
      </c>
      <c r="C12" s="7"/>
      <c r="D12" s="7"/>
      <c r="E12" s="7"/>
      <c r="F12" s="96">
        <f>F11-G11</f>
        <v>0</v>
      </c>
      <c r="G12" s="96"/>
      <c r="H12" s="13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A4:H4"/>
    <mergeCell ref="F6:G6"/>
    <mergeCell ref="F12:G12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C21" sqref="C2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103</v>
      </c>
      <c r="B1" s="99"/>
      <c r="F1" s="100" t="s">
        <v>104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39797</v>
      </c>
      <c r="B13" s="28" t="s">
        <v>31</v>
      </c>
      <c r="C13" s="15" t="s">
        <v>442</v>
      </c>
      <c r="D13" s="15"/>
      <c r="E13" s="15"/>
      <c r="F13" s="8">
        <v>143000</v>
      </c>
      <c r="G13" s="8"/>
      <c r="H13" s="14" t="s">
        <v>443</v>
      </c>
    </row>
    <row r="14" spans="1:8" ht="15.75">
      <c r="A14" s="27"/>
      <c r="B14" s="28" t="s">
        <v>31</v>
      </c>
      <c r="C14" s="15" t="s">
        <v>224</v>
      </c>
      <c r="D14" s="15"/>
      <c r="E14" s="15"/>
      <c r="F14" s="8">
        <v>1084000</v>
      </c>
      <c r="G14" s="8"/>
      <c r="H14" s="14" t="s">
        <v>444</v>
      </c>
    </row>
    <row r="15" spans="1:8" ht="30">
      <c r="A15" s="27"/>
      <c r="B15" s="28" t="s">
        <v>31</v>
      </c>
      <c r="C15" s="15" t="s">
        <v>224</v>
      </c>
      <c r="D15" s="15"/>
      <c r="E15" s="15"/>
      <c r="F15" s="8"/>
      <c r="G15" s="8">
        <v>4000</v>
      </c>
      <c r="H15" s="14" t="s">
        <v>445</v>
      </c>
    </row>
    <row r="16" spans="1:8" ht="30">
      <c r="A16" s="27"/>
      <c r="B16" s="28" t="s">
        <v>31</v>
      </c>
      <c r="C16" s="15" t="s">
        <v>259</v>
      </c>
      <c r="D16" s="15"/>
      <c r="E16" s="15"/>
      <c r="F16" s="8">
        <v>333000</v>
      </c>
      <c r="G16" s="8"/>
      <c r="H16" s="14" t="s">
        <v>446</v>
      </c>
    </row>
    <row r="17" spans="1:8" ht="30">
      <c r="A17" s="27"/>
      <c r="B17" s="28" t="s">
        <v>31</v>
      </c>
      <c r="C17" s="15" t="s">
        <v>343</v>
      </c>
      <c r="D17" s="15"/>
      <c r="E17" s="15"/>
      <c r="F17" s="8">
        <v>6199000</v>
      </c>
      <c r="G17" s="8"/>
      <c r="H17" s="14" t="s">
        <v>447</v>
      </c>
    </row>
    <row r="18" spans="1:8" ht="30">
      <c r="A18" s="27"/>
      <c r="B18" s="28" t="s">
        <v>31</v>
      </c>
      <c r="C18" s="15" t="s">
        <v>448</v>
      </c>
      <c r="D18" s="15"/>
      <c r="E18" s="15"/>
      <c r="F18" s="8">
        <v>111000</v>
      </c>
      <c r="G18" s="8"/>
      <c r="H18" s="14" t="s">
        <v>449</v>
      </c>
    </row>
    <row r="19" spans="1:8" ht="30">
      <c r="A19" s="27"/>
      <c r="B19" s="28" t="s">
        <v>31</v>
      </c>
      <c r="C19" s="15" t="s">
        <v>538</v>
      </c>
      <c r="D19" s="15"/>
      <c r="E19" s="15"/>
      <c r="F19" s="8"/>
      <c r="G19" s="8">
        <v>600000</v>
      </c>
      <c r="H19" s="14" t="s">
        <v>450</v>
      </c>
    </row>
    <row r="20" spans="1:8" ht="31.5">
      <c r="A20" s="27"/>
      <c r="B20" s="29" t="s">
        <v>84</v>
      </c>
      <c r="C20" s="15"/>
      <c r="D20" s="15"/>
      <c r="E20" s="15"/>
      <c r="F20" s="11">
        <f>SUM(F13:F19)</f>
        <v>7870000</v>
      </c>
      <c r="G20" s="11">
        <f>SUM(G13:G19)</f>
        <v>604000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F20</f>
        <v>7870000</v>
      </c>
      <c r="G21" s="12">
        <f>G20</f>
        <v>604000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7266000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H103"/>
  <sheetViews>
    <sheetView workbookViewId="0" topLeftCell="A1">
      <selection activeCell="D27" sqref="D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103</v>
      </c>
      <c r="B1" s="99"/>
      <c r="F1" s="100" t="s">
        <v>105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175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39797</v>
      </c>
      <c r="B13" s="28" t="s">
        <v>85</v>
      </c>
      <c r="C13" s="15" t="s">
        <v>442</v>
      </c>
      <c r="D13" s="15"/>
      <c r="E13" s="15"/>
      <c r="F13" s="8">
        <v>119000</v>
      </c>
      <c r="G13" s="8"/>
      <c r="H13" s="14" t="s">
        <v>451</v>
      </c>
    </row>
    <row r="14" spans="1:8" ht="30">
      <c r="A14" s="27"/>
      <c r="B14" s="28" t="s">
        <v>85</v>
      </c>
      <c r="C14" s="15" t="s">
        <v>442</v>
      </c>
      <c r="D14" s="15"/>
      <c r="E14" s="15"/>
      <c r="F14" s="8">
        <v>24000</v>
      </c>
      <c r="G14" s="8"/>
      <c r="H14" s="14" t="s">
        <v>452</v>
      </c>
    </row>
    <row r="15" spans="1:8" ht="15.75">
      <c r="A15" s="27"/>
      <c r="B15" s="29" t="s">
        <v>88</v>
      </c>
      <c r="C15" s="15"/>
      <c r="D15" s="15"/>
      <c r="E15" s="15"/>
      <c r="F15" s="11">
        <f>SUM(F13:F14)</f>
        <v>143000</v>
      </c>
      <c r="G15" s="8"/>
      <c r="H15" s="14"/>
    </row>
    <row r="16" spans="1:8" ht="30">
      <c r="A16" s="27"/>
      <c r="B16" s="28" t="s">
        <v>89</v>
      </c>
      <c r="C16" s="15" t="s">
        <v>455</v>
      </c>
      <c r="D16" s="15"/>
      <c r="E16" s="15"/>
      <c r="F16" s="8">
        <v>1000000</v>
      </c>
      <c r="G16" s="8"/>
      <c r="H16" s="14" t="s">
        <v>453</v>
      </c>
    </row>
    <row r="17" spans="1:8" ht="15.75">
      <c r="A17" s="27"/>
      <c r="B17" s="28" t="s">
        <v>89</v>
      </c>
      <c r="C17" s="15" t="s">
        <v>343</v>
      </c>
      <c r="D17" s="15"/>
      <c r="E17" s="15"/>
      <c r="F17" s="8">
        <v>4767000</v>
      </c>
      <c r="G17" s="8"/>
      <c r="H17" s="14" t="s">
        <v>454</v>
      </c>
    </row>
    <row r="18" spans="1:8" ht="15.75">
      <c r="A18" s="27"/>
      <c r="B18" s="28" t="s">
        <v>89</v>
      </c>
      <c r="C18" s="15" t="s">
        <v>538</v>
      </c>
      <c r="D18" s="15"/>
      <c r="E18" s="15"/>
      <c r="F18" s="8"/>
      <c r="G18" s="8">
        <v>600000</v>
      </c>
      <c r="H18" s="14" t="s">
        <v>456</v>
      </c>
    </row>
    <row r="19" spans="1:8" ht="15.75">
      <c r="A19" s="27"/>
      <c r="B19" s="29" t="s">
        <v>174</v>
      </c>
      <c r="C19" s="15"/>
      <c r="D19" s="15"/>
      <c r="E19" s="15"/>
      <c r="F19" s="11">
        <f>SUM(F16:F18)</f>
        <v>5767000</v>
      </c>
      <c r="G19" s="11">
        <f>SUM(G16:G18)</f>
        <v>600000</v>
      </c>
      <c r="H19" s="14"/>
    </row>
    <row r="20" spans="1:8" ht="15.75">
      <c r="A20" s="27"/>
      <c r="B20" s="28" t="s">
        <v>167</v>
      </c>
      <c r="C20" s="15" t="s">
        <v>455</v>
      </c>
      <c r="D20" s="15"/>
      <c r="E20" s="15"/>
      <c r="F20" s="8">
        <v>413000</v>
      </c>
      <c r="G20" s="8"/>
      <c r="H20" s="14" t="s">
        <v>409</v>
      </c>
    </row>
    <row r="21" spans="1:8" ht="15.75">
      <c r="A21" s="27"/>
      <c r="B21" s="28" t="s">
        <v>167</v>
      </c>
      <c r="C21" s="15" t="s">
        <v>343</v>
      </c>
      <c r="D21" s="15"/>
      <c r="E21" s="15"/>
      <c r="F21" s="8">
        <v>1432000</v>
      </c>
      <c r="G21" s="8"/>
      <c r="H21" s="14" t="s">
        <v>409</v>
      </c>
    </row>
    <row r="22" spans="1:8" ht="31.5">
      <c r="A22" s="27"/>
      <c r="B22" s="29" t="s">
        <v>168</v>
      </c>
      <c r="C22" s="15"/>
      <c r="D22" s="15"/>
      <c r="E22" s="15"/>
      <c r="F22" s="11">
        <f>SUM(F20:F21)</f>
        <v>1845000</v>
      </c>
      <c r="G22" s="8"/>
      <c r="H22" s="14"/>
    </row>
    <row r="23" spans="1:8" ht="15.75">
      <c r="A23" s="27"/>
      <c r="B23" s="29" t="s">
        <v>165</v>
      </c>
      <c r="C23" s="15" t="s">
        <v>455</v>
      </c>
      <c r="D23" s="15"/>
      <c r="E23" s="15"/>
      <c r="F23" s="11">
        <v>111000</v>
      </c>
      <c r="G23" s="11"/>
      <c r="H23" s="14" t="s">
        <v>28</v>
      </c>
    </row>
    <row r="24" spans="1:8" ht="15.75">
      <c r="A24" s="9"/>
      <c r="B24" s="10" t="s">
        <v>14</v>
      </c>
      <c r="C24" s="7"/>
      <c r="D24" s="7"/>
      <c r="E24" s="7"/>
      <c r="F24" s="12">
        <f>F15+F19+F22+F23</f>
        <v>7866000</v>
      </c>
      <c r="G24" s="12">
        <f>G15+G19+G22+G23</f>
        <v>600000</v>
      </c>
      <c r="H24" s="13"/>
    </row>
    <row r="25" spans="1:8" ht="15.75">
      <c r="A25" s="9"/>
      <c r="B25" s="10" t="s">
        <v>23</v>
      </c>
      <c r="C25" s="7"/>
      <c r="D25" s="7"/>
      <c r="E25" s="7"/>
      <c r="F25" s="96">
        <f>F24-G24</f>
        <v>7266000</v>
      </c>
      <c r="G25" s="96"/>
      <c r="H25" s="13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5:H5"/>
    <mergeCell ref="F9:G9"/>
    <mergeCell ref="F25:G2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B8" sqref="B8:B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0" t="s">
        <v>107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1.5">
      <c r="A8" s="27">
        <v>39797</v>
      </c>
      <c r="B8" s="28" t="s">
        <v>544</v>
      </c>
      <c r="C8" s="15" t="s">
        <v>457</v>
      </c>
      <c r="D8" s="15"/>
      <c r="E8" s="15"/>
      <c r="F8" s="8">
        <v>300000</v>
      </c>
      <c r="G8" s="8"/>
      <c r="H8" s="14" t="s">
        <v>458</v>
      </c>
    </row>
    <row r="9" spans="1:8" ht="31.5">
      <c r="A9" s="27"/>
      <c r="B9" s="28" t="s">
        <v>544</v>
      </c>
      <c r="C9" s="15" t="s">
        <v>457</v>
      </c>
      <c r="D9" s="15"/>
      <c r="E9" s="15"/>
      <c r="F9" s="8">
        <v>30000</v>
      </c>
      <c r="G9" s="8"/>
      <c r="H9" s="14" t="s">
        <v>460</v>
      </c>
    </row>
    <row r="10" spans="1:8" ht="31.5">
      <c r="A10" s="27"/>
      <c r="B10" s="29" t="s">
        <v>459</v>
      </c>
      <c r="C10" s="15"/>
      <c r="D10" s="15"/>
      <c r="E10" s="15"/>
      <c r="F10" s="11">
        <f>SUM(F8:F9)</f>
        <v>330000</v>
      </c>
      <c r="G10" s="8"/>
      <c r="H10" s="14"/>
    </row>
    <row r="11" spans="1:8" ht="15.75">
      <c r="A11" s="27"/>
      <c r="B11" s="28" t="s">
        <v>31</v>
      </c>
      <c r="C11" s="15" t="s">
        <v>224</v>
      </c>
      <c r="D11" s="15"/>
      <c r="E11" s="15"/>
      <c r="F11" s="8"/>
      <c r="G11" s="8">
        <v>735000</v>
      </c>
      <c r="H11" s="14" t="s">
        <v>444</v>
      </c>
    </row>
    <row r="12" spans="1:8" ht="30">
      <c r="A12" s="27"/>
      <c r="B12" s="28" t="s">
        <v>31</v>
      </c>
      <c r="C12" s="15" t="s">
        <v>224</v>
      </c>
      <c r="D12" s="15"/>
      <c r="E12" s="15"/>
      <c r="F12" s="8">
        <v>188000</v>
      </c>
      <c r="G12" s="8"/>
      <c r="H12" s="14" t="s">
        <v>445</v>
      </c>
    </row>
    <row r="13" spans="1:8" ht="30">
      <c r="A13" s="27"/>
      <c r="B13" s="28" t="s">
        <v>31</v>
      </c>
      <c r="C13" s="15" t="s">
        <v>263</v>
      </c>
      <c r="D13" s="15"/>
      <c r="E13" s="15"/>
      <c r="F13" s="8"/>
      <c r="G13" s="8">
        <v>144000</v>
      </c>
      <c r="H13" s="14" t="s">
        <v>461</v>
      </c>
    </row>
    <row r="14" spans="1:8" ht="30">
      <c r="A14" s="27"/>
      <c r="B14" s="28" t="s">
        <v>31</v>
      </c>
      <c r="C14" s="15" t="s">
        <v>234</v>
      </c>
      <c r="D14" s="15"/>
      <c r="E14" s="15"/>
      <c r="F14" s="8">
        <v>570000</v>
      </c>
      <c r="G14" s="8"/>
      <c r="H14" s="14" t="s">
        <v>462</v>
      </c>
    </row>
    <row r="15" spans="1:8" ht="30">
      <c r="A15" s="27"/>
      <c r="B15" s="28" t="s">
        <v>31</v>
      </c>
      <c r="C15" s="15" t="s">
        <v>343</v>
      </c>
      <c r="D15" s="15"/>
      <c r="E15" s="15"/>
      <c r="F15" s="8">
        <v>9755000</v>
      </c>
      <c r="G15" s="8"/>
      <c r="H15" s="14" t="s">
        <v>463</v>
      </c>
    </row>
    <row r="16" spans="1:8" ht="15.75">
      <c r="A16" s="27"/>
      <c r="B16" s="28" t="s">
        <v>31</v>
      </c>
      <c r="C16" s="15" t="s">
        <v>299</v>
      </c>
      <c r="D16" s="15"/>
      <c r="E16" s="15"/>
      <c r="F16" s="8">
        <v>1000000</v>
      </c>
      <c r="G16" s="8"/>
      <c r="H16" s="14" t="s">
        <v>464</v>
      </c>
    </row>
    <row r="17" spans="1:8" ht="15.75">
      <c r="A17" s="27"/>
      <c r="B17" s="28" t="s">
        <v>31</v>
      </c>
      <c r="C17" s="15" t="s">
        <v>227</v>
      </c>
      <c r="D17" s="15"/>
      <c r="E17" s="15"/>
      <c r="F17" s="8"/>
      <c r="G17" s="8">
        <v>4463000</v>
      </c>
      <c r="H17" s="14" t="s">
        <v>173</v>
      </c>
    </row>
    <row r="18" spans="1:8" ht="15.75">
      <c r="A18" s="27"/>
      <c r="B18" s="28" t="s">
        <v>31</v>
      </c>
      <c r="C18" s="15" t="s">
        <v>235</v>
      </c>
      <c r="D18" s="15"/>
      <c r="E18" s="15"/>
      <c r="F18" s="8"/>
      <c r="G18" s="8">
        <v>192000</v>
      </c>
      <c r="H18" s="14" t="s">
        <v>466</v>
      </c>
    </row>
    <row r="19" spans="1:8" ht="30">
      <c r="A19" s="27"/>
      <c r="B19" s="28" t="s">
        <v>31</v>
      </c>
      <c r="C19" s="15" t="s">
        <v>237</v>
      </c>
      <c r="D19" s="15"/>
      <c r="E19" s="15"/>
      <c r="F19" s="8">
        <v>132000</v>
      </c>
      <c r="G19" s="8"/>
      <c r="H19" s="14" t="s">
        <v>465</v>
      </c>
    </row>
    <row r="20" spans="1:8" ht="31.5">
      <c r="A20" s="27"/>
      <c r="B20" s="29" t="s">
        <v>84</v>
      </c>
      <c r="C20" s="15"/>
      <c r="D20" s="15"/>
      <c r="E20" s="15"/>
      <c r="F20" s="11">
        <f>SUM(F11:F19)</f>
        <v>11645000</v>
      </c>
      <c r="G20" s="11">
        <f>SUM(G11:G19)</f>
        <v>5534000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F10+F20</f>
        <v>11975000</v>
      </c>
      <c r="G21" s="12">
        <f>G10+G20</f>
        <v>5534000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6441000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93"/>
  <sheetViews>
    <sheetView workbookViewId="0" topLeftCell="A1">
      <selection activeCell="B20" sqref="B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0" t="s">
        <v>108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188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31.5">
      <c r="A12" s="27">
        <v>39797</v>
      </c>
      <c r="B12" s="28" t="s">
        <v>467</v>
      </c>
      <c r="C12" s="15" t="s">
        <v>457</v>
      </c>
      <c r="D12" s="15"/>
      <c r="E12" s="15"/>
      <c r="F12" s="8"/>
      <c r="G12" s="8">
        <v>400000</v>
      </c>
      <c r="H12" s="14" t="s">
        <v>468</v>
      </c>
    </row>
    <row r="13" spans="1:8" ht="30.75" customHeight="1">
      <c r="A13" s="27"/>
      <c r="B13" s="28" t="s">
        <v>469</v>
      </c>
      <c r="C13" s="15" t="s">
        <v>457</v>
      </c>
      <c r="D13" s="15"/>
      <c r="E13" s="15"/>
      <c r="F13" s="8">
        <v>400000</v>
      </c>
      <c r="G13" s="8"/>
      <c r="H13" s="14" t="s">
        <v>470</v>
      </c>
    </row>
    <row r="14" spans="1:8" ht="15.75">
      <c r="A14" s="9"/>
      <c r="B14" s="10" t="s">
        <v>14</v>
      </c>
      <c r="C14" s="7"/>
      <c r="D14" s="7"/>
      <c r="E14" s="7"/>
      <c r="F14" s="12">
        <f>SUM(F12:F13)</f>
        <v>400000</v>
      </c>
      <c r="G14" s="12">
        <f>SUM(G12:G13)</f>
        <v>400000</v>
      </c>
      <c r="H14" s="13"/>
    </row>
    <row r="15" spans="1:8" ht="15.75">
      <c r="A15" s="9"/>
      <c r="B15" s="10" t="s">
        <v>23</v>
      </c>
      <c r="C15" s="7"/>
      <c r="D15" s="7"/>
      <c r="E15" s="7"/>
      <c r="F15" s="96">
        <f>F14-G14</f>
        <v>0</v>
      </c>
      <c r="G15" s="96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H102"/>
  <sheetViews>
    <sheetView workbookViewId="0" topLeftCell="A1">
      <selection activeCell="C18" sqref="C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0" t="s">
        <v>109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7" t="s">
        <v>8</v>
      </c>
      <c r="G8" s="97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39797</v>
      </c>
      <c r="B11" s="28" t="s">
        <v>89</v>
      </c>
      <c r="C11" s="15" t="s">
        <v>472</v>
      </c>
      <c r="D11" s="15"/>
      <c r="E11" s="15"/>
      <c r="F11" s="8"/>
      <c r="G11" s="8">
        <v>547000</v>
      </c>
      <c r="H11" s="14" t="s">
        <v>473</v>
      </c>
    </row>
    <row r="12" spans="1:8" ht="30">
      <c r="A12" s="27"/>
      <c r="B12" s="28" t="s">
        <v>89</v>
      </c>
      <c r="C12" s="15" t="s">
        <v>472</v>
      </c>
      <c r="D12" s="15"/>
      <c r="E12" s="15"/>
      <c r="F12" s="8"/>
      <c r="G12" s="8">
        <v>144000</v>
      </c>
      <c r="H12" s="14" t="s">
        <v>474</v>
      </c>
    </row>
    <row r="13" spans="1:8" ht="15.75">
      <c r="A13" s="27"/>
      <c r="B13" s="28" t="s">
        <v>89</v>
      </c>
      <c r="C13" s="15" t="s">
        <v>343</v>
      </c>
      <c r="D13" s="15"/>
      <c r="E13" s="15"/>
      <c r="F13" s="8">
        <v>7148000</v>
      </c>
      <c r="G13" s="8"/>
      <c r="H13" s="14" t="s">
        <v>384</v>
      </c>
    </row>
    <row r="14" spans="1:8" ht="15.75">
      <c r="A14" s="27"/>
      <c r="B14" s="28" t="s">
        <v>89</v>
      </c>
      <c r="C14" s="15" t="s">
        <v>472</v>
      </c>
      <c r="D14" s="15"/>
      <c r="E14" s="15"/>
      <c r="F14" s="8"/>
      <c r="G14" s="8">
        <v>4463000</v>
      </c>
      <c r="H14" s="60" t="s">
        <v>476</v>
      </c>
    </row>
    <row r="15" spans="1:8" ht="15.75">
      <c r="A15" s="27"/>
      <c r="B15" s="28" t="s">
        <v>89</v>
      </c>
      <c r="C15" s="15" t="s">
        <v>472</v>
      </c>
      <c r="D15" s="15"/>
      <c r="E15" s="15"/>
      <c r="F15" s="8"/>
      <c r="G15" s="8">
        <v>60000</v>
      </c>
      <c r="H15" s="60" t="s">
        <v>476</v>
      </c>
    </row>
    <row r="16" spans="1:8" ht="15.75">
      <c r="A16" s="27"/>
      <c r="B16" s="29" t="s">
        <v>174</v>
      </c>
      <c r="C16" s="15"/>
      <c r="D16" s="15"/>
      <c r="E16" s="15"/>
      <c r="F16" s="11">
        <f>SUM(F11:F15)</f>
        <v>7148000</v>
      </c>
      <c r="G16" s="11">
        <f>SUM(G11:G15)</f>
        <v>5214000</v>
      </c>
      <c r="H16" s="14"/>
    </row>
    <row r="17" spans="1:8" ht="15.75">
      <c r="A17" s="27"/>
      <c r="B17" s="29" t="s">
        <v>167</v>
      </c>
      <c r="C17" s="15" t="s">
        <v>343</v>
      </c>
      <c r="D17" s="15"/>
      <c r="E17" s="15"/>
      <c r="F17" s="11">
        <v>2607000</v>
      </c>
      <c r="G17" s="8"/>
      <c r="H17" s="14" t="s">
        <v>409</v>
      </c>
    </row>
    <row r="18" spans="1:8" ht="30">
      <c r="A18" s="27"/>
      <c r="B18" s="28" t="s">
        <v>165</v>
      </c>
      <c r="C18" s="15" t="s">
        <v>234</v>
      </c>
      <c r="D18" s="15"/>
      <c r="E18" s="15"/>
      <c r="F18" s="8">
        <v>570000</v>
      </c>
      <c r="G18" s="8"/>
      <c r="H18" s="14" t="s">
        <v>477</v>
      </c>
    </row>
    <row r="19" spans="1:8" ht="30">
      <c r="A19" s="27"/>
      <c r="B19" s="28" t="s">
        <v>165</v>
      </c>
      <c r="C19" s="15" t="s">
        <v>299</v>
      </c>
      <c r="D19" s="15"/>
      <c r="E19" s="15"/>
      <c r="F19" s="8">
        <v>1000000</v>
      </c>
      <c r="G19" s="8"/>
      <c r="H19" s="14" t="s">
        <v>475</v>
      </c>
    </row>
    <row r="20" spans="1:8" ht="15.75">
      <c r="A20" s="27"/>
      <c r="B20" s="28" t="s">
        <v>165</v>
      </c>
      <c r="C20" s="15" t="s">
        <v>457</v>
      </c>
      <c r="D20" s="15"/>
      <c r="E20" s="15"/>
      <c r="F20" s="8">
        <v>300000</v>
      </c>
      <c r="G20" s="8"/>
      <c r="H20" s="14" t="s">
        <v>478</v>
      </c>
    </row>
    <row r="21" spans="1:8" ht="15.75">
      <c r="A21" s="27"/>
      <c r="B21" s="28" t="s">
        <v>165</v>
      </c>
      <c r="C21" s="15" t="s">
        <v>457</v>
      </c>
      <c r="D21" s="15"/>
      <c r="E21" s="15"/>
      <c r="F21" s="8">
        <v>30000</v>
      </c>
      <c r="G21" s="8"/>
      <c r="H21" s="14" t="s">
        <v>479</v>
      </c>
    </row>
    <row r="22" spans="1:8" ht="31.5">
      <c r="A22" s="27"/>
      <c r="B22" s="29" t="s">
        <v>178</v>
      </c>
      <c r="C22" s="15"/>
      <c r="D22" s="15"/>
      <c r="E22" s="15"/>
      <c r="F22" s="11">
        <f>SUM(F18:F21)</f>
        <v>1900000</v>
      </c>
      <c r="G22" s="11">
        <f>SUM(G18:G21)</f>
        <v>0</v>
      </c>
      <c r="H22" s="14"/>
    </row>
    <row r="23" spans="1:8" ht="15.75">
      <c r="A23" s="9"/>
      <c r="B23" s="10" t="s">
        <v>14</v>
      </c>
      <c r="C23" s="7"/>
      <c r="D23" s="7"/>
      <c r="E23" s="7"/>
      <c r="F23" s="12">
        <f>F16+F17+F22</f>
        <v>11655000</v>
      </c>
      <c r="G23" s="12">
        <f>G16+G17+G22</f>
        <v>5214000</v>
      </c>
      <c r="H23" s="13"/>
    </row>
    <row r="24" spans="1:8" ht="15.75">
      <c r="A24" s="9"/>
      <c r="B24" s="10" t="s">
        <v>23</v>
      </c>
      <c r="C24" s="7"/>
      <c r="D24" s="7"/>
      <c r="E24" s="7"/>
      <c r="F24" s="96">
        <f>F23-G23</f>
        <v>6441000</v>
      </c>
      <c r="G24" s="96"/>
      <c r="H24" s="13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</sheetData>
  <mergeCells count="7">
    <mergeCell ref="A5:H5"/>
    <mergeCell ref="F8:G8"/>
    <mergeCell ref="F24:G2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C8" sqref="C7:C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1" t="s">
        <v>471</v>
      </c>
      <c r="G1" s="101"/>
      <c r="H1" s="101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7">
        <v>39797</v>
      </c>
      <c r="B12" s="29" t="s">
        <v>89</v>
      </c>
      <c r="C12" s="15" t="s">
        <v>457</v>
      </c>
      <c r="D12" s="15"/>
      <c r="E12" s="15"/>
      <c r="F12" s="11"/>
      <c r="G12" s="11">
        <v>1400000</v>
      </c>
      <c r="H12" s="14" t="s">
        <v>413</v>
      </c>
    </row>
    <row r="13" spans="1:8" ht="15.75">
      <c r="A13" s="27"/>
      <c r="B13" s="29" t="s">
        <v>165</v>
      </c>
      <c r="C13" s="15" t="s">
        <v>457</v>
      </c>
      <c r="D13" s="15"/>
      <c r="E13" s="15"/>
      <c r="F13" s="11">
        <v>1400000</v>
      </c>
      <c r="G13" s="11"/>
      <c r="H13" s="14" t="s">
        <v>480</v>
      </c>
    </row>
    <row r="14" spans="1:8" ht="15.75">
      <c r="A14" s="27"/>
      <c r="B14" s="29" t="s">
        <v>89</v>
      </c>
      <c r="C14" s="15" t="s">
        <v>457</v>
      </c>
      <c r="D14" s="15"/>
      <c r="E14" s="15"/>
      <c r="F14" s="11"/>
      <c r="G14" s="11">
        <v>1100000</v>
      </c>
      <c r="H14" s="14" t="s">
        <v>413</v>
      </c>
    </row>
    <row r="15" spans="1:8" ht="15.75">
      <c r="A15" s="27"/>
      <c r="B15" s="29" t="s">
        <v>165</v>
      </c>
      <c r="C15" s="15" t="s">
        <v>457</v>
      </c>
      <c r="D15" s="15"/>
      <c r="E15" s="15"/>
      <c r="F15" s="11">
        <v>1100000</v>
      </c>
      <c r="G15" s="11"/>
      <c r="H15" s="14" t="s">
        <v>481</v>
      </c>
    </row>
    <row r="16" spans="1:8" ht="15.75">
      <c r="A16" s="27"/>
      <c r="B16" s="28" t="s">
        <v>85</v>
      </c>
      <c r="C16" s="15" t="s">
        <v>457</v>
      </c>
      <c r="D16" s="15"/>
      <c r="E16" s="15"/>
      <c r="F16" s="8"/>
      <c r="G16" s="8">
        <v>333000</v>
      </c>
      <c r="H16" s="14" t="s">
        <v>482</v>
      </c>
    </row>
    <row r="17" spans="1:8" ht="15.75">
      <c r="A17" s="27"/>
      <c r="B17" s="28" t="s">
        <v>85</v>
      </c>
      <c r="C17" s="15" t="s">
        <v>457</v>
      </c>
      <c r="D17" s="15"/>
      <c r="E17" s="15"/>
      <c r="F17" s="8"/>
      <c r="G17" s="8">
        <v>67000</v>
      </c>
      <c r="H17" s="14" t="s">
        <v>483</v>
      </c>
    </row>
    <row r="18" spans="1:8" ht="15.75">
      <c r="A18" s="27"/>
      <c r="B18" s="29" t="s">
        <v>88</v>
      </c>
      <c r="C18" s="15"/>
      <c r="D18" s="15"/>
      <c r="E18" s="15"/>
      <c r="F18" s="8"/>
      <c r="G18" s="11">
        <f>SUM(G16:G17)</f>
        <v>400000</v>
      </c>
      <c r="H18" s="14"/>
    </row>
    <row r="19" spans="1:8" ht="15.75">
      <c r="A19" s="27"/>
      <c r="B19" s="29" t="s">
        <v>165</v>
      </c>
      <c r="C19" s="15" t="s">
        <v>457</v>
      </c>
      <c r="D19" s="15"/>
      <c r="E19" s="15"/>
      <c r="F19" s="11">
        <v>300000</v>
      </c>
      <c r="G19" s="11"/>
      <c r="H19" s="14" t="s">
        <v>484</v>
      </c>
    </row>
    <row r="20" spans="1:8" ht="31.5">
      <c r="A20" s="27"/>
      <c r="B20" s="29" t="s">
        <v>485</v>
      </c>
      <c r="C20" s="15" t="s">
        <v>457</v>
      </c>
      <c r="D20" s="15"/>
      <c r="E20" s="15"/>
      <c r="F20" s="11">
        <v>100000</v>
      </c>
      <c r="G20" s="8"/>
      <c r="H20" s="14" t="s">
        <v>545</v>
      </c>
    </row>
    <row r="21" spans="1:8" ht="15.75">
      <c r="A21" s="9"/>
      <c r="B21" s="10" t="s">
        <v>14</v>
      </c>
      <c r="C21" s="7"/>
      <c r="D21" s="7"/>
      <c r="E21" s="7"/>
      <c r="F21" s="12">
        <f>F12+F13+F14+F15+F18+F19+F20</f>
        <v>2900000</v>
      </c>
      <c r="G21" s="12">
        <f>G12+G13+G14+G15+G18+G19+G20</f>
        <v>2900000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4">
      <selection activeCell="C10" sqref="C1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30</v>
      </c>
      <c r="B1" s="99"/>
      <c r="F1" s="100" t="s">
        <v>62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1.5">
      <c r="A8" s="27">
        <v>39797</v>
      </c>
      <c r="B8" s="29" t="s">
        <v>181</v>
      </c>
      <c r="C8" s="15" t="s">
        <v>486</v>
      </c>
      <c r="D8" s="15"/>
      <c r="E8" s="15"/>
      <c r="F8" s="8"/>
      <c r="G8" s="11">
        <v>288000</v>
      </c>
      <c r="H8" s="14" t="s">
        <v>183</v>
      </c>
    </row>
    <row r="9" spans="1:8" ht="30">
      <c r="A9" s="27"/>
      <c r="B9" s="28" t="s">
        <v>80</v>
      </c>
      <c r="C9" s="15" t="s">
        <v>486</v>
      </c>
      <c r="D9" s="15"/>
      <c r="E9" s="15"/>
      <c r="F9" s="8">
        <v>350000</v>
      </c>
      <c r="G9" s="11"/>
      <c r="H9" s="14" t="s">
        <v>487</v>
      </c>
    </row>
    <row r="10" spans="1:8" ht="30">
      <c r="A10" s="27"/>
      <c r="B10" s="28" t="s">
        <v>80</v>
      </c>
      <c r="C10" s="15" t="s">
        <v>486</v>
      </c>
      <c r="D10" s="15"/>
      <c r="E10" s="15"/>
      <c r="F10" s="8">
        <v>288000</v>
      </c>
      <c r="G10" s="11"/>
      <c r="H10" s="14" t="s">
        <v>488</v>
      </c>
    </row>
    <row r="11" spans="1:8" ht="15.75">
      <c r="A11" s="27"/>
      <c r="B11" s="29" t="s">
        <v>81</v>
      </c>
      <c r="C11" s="15"/>
      <c r="D11" s="15"/>
      <c r="E11" s="15"/>
      <c r="F11" s="11">
        <f>SUM(F9:F10)</f>
        <v>638000</v>
      </c>
      <c r="G11" s="11"/>
      <c r="H11" s="14"/>
    </row>
    <row r="12" spans="1:8" ht="31.5">
      <c r="A12" s="27"/>
      <c r="B12" s="28" t="s">
        <v>184</v>
      </c>
      <c r="C12" s="15" t="s">
        <v>486</v>
      </c>
      <c r="D12" s="15"/>
      <c r="E12" s="15"/>
      <c r="F12" s="8">
        <v>398000</v>
      </c>
      <c r="G12" s="8"/>
      <c r="H12" s="14" t="s">
        <v>186</v>
      </c>
    </row>
    <row r="13" spans="1:8" ht="31.5">
      <c r="A13" s="27"/>
      <c r="B13" s="28" t="s">
        <v>184</v>
      </c>
      <c r="C13" s="15" t="s">
        <v>486</v>
      </c>
      <c r="D13" s="15"/>
      <c r="E13" s="15"/>
      <c r="F13" s="8">
        <v>402000</v>
      </c>
      <c r="G13" s="8"/>
      <c r="H13" s="14" t="s">
        <v>489</v>
      </c>
    </row>
    <row r="14" spans="1:8" ht="31.5">
      <c r="A14" s="27"/>
      <c r="B14" s="28" t="s">
        <v>184</v>
      </c>
      <c r="C14" s="15" t="s">
        <v>486</v>
      </c>
      <c r="D14" s="15"/>
      <c r="E14" s="15"/>
      <c r="F14" s="8">
        <v>772000</v>
      </c>
      <c r="G14" s="8"/>
      <c r="H14" s="14" t="s">
        <v>490</v>
      </c>
    </row>
    <row r="15" spans="1:8" ht="31.5">
      <c r="A15" s="27"/>
      <c r="B15" s="29" t="s">
        <v>185</v>
      </c>
      <c r="C15" s="15"/>
      <c r="D15" s="15"/>
      <c r="E15" s="15"/>
      <c r="F15" s="11">
        <f>SUM(F12:F14)</f>
        <v>1572000</v>
      </c>
      <c r="G15" s="8"/>
      <c r="H15" s="14"/>
    </row>
    <row r="16" spans="1:8" ht="31.5">
      <c r="A16" s="27"/>
      <c r="B16" s="29" t="s">
        <v>187</v>
      </c>
      <c r="C16" s="15" t="s">
        <v>486</v>
      </c>
      <c r="D16" s="15"/>
      <c r="E16" s="15"/>
      <c r="F16" s="11">
        <v>400000</v>
      </c>
      <c r="G16" s="8"/>
      <c r="H16" s="14" t="s">
        <v>182</v>
      </c>
    </row>
    <row r="17" spans="1:8" ht="15.75">
      <c r="A17" s="27"/>
      <c r="B17" s="28" t="s">
        <v>31</v>
      </c>
      <c r="C17" s="15" t="s">
        <v>486</v>
      </c>
      <c r="D17" s="15"/>
      <c r="E17" s="15"/>
      <c r="F17" s="8"/>
      <c r="G17" s="8">
        <v>288000</v>
      </c>
      <c r="H17" s="14" t="s">
        <v>491</v>
      </c>
    </row>
    <row r="18" spans="1:8" ht="15.75">
      <c r="A18" s="27"/>
      <c r="B18" s="28" t="s">
        <v>31</v>
      </c>
      <c r="C18" s="15" t="s">
        <v>486</v>
      </c>
      <c r="D18" s="15"/>
      <c r="E18" s="15"/>
      <c r="F18" s="8">
        <v>288000</v>
      </c>
      <c r="G18" s="8"/>
      <c r="H18" s="14" t="s">
        <v>492</v>
      </c>
    </row>
    <row r="19" spans="1:8" ht="30">
      <c r="A19" s="27"/>
      <c r="B19" s="28" t="s">
        <v>31</v>
      </c>
      <c r="C19" s="15" t="s">
        <v>343</v>
      </c>
      <c r="D19" s="15"/>
      <c r="E19" s="15"/>
      <c r="F19" s="8">
        <v>1811000</v>
      </c>
      <c r="G19" s="8"/>
      <c r="H19" s="14" t="s">
        <v>493</v>
      </c>
    </row>
    <row r="20" spans="1:8" ht="31.5">
      <c r="A20" s="27"/>
      <c r="B20" s="29" t="s">
        <v>84</v>
      </c>
      <c r="C20" s="15"/>
      <c r="D20" s="15"/>
      <c r="E20" s="15"/>
      <c r="F20" s="11">
        <f>SUM(F17:F19)</f>
        <v>2099000</v>
      </c>
      <c r="G20" s="11">
        <f>SUM(G17:G19)</f>
        <v>288000</v>
      </c>
      <c r="H20" s="14"/>
    </row>
    <row r="21" spans="1:8" ht="15.75">
      <c r="A21" s="27"/>
      <c r="B21" s="29" t="s">
        <v>14</v>
      </c>
      <c r="C21" s="15"/>
      <c r="D21" s="15"/>
      <c r="E21" s="15"/>
      <c r="F21" s="11">
        <f>F8+F11+F15+F16+F20</f>
        <v>4709000</v>
      </c>
      <c r="G21" s="11">
        <f>G8+G11+G15+G16+G20</f>
        <v>576000</v>
      </c>
      <c r="H21" s="14"/>
    </row>
    <row r="22" spans="1:8" ht="15.75">
      <c r="A22" s="9"/>
      <c r="B22" s="10" t="s">
        <v>23</v>
      </c>
      <c r="C22" s="7"/>
      <c r="D22" s="7"/>
      <c r="E22" s="7"/>
      <c r="F22" s="96">
        <f>F21-G21</f>
        <v>4133000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workbookViewId="0" topLeftCell="A1">
      <selection activeCell="C18" sqref="C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30</v>
      </c>
      <c r="B1" s="99"/>
      <c r="F1" s="101" t="s">
        <v>63</v>
      </c>
      <c r="G1" s="101"/>
      <c r="H1" s="101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"/>
      <c r="B9" s="2"/>
      <c r="C9" s="2"/>
      <c r="D9" s="2"/>
      <c r="E9" s="2"/>
      <c r="F9" s="4"/>
      <c r="G9" s="4"/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39797</v>
      </c>
      <c r="B11" s="29" t="s">
        <v>89</v>
      </c>
      <c r="C11" s="15" t="s">
        <v>343</v>
      </c>
      <c r="D11" s="15"/>
      <c r="E11" s="15"/>
      <c r="F11" s="11">
        <v>1372000</v>
      </c>
      <c r="G11" s="8"/>
      <c r="H11" s="14" t="s">
        <v>384</v>
      </c>
    </row>
    <row r="12" spans="1:8" ht="15.75">
      <c r="A12" s="27"/>
      <c r="B12" s="29" t="s">
        <v>167</v>
      </c>
      <c r="C12" s="15" t="s">
        <v>343</v>
      </c>
      <c r="D12" s="15"/>
      <c r="E12" s="15"/>
      <c r="F12" s="11">
        <v>439000</v>
      </c>
      <c r="G12" s="11"/>
      <c r="H12" s="14" t="s">
        <v>409</v>
      </c>
    </row>
    <row r="13" spans="1:8" ht="30">
      <c r="A13" s="27"/>
      <c r="B13" s="29" t="s">
        <v>165</v>
      </c>
      <c r="C13" s="15" t="s">
        <v>486</v>
      </c>
      <c r="D13" s="15"/>
      <c r="E13" s="15"/>
      <c r="F13" s="11">
        <v>2322000</v>
      </c>
      <c r="G13" s="11"/>
      <c r="H13" s="14" t="s">
        <v>494</v>
      </c>
    </row>
    <row r="14" spans="1:8" ht="15.75">
      <c r="A14" s="9"/>
      <c r="B14" s="10" t="s">
        <v>14</v>
      </c>
      <c r="C14" s="7"/>
      <c r="D14" s="7"/>
      <c r="E14" s="7"/>
      <c r="F14" s="12">
        <f>SUM(F11:F13)</f>
        <v>4133000</v>
      </c>
      <c r="G14" s="12">
        <f>SUM(G11:G13)</f>
        <v>0</v>
      </c>
      <c r="H14" s="13"/>
    </row>
    <row r="15" spans="1:8" ht="15.75">
      <c r="A15" s="9"/>
      <c r="B15" s="10" t="s">
        <v>23</v>
      </c>
      <c r="C15" s="7"/>
      <c r="D15" s="7"/>
      <c r="E15" s="7"/>
      <c r="F15" s="96">
        <f>F14-G14</f>
        <v>4133000</v>
      </c>
      <c r="G15" s="96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5:H5"/>
    <mergeCell ref="F7:G7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H90"/>
  <sheetViews>
    <sheetView workbookViewId="0" topLeftCell="A1">
      <selection activeCell="C15" sqref="C1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30</v>
      </c>
      <c r="B1" s="99"/>
      <c r="F1" s="101" t="s">
        <v>189</v>
      </c>
      <c r="G1" s="101"/>
      <c r="H1" s="101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39797</v>
      </c>
      <c r="B13" s="29" t="s">
        <v>89</v>
      </c>
      <c r="C13" s="15" t="s">
        <v>486</v>
      </c>
      <c r="D13" s="15"/>
      <c r="E13" s="15"/>
      <c r="F13" s="11"/>
      <c r="G13" s="11">
        <v>1000000</v>
      </c>
      <c r="H13" s="14" t="s">
        <v>89</v>
      </c>
    </row>
    <row r="14" spans="1:8" ht="15.75">
      <c r="A14" s="27"/>
      <c r="B14" s="29" t="s">
        <v>165</v>
      </c>
      <c r="C14" s="15" t="s">
        <v>486</v>
      </c>
      <c r="D14" s="15"/>
      <c r="E14" s="15"/>
      <c r="F14" s="11">
        <v>1000000</v>
      </c>
      <c r="G14" s="11"/>
      <c r="H14" s="14" t="s">
        <v>495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1000000</v>
      </c>
      <c r="G15" s="12">
        <f>SUM(G13:G14)</f>
        <v>1000000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7">
    <tabColor indexed="43"/>
  </sheetPr>
  <dimension ref="A1:N54"/>
  <sheetViews>
    <sheetView tabSelected="1" workbookViewId="0" topLeftCell="A2">
      <pane xSplit="2" ySplit="6" topLeftCell="E35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3" sqref="A3:N3"/>
    </sheetView>
  </sheetViews>
  <sheetFormatPr defaultColWidth="9.00390625" defaultRowHeight="15.75"/>
  <cols>
    <col min="1" max="1" width="3.00390625" style="20" customWidth="1"/>
    <col min="2" max="2" width="14.75390625" style="20" customWidth="1"/>
    <col min="3" max="3" width="9.00390625" style="20" customWidth="1"/>
    <col min="4" max="4" width="15.00390625" style="20" customWidth="1"/>
    <col min="5" max="6" width="21.875" style="20" customWidth="1"/>
    <col min="7" max="7" width="7.50390625" style="20" customWidth="1"/>
    <col min="8" max="8" width="9.75390625" style="20" customWidth="1"/>
    <col min="9" max="9" width="9.375" style="20" customWidth="1"/>
    <col min="10" max="10" width="7.375" style="20" bestFit="1" customWidth="1"/>
    <col min="11" max="11" width="9.00390625" style="20" customWidth="1"/>
    <col min="12" max="12" width="10.875" style="20" bestFit="1" customWidth="1"/>
    <col min="13" max="13" width="10.125" style="20" customWidth="1"/>
    <col min="14" max="14" width="9.75390625" style="20" customWidth="1"/>
    <col min="15" max="16384" width="9.00390625" style="20" customWidth="1"/>
  </cols>
  <sheetData>
    <row r="1" spans="1:14" ht="15.75">
      <c r="A1" s="101"/>
      <c r="B1" s="101"/>
      <c r="C1" s="101"/>
      <c r="D1" s="101"/>
      <c r="E1" s="101"/>
      <c r="F1" s="101"/>
      <c r="G1" s="101"/>
      <c r="H1" s="101"/>
      <c r="I1" s="101"/>
      <c r="J1" s="101" t="s">
        <v>203</v>
      </c>
      <c r="K1" s="101"/>
      <c r="L1" s="101"/>
      <c r="M1" s="101"/>
      <c r="N1" s="101"/>
    </row>
    <row r="2" spans="1:14" ht="15.75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>
      <c r="A3" s="97" t="s">
        <v>496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>
      <c r="A4" s="113" t="s">
        <v>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2:10" ht="15.75">
      <c r="B5" s="33"/>
      <c r="C5" s="33"/>
      <c r="D5" s="34"/>
      <c r="E5" s="34"/>
      <c r="F5" s="34"/>
      <c r="G5" s="33"/>
      <c r="H5" s="33"/>
      <c r="I5" s="33"/>
      <c r="J5" s="33"/>
    </row>
    <row r="6" spans="1:14" ht="15.75" customHeight="1">
      <c r="A6" s="110" t="s">
        <v>37</v>
      </c>
      <c r="B6" s="108" t="s">
        <v>76</v>
      </c>
      <c r="C6" s="108" t="s">
        <v>38</v>
      </c>
      <c r="D6" s="114" t="s">
        <v>39</v>
      </c>
      <c r="E6" s="115"/>
      <c r="F6" s="116"/>
      <c r="G6" s="106" t="s">
        <v>40</v>
      </c>
      <c r="H6" s="108" t="s">
        <v>41</v>
      </c>
      <c r="I6" s="108" t="s">
        <v>42</v>
      </c>
      <c r="J6" s="108" t="s">
        <v>24</v>
      </c>
      <c r="K6" s="108" t="s">
        <v>43</v>
      </c>
      <c r="L6" s="104" t="s">
        <v>25</v>
      </c>
      <c r="M6" s="104" t="s">
        <v>497</v>
      </c>
      <c r="N6" s="112" t="s">
        <v>498</v>
      </c>
    </row>
    <row r="7" spans="1:14" ht="35.25" customHeight="1">
      <c r="A7" s="111"/>
      <c r="B7" s="109"/>
      <c r="C7" s="109"/>
      <c r="D7" s="31" t="s">
        <v>44</v>
      </c>
      <c r="E7" s="31" t="s">
        <v>45</v>
      </c>
      <c r="F7" s="31" t="s">
        <v>46</v>
      </c>
      <c r="G7" s="107"/>
      <c r="H7" s="109"/>
      <c r="I7" s="109"/>
      <c r="J7" s="109"/>
      <c r="K7" s="109"/>
      <c r="L7" s="104"/>
      <c r="M7" s="104"/>
      <c r="N7" s="112"/>
    </row>
    <row r="8" spans="1:11" ht="23.25" customHeight="1">
      <c r="A8" s="32"/>
      <c r="B8" s="35"/>
      <c r="C8" s="35"/>
      <c r="D8" s="36"/>
      <c r="E8" s="36"/>
      <c r="F8" s="36"/>
      <c r="G8" s="35"/>
      <c r="H8" s="35"/>
      <c r="I8" s="35"/>
      <c r="J8" s="35"/>
      <c r="K8" s="35"/>
    </row>
    <row r="9" spans="1:10" ht="15.75">
      <c r="A9" s="2" t="s">
        <v>47</v>
      </c>
      <c r="B9" s="35"/>
      <c r="C9" s="35"/>
      <c r="D9" s="36"/>
      <c r="E9" s="36"/>
      <c r="F9" s="36"/>
      <c r="G9" s="35"/>
      <c r="H9" s="35"/>
      <c r="I9" s="35"/>
      <c r="J9" s="35"/>
    </row>
    <row r="10" spans="1:10" ht="15.75">
      <c r="A10" s="2"/>
      <c r="B10" s="35"/>
      <c r="C10" s="35"/>
      <c r="D10" s="36"/>
      <c r="E10" s="36"/>
      <c r="F10" s="36"/>
      <c r="G10" s="35"/>
      <c r="H10" s="35"/>
      <c r="I10" s="35"/>
      <c r="J10" s="35"/>
    </row>
    <row r="11" spans="1:10" ht="15.75">
      <c r="A11" s="2" t="s">
        <v>65</v>
      </c>
      <c r="B11" s="35"/>
      <c r="C11" s="35"/>
      <c r="D11" s="36"/>
      <c r="E11" s="36"/>
      <c r="F11" s="36"/>
      <c r="G11" s="35"/>
      <c r="H11" s="35"/>
      <c r="I11" s="35"/>
      <c r="J11" s="35"/>
    </row>
    <row r="12" spans="1:14" ht="45">
      <c r="A12" s="61" t="s">
        <v>48</v>
      </c>
      <c r="B12" s="61" t="s">
        <v>49</v>
      </c>
      <c r="C12" s="61" t="s">
        <v>50</v>
      </c>
      <c r="D12" s="63" t="s">
        <v>67</v>
      </c>
      <c r="E12" s="61" t="s">
        <v>51</v>
      </c>
      <c r="F12" s="61" t="s">
        <v>52</v>
      </c>
      <c r="G12" s="64">
        <v>60</v>
      </c>
      <c r="H12" s="65">
        <v>12973</v>
      </c>
      <c r="I12" s="65">
        <f>H12*G12/100-1</f>
        <v>7782.8</v>
      </c>
      <c r="J12" s="65">
        <f>H12-I12</f>
        <v>5190.2</v>
      </c>
      <c r="K12" s="66" t="s">
        <v>26</v>
      </c>
      <c r="L12" s="65">
        <v>7784</v>
      </c>
      <c r="M12" s="80" t="s">
        <v>499</v>
      </c>
      <c r="N12" s="68" t="s">
        <v>77</v>
      </c>
    </row>
    <row r="13" spans="1:12" ht="15.75">
      <c r="A13" s="37"/>
      <c r="B13" s="37"/>
      <c r="C13" s="37"/>
      <c r="D13" s="38"/>
      <c r="E13" s="37"/>
      <c r="F13" s="37"/>
      <c r="G13" s="39"/>
      <c r="H13" s="40"/>
      <c r="I13" s="40"/>
      <c r="J13" s="40"/>
      <c r="K13" s="41"/>
      <c r="L13" s="40"/>
    </row>
    <row r="14" spans="1:12" ht="15.75">
      <c r="A14" s="105" t="s">
        <v>66</v>
      </c>
      <c r="B14" s="105"/>
      <c r="C14" s="105"/>
      <c r="D14" s="105"/>
      <c r="E14" s="37"/>
      <c r="F14" s="37"/>
      <c r="G14" s="40"/>
      <c r="H14" s="40"/>
      <c r="I14" s="40"/>
      <c r="J14" s="40"/>
      <c r="L14" s="40"/>
    </row>
    <row r="15" spans="1:14" ht="38.25">
      <c r="A15" s="61" t="s">
        <v>53</v>
      </c>
      <c r="B15" s="61" t="s">
        <v>49</v>
      </c>
      <c r="C15" s="61" t="s">
        <v>54</v>
      </c>
      <c r="D15" s="63" t="s">
        <v>68</v>
      </c>
      <c r="E15" s="61" t="s">
        <v>55</v>
      </c>
      <c r="F15" s="61" t="s">
        <v>56</v>
      </c>
      <c r="G15" s="64">
        <v>71.55</v>
      </c>
      <c r="H15" s="65">
        <v>209629</v>
      </c>
      <c r="I15" s="65">
        <v>150000</v>
      </c>
      <c r="J15" s="65">
        <f aca="true" t="shared" si="0" ref="J15:J25">H15-I15</f>
        <v>59629</v>
      </c>
      <c r="K15" s="66" t="s">
        <v>26</v>
      </c>
      <c r="L15" s="62" t="s">
        <v>204</v>
      </c>
      <c r="M15" s="69"/>
      <c r="N15" s="69"/>
    </row>
    <row r="16" spans="1:14" ht="45">
      <c r="A16" s="61" t="s">
        <v>57</v>
      </c>
      <c r="B16" s="61" t="s">
        <v>49</v>
      </c>
      <c r="C16" s="61" t="s">
        <v>210</v>
      </c>
      <c r="D16" s="63" t="s">
        <v>68</v>
      </c>
      <c r="E16" s="61" t="s">
        <v>55</v>
      </c>
      <c r="F16" s="61" t="s">
        <v>58</v>
      </c>
      <c r="G16" s="65">
        <v>90</v>
      </c>
      <c r="H16" s="65">
        <v>51867</v>
      </c>
      <c r="I16" s="65">
        <f>H16*G16/100</f>
        <v>46680.3</v>
      </c>
      <c r="J16" s="65">
        <f t="shared" si="0"/>
        <v>5186.699999999997</v>
      </c>
      <c r="K16" s="66" t="s">
        <v>26</v>
      </c>
      <c r="L16" s="70" t="s">
        <v>190</v>
      </c>
      <c r="M16" s="69"/>
      <c r="N16" s="69"/>
    </row>
    <row r="17" spans="1:14" ht="45">
      <c r="A17" s="61" t="s">
        <v>59</v>
      </c>
      <c r="B17" s="61" t="s">
        <v>49</v>
      </c>
      <c r="C17" s="61" t="s">
        <v>211</v>
      </c>
      <c r="D17" s="63" t="s">
        <v>68</v>
      </c>
      <c r="E17" s="61" t="s">
        <v>55</v>
      </c>
      <c r="F17" s="61" t="s">
        <v>60</v>
      </c>
      <c r="G17" s="65">
        <v>90</v>
      </c>
      <c r="H17" s="65">
        <v>122229</v>
      </c>
      <c r="I17" s="65">
        <v>110000</v>
      </c>
      <c r="J17" s="65">
        <f t="shared" si="0"/>
        <v>12229</v>
      </c>
      <c r="K17" s="66" t="s">
        <v>26</v>
      </c>
      <c r="L17" s="70" t="s">
        <v>190</v>
      </c>
      <c r="M17" s="69"/>
      <c r="N17" s="69"/>
    </row>
    <row r="18" spans="1:14" ht="38.25">
      <c r="A18" s="61" t="s">
        <v>69</v>
      </c>
      <c r="B18" s="61" t="s">
        <v>49</v>
      </c>
      <c r="C18" s="61" t="s">
        <v>70</v>
      </c>
      <c r="D18" s="63" t="s">
        <v>72</v>
      </c>
      <c r="E18" s="61" t="s">
        <v>71</v>
      </c>
      <c r="F18" s="61" t="s">
        <v>73</v>
      </c>
      <c r="G18" s="65">
        <v>90</v>
      </c>
      <c r="H18" s="65">
        <v>357648</v>
      </c>
      <c r="I18" s="65">
        <f>H18*G18/100</f>
        <v>321883.2</v>
      </c>
      <c r="J18" s="65">
        <f t="shared" si="0"/>
        <v>35764.79999999999</v>
      </c>
      <c r="K18" s="66" t="s">
        <v>26</v>
      </c>
      <c r="L18" s="62" t="s">
        <v>204</v>
      </c>
      <c r="M18" s="69"/>
      <c r="N18" s="69"/>
    </row>
    <row r="19" spans="1:14" ht="45">
      <c r="A19" s="61" t="s">
        <v>74</v>
      </c>
      <c r="B19" s="61" t="s">
        <v>75</v>
      </c>
      <c r="C19" s="61" t="s">
        <v>77</v>
      </c>
      <c r="D19" s="62" t="s">
        <v>77</v>
      </c>
      <c r="E19" s="61" t="s">
        <v>78</v>
      </c>
      <c r="F19" s="61" t="s">
        <v>79</v>
      </c>
      <c r="G19" s="65">
        <v>40</v>
      </c>
      <c r="H19" s="65">
        <v>512</v>
      </c>
      <c r="I19" s="65">
        <v>202</v>
      </c>
      <c r="J19" s="65">
        <f t="shared" si="0"/>
        <v>310</v>
      </c>
      <c r="K19" s="66" t="s">
        <v>32</v>
      </c>
      <c r="L19" s="65">
        <v>175</v>
      </c>
      <c r="M19" s="68" t="s">
        <v>77</v>
      </c>
      <c r="N19" s="81">
        <v>175</v>
      </c>
    </row>
    <row r="20" spans="1:14" ht="45">
      <c r="A20" s="61" t="s">
        <v>110</v>
      </c>
      <c r="B20" s="61" t="s">
        <v>149</v>
      </c>
      <c r="C20" s="61" t="s">
        <v>111</v>
      </c>
      <c r="D20" s="62"/>
      <c r="E20" s="61" t="s">
        <v>112</v>
      </c>
      <c r="F20" s="61" t="s">
        <v>113</v>
      </c>
      <c r="G20" s="65">
        <v>49</v>
      </c>
      <c r="H20" s="65">
        <v>11760</v>
      </c>
      <c r="I20" s="65">
        <v>5760</v>
      </c>
      <c r="J20" s="65">
        <f t="shared" si="0"/>
        <v>6000</v>
      </c>
      <c r="K20" s="66" t="s">
        <v>26</v>
      </c>
      <c r="L20" s="65">
        <v>3000</v>
      </c>
      <c r="M20" s="80" t="s">
        <v>500</v>
      </c>
      <c r="N20" s="68" t="s">
        <v>77</v>
      </c>
    </row>
    <row r="21" spans="1:14" ht="45">
      <c r="A21" s="61" t="s">
        <v>114</v>
      </c>
      <c r="B21" s="61" t="s">
        <v>150</v>
      </c>
      <c r="C21" s="61" t="s">
        <v>87</v>
      </c>
      <c r="D21" s="62" t="s">
        <v>115</v>
      </c>
      <c r="E21" s="61" t="s">
        <v>116</v>
      </c>
      <c r="F21" s="61" t="s">
        <v>151</v>
      </c>
      <c r="G21" s="65">
        <v>50</v>
      </c>
      <c r="H21" s="65">
        <v>13420</v>
      </c>
      <c r="I21" s="65">
        <v>6710</v>
      </c>
      <c r="J21" s="65">
        <f t="shared" si="0"/>
        <v>6710</v>
      </c>
      <c r="K21" s="61" t="s">
        <v>117</v>
      </c>
      <c r="L21" s="65">
        <v>6699</v>
      </c>
      <c r="M21" s="81" t="s">
        <v>546</v>
      </c>
      <c r="N21" s="68" t="s">
        <v>77</v>
      </c>
    </row>
    <row r="22" spans="1:14" ht="75">
      <c r="A22" s="61" t="s">
        <v>118</v>
      </c>
      <c r="B22" s="61" t="s">
        <v>49</v>
      </c>
      <c r="C22" s="61" t="s">
        <v>119</v>
      </c>
      <c r="D22" s="62" t="s">
        <v>120</v>
      </c>
      <c r="E22" s="61" t="s">
        <v>121</v>
      </c>
      <c r="F22" s="61" t="s">
        <v>122</v>
      </c>
      <c r="G22" s="65">
        <v>60</v>
      </c>
      <c r="H22" s="65">
        <v>19733</v>
      </c>
      <c r="I22" s="65">
        <v>11840</v>
      </c>
      <c r="J22" s="65">
        <f t="shared" si="0"/>
        <v>7893</v>
      </c>
      <c r="K22" s="66" t="s">
        <v>26</v>
      </c>
      <c r="L22" s="70" t="s">
        <v>190</v>
      </c>
      <c r="M22" s="69"/>
      <c r="N22" s="69"/>
    </row>
    <row r="23" spans="1:14" ht="45">
      <c r="A23" s="61" t="s">
        <v>123</v>
      </c>
      <c r="B23" s="61" t="s">
        <v>75</v>
      </c>
      <c r="C23" s="61" t="s">
        <v>77</v>
      </c>
      <c r="D23" s="62" t="s">
        <v>77</v>
      </c>
      <c r="E23" s="61" t="s">
        <v>124</v>
      </c>
      <c r="F23" s="61" t="s">
        <v>125</v>
      </c>
      <c r="G23" s="65">
        <v>90</v>
      </c>
      <c r="H23" s="65">
        <v>2190</v>
      </c>
      <c r="I23" s="65">
        <v>1971</v>
      </c>
      <c r="J23" s="65">
        <f t="shared" si="0"/>
        <v>219</v>
      </c>
      <c r="K23" s="66"/>
      <c r="L23" s="70" t="s">
        <v>190</v>
      </c>
      <c r="M23" s="69"/>
      <c r="N23" s="69"/>
    </row>
    <row r="24" spans="1:14" s="48" customFormat="1" ht="31.5">
      <c r="A24" s="61" t="s">
        <v>127</v>
      </c>
      <c r="B24" s="61" t="s">
        <v>191</v>
      </c>
      <c r="C24" s="61" t="s">
        <v>209</v>
      </c>
      <c r="D24" s="62" t="s">
        <v>192</v>
      </c>
      <c r="E24" s="61" t="s">
        <v>193</v>
      </c>
      <c r="F24" s="61" t="s">
        <v>194</v>
      </c>
      <c r="G24" s="65">
        <v>92</v>
      </c>
      <c r="H24" s="65">
        <v>10000</v>
      </c>
      <c r="I24" s="65">
        <v>9200</v>
      </c>
      <c r="J24" s="65">
        <f t="shared" si="0"/>
        <v>800</v>
      </c>
      <c r="K24" s="66" t="s">
        <v>26</v>
      </c>
      <c r="L24" s="71"/>
      <c r="M24" s="72"/>
      <c r="N24" s="72"/>
    </row>
    <row r="25" spans="1:14" s="49" customFormat="1" ht="60">
      <c r="A25" s="73" t="s">
        <v>131</v>
      </c>
      <c r="B25" s="73" t="s">
        <v>49</v>
      </c>
      <c r="C25" s="73" t="s">
        <v>195</v>
      </c>
      <c r="D25" s="74" t="s">
        <v>196</v>
      </c>
      <c r="E25" s="73" t="s">
        <v>197</v>
      </c>
      <c r="F25" s="73" t="s">
        <v>198</v>
      </c>
      <c r="G25" s="75">
        <v>73.78</v>
      </c>
      <c r="H25" s="75">
        <v>719295</v>
      </c>
      <c r="I25" s="75">
        <v>530666</v>
      </c>
      <c r="J25" s="75">
        <f t="shared" si="0"/>
        <v>188629</v>
      </c>
      <c r="K25" s="76" t="s">
        <v>26</v>
      </c>
      <c r="L25" s="75">
        <v>489883000</v>
      </c>
      <c r="M25" s="77"/>
      <c r="N25" s="77"/>
    </row>
    <row r="26" spans="1:14" s="48" customFormat="1" ht="60">
      <c r="A26" s="73" t="s">
        <v>136</v>
      </c>
      <c r="B26" s="61" t="s">
        <v>75</v>
      </c>
      <c r="C26" s="61" t="s">
        <v>77</v>
      </c>
      <c r="D26" s="62" t="s">
        <v>77</v>
      </c>
      <c r="E26" s="61" t="s">
        <v>205</v>
      </c>
      <c r="F26" s="61" t="s">
        <v>206</v>
      </c>
      <c r="G26" s="65">
        <v>100</v>
      </c>
      <c r="H26" s="65">
        <v>110</v>
      </c>
      <c r="I26" s="65">
        <v>110</v>
      </c>
      <c r="J26" s="66" t="s">
        <v>77</v>
      </c>
      <c r="K26" s="66" t="s">
        <v>77</v>
      </c>
      <c r="L26" s="65">
        <v>110</v>
      </c>
      <c r="M26" s="67" t="s">
        <v>501</v>
      </c>
      <c r="N26" s="87">
        <v>110</v>
      </c>
    </row>
    <row r="27" spans="1:14" s="48" customFormat="1" ht="45">
      <c r="A27" s="73" t="s">
        <v>142</v>
      </c>
      <c r="B27" s="61" t="s">
        <v>75</v>
      </c>
      <c r="C27" s="61" t="s">
        <v>77</v>
      </c>
      <c r="D27" s="62" t="s">
        <v>77</v>
      </c>
      <c r="E27" s="61" t="s">
        <v>207</v>
      </c>
      <c r="F27" s="61" t="s">
        <v>208</v>
      </c>
      <c r="G27" s="65">
        <v>100</v>
      </c>
      <c r="H27" s="65">
        <v>1780</v>
      </c>
      <c r="I27" s="65">
        <v>1780</v>
      </c>
      <c r="J27" s="66" t="s">
        <v>77</v>
      </c>
      <c r="K27" s="66" t="s">
        <v>77</v>
      </c>
      <c r="L27" s="65">
        <v>1780</v>
      </c>
      <c r="M27" s="66" t="s">
        <v>77</v>
      </c>
      <c r="N27" s="65">
        <v>1780</v>
      </c>
    </row>
    <row r="28" spans="1:14" s="48" customFormat="1" ht="45">
      <c r="A28" s="73" t="s">
        <v>199</v>
      </c>
      <c r="B28" s="61" t="s">
        <v>502</v>
      </c>
      <c r="C28" s="61" t="s">
        <v>77</v>
      </c>
      <c r="D28" s="61" t="s">
        <v>503</v>
      </c>
      <c r="E28" s="62" t="s">
        <v>547</v>
      </c>
      <c r="F28" s="61" t="s">
        <v>504</v>
      </c>
      <c r="G28" s="65">
        <v>50</v>
      </c>
      <c r="H28" s="65">
        <v>2280</v>
      </c>
      <c r="I28" s="65">
        <v>1140</v>
      </c>
      <c r="J28" s="65">
        <v>1140</v>
      </c>
      <c r="K28" s="63" t="s">
        <v>505</v>
      </c>
      <c r="L28" s="65">
        <v>1140</v>
      </c>
      <c r="M28" s="83" t="s">
        <v>506</v>
      </c>
      <c r="N28" s="68" t="s">
        <v>77</v>
      </c>
    </row>
    <row r="29" spans="1:14" s="48" customFormat="1" ht="45">
      <c r="A29" s="73" t="s">
        <v>200</v>
      </c>
      <c r="B29" s="61" t="s">
        <v>502</v>
      </c>
      <c r="C29" s="61" t="s">
        <v>77</v>
      </c>
      <c r="D29" s="61" t="s">
        <v>507</v>
      </c>
      <c r="E29" s="61" t="s">
        <v>508</v>
      </c>
      <c r="F29" s="61" t="s">
        <v>509</v>
      </c>
      <c r="G29" s="65">
        <v>100</v>
      </c>
      <c r="H29" s="65">
        <v>5529</v>
      </c>
      <c r="I29" s="65">
        <v>5529</v>
      </c>
      <c r="J29" s="66" t="s">
        <v>77</v>
      </c>
      <c r="K29" s="66" t="s">
        <v>77</v>
      </c>
      <c r="L29" s="65">
        <v>5529</v>
      </c>
      <c r="M29" s="68" t="s">
        <v>77</v>
      </c>
      <c r="N29" s="68" t="s">
        <v>77</v>
      </c>
    </row>
    <row r="30" spans="1:14" ht="15.75">
      <c r="A30" s="61"/>
      <c r="B30" s="103" t="s">
        <v>126</v>
      </c>
      <c r="C30" s="103"/>
      <c r="D30" s="103"/>
      <c r="E30" s="78"/>
      <c r="F30" s="78"/>
      <c r="G30" s="79"/>
      <c r="H30" s="79">
        <f>SUM(H12:H29)</f>
        <v>1540955</v>
      </c>
      <c r="I30" s="79">
        <f aca="true" t="shared" si="1" ref="I30:N30">SUM(I12:I29)</f>
        <v>1211254.3</v>
      </c>
      <c r="J30" s="79">
        <f t="shared" si="1"/>
        <v>329700.69999999995</v>
      </c>
      <c r="K30" s="79">
        <f t="shared" si="1"/>
        <v>0</v>
      </c>
      <c r="L30" s="79">
        <f t="shared" si="1"/>
        <v>489909217</v>
      </c>
      <c r="M30" s="79"/>
      <c r="N30" s="79">
        <f t="shared" si="1"/>
        <v>2065</v>
      </c>
    </row>
    <row r="31" spans="1:14" ht="20.25" customHeight="1">
      <c r="A31" s="35"/>
      <c r="B31" s="84"/>
      <c r="C31" s="84"/>
      <c r="D31" s="84"/>
      <c r="E31" s="90"/>
      <c r="F31" s="90"/>
      <c r="G31" s="91"/>
      <c r="H31" s="91"/>
      <c r="I31" s="91"/>
      <c r="J31" s="91"/>
      <c r="K31" s="91"/>
      <c r="L31" s="91"/>
      <c r="M31" s="91"/>
      <c r="N31" s="91"/>
    </row>
    <row r="32" spans="1:14" ht="15.75">
      <c r="A32" s="102" t="s">
        <v>103</v>
      </c>
      <c r="B32" s="102"/>
      <c r="C32" s="102"/>
      <c r="D32" s="102"/>
      <c r="E32" s="102"/>
      <c r="F32" s="102"/>
      <c r="G32" s="91"/>
      <c r="H32" s="91"/>
      <c r="I32" s="91"/>
      <c r="J32" s="91"/>
      <c r="K32" s="91"/>
      <c r="L32" s="91"/>
      <c r="M32" s="91"/>
      <c r="N32" s="91"/>
    </row>
    <row r="33" spans="1:14" ht="51">
      <c r="A33" s="73" t="s">
        <v>212</v>
      </c>
      <c r="B33" s="62" t="s">
        <v>513</v>
      </c>
      <c r="C33" s="78" t="s">
        <v>77</v>
      </c>
      <c r="D33" s="78" t="s">
        <v>77</v>
      </c>
      <c r="E33" s="61" t="s">
        <v>514</v>
      </c>
      <c r="F33" s="61" t="s">
        <v>514</v>
      </c>
      <c r="G33" s="65"/>
      <c r="H33" s="65"/>
      <c r="I33" s="65">
        <v>50</v>
      </c>
      <c r="J33" s="65">
        <v>50</v>
      </c>
      <c r="K33" s="63" t="s">
        <v>505</v>
      </c>
      <c r="L33" s="65" t="s">
        <v>190</v>
      </c>
      <c r="M33" s="65"/>
      <c r="N33" s="65"/>
    </row>
    <row r="34" spans="1:14" ht="54.75" customHeight="1">
      <c r="A34" s="37"/>
      <c r="B34" s="45"/>
      <c r="C34" s="45"/>
      <c r="D34" s="45"/>
      <c r="E34" s="47"/>
      <c r="F34" s="47"/>
      <c r="G34" s="43"/>
      <c r="H34" s="43"/>
      <c r="I34" s="43"/>
      <c r="J34" s="43"/>
      <c r="K34" s="41"/>
      <c r="L34" s="40"/>
      <c r="M34" s="42"/>
      <c r="N34" s="42"/>
    </row>
    <row r="35" spans="1:14" ht="15.75">
      <c r="A35" s="105" t="s">
        <v>145</v>
      </c>
      <c r="B35" s="105"/>
      <c r="C35" s="105"/>
      <c r="D35" s="105"/>
      <c r="E35" s="105"/>
      <c r="F35" s="105"/>
      <c r="G35" s="43"/>
      <c r="H35" s="43"/>
      <c r="I35" s="43"/>
      <c r="J35" s="43"/>
      <c r="K35" s="85"/>
      <c r="L35" s="40"/>
      <c r="M35" s="42"/>
      <c r="N35" s="42"/>
    </row>
    <row r="36" spans="1:14" ht="51">
      <c r="A36" s="88" t="s">
        <v>213</v>
      </c>
      <c r="B36" s="62" t="s">
        <v>132</v>
      </c>
      <c r="C36" s="61" t="s">
        <v>77</v>
      </c>
      <c r="D36" s="61" t="s">
        <v>128</v>
      </c>
      <c r="E36" s="88"/>
      <c r="F36" s="61" t="s">
        <v>129</v>
      </c>
      <c r="G36" s="65">
        <v>65</v>
      </c>
      <c r="H36" s="65">
        <v>964</v>
      </c>
      <c r="I36" s="65">
        <v>628</v>
      </c>
      <c r="J36" s="65">
        <v>364</v>
      </c>
      <c r="K36" s="63" t="s">
        <v>130</v>
      </c>
      <c r="L36" s="65">
        <v>600</v>
      </c>
      <c r="M36" s="81" t="s">
        <v>128</v>
      </c>
      <c r="N36" s="81">
        <v>600</v>
      </c>
    </row>
    <row r="37" spans="1:14" ht="51">
      <c r="A37" s="88" t="s">
        <v>214</v>
      </c>
      <c r="B37" s="62" t="s">
        <v>132</v>
      </c>
      <c r="C37" s="81"/>
      <c r="D37" s="61" t="s">
        <v>133</v>
      </c>
      <c r="E37" s="61" t="s">
        <v>134</v>
      </c>
      <c r="F37" s="61" t="s">
        <v>135</v>
      </c>
      <c r="G37" s="65">
        <v>72</v>
      </c>
      <c r="H37" s="65">
        <v>2188</v>
      </c>
      <c r="I37" s="65">
        <v>1588</v>
      </c>
      <c r="J37" s="65">
        <v>600</v>
      </c>
      <c r="K37" s="66" t="s">
        <v>26</v>
      </c>
      <c r="L37" s="65">
        <v>1200</v>
      </c>
      <c r="M37" s="81" t="s">
        <v>133</v>
      </c>
      <c r="N37" s="81">
        <v>1200</v>
      </c>
    </row>
    <row r="38" spans="1:14" ht="75">
      <c r="A38" s="88" t="s">
        <v>510</v>
      </c>
      <c r="B38" s="61" t="s">
        <v>137</v>
      </c>
      <c r="C38" s="81"/>
      <c r="D38" s="61" t="s">
        <v>138</v>
      </c>
      <c r="E38" s="61" t="s">
        <v>139</v>
      </c>
      <c r="F38" s="61" t="s">
        <v>140</v>
      </c>
      <c r="G38" s="65">
        <v>65</v>
      </c>
      <c r="H38" s="65">
        <v>7639</v>
      </c>
      <c r="I38" s="65">
        <v>4950</v>
      </c>
      <c r="J38" s="65">
        <v>2689</v>
      </c>
      <c r="K38" s="82" t="s">
        <v>141</v>
      </c>
      <c r="L38" s="65">
        <v>3465</v>
      </c>
      <c r="M38" s="80" t="s">
        <v>515</v>
      </c>
      <c r="N38" s="61" t="s">
        <v>77</v>
      </c>
    </row>
    <row r="39" spans="1:14" ht="60">
      <c r="A39" s="88" t="s">
        <v>511</v>
      </c>
      <c r="B39" s="61" t="s">
        <v>143</v>
      </c>
      <c r="C39" s="81"/>
      <c r="D39" s="81"/>
      <c r="E39" s="61" t="s">
        <v>144</v>
      </c>
      <c r="F39" s="61" t="s">
        <v>516</v>
      </c>
      <c r="G39" s="65">
        <v>100</v>
      </c>
      <c r="H39" s="65">
        <v>1567</v>
      </c>
      <c r="I39" s="65">
        <v>1567</v>
      </c>
      <c r="J39" s="92" t="s">
        <v>77</v>
      </c>
      <c r="K39" s="66"/>
      <c r="L39" s="65">
        <v>1567</v>
      </c>
      <c r="M39" s="80" t="s">
        <v>517</v>
      </c>
      <c r="N39" s="81">
        <v>1567</v>
      </c>
    </row>
    <row r="40" spans="1:14" ht="30">
      <c r="A40" s="88" t="s">
        <v>512</v>
      </c>
      <c r="B40" s="61" t="s">
        <v>518</v>
      </c>
      <c r="C40" s="61"/>
      <c r="D40" s="62" t="s">
        <v>519</v>
      </c>
      <c r="E40" s="61" t="s">
        <v>201</v>
      </c>
      <c r="F40" s="61" t="s">
        <v>202</v>
      </c>
      <c r="G40" s="65">
        <v>100</v>
      </c>
      <c r="H40" s="65">
        <v>400</v>
      </c>
      <c r="I40" s="65">
        <v>400</v>
      </c>
      <c r="J40" s="65"/>
      <c r="K40" s="66"/>
      <c r="L40" s="65">
        <v>400</v>
      </c>
      <c r="M40" s="86" t="s">
        <v>520</v>
      </c>
      <c r="N40" s="81">
        <v>400</v>
      </c>
    </row>
    <row r="41" spans="1:14" ht="15.75" customHeight="1">
      <c r="A41" s="89"/>
      <c r="B41" s="103" t="s">
        <v>146</v>
      </c>
      <c r="C41" s="103"/>
      <c r="D41" s="103"/>
      <c r="E41" s="103"/>
      <c r="F41" s="103"/>
      <c r="G41" s="65"/>
      <c r="H41" s="79">
        <f>SUM(H36:H40)</f>
        <v>12758</v>
      </c>
      <c r="I41" s="79">
        <f>SUM(I36:I40)</f>
        <v>9133</v>
      </c>
      <c r="J41" s="79">
        <f>SUM(J36:J40)</f>
        <v>3653</v>
      </c>
      <c r="K41" s="79"/>
      <c r="L41" s="79">
        <f>SUM(L36:L40)</f>
        <v>7232</v>
      </c>
      <c r="M41" s="79"/>
      <c r="N41" s="79">
        <f>SUM(N36:N40)</f>
        <v>3767</v>
      </c>
    </row>
    <row r="42" spans="1:12" ht="15.75">
      <c r="A42" s="37"/>
      <c r="B42" s="44"/>
      <c r="C42" s="42"/>
      <c r="D42" s="42"/>
      <c r="E42" s="37"/>
      <c r="F42" s="37"/>
      <c r="G42" s="40"/>
      <c r="H42" s="40"/>
      <c r="I42" s="40"/>
      <c r="J42" s="40"/>
      <c r="K42" s="41"/>
      <c r="L42" s="40"/>
    </row>
    <row r="43" spans="1:14" ht="15.75">
      <c r="A43" s="93" t="s">
        <v>61</v>
      </c>
      <c r="B43" s="93"/>
      <c r="C43" s="93"/>
      <c r="D43" s="93"/>
      <c r="E43" s="93"/>
      <c r="F43" s="93"/>
      <c r="G43" s="79"/>
      <c r="H43" s="79">
        <f>H30+H41+H33</f>
        <v>1553713</v>
      </c>
      <c r="I43" s="79">
        <f aca="true" t="shared" si="2" ref="I43:N43">I30+I41+I33</f>
        <v>1220437.3</v>
      </c>
      <c r="J43" s="79">
        <f t="shared" si="2"/>
        <v>333403.69999999995</v>
      </c>
      <c r="K43" s="79"/>
      <c r="L43" s="79"/>
      <c r="M43" s="79">
        <f t="shared" si="2"/>
        <v>0</v>
      </c>
      <c r="N43" s="79">
        <f t="shared" si="2"/>
        <v>5832</v>
      </c>
    </row>
    <row r="44" spans="1:10" ht="15.75">
      <c r="A44" s="42"/>
      <c r="B44" s="42"/>
      <c r="C44" s="42"/>
      <c r="D44" s="42"/>
      <c r="E44" s="42"/>
      <c r="F44" s="42"/>
      <c r="G44" s="40"/>
      <c r="H44" s="40"/>
      <c r="I44" s="40"/>
      <c r="J44" s="40"/>
    </row>
    <row r="45" spans="1:10" ht="15.75">
      <c r="A45" s="42"/>
      <c r="B45" s="42"/>
      <c r="C45" s="42"/>
      <c r="D45" s="42"/>
      <c r="E45" s="42"/>
      <c r="F45" s="42"/>
      <c r="G45" s="40"/>
      <c r="H45" s="40"/>
      <c r="I45" s="40"/>
      <c r="J45" s="40"/>
    </row>
    <row r="46" spans="1:10" ht="15.75">
      <c r="A46" s="42"/>
      <c r="B46" s="42"/>
      <c r="C46" s="42"/>
      <c r="D46" s="42"/>
      <c r="E46" s="42"/>
      <c r="F46" s="42"/>
      <c r="G46" s="40"/>
      <c r="H46" s="40"/>
      <c r="I46" s="40"/>
      <c r="J46" s="40"/>
    </row>
    <row r="47" spans="1:10" ht="15.75">
      <c r="A47" s="42"/>
      <c r="B47" s="42"/>
      <c r="C47" s="42"/>
      <c r="D47" s="42"/>
      <c r="E47" s="42"/>
      <c r="F47" s="42"/>
      <c r="G47" s="40"/>
      <c r="H47" s="40"/>
      <c r="I47" s="40"/>
      <c r="J47" s="40"/>
    </row>
    <row r="48" spans="1:10" ht="15.75">
      <c r="A48" s="42"/>
      <c r="B48" s="42"/>
      <c r="C48" s="42"/>
      <c r="D48" s="42"/>
      <c r="E48" s="42"/>
      <c r="F48" s="42"/>
      <c r="G48" s="40"/>
      <c r="H48" s="40"/>
      <c r="I48" s="40"/>
      <c r="J48" s="40"/>
    </row>
    <row r="49" spans="1:10" ht="15.75">
      <c r="A49" s="42"/>
      <c r="B49" s="42"/>
      <c r="C49" s="42"/>
      <c r="D49" s="42"/>
      <c r="E49" s="42"/>
      <c r="F49" s="42"/>
      <c r="G49" s="40"/>
      <c r="H49" s="40"/>
      <c r="I49" s="40"/>
      <c r="J49" s="40"/>
    </row>
    <row r="50" spans="1:10" ht="15.75">
      <c r="A50" s="42"/>
      <c r="B50" s="42"/>
      <c r="C50" s="42"/>
      <c r="D50" s="42"/>
      <c r="E50" s="42"/>
      <c r="F50" s="42"/>
      <c r="G50" s="40"/>
      <c r="H50" s="40"/>
      <c r="I50" s="40"/>
      <c r="J50" s="40"/>
    </row>
    <row r="51" spans="1:10" ht="15.75">
      <c r="A51" s="42"/>
      <c r="B51" s="42"/>
      <c r="C51" s="42"/>
      <c r="D51" s="42"/>
      <c r="E51" s="42"/>
      <c r="F51" s="42"/>
      <c r="G51" s="40"/>
      <c r="H51" s="40"/>
      <c r="I51" s="40"/>
      <c r="J51" s="40"/>
    </row>
    <row r="52" spans="1:10" ht="15.75">
      <c r="A52" s="42"/>
      <c r="B52" s="42"/>
      <c r="C52" s="42"/>
      <c r="D52" s="42"/>
      <c r="E52" s="42"/>
      <c r="F52" s="42"/>
      <c r="G52" s="40"/>
      <c r="H52" s="40"/>
      <c r="I52" s="40"/>
      <c r="J52" s="40"/>
    </row>
    <row r="53" spans="1:10" ht="15.75">
      <c r="A53" s="42"/>
      <c r="B53" s="42"/>
      <c r="C53" s="42"/>
      <c r="D53" s="42"/>
      <c r="E53" s="42"/>
      <c r="F53" s="42"/>
      <c r="G53" s="40"/>
      <c r="H53" s="40"/>
      <c r="I53" s="40"/>
      <c r="J53" s="40"/>
    </row>
    <row r="54" spans="2:10" ht="15.75">
      <c r="B54" s="42"/>
      <c r="C54" s="42"/>
      <c r="D54" s="42"/>
      <c r="E54" s="42"/>
      <c r="F54" s="42"/>
      <c r="G54" s="42"/>
      <c r="H54" s="42"/>
      <c r="I54" s="42"/>
      <c r="J54" s="42"/>
    </row>
  </sheetData>
  <mergeCells count="24">
    <mergeCell ref="M6:M7"/>
    <mergeCell ref="N6:N7"/>
    <mergeCell ref="J1:N1"/>
    <mergeCell ref="A2:N2"/>
    <mergeCell ref="A3:N3"/>
    <mergeCell ref="A4:N4"/>
    <mergeCell ref="K6:K7"/>
    <mergeCell ref="B6:B7"/>
    <mergeCell ref="C6:C7"/>
    <mergeCell ref="D6:F6"/>
    <mergeCell ref="B41:F41"/>
    <mergeCell ref="L6:L7"/>
    <mergeCell ref="A14:D14"/>
    <mergeCell ref="B30:D30"/>
    <mergeCell ref="A35:F35"/>
    <mergeCell ref="G6:G7"/>
    <mergeCell ref="H6:H7"/>
    <mergeCell ref="I6:I7"/>
    <mergeCell ref="J6:J7"/>
    <mergeCell ref="A6:A7"/>
    <mergeCell ref="A1:C1"/>
    <mergeCell ref="D1:F1"/>
    <mergeCell ref="G1:I1"/>
    <mergeCell ref="A32:F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workbookViewId="0" topLeftCell="A1">
      <selection activeCell="F17" sqref="F1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19</v>
      </c>
      <c r="G1" s="94"/>
      <c r="H1" s="94"/>
    </row>
    <row r="2" spans="1:2" ht="15.75" customHeight="1">
      <c r="A2" s="95" t="s">
        <v>1</v>
      </c>
      <c r="B2" s="95"/>
    </row>
    <row r="3" spans="1:8" ht="14.25" customHeight="1">
      <c r="A3" s="98" t="s">
        <v>364</v>
      </c>
      <c r="B3" s="98"/>
      <c r="C3" s="98"/>
      <c r="D3" s="98"/>
      <c r="E3" s="98"/>
      <c r="F3" s="98"/>
      <c r="G3" s="98"/>
      <c r="H3" s="98"/>
    </row>
    <row r="4" spans="1:8" ht="13.5" customHeight="1">
      <c r="A4" s="98" t="s">
        <v>365</v>
      </c>
      <c r="B4" s="98"/>
      <c r="C4" s="98"/>
      <c r="D4" s="98"/>
      <c r="E4" s="98"/>
      <c r="F4" s="98"/>
      <c r="G4" s="98"/>
      <c r="H4" s="98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39797</v>
      </c>
      <c r="B9" s="53" t="s">
        <v>156</v>
      </c>
      <c r="C9" s="54" t="s">
        <v>366</v>
      </c>
      <c r="D9" s="55"/>
      <c r="E9" s="55"/>
      <c r="F9" s="56">
        <v>355000</v>
      </c>
      <c r="G9" s="57"/>
      <c r="H9" s="58" t="s">
        <v>523</v>
      </c>
    </row>
    <row r="10" spans="6:7" ht="15.75">
      <c r="F10" s="1"/>
      <c r="G10" s="1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</sheetData>
  <mergeCells count="6"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workbookViewId="0" topLeftCell="A19">
      <selection activeCell="D27" sqref="D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99" t="s">
        <v>0</v>
      </c>
      <c r="B1" s="99"/>
      <c r="F1" s="100" t="s">
        <v>21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0">
      <c r="A8" s="27">
        <v>39797</v>
      </c>
      <c r="B8" s="21" t="s">
        <v>85</v>
      </c>
      <c r="C8" s="15" t="s">
        <v>216</v>
      </c>
      <c r="D8" s="19"/>
      <c r="E8" s="19"/>
      <c r="F8" s="8">
        <v>6487000</v>
      </c>
      <c r="G8" s="8"/>
      <c r="H8" s="14" t="s">
        <v>527</v>
      </c>
    </row>
    <row r="9" spans="1:8" s="20" customFormat="1" ht="30">
      <c r="A9" s="18"/>
      <c r="B9" s="21" t="s">
        <v>85</v>
      </c>
      <c r="C9" s="15" t="s">
        <v>216</v>
      </c>
      <c r="D9" s="19"/>
      <c r="E9" s="19"/>
      <c r="F9" s="8">
        <v>1297000</v>
      </c>
      <c r="G9" s="8"/>
      <c r="H9" s="14" t="s">
        <v>528</v>
      </c>
    </row>
    <row r="10" spans="1:8" s="20" customFormat="1" ht="15.75">
      <c r="A10" s="18"/>
      <c r="B10" s="21" t="s">
        <v>85</v>
      </c>
      <c r="C10" s="15" t="s">
        <v>218</v>
      </c>
      <c r="D10" s="19"/>
      <c r="E10" s="19"/>
      <c r="F10" s="8">
        <v>1667000</v>
      </c>
      <c r="G10" s="8"/>
      <c r="H10" s="14" t="s">
        <v>245</v>
      </c>
    </row>
    <row r="11" spans="1:8" s="20" customFormat="1" ht="15.75">
      <c r="A11" s="18"/>
      <c r="B11" s="21" t="s">
        <v>85</v>
      </c>
      <c r="C11" s="15" t="s">
        <v>218</v>
      </c>
      <c r="D11" s="19"/>
      <c r="E11" s="19"/>
      <c r="F11" s="8">
        <v>333000</v>
      </c>
      <c r="G11" s="8"/>
      <c r="H11" s="14" t="s">
        <v>246</v>
      </c>
    </row>
    <row r="12" spans="1:8" s="20" customFormat="1" ht="15.75">
      <c r="A12" s="18"/>
      <c r="B12" s="17" t="s">
        <v>88</v>
      </c>
      <c r="C12" s="15"/>
      <c r="D12" s="19"/>
      <c r="E12" s="19"/>
      <c r="F12" s="11">
        <f>SUM(F8:F11)</f>
        <v>9784000</v>
      </c>
      <c r="G12" s="8"/>
      <c r="H12" s="14"/>
    </row>
    <row r="13" spans="1:8" s="20" customFormat="1" ht="30">
      <c r="A13" s="18"/>
      <c r="B13" s="21" t="s">
        <v>89</v>
      </c>
      <c r="C13" s="15" t="s">
        <v>157</v>
      </c>
      <c r="D13" s="19"/>
      <c r="E13" s="19"/>
      <c r="F13" s="8">
        <v>3608000</v>
      </c>
      <c r="G13" s="8"/>
      <c r="H13" s="14" t="s">
        <v>247</v>
      </c>
    </row>
    <row r="14" spans="1:8" s="20" customFormat="1" ht="45">
      <c r="A14" s="18"/>
      <c r="B14" s="21" t="s">
        <v>89</v>
      </c>
      <c r="C14" s="15" t="s">
        <v>157</v>
      </c>
      <c r="D14" s="19"/>
      <c r="E14" s="19"/>
      <c r="F14" s="8">
        <v>902000</v>
      </c>
      <c r="G14" s="8"/>
      <c r="H14" s="14" t="s">
        <v>248</v>
      </c>
    </row>
    <row r="15" spans="1:8" s="20" customFormat="1" ht="30">
      <c r="A15" s="18"/>
      <c r="B15" s="21" t="s">
        <v>89</v>
      </c>
      <c r="C15" s="15" t="s">
        <v>241</v>
      </c>
      <c r="D15" s="19"/>
      <c r="E15" s="19"/>
      <c r="F15" s="8">
        <v>36000</v>
      </c>
      <c r="G15" s="8"/>
      <c r="H15" s="14" t="s">
        <v>529</v>
      </c>
    </row>
    <row r="16" spans="1:8" s="20" customFormat="1" ht="30">
      <c r="A16" s="18"/>
      <c r="B16" s="21" t="s">
        <v>89</v>
      </c>
      <c r="C16" s="15" t="s">
        <v>241</v>
      </c>
      <c r="D16" s="19"/>
      <c r="E16" s="19"/>
      <c r="F16" s="8">
        <v>35000</v>
      </c>
      <c r="G16" s="8"/>
      <c r="H16" s="14" t="s">
        <v>530</v>
      </c>
    </row>
    <row r="17" spans="1:8" s="20" customFormat="1" ht="15.75">
      <c r="A17" s="18"/>
      <c r="B17" s="17" t="s">
        <v>174</v>
      </c>
      <c r="C17" s="15"/>
      <c r="D17" s="19"/>
      <c r="E17" s="19"/>
      <c r="F17" s="11">
        <f>SUM(F13:F16)</f>
        <v>4581000</v>
      </c>
      <c r="G17" s="8"/>
      <c r="H17" s="14"/>
    </row>
    <row r="18" spans="1:8" s="20" customFormat="1" ht="30">
      <c r="A18" s="18"/>
      <c r="B18" s="21" t="s">
        <v>82</v>
      </c>
      <c r="C18" s="15" t="s">
        <v>157</v>
      </c>
      <c r="D18" s="19"/>
      <c r="E18" s="19"/>
      <c r="F18" s="8">
        <v>1155000</v>
      </c>
      <c r="G18" s="8"/>
      <c r="H18" s="14" t="s">
        <v>249</v>
      </c>
    </row>
    <row r="19" spans="1:8" s="20" customFormat="1" ht="30">
      <c r="A19" s="18"/>
      <c r="B19" s="21" t="s">
        <v>82</v>
      </c>
      <c r="C19" s="15" t="s">
        <v>157</v>
      </c>
      <c r="D19" s="19"/>
      <c r="E19" s="19"/>
      <c r="F19" s="8">
        <v>288000</v>
      </c>
      <c r="G19" s="8"/>
      <c r="H19" s="14" t="s">
        <v>250</v>
      </c>
    </row>
    <row r="20" spans="1:8" s="20" customFormat="1" ht="30">
      <c r="A20" s="18"/>
      <c r="B20" s="21" t="s">
        <v>82</v>
      </c>
      <c r="C20" s="15" t="s">
        <v>241</v>
      </c>
      <c r="D20" s="19"/>
      <c r="E20" s="19"/>
      <c r="F20" s="8">
        <v>10000</v>
      </c>
      <c r="G20" s="8"/>
      <c r="H20" s="14" t="s">
        <v>531</v>
      </c>
    </row>
    <row r="21" spans="1:8" s="20" customFormat="1" ht="45">
      <c r="A21" s="18"/>
      <c r="B21" s="21" t="s">
        <v>82</v>
      </c>
      <c r="C21" s="15" t="s">
        <v>241</v>
      </c>
      <c r="D21" s="19"/>
      <c r="E21" s="19"/>
      <c r="F21" s="8">
        <v>9000</v>
      </c>
      <c r="G21" s="8"/>
      <c r="H21" s="14" t="s">
        <v>532</v>
      </c>
    </row>
    <row r="22" spans="1:8" s="20" customFormat="1" ht="29.25">
      <c r="A22" s="18"/>
      <c r="B22" s="17" t="s">
        <v>98</v>
      </c>
      <c r="C22" s="15"/>
      <c r="D22" s="19"/>
      <c r="E22" s="19"/>
      <c r="F22" s="11">
        <f>SUM(F18:F21)</f>
        <v>1462000</v>
      </c>
      <c r="G22" s="8"/>
      <c r="H22" s="14"/>
    </row>
    <row r="23" spans="1:8" s="20" customFormat="1" ht="30">
      <c r="A23" s="18"/>
      <c r="B23" s="21" t="s">
        <v>159</v>
      </c>
      <c r="C23" s="15" t="s">
        <v>533</v>
      </c>
      <c r="D23" s="19"/>
      <c r="E23" s="19"/>
      <c r="F23" s="11"/>
      <c r="G23" s="8">
        <v>240000</v>
      </c>
      <c r="H23" s="14" t="s">
        <v>252</v>
      </c>
    </row>
    <row r="24" spans="1:8" s="20" customFormat="1" ht="30">
      <c r="A24" s="18"/>
      <c r="B24" s="21" t="s">
        <v>159</v>
      </c>
      <c r="C24" s="15" t="s">
        <v>533</v>
      </c>
      <c r="D24" s="19"/>
      <c r="E24" s="19"/>
      <c r="F24" s="11"/>
      <c r="G24" s="8">
        <v>410000</v>
      </c>
      <c r="H24" s="14" t="s">
        <v>251</v>
      </c>
    </row>
    <row r="25" spans="1:8" s="20" customFormat="1" ht="29.25">
      <c r="A25" s="18"/>
      <c r="B25" s="17" t="s">
        <v>253</v>
      </c>
      <c r="C25" s="15"/>
      <c r="D25" s="19"/>
      <c r="E25" s="19"/>
      <c r="F25" s="11"/>
      <c r="G25" s="11">
        <f>SUM(G23:G24)</f>
        <v>650000</v>
      </c>
      <c r="H25" s="14"/>
    </row>
    <row r="26" spans="1:8" s="20" customFormat="1" ht="29.25">
      <c r="A26" s="18"/>
      <c r="B26" s="17" t="s">
        <v>29</v>
      </c>
      <c r="C26" s="15" t="s">
        <v>533</v>
      </c>
      <c r="D26" s="19"/>
      <c r="E26" s="19"/>
      <c r="F26" s="8"/>
      <c r="G26" s="11">
        <v>346000</v>
      </c>
      <c r="H26" s="14" t="s">
        <v>161</v>
      </c>
    </row>
    <row r="27" spans="1:8" s="20" customFormat="1" ht="30">
      <c r="A27" s="18"/>
      <c r="B27" s="17" t="s">
        <v>32</v>
      </c>
      <c r="C27" s="15" t="s">
        <v>229</v>
      </c>
      <c r="D27" s="19"/>
      <c r="E27" s="19"/>
      <c r="F27" s="8"/>
      <c r="G27" s="11">
        <v>355000</v>
      </c>
      <c r="H27" s="14" t="s">
        <v>33</v>
      </c>
    </row>
    <row r="28" spans="1:8" s="20" customFormat="1" ht="30">
      <c r="A28" s="18"/>
      <c r="B28" s="21" t="s">
        <v>31</v>
      </c>
      <c r="C28" s="15" t="s">
        <v>220</v>
      </c>
      <c r="D28" s="19"/>
      <c r="E28" s="19"/>
      <c r="F28" s="8">
        <v>593000</v>
      </c>
      <c r="G28" s="11"/>
      <c r="H28" s="14" t="s">
        <v>255</v>
      </c>
    </row>
    <row r="29" spans="1:8" s="20" customFormat="1" ht="30">
      <c r="A29" s="18"/>
      <c r="B29" s="21" t="s">
        <v>31</v>
      </c>
      <c r="C29" s="15" t="s">
        <v>220</v>
      </c>
      <c r="D29" s="19"/>
      <c r="E29" s="19"/>
      <c r="F29" s="8">
        <v>326000</v>
      </c>
      <c r="G29" s="8"/>
      <c r="H29" s="14" t="s">
        <v>254</v>
      </c>
    </row>
    <row r="30" spans="1:8" s="20" customFormat="1" ht="30">
      <c r="A30" s="18"/>
      <c r="B30" s="21" t="s">
        <v>31</v>
      </c>
      <c r="C30" s="15" t="s">
        <v>220</v>
      </c>
      <c r="D30" s="19"/>
      <c r="E30" s="19"/>
      <c r="F30" s="8">
        <v>70000</v>
      </c>
      <c r="G30" s="8"/>
      <c r="H30" s="14" t="s">
        <v>254</v>
      </c>
    </row>
    <row r="31" spans="1:8" s="20" customFormat="1" ht="30">
      <c r="A31" s="18"/>
      <c r="B31" s="21" t="s">
        <v>31</v>
      </c>
      <c r="C31" s="15" t="s">
        <v>220</v>
      </c>
      <c r="D31" s="19"/>
      <c r="E31" s="19"/>
      <c r="F31" s="8">
        <v>217000</v>
      </c>
      <c r="G31" s="8"/>
      <c r="H31" s="14" t="s">
        <v>83</v>
      </c>
    </row>
    <row r="32" spans="1:8" s="20" customFormat="1" ht="30">
      <c r="A32" s="18"/>
      <c r="B32" s="21" t="s">
        <v>31</v>
      </c>
      <c r="C32" s="15" t="s">
        <v>220</v>
      </c>
      <c r="D32" s="19"/>
      <c r="E32" s="19"/>
      <c r="F32" s="8">
        <v>431000</v>
      </c>
      <c r="G32" s="8"/>
      <c r="H32" s="14" t="s">
        <v>256</v>
      </c>
    </row>
    <row r="33" spans="1:8" s="20" customFormat="1" ht="30">
      <c r="A33" s="18"/>
      <c r="B33" s="21" t="s">
        <v>31</v>
      </c>
      <c r="C33" s="15" t="s">
        <v>220</v>
      </c>
      <c r="D33" s="19"/>
      <c r="E33" s="19"/>
      <c r="F33" s="8">
        <v>143000</v>
      </c>
      <c r="G33" s="8"/>
      <c r="H33" s="14" t="s">
        <v>172</v>
      </c>
    </row>
    <row r="34" spans="1:8" s="20" customFormat="1" ht="30">
      <c r="A34" s="18"/>
      <c r="B34" s="21" t="s">
        <v>31</v>
      </c>
      <c r="C34" s="15" t="s">
        <v>222</v>
      </c>
      <c r="D34" s="19"/>
      <c r="E34" s="19"/>
      <c r="F34" s="8"/>
      <c r="G34" s="8">
        <v>110000</v>
      </c>
      <c r="H34" s="14" t="s">
        <v>158</v>
      </c>
    </row>
    <row r="35" spans="1:8" s="20" customFormat="1" ht="30">
      <c r="A35" s="18"/>
      <c r="B35" s="21" t="s">
        <v>31</v>
      </c>
      <c r="C35" s="15" t="s">
        <v>224</v>
      </c>
      <c r="D35" s="19"/>
      <c r="E35" s="19"/>
      <c r="F35" s="8">
        <v>5129000</v>
      </c>
      <c r="G35" s="8"/>
      <c r="H35" s="14" t="s">
        <v>171</v>
      </c>
    </row>
    <row r="36" spans="1:8" s="20" customFormat="1" ht="30">
      <c r="A36" s="18"/>
      <c r="B36" s="21" t="s">
        <v>31</v>
      </c>
      <c r="C36" s="15" t="s">
        <v>224</v>
      </c>
      <c r="D36" s="19"/>
      <c r="E36" s="19"/>
      <c r="F36" s="8">
        <v>1080000</v>
      </c>
      <c r="G36" s="8"/>
      <c r="H36" s="14" t="s">
        <v>257</v>
      </c>
    </row>
    <row r="37" spans="1:8" s="20" customFormat="1" ht="30">
      <c r="A37" s="18"/>
      <c r="B37" s="21" t="s">
        <v>31</v>
      </c>
      <c r="C37" s="15" t="s">
        <v>224</v>
      </c>
      <c r="D37" s="19"/>
      <c r="E37" s="19"/>
      <c r="F37" s="8"/>
      <c r="G37" s="8">
        <v>547000</v>
      </c>
      <c r="H37" s="14" t="s">
        <v>258</v>
      </c>
    </row>
    <row r="38" spans="1:8" s="20" customFormat="1" ht="30">
      <c r="A38" s="18"/>
      <c r="B38" s="21" t="s">
        <v>31</v>
      </c>
      <c r="C38" s="15" t="s">
        <v>259</v>
      </c>
      <c r="D38" s="19"/>
      <c r="E38" s="19"/>
      <c r="F38" s="8">
        <v>120000</v>
      </c>
      <c r="G38" s="8"/>
      <c r="H38" s="14" t="s">
        <v>260</v>
      </c>
    </row>
    <row r="39" spans="1:8" s="20" customFormat="1" ht="30">
      <c r="A39" s="18"/>
      <c r="B39" s="21" t="s">
        <v>31</v>
      </c>
      <c r="C39" s="15" t="s">
        <v>259</v>
      </c>
      <c r="D39" s="19"/>
      <c r="E39" s="19"/>
      <c r="F39" s="8">
        <v>1302000</v>
      </c>
      <c r="G39" s="8"/>
      <c r="H39" s="14" t="s">
        <v>261</v>
      </c>
    </row>
    <row r="40" spans="1:8" s="20" customFormat="1" ht="30">
      <c r="A40" s="18"/>
      <c r="B40" s="21" t="s">
        <v>31</v>
      </c>
      <c r="C40" s="15" t="s">
        <v>259</v>
      </c>
      <c r="D40" s="19"/>
      <c r="E40" s="19"/>
      <c r="F40" s="8">
        <v>333000</v>
      </c>
      <c r="G40" s="8"/>
      <c r="H40" s="14" t="s">
        <v>262</v>
      </c>
    </row>
    <row r="41" spans="1:8" s="20" customFormat="1" ht="30">
      <c r="A41" s="18"/>
      <c r="B41" s="21" t="s">
        <v>31</v>
      </c>
      <c r="C41" s="15" t="s">
        <v>263</v>
      </c>
      <c r="D41" s="19"/>
      <c r="E41" s="19"/>
      <c r="F41" s="8"/>
      <c r="G41" s="8">
        <v>144000</v>
      </c>
      <c r="H41" s="14" t="s">
        <v>264</v>
      </c>
    </row>
    <row r="42" spans="1:8" s="20" customFormat="1" ht="30">
      <c r="A42" s="18"/>
      <c r="B42" s="21" t="s">
        <v>31</v>
      </c>
      <c r="C42" s="15" t="s">
        <v>234</v>
      </c>
      <c r="D42" s="19"/>
      <c r="E42" s="19"/>
      <c r="F42" s="8">
        <v>570000</v>
      </c>
      <c r="G42" s="8"/>
      <c r="H42" s="14" t="s">
        <v>265</v>
      </c>
    </row>
    <row r="43" spans="1:8" s="20" customFormat="1" ht="15.75">
      <c r="A43" s="18"/>
      <c r="B43" s="21" t="s">
        <v>31</v>
      </c>
      <c r="C43" s="15" t="s">
        <v>227</v>
      </c>
      <c r="D43" s="19"/>
      <c r="E43" s="19"/>
      <c r="F43" s="8"/>
      <c r="G43" s="8">
        <v>158000</v>
      </c>
      <c r="H43" s="14" t="s">
        <v>169</v>
      </c>
    </row>
    <row r="44" spans="1:8" s="20" customFormat="1" ht="30">
      <c r="A44" s="18"/>
      <c r="B44" s="21" t="s">
        <v>31</v>
      </c>
      <c r="C44" s="15" t="s">
        <v>227</v>
      </c>
      <c r="D44" s="19"/>
      <c r="E44" s="19"/>
      <c r="F44" s="8"/>
      <c r="G44" s="8">
        <v>1674000</v>
      </c>
      <c r="H44" s="14" t="s">
        <v>170</v>
      </c>
    </row>
    <row r="45" spans="1:8" s="20" customFormat="1" ht="30">
      <c r="A45" s="18"/>
      <c r="B45" s="21" t="s">
        <v>31</v>
      </c>
      <c r="C45" s="15" t="s">
        <v>227</v>
      </c>
      <c r="D45" s="19"/>
      <c r="E45" s="19"/>
      <c r="F45" s="8"/>
      <c r="G45" s="8">
        <v>1242000</v>
      </c>
      <c r="H45" s="14" t="s">
        <v>266</v>
      </c>
    </row>
    <row r="46" spans="1:8" s="20" customFormat="1" ht="30">
      <c r="A46" s="18"/>
      <c r="B46" s="21" t="s">
        <v>31</v>
      </c>
      <c r="C46" s="15" t="s">
        <v>227</v>
      </c>
      <c r="D46" s="19"/>
      <c r="E46" s="19"/>
      <c r="F46" s="8"/>
      <c r="G46" s="8">
        <v>4463000</v>
      </c>
      <c r="H46" s="14" t="s">
        <v>258</v>
      </c>
    </row>
    <row r="47" spans="1:8" s="20" customFormat="1" ht="30">
      <c r="A47" s="18"/>
      <c r="B47" s="21" t="s">
        <v>31</v>
      </c>
      <c r="C47" s="15" t="s">
        <v>239</v>
      </c>
      <c r="D47" s="19"/>
      <c r="E47" s="19"/>
      <c r="F47" s="8"/>
      <c r="G47" s="8">
        <v>429000</v>
      </c>
      <c r="H47" s="14" t="s">
        <v>267</v>
      </c>
    </row>
    <row r="48" spans="1:8" s="20" customFormat="1" ht="30">
      <c r="A48" s="18"/>
      <c r="B48" s="21" t="s">
        <v>31</v>
      </c>
      <c r="C48" s="15" t="s">
        <v>235</v>
      </c>
      <c r="D48" s="19"/>
      <c r="E48" s="19"/>
      <c r="F48" s="8"/>
      <c r="G48" s="8">
        <v>60000</v>
      </c>
      <c r="H48" s="14" t="s">
        <v>268</v>
      </c>
    </row>
    <row r="49" spans="1:8" s="20" customFormat="1" ht="29.25">
      <c r="A49" s="18"/>
      <c r="B49" s="17" t="s">
        <v>84</v>
      </c>
      <c r="C49" s="15"/>
      <c r="D49" s="19"/>
      <c r="E49" s="19"/>
      <c r="F49" s="11">
        <f>SUM(F28:F48)</f>
        <v>10314000</v>
      </c>
      <c r="G49" s="11">
        <f>SUM(G28:G48)</f>
        <v>8827000</v>
      </c>
      <c r="H49" s="14"/>
    </row>
    <row r="50" spans="1:8" s="22" customFormat="1" ht="15">
      <c r="A50" s="24"/>
      <c r="B50" s="16" t="s">
        <v>14</v>
      </c>
      <c r="C50" s="16"/>
      <c r="D50" s="16"/>
      <c r="E50" s="16"/>
      <c r="F50" s="11">
        <f>F12+F17+F22+F25+F26+F27+F49</f>
        <v>26141000</v>
      </c>
      <c r="G50" s="11">
        <f>G12+G17+G22+G25+G26+G27+G49</f>
        <v>10178000</v>
      </c>
      <c r="H50" s="25"/>
    </row>
    <row r="51" spans="1:8" s="22" customFormat="1" ht="15">
      <c r="A51" s="24"/>
      <c r="B51" s="16" t="s">
        <v>23</v>
      </c>
      <c r="C51" s="16"/>
      <c r="D51" s="16"/>
      <c r="E51" s="16"/>
      <c r="F51" s="96">
        <f>F50-G50</f>
        <v>15963000</v>
      </c>
      <c r="G51" s="96"/>
      <c r="H51" s="25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pans="6:7" s="22" customFormat="1" ht="15">
      <c r="F72" s="23"/>
      <c r="G72" s="23"/>
    </row>
    <row r="73" spans="6:7" s="22" customFormat="1" ht="15">
      <c r="F73" s="23"/>
      <c r="G73" s="23"/>
    </row>
    <row r="74" spans="6:7" s="22" customFormat="1" ht="15">
      <c r="F74" s="23"/>
      <c r="G74" s="23"/>
    </row>
    <row r="75" spans="6:7" s="22" customFormat="1" ht="15">
      <c r="F75" s="23"/>
      <c r="G75" s="23"/>
    </row>
    <row r="76" spans="6:7" s="22" customFormat="1" ht="15">
      <c r="F76" s="23"/>
      <c r="G76" s="23"/>
    </row>
    <row r="77" spans="6:7" s="22" customFormat="1" ht="15">
      <c r="F77" s="23"/>
      <c r="G77" s="23"/>
    </row>
    <row r="78" spans="6:7" s="22" customFormat="1" ht="15">
      <c r="F78" s="23"/>
      <c r="G78" s="23"/>
    </row>
    <row r="79" spans="6:7" s="22" customFormat="1" ht="15">
      <c r="F79" s="23"/>
      <c r="G79" s="23"/>
    </row>
    <row r="80" spans="6:7" s="22" customFormat="1" ht="15">
      <c r="F80" s="23"/>
      <c r="G80" s="23"/>
    </row>
    <row r="81" spans="6:7" s="22" customFormat="1" ht="15">
      <c r="F81" s="23"/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>
      <c r="G108" s="23"/>
    </row>
    <row r="109" s="22" customFormat="1" ht="15">
      <c r="G109" s="23"/>
    </row>
    <row r="110" s="22" customFormat="1" ht="15">
      <c r="G110" s="23"/>
    </row>
    <row r="111" s="22" customFormat="1" ht="15">
      <c r="G111" s="23"/>
    </row>
    <row r="112" s="22" customFormat="1" ht="15">
      <c r="G112" s="23"/>
    </row>
    <row r="113" s="22" customFormat="1" ht="15">
      <c r="G113" s="23"/>
    </row>
    <row r="114" s="22" customFormat="1" ht="15">
      <c r="G114" s="23"/>
    </row>
    <row r="115" s="22" customFormat="1" ht="15">
      <c r="G115" s="23"/>
    </row>
    <row r="116" s="22" customFormat="1" ht="15">
      <c r="G116" s="23"/>
    </row>
    <row r="117" s="22" customFormat="1" ht="15">
      <c r="G117" s="23"/>
    </row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</sheetData>
  <mergeCells count="7">
    <mergeCell ref="A4:H4"/>
    <mergeCell ref="F6:G6"/>
    <mergeCell ref="F51:G51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tabColor indexed="43"/>
  </sheetPr>
  <dimension ref="A1:H164"/>
  <sheetViews>
    <sheetView workbookViewId="0" topLeftCell="A1">
      <selection activeCell="E9" sqref="E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9" t="s">
        <v>0</v>
      </c>
      <c r="B1" s="99"/>
      <c r="F1" s="100" t="s">
        <v>27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18</v>
      </c>
      <c r="B4" s="97"/>
      <c r="C4" s="97"/>
      <c r="D4" s="97"/>
      <c r="E4" s="97"/>
      <c r="F4" s="97"/>
      <c r="G4" s="97"/>
      <c r="H4" s="97"/>
    </row>
    <row r="6" spans="1:8" ht="15.75">
      <c r="A6" s="3" t="s">
        <v>12</v>
      </c>
      <c r="B6" s="3" t="s">
        <v>4</v>
      </c>
      <c r="C6" s="3" t="s">
        <v>5</v>
      </c>
      <c r="D6" s="46" t="s">
        <v>6</v>
      </c>
      <c r="E6" s="5" t="s">
        <v>7</v>
      </c>
      <c r="F6" s="97" t="s">
        <v>8</v>
      </c>
      <c r="G6" s="97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0" customFormat="1" ht="15.75">
      <c r="A8" s="27">
        <v>39797</v>
      </c>
      <c r="B8" s="21" t="s">
        <v>165</v>
      </c>
      <c r="C8" s="15" t="s">
        <v>319</v>
      </c>
      <c r="D8" s="19"/>
      <c r="E8" s="19"/>
      <c r="F8" s="8"/>
      <c r="G8" s="8">
        <v>1000000</v>
      </c>
      <c r="H8" s="14" t="s">
        <v>320</v>
      </c>
    </row>
    <row r="9" spans="1:8" s="20" customFormat="1" ht="15.75">
      <c r="A9" s="18"/>
      <c r="B9" s="21" t="s">
        <v>165</v>
      </c>
      <c r="C9" s="15" t="s">
        <v>319</v>
      </c>
      <c r="D9" s="19"/>
      <c r="E9" s="19"/>
      <c r="F9" s="8"/>
      <c r="G9" s="8">
        <v>2000000</v>
      </c>
      <c r="H9" s="14" t="s">
        <v>321</v>
      </c>
    </row>
    <row r="10" spans="1:8" s="20" customFormat="1" ht="29.25">
      <c r="A10" s="18"/>
      <c r="B10" s="17" t="s">
        <v>178</v>
      </c>
      <c r="C10" s="15"/>
      <c r="D10" s="19"/>
      <c r="E10" s="19"/>
      <c r="F10" s="11"/>
      <c r="G10" s="11">
        <f>SUM(G8:G9)</f>
        <v>3000000</v>
      </c>
      <c r="H10" s="14"/>
    </row>
    <row r="11" spans="1:8" s="20" customFormat="1" ht="30">
      <c r="A11" s="18"/>
      <c r="B11" s="17" t="s">
        <v>29</v>
      </c>
      <c r="C11" s="15"/>
      <c r="D11" s="19"/>
      <c r="E11" s="19"/>
      <c r="F11" s="11">
        <v>3000000</v>
      </c>
      <c r="G11" s="11"/>
      <c r="H11" s="14" t="s">
        <v>322</v>
      </c>
    </row>
    <row r="12" spans="1:8" s="20" customFormat="1" ht="15.75">
      <c r="A12" s="18"/>
      <c r="B12" s="21" t="s">
        <v>85</v>
      </c>
      <c r="C12" s="15" t="s">
        <v>323</v>
      </c>
      <c r="D12" s="19"/>
      <c r="E12" s="19"/>
      <c r="F12" s="11"/>
      <c r="G12" s="8">
        <v>2750000</v>
      </c>
      <c r="H12" s="14" t="s">
        <v>324</v>
      </c>
    </row>
    <row r="13" spans="1:8" s="20" customFormat="1" ht="30">
      <c r="A13" s="18"/>
      <c r="B13" s="21" t="s">
        <v>85</v>
      </c>
      <c r="C13" s="15" t="s">
        <v>323</v>
      </c>
      <c r="D13" s="19"/>
      <c r="E13" s="19"/>
      <c r="F13" s="11"/>
      <c r="G13" s="8">
        <v>550000</v>
      </c>
      <c r="H13" s="14" t="s">
        <v>325</v>
      </c>
    </row>
    <row r="14" spans="1:8" s="20" customFormat="1" ht="15.75">
      <c r="A14" s="18"/>
      <c r="B14" s="17" t="s">
        <v>88</v>
      </c>
      <c r="C14" s="15"/>
      <c r="D14" s="19"/>
      <c r="E14" s="19"/>
      <c r="F14" s="11"/>
      <c r="G14" s="11">
        <f>SUM(G12:G13)</f>
        <v>3300000</v>
      </c>
      <c r="H14" s="14"/>
    </row>
    <row r="15" spans="1:8" s="20" customFormat="1" ht="30">
      <c r="A15" s="18"/>
      <c r="B15" s="17" t="s">
        <v>86</v>
      </c>
      <c r="C15" s="15" t="s">
        <v>323</v>
      </c>
      <c r="D15" s="19"/>
      <c r="E15" s="19"/>
      <c r="F15" s="11">
        <v>3300000</v>
      </c>
      <c r="G15" s="11"/>
      <c r="H15" s="14" t="s">
        <v>326</v>
      </c>
    </row>
    <row r="16" spans="1:8" s="20" customFormat="1" ht="15.75">
      <c r="A16" s="18"/>
      <c r="B16" s="21" t="s">
        <v>85</v>
      </c>
      <c r="C16" s="15" t="s">
        <v>218</v>
      </c>
      <c r="D16" s="19"/>
      <c r="E16" s="19"/>
      <c r="F16" s="11"/>
      <c r="G16" s="8">
        <v>1667000</v>
      </c>
      <c r="H16" s="14" t="s">
        <v>327</v>
      </c>
    </row>
    <row r="17" spans="1:8" s="20" customFormat="1" ht="30">
      <c r="A17" s="18"/>
      <c r="B17" s="21" t="s">
        <v>85</v>
      </c>
      <c r="C17" s="15" t="s">
        <v>218</v>
      </c>
      <c r="D17" s="19"/>
      <c r="E17" s="19"/>
      <c r="F17" s="11"/>
      <c r="G17" s="8">
        <v>333000</v>
      </c>
      <c r="H17" s="14" t="s">
        <v>328</v>
      </c>
    </row>
    <row r="18" spans="1:8" s="20" customFormat="1" ht="15.75">
      <c r="A18" s="18"/>
      <c r="B18" s="17" t="s">
        <v>88</v>
      </c>
      <c r="C18" s="15"/>
      <c r="D18" s="19"/>
      <c r="E18" s="19"/>
      <c r="F18" s="11"/>
      <c r="G18" s="11">
        <f>SUM(G16:G17)</f>
        <v>2000000</v>
      </c>
      <c r="H18" s="14"/>
    </row>
    <row r="19" spans="1:8" s="20" customFormat="1" ht="15.75">
      <c r="A19" s="18"/>
      <c r="B19" s="17" t="s">
        <v>15</v>
      </c>
      <c r="C19" s="15" t="s">
        <v>218</v>
      </c>
      <c r="D19" s="19"/>
      <c r="E19" s="19"/>
      <c r="F19" s="11">
        <v>2000000</v>
      </c>
      <c r="G19" s="11"/>
      <c r="H19" s="14" t="s">
        <v>329</v>
      </c>
    </row>
    <row r="20" spans="1:8" s="20" customFormat="1" ht="30">
      <c r="A20" s="18"/>
      <c r="B20" s="21" t="s">
        <v>85</v>
      </c>
      <c r="C20" s="15" t="s">
        <v>330</v>
      </c>
      <c r="D20" s="19"/>
      <c r="E20" s="19"/>
      <c r="F20" s="11"/>
      <c r="G20" s="8">
        <v>4796000</v>
      </c>
      <c r="H20" s="14" t="s">
        <v>331</v>
      </c>
    </row>
    <row r="21" spans="1:8" s="20" customFormat="1" ht="30">
      <c r="A21" s="18"/>
      <c r="B21" s="21" t="s">
        <v>85</v>
      </c>
      <c r="C21" s="15" t="s">
        <v>330</v>
      </c>
      <c r="D21" s="19"/>
      <c r="E21" s="19"/>
      <c r="F21" s="11"/>
      <c r="G21" s="8">
        <v>959000</v>
      </c>
      <c r="H21" s="14" t="s">
        <v>332</v>
      </c>
    </row>
    <row r="22" spans="1:8" s="20" customFormat="1" ht="30">
      <c r="A22" s="18"/>
      <c r="B22" s="21" t="s">
        <v>85</v>
      </c>
      <c r="C22" s="15" t="s">
        <v>330</v>
      </c>
      <c r="D22" s="19"/>
      <c r="E22" s="19"/>
      <c r="F22" s="8">
        <v>4796000</v>
      </c>
      <c r="G22" s="11"/>
      <c r="H22" s="14" t="s">
        <v>333</v>
      </c>
    </row>
    <row r="23" spans="1:8" s="20" customFormat="1" ht="30">
      <c r="A23" s="18"/>
      <c r="B23" s="21" t="s">
        <v>85</v>
      </c>
      <c r="C23" s="15" t="s">
        <v>330</v>
      </c>
      <c r="D23" s="19"/>
      <c r="E23" s="19"/>
      <c r="F23" s="8">
        <v>959000</v>
      </c>
      <c r="G23" s="11"/>
      <c r="H23" s="14" t="s">
        <v>334</v>
      </c>
    </row>
    <row r="24" spans="1:8" s="20" customFormat="1" ht="15.75">
      <c r="A24" s="18"/>
      <c r="B24" s="17" t="s">
        <v>88</v>
      </c>
      <c r="C24" s="15"/>
      <c r="D24" s="19"/>
      <c r="E24" s="19"/>
      <c r="F24" s="11">
        <f>SUM(F20:F23)</f>
        <v>5755000</v>
      </c>
      <c r="G24" s="11">
        <f>SUM(G20:G23)</f>
        <v>5755000</v>
      </c>
      <c r="H24" s="14"/>
    </row>
    <row r="25" spans="1:8" s="20" customFormat="1" ht="15.75">
      <c r="A25" s="18"/>
      <c r="B25" s="17" t="s">
        <v>335</v>
      </c>
      <c r="C25" s="15" t="s">
        <v>548</v>
      </c>
      <c r="D25" s="19"/>
      <c r="E25" s="19"/>
      <c r="F25" s="11">
        <v>3585000</v>
      </c>
      <c r="G25" s="11"/>
      <c r="H25" s="14" t="s">
        <v>336</v>
      </c>
    </row>
    <row r="26" spans="1:8" s="20" customFormat="1" ht="15.75">
      <c r="A26" s="18"/>
      <c r="B26" s="17" t="s">
        <v>335</v>
      </c>
      <c r="C26" s="15" t="s">
        <v>548</v>
      </c>
      <c r="D26" s="19"/>
      <c r="E26" s="19"/>
      <c r="F26" s="11"/>
      <c r="G26" s="11">
        <v>3585000</v>
      </c>
      <c r="H26" s="14" t="s">
        <v>337</v>
      </c>
    </row>
    <row r="27" spans="1:8" s="20" customFormat="1" ht="30">
      <c r="A27" s="18"/>
      <c r="B27" s="17" t="s">
        <v>31</v>
      </c>
      <c r="C27" s="15" t="s">
        <v>486</v>
      </c>
      <c r="D27" s="19"/>
      <c r="E27" s="19"/>
      <c r="F27" s="11"/>
      <c r="G27" s="11">
        <v>288000</v>
      </c>
      <c r="H27" s="14" t="s">
        <v>338</v>
      </c>
    </row>
    <row r="28" spans="1:8" s="20" customFormat="1" ht="30">
      <c r="A28" s="18"/>
      <c r="B28" s="17" t="s">
        <v>31</v>
      </c>
      <c r="C28" s="15" t="s">
        <v>486</v>
      </c>
      <c r="D28" s="19"/>
      <c r="E28" s="19"/>
      <c r="F28" s="11">
        <v>288000</v>
      </c>
      <c r="G28" s="11"/>
      <c r="H28" s="14" t="s">
        <v>339</v>
      </c>
    </row>
    <row r="29" spans="1:8" s="20" customFormat="1" ht="30">
      <c r="A29" s="18"/>
      <c r="B29" s="17" t="s">
        <v>31</v>
      </c>
      <c r="C29" s="15" t="s">
        <v>416</v>
      </c>
      <c r="D29" s="19"/>
      <c r="E29" s="19"/>
      <c r="F29" s="11"/>
      <c r="G29" s="11">
        <v>650000</v>
      </c>
      <c r="H29" s="14" t="s">
        <v>296</v>
      </c>
    </row>
    <row r="30" spans="1:8" s="20" customFormat="1" ht="30">
      <c r="A30" s="18"/>
      <c r="B30" s="17" t="s">
        <v>31</v>
      </c>
      <c r="C30" s="15" t="s">
        <v>416</v>
      </c>
      <c r="D30" s="19"/>
      <c r="E30" s="19"/>
      <c r="F30" s="11">
        <v>650000</v>
      </c>
      <c r="G30" s="11"/>
      <c r="H30" s="14" t="s">
        <v>340</v>
      </c>
    </row>
    <row r="31" spans="1:8" s="20" customFormat="1" ht="15.75">
      <c r="A31" s="18"/>
      <c r="B31" s="17" t="s">
        <v>31</v>
      </c>
      <c r="C31" s="15" t="s">
        <v>371</v>
      </c>
      <c r="D31" s="19"/>
      <c r="E31" s="19"/>
      <c r="F31" s="11"/>
      <c r="G31" s="11">
        <v>3000000</v>
      </c>
      <c r="H31" s="14" t="s">
        <v>342</v>
      </c>
    </row>
    <row r="32" spans="1:8" s="20" customFormat="1" ht="30">
      <c r="A32" s="18"/>
      <c r="B32" s="17" t="s">
        <v>31</v>
      </c>
      <c r="C32" s="15" t="s">
        <v>371</v>
      </c>
      <c r="D32" s="19"/>
      <c r="E32" s="19"/>
      <c r="F32" s="11">
        <v>3000000</v>
      </c>
      <c r="G32" s="11"/>
      <c r="H32" s="14" t="s">
        <v>341</v>
      </c>
    </row>
    <row r="33" spans="1:8" s="20" customFormat="1" ht="30">
      <c r="A33" s="18"/>
      <c r="B33" s="17" t="s">
        <v>89</v>
      </c>
      <c r="C33" s="15" t="s">
        <v>343</v>
      </c>
      <c r="D33" s="19"/>
      <c r="E33" s="19"/>
      <c r="F33" s="11"/>
      <c r="G33" s="11">
        <v>619000</v>
      </c>
      <c r="H33" s="14" t="s">
        <v>344</v>
      </c>
    </row>
    <row r="34" spans="1:8" s="20" customFormat="1" ht="30">
      <c r="A34" s="18"/>
      <c r="B34" s="17" t="s">
        <v>82</v>
      </c>
      <c r="C34" s="15" t="s">
        <v>343</v>
      </c>
      <c r="D34" s="19"/>
      <c r="E34" s="19"/>
      <c r="F34" s="11"/>
      <c r="G34" s="11">
        <v>10917000</v>
      </c>
      <c r="H34" s="14" t="s">
        <v>549</v>
      </c>
    </row>
    <row r="35" spans="1:8" s="20" customFormat="1" ht="30">
      <c r="A35" s="18"/>
      <c r="B35" s="21" t="s">
        <v>31</v>
      </c>
      <c r="C35" s="15" t="s">
        <v>550</v>
      </c>
      <c r="D35" s="19"/>
      <c r="E35" s="19"/>
      <c r="F35" s="8"/>
      <c r="G35" s="8">
        <v>499000</v>
      </c>
      <c r="H35" s="14" t="s">
        <v>346</v>
      </c>
    </row>
    <row r="36" spans="1:8" s="20" customFormat="1" ht="30">
      <c r="A36" s="18"/>
      <c r="B36" s="21" t="s">
        <v>31</v>
      </c>
      <c r="C36" s="15" t="s">
        <v>550</v>
      </c>
      <c r="D36" s="19"/>
      <c r="E36" s="19"/>
      <c r="F36" s="8">
        <v>499000</v>
      </c>
      <c r="G36" s="8"/>
      <c r="H36" s="14" t="s">
        <v>345</v>
      </c>
    </row>
    <row r="37" spans="1:8" s="20" customFormat="1" ht="30">
      <c r="A37" s="27"/>
      <c r="B37" s="21" t="s">
        <v>31</v>
      </c>
      <c r="C37" s="15" t="s">
        <v>343</v>
      </c>
      <c r="D37" s="19"/>
      <c r="E37" s="19"/>
      <c r="F37" s="8">
        <v>619000</v>
      </c>
      <c r="G37" s="8"/>
      <c r="H37" s="14" t="s">
        <v>293</v>
      </c>
    </row>
    <row r="38" spans="1:8" s="20" customFormat="1" ht="15.75">
      <c r="A38" s="18"/>
      <c r="B38" s="21" t="s">
        <v>31</v>
      </c>
      <c r="C38" s="15" t="s">
        <v>343</v>
      </c>
      <c r="D38" s="19"/>
      <c r="E38" s="19"/>
      <c r="F38" s="8">
        <v>3112000</v>
      </c>
      <c r="G38" s="8"/>
      <c r="H38" s="14" t="s">
        <v>294</v>
      </c>
    </row>
    <row r="39" spans="1:8" s="20" customFormat="1" ht="15.75">
      <c r="A39" s="18"/>
      <c r="B39" s="21" t="s">
        <v>31</v>
      </c>
      <c r="C39" s="15" t="s">
        <v>343</v>
      </c>
      <c r="D39" s="19"/>
      <c r="E39" s="19"/>
      <c r="F39" s="8">
        <v>2129000</v>
      </c>
      <c r="G39" s="8"/>
      <c r="H39" s="14" t="s">
        <v>295</v>
      </c>
    </row>
    <row r="40" spans="1:8" s="20" customFormat="1" ht="30">
      <c r="A40" s="18"/>
      <c r="B40" s="21" t="s">
        <v>31</v>
      </c>
      <c r="C40" s="15" t="s">
        <v>343</v>
      </c>
      <c r="D40" s="19"/>
      <c r="E40" s="19"/>
      <c r="F40" s="8">
        <v>1198000</v>
      </c>
      <c r="G40" s="8"/>
      <c r="H40" s="14" t="s">
        <v>296</v>
      </c>
    </row>
    <row r="41" spans="1:8" s="20" customFormat="1" ht="30">
      <c r="A41" s="18"/>
      <c r="B41" s="21" t="s">
        <v>31</v>
      </c>
      <c r="C41" s="15" t="s">
        <v>343</v>
      </c>
      <c r="D41" s="19"/>
      <c r="E41" s="19"/>
      <c r="F41" s="8">
        <v>1432000</v>
      </c>
      <c r="G41" s="8"/>
      <c r="H41" s="14" t="s">
        <v>297</v>
      </c>
    </row>
    <row r="42" spans="1:8" s="20" customFormat="1" ht="30">
      <c r="A42" s="18"/>
      <c r="B42" s="21" t="s">
        <v>31</v>
      </c>
      <c r="C42" s="15" t="s">
        <v>343</v>
      </c>
      <c r="D42" s="19"/>
      <c r="E42" s="19"/>
      <c r="F42" s="8">
        <v>2607000</v>
      </c>
      <c r="G42" s="8"/>
      <c r="H42" s="14" t="s">
        <v>298</v>
      </c>
    </row>
    <row r="43" spans="1:8" s="20" customFormat="1" ht="30">
      <c r="A43" s="18"/>
      <c r="B43" s="21" t="s">
        <v>31</v>
      </c>
      <c r="C43" s="15" t="s">
        <v>343</v>
      </c>
      <c r="D43" s="19"/>
      <c r="E43" s="19"/>
      <c r="F43" s="8">
        <v>439000</v>
      </c>
      <c r="G43" s="8"/>
      <c r="H43" s="14" t="s">
        <v>293</v>
      </c>
    </row>
    <row r="44" spans="1:8" s="20" customFormat="1" ht="29.25">
      <c r="A44" s="18"/>
      <c r="B44" s="17" t="s">
        <v>84</v>
      </c>
      <c r="C44" s="15"/>
      <c r="D44" s="19"/>
      <c r="E44" s="19"/>
      <c r="F44" s="11">
        <f>SUM(F35:F43)</f>
        <v>12035000</v>
      </c>
      <c r="G44" s="11">
        <f>SUM(G35:G43)</f>
        <v>499000</v>
      </c>
      <c r="H44" s="14"/>
    </row>
    <row r="45" spans="1:8" s="20" customFormat="1" ht="15.75">
      <c r="A45" s="18"/>
      <c r="B45" s="21" t="s">
        <v>85</v>
      </c>
      <c r="C45" s="15" t="s">
        <v>299</v>
      </c>
      <c r="D45" s="19"/>
      <c r="E45" s="19"/>
      <c r="F45" s="8"/>
      <c r="G45" s="8">
        <v>833000</v>
      </c>
      <c r="H45" s="14" t="s">
        <v>300</v>
      </c>
    </row>
    <row r="46" spans="1:8" s="20" customFormat="1" ht="30">
      <c r="A46" s="18"/>
      <c r="B46" s="21" t="s">
        <v>85</v>
      </c>
      <c r="C46" s="15" t="s">
        <v>299</v>
      </c>
      <c r="D46" s="19"/>
      <c r="E46" s="19"/>
      <c r="F46" s="8"/>
      <c r="G46" s="8">
        <v>167000</v>
      </c>
      <c r="H46" s="14" t="s">
        <v>301</v>
      </c>
    </row>
    <row r="47" spans="1:8" s="20" customFormat="1" ht="15.75">
      <c r="A47" s="18"/>
      <c r="B47" s="17" t="s">
        <v>88</v>
      </c>
      <c r="C47" s="15"/>
      <c r="D47" s="19"/>
      <c r="E47" s="19"/>
      <c r="F47" s="11">
        <f>SUM(F45:F46)</f>
        <v>0</v>
      </c>
      <c r="G47" s="11">
        <f>SUM(G45:G46)</f>
        <v>1000000</v>
      </c>
      <c r="H47" s="14"/>
    </row>
    <row r="48" spans="1:8" s="20" customFormat="1" ht="30">
      <c r="A48" s="18"/>
      <c r="B48" s="17" t="s">
        <v>31</v>
      </c>
      <c r="C48" s="15" t="s">
        <v>299</v>
      </c>
      <c r="D48" s="19"/>
      <c r="E48" s="19"/>
      <c r="F48" s="11">
        <v>1000000</v>
      </c>
      <c r="G48" s="11"/>
      <c r="H48" s="14" t="s">
        <v>298</v>
      </c>
    </row>
    <row r="49" spans="1:8" s="20" customFormat="1" ht="45">
      <c r="A49" s="18"/>
      <c r="B49" s="17" t="s">
        <v>31</v>
      </c>
      <c r="C49" s="15" t="s">
        <v>416</v>
      </c>
      <c r="D49" s="19"/>
      <c r="E49" s="19"/>
      <c r="F49" s="11"/>
      <c r="G49" s="11">
        <v>600000</v>
      </c>
      <c r="H49" s="14" t="s">
        <v>302</v>
      </c>
    </row>
    <row r="50" spans="1:8" s="20" customFormat="1" ht="30">
      <c r="A50" s="18"/>
      <c r="B50" s="17" t="s">
        <v>31</v>
      </c>
      <c r="C50" s="15" t="s">
        <v>416</v>
      </c>
      <c r="D50" s="19"/>
      <c r="E50" s="19"/>
      <c r="F50" s="11">
        <v>600000</v>
      </c>
      <c r="G50" s="11"/>
      <c r="H50" s="14" t="s">
        <v>303</v>
      </c>
    </row>
    <row r="51" spans="1:8" s="20" customFormat="1" ht="30">
      <c r="A51" s="50"/>
      <c r="B51" s="21" t="s">
        <v>85</v>
      </c>
      <c r="C51" s="15" t="s">
        <v>304</v>
      </c>
      <c r="D51" s="19"/>
      <c r="E51" s="19"/>
      <c r="F51" s="11"/>
      <c r="G51" s="8">
        <v>4210000</v>
      </c>
      <c r="H51" s="14" t="s">
        <v>305</v>
      </c>
    </row>
    <row r="52" spans="1:8" s="20" customFormat="1" ht="30">
      <c r="A52" s="18"/>
      <c r="B52" s="21" t="s">
        <v>85</v>
      </c>
      <c r="C52" s="15" t="s">
        <v>304</v>
      </c>
      <c r="D52" s="19"/>
      <c r="E52" s="19"/>
      <c r="F52" s="11"/>
      <c r="G52" s="8">
        <v>842000</v>
      </c>
      <c r="H52" s="14" t="s">
        <v>306</v>
      </c>
    </row>
    <row r="53" spans="1:8" s="20" customFormat="1" ht="45">
      <c r="A53" s="18"/>
      <c r="B53" s="21" t="s">
        <v>85</v>
      </c>
      <c r="C53" s="15" t="s">
        <v>307</v>
      </c>
      <c r="D53" s="19"/>
      <c r="E53" s="19"/>
      <c r="F53" s="8">
        <v>600000</v>
      </c>
      <c r="G53" s="11"/>
      <c r="H53" s="14" t="s">
        <v>308</v>
      </c>
    </row>
    <row r="54" spans="1:8" s="20" customFormat="1" ht="45">
      <c r="A54" s="18"/>
      <c r="B54" s="21" t="s">
        <v>85</v>
      </c>
      <c r="C54" s="15" t="s">
        <v>307</v>
      </c>
      <c r="D54" s="19"/>
      <c r="E54" s="19"/>
      <c r="F54" s="8">
        <v>120000</v>
      </c>
      <c r="G54" s="11"/>
      <c r="H54" s="14" t="s">
        <v>309</v>
      </c>
    </row>
    <row r="55" spans="1:8" s="20" customFormat="1" ht="30">
      <c r="A55" s="18"/>
      <c r="B55" s="21" t="s">
        <v>85</v>
      </c>
      <c r="C55" s="15" t="s">
        <v>310</v>
      </c>
      <c r="D55" s="19"/>
      <c r="E55" s="19"/>
      <c r="F55" s="8">
        <v>3610000</v>
      </c>
      <c r="G55" s="11"/>
      <c r="H55" s="14" t="s">
        <v>311</v>
      </c>
    </row>
    <row r="56" spans="1:8" s="20" customFormat="1" ht="30">
      <c r="A56" s="18"/>
      <c r="B56" s="21" t="s">
        <v>85</v>
      </c>
      <c r="C56" s="15" t="s">
        <v>310</v>
      </c>
      <c r="D56" s="19"/>
      <c r="E56" s="19"/>
      <c r="F56" s="8">
        <v>722000</v>
      </c>
      <c r="G56" s="11"/>
      <c r="H56" s="14" t="s">
        <v>312</v>
      </c>
    </row>
    <row r="57" spans="1:8" s="20" customFormat="1" ht="15.75">
      <c r="A57" s="18"/>
      <c r="B57" s="17" t="s">
        <v>88</v>
      </c>
      <c r="C57" s="15"/>
      <c r="D57" s="19"/>
      <c r="E57" s="19"/>
      <c r="F57" s="11">
        <f>SUM(F51:F56)</f>
        <v>5052000</v>
      </c>
      <c r="G57" s="11">
        <f>SUM(G51:G56)</f>
        <v>5052000</v>
      </c>
      <c r="H57" s="14"/>
    </row>
    <row r="58" spans="1:8" s="20" customFormat="1" ht="15.75">
      <c r="A58" s="18"/>
      <c r="B58" s="21" t="s">
        <v>85</v>
      </c>
      <c r="C58" s="15" t="s">
        <v>313</v>
      </c>
      <c r="D58" s="19"/>
      <c r="E58" s="19"/>
      <c r="F58" s="8"/>
      <c r="G58" s="8">
        <v>130000</v>
      </c>
      <c r="H58" s="14" t="s">
        <v>314</v>
      </c>
    </row>
    <row r="59" spans="1:8" s="20" customFormat="1" ht="15.75">
      <c r="A59" s="18"/>
      <c r="B59" s="21" t="s">
        <v>85</v>
      </c>
      <c r="C59" s="15"/>
      <c r="D59" s="19"/>
      <c r="E59" s="19"/>
      <c r="F59" s="8"/>
      <c r="G59" s="8">
        <v>26000</v>
      </c>
      <c r="H59" s="14" t="s">
        <v>315</v>
      </c>
    </row>
    <row r="60" spans="1:8" s="20" customFormat="1" ht="30">
      <c r="A60" s="18"/>
      <c r="B60" s="21" t="s">
        <v>85</v>
      </c>
      <c r="C60" s="15"/>
      <c r="D60" s="19"/>
      <c r="E60" s="19"/>
      <c r="F60" s="8">
        <v>130000</v>
      </c>
      <c r="G60" s="8"/>
      <c r="H60" s="14" t="s">
        <v>316</v>
      </c>
    </row>
    <row r="61" spans="1:8" s="20" customFormat="1" ht="30">
      <c r="A61" s="18"/>
      <c r="B61" s="21" t="s">
        <v>85</v>
      </c>
      <c r="C61" s="15"/>
      <c r="D61" s="19"/>
      <c r="E61" s="19"/>
      <c r="F61" s="8">
        <v>26000</v>
      </c>
      <c r="G61" s="8"/>
      <c r="H61" s="14" t="s">
        <v>317</v>
      </c>
    </row>
    <row r="62" spans="1:8" s="20" customFormat="1" ht="15.75">
      <c r="A62" s="18"/>
      <c r="B62" s="17" t="s">
        <v>88</v>
      </c>
      <c r="C62" s="15"/>
      <c r="D62" s="19"/>
      <c r="E62" s="19"/>
      <c r="F62" s="11">
        <f>SUM(F58:F61)</f>
        <v>156000</v>
      </c>
      <c r="G62" s="11">
        <f>SUM(G58:G61)</f>
        <v>156000</v>
      </c>
      <c r="H62" s="14"/>
    </row>
    <row r="63" spans="1:8" s="20" customFormat="1" ht="30">
      <c r="A63" s="18"/>
      <c r="B63" s="21" t="s">
        <v>31</v>
      </c>
      <c r="C63" s="15" t="s">
        <v>538</v>
      </c>
      <c r="D63" s="19"/>
      <c r="E63" s="19"/>
      <c r="F63" s="8"/>
      <c r="G63" s="8">
        <v>600000</v>
      </c>
      <c r="H63" s="14" t="s">
        <v>318</v>
      </c>
    </row>
    <row r="64" spans="1:8" s="20" customFormat="1" ht="30">
      <c r="A64" s="18"/>
      <c r="B64" s="21" t="s">
        <v>31</v>
      </c>
      <c r="C64" s="15" t="s">
        <v>538</v>
      </c>
      <c r="D64" s="19"/>
      <c r="E64" s="19"/>
      <c r="F64" s="8">
        <v>600000</v>
      </c>
      <c r="G64" s="8"/>
      <c r="H64" s="14" t="s">
        <v>296</v>
      </c>
    </row>
    <row r="65" spans="1:8" s="20" customFormat="1" ht="29.25">
      <c r="A65" s="18"/>
      <c r="B65" s="17" t="s">
        <v>84</v>
      </c>
      <c r="C65" s="15"/>
      <c r="D65" s="19"/>
      <c r="E65" s="19"/>
      <c r="F65" s="11">
        <f>SUM(F63:F64)</f>
        <v>600000</v>
      </c>
      <c r="G65" s="11">
        <f>SUM(G63:G64)</f>
        <v>600000</v>
      </c>
      <c r="H65" s="14"/>
    </row>
    <row r="66" spans="1:8" s="20" customFormat="1" ht="15.75">
      <c r="A66" s="51"/>
      <c r="B66" s="21" t="s">
        <v>85</v>
      </c>
      <c r="C66" s="15" t="s">
        <v>269</v>
      </c>
      <c r="D66" s="19"/>
      <c r="E66" s="19"/>
      <c r="F66" s="11"/>
      <c r="G66" s="8">
        <v>625000</v>
      </c>
      <c r="H66" s="14" t="s">
        <v>270</v>
      </c>
    </row>
    <row r="67" spans="1:8" s="20" customFormat="1" ht="30">
      <c r="A67" s="27"/>
      <c r="B67" s="21" t="s">
        <v>85</v>
      </c>
      <c r="C67" s="15" t="s">
        <v>269</v>
      </c>
      <c r="D67" s="19"/>
      <c r="E67" s="19"/>
      <c r="F67" s="8"/>
      <c r="G67" s="8">
        <v>125000</v>
      </c>
      <c r="H67" s="14" t="s">
        <v>271</v>
      </c>
    </row>
    <row r="68" spans="1:8" s="20" customFormat="1" ht="15.75" customHeight="1">
      <c r="A68" s="18"/>
      <c r="B68" s="21" t="s">
        <v>85</v>
      </c>
      <c r="C68" s="15" t="s">
        <v>269</v>
      </c>
      <c r="D68" s="19"/>
      <c r="E68" s="19"/>
      <c r="F68" s="8">
        <v>625000</v>
      </c>
      <c r="G68" s="8"/>
      <c r="H68" s="14" t="s">
        <v>272</v>
      </c>
    </row>
    <row r="69" spans="1:8" s="20" customFormat="1" ht="30">
      <c r="A69" s="18"/>
      <c r="B69" s="21" t="s">
        <v>85</v>
      </c>
      <c r="C69" s="15" t="s">
        <v>269</v>
      </c>
      <c r="D69" s="19"/>
      <c r="E69" s="19"/>
      <c r="F69" s="8">
        <v>125000</v>
      </c>
      <c r="G69" s="8"/>
      <c r="H69" s="14" t="s">
        <v>273</v>
      </c>
    </row>
    <row r="70" spans="1:8" s="20" customFormat="1" ht="15.75">
      <c r="A70" s="18"/>
      <c r="B70" s="17" t="s">
        <v>88</v>
      </c>
      <c r="C70" s="15"/>
      <c r="D70" s="19"/>
      <c r="E70" s="19"/>
      <c r="F70" s="11">
        <f>SUM(F66:F69)</f>
        <v>750000</v>
      </c>
      <c r="G70" s="11">
        <f>SUM(G66:G69)</f>
        <v>750000</v>
      </c>
      <c r="H70" s="14"/>
    </row>
    <row r="71" spans="1:8" s="20" customFormat="1" ht="15.75">
      <c r="A71" s="18"/>
      <c r="B71" s="21" t="s">
        <v>85</v>
      </c>
      <c r="C71" s="15" t="s">
        <v>269</v>
      </c>
      <c r="D71" s="19"/>
      <c r="E71" s="19"/>
      <c r="F71" s="8"/>
      <c r="G71" s="8">
        <v>500000</v>
      </c>
      <c r="H71" s="14" t="s">
        <v>274</v>
      </c>
    </row>
    <row r="72" spans="1:8" s="20" customFormat="1" ht="30">
      <c r="A72" s="18"/>
      <c r="B72" s="21" t="s">
        <v>85</v>
      </c>
      <c r="C72" s="15" t="s">
        <v>269</v>
      </c>
      <c r="D72" s="19"/>
      <c r="E72" s="19"/>
      <c r="F72" s="8"/>
      <c r="G72" s="8">
        <v>100000</v>
      </c>
      <c r="H72" s="14" t="s">
        <v>271</v>
      </c>
    </row>
    <row r="73" spans="1:8" s="20" customFormat="1" ht="15.75">
      <c r="A73" s="18"/>
      <c r="B73" s="21" t="s">
        <v>85</v>
      </c>
      <c r="C73" s="15" t="s">
        <v>269</v>
      </c>
      <c r="D73" s="19"/>
      <c r="E73" s="19"/>
      <c r="F73" s="8">
        <v>500000</v>
      </c>
      <c r="G73" s="8"/>
      <c r="H73" s="14" t="s">
        <v>275</v>
      </c>
    </row>
    <row r="74" spans="1:8" s="20" customFormat="1" ht="30">
      <c r="A74" s="18"/>
      <c r="B74" s="21" t="s">
        <v>85</v>
      </c>
      <c r="C74" s="15" t="s">
        <v>269</v>
      </c>
      <c r="D74" s="19"/>
      <c r="E74" s="19"/>
      <c r="F74" s="8">
        <v>100000</v>
      </c>
      <c r="G74" s="8"/>
      <c r="H74" s="14" t="s">
        <v>276</v>
      </c>
    </row>
    <row r="75" spans="1:8" s="20" customFormat="1" ht="15.75">
      <c r="A75" s="18"/>
      <c r="B75" s="17" t="s">
        <v>88</v>
      </c>
      <c r="C75" s="15"/>
      <c r="D75" s="19"/>
      <c r="E75" s="19"/>
      <c r="F75" s="11">
        <f>SUM(F71:F74)</f>
        <v>600000</v>
      </c>
      <c r="G75" s="11">
        <f>SUM(G71:G74)</f>
        <v>600000</v>
      </c>
      <c r="H75" s="14"/>
    </row>
    <row r="76" spans="1:8" s="20" customFormat="1" ht="30">
      <c r="A76" s="18"/>
      <c r="B76" s="21" t="s">
        <v>31</v>
      </c>
      <c r="C76" s="15" t="s">
        <v>277</v>
      </c>
      <c r="D76" s="19"/>
      <c r="E76" s="19"/>
      <c r="F76" s="11"/>
      <c r="G76" s="8">
        <v>111000</v>
      </c>
      <c r="H76" s="14" t="s">
        <v>267</v>
      </c>
    </row>
    <row r="77" spans="1:8" s="20" customFormat="1" ht="30">
      <c r="A77" s="18"/>
      <c r="B77" s="21" t="s">
        <v>31</v>
      </c>
      <c r="C77" s="15" t="s">
        <v>154</v>
      </c>
      <c r="D77" s="19"/>
      <c r="E77" s="19"/>
      <c r="F77" s="8">
        <v>111000</v>
      </c>
      <c r="G77" s="8"/>
      <c r="H77" s="14" t="s">
        <v>551</v>
      </c>
    </row>
    <row r="78" spans="1:8" s="20" customFormat="1" ht="29.25">
      <c r="A78" s="18"/>
      <c r="B78" s="17" t="s">
        <v>84</v>
      </c>
      <c r="C78" s="15"/>
      <c r="D78" s="19"/>
      <c r="E78" s="19"/>
      <c r="F78" s="11">
        <f>SUM(F76:F77)</f>
        <v>111000</v>
      </c>
      <c r="G78" s="11">
        <f>SUM(G76:G77)</f>
        <v>111000</v>
      </c>
      <c r="H78" s="14"/>
    </row>
    <row r="79" spans="1:8" s="20" customFormat="1" ht="30">
      <c r="A79" s="18"/>
      <c r="B79" s="21" t="s">
        <v>85</v>
      </c>
      <c r="C79" s="15" t="s">
        <v>283</v>
      </c>
      <c r="D79" s="19"/>
      <c r="E79" s="19"/>
      <c r="F79" s="8"/>
      <c r="G79" s="8">
        <v>291000</v>
      </c>
      <c r="H79" s="14" t="s">
        <v>278</v>
      </c>
    </row>
    <row r="80" spans="1:8" s="20" customFormat="1" ht="30">
      <c r="A80" s="18"/>
      <c r="B80" s="21" t="s">
        <v>85</v>
      </c>
      <c r="C80" s="15" t="s">
        <v>283</v>
      </c>
      <c r="D80" s="19"/>
      <c r="E80" s="19"/>
      <c r="F80" s="8"/>
      <c r="G80" s="8">
        <v>58000</v>
      </c>
      <c r="H80" s="14" t="s">
        <v>279</v>
      </c>
    </row>
    <row r="81" spans="1:8" s="20" customFormat="1" ht="30">
      <c r="A81" s="18"/>
      <c r="B81" s="21" t="s">
        <v>85</v>
      </c>
      <c r="C81" s="15" t="s">
        <v>283</v>
      </c>
      <c r="D81" s="19"/>
      <c r="E81" s="19"/>
      <c r="F81" s="8">
        <v>291000</v>
      </c>
      <c r="G81" s="8"/>
      <c r="H81" s="14" t="s">
        <v>280</v>
      </c>
    </row>
    <row r="82" spans="1:8" s="20" customFormat="1" ht="30">
      <c r="A82" s="18"/>
      <c r="B82" s="21" t="s">
        <v>85</v>
      </c>
      <c r="C82" s="15" t="s">
        <v>283</v>
      </c>
      <c r="D82" s="19"/>
      <c r="E82" s="19"/>
      <c r="F82" s="8">
        <v>58000</v>
      </c>
      <c r="G82" s="8"/>
      <c r="H82" s="14" t="s">
        <v>281</v>
      </c>
    </row>
    <row r="83" spans="1:8" s="20" customFormat="1" ht="15.75">
      <c r="A83" s="18"/>
      <c r="B83" s="17" t="s">
        <v>88</v>
      </c>
      <c r="C83" s="15"/>
      <c r="D83" s="19"/>
      <c r="E83" s="19"/>
      <c r="F83" s="11">
        <f>SUM(F79:F82)</f>
        <v>349000</v>
      </c>
      <c r="G83" s="11">
        <f>SUM(G79:G82)</f>
        <v>349000</v>
      </c>
      <c r="H83" s="14"/>
    </row>
    <row r="84" spans="1:8" s="20" customFormat="1" ht="30">
      <c r="A84" s="18"/>
      <c r="B84" s="17" t="s">
        <v>85</v>
      </c>
      <c r="C84" s="15" t="s">
        <v>282</v>
      </c>
      <c r="D84" s="19"/>
      <c r="E84" s="19"/>
      <c r="F84" s="11"/>
      <c r="G84" s="11">
        <v>80000</v>
      </c>
      <c r="H84" s="14" t="s">
        <v>278</v>
      </c>
    </row>
    <row r="85" spans="1:8" s="20" customFormat="1" ht="30">
      <c r="A85" s="18"/>
      <c r="B85" s="17" t="s">
        <v>85</v>
      </c>
      <c r="C85" s="15" t="s">
        <v>282</v>
      </c>
      <c r="D85" s="19"/>
      <c r="E85" s="19"/>
      <c r="F85" s="11">
        <v>80000</v>
      </c>
      <c r="G85" s="11"/>
      <c r="H85" s="14" t="s">
        <v>284</v>
      </c>
    </row>
    <row r="86" spans="1:8" s="20" customFormat="1" ht="30">
      <c r="A86" s="18"/>
      <c r="B86" s="21" t="s">
        <v>85</v>
      </c>
      <c r="C86" s="15" t="s">
        <v>285</v>
      </c>
      <c r="D86" s="19"/>
      <c r="E86" s="19"/>
      <c r="F86" s="11"/>
      <c r="G86" s="8">
        <v>1199000</v>
      </c>
      <c r="H86" s="14" t="s">
        <v>286</v>
      </c>
    </row>
    <row r="87" spans="1:8" s="20" customFormat="1" ht="30">
      <c r="A87" s="18"/>
      <c r="B87" s="21" t="s">
        <v>85</v>
      </c>
      <c r="C87" s="15" t="s">
        <v>285</v>
      </c>
      <c r="D87" s="19"/>
      <c r="E87" s="19"/>
      <c r="F87" s="8"/>
      <c r="G87" s="8">
        <v>240000</v>
      </c>
      <c r="H87" s="14" t="s">
        <v>287</v>
      </c>
    </row>
    <row r="88" spans="1:8" s="20" customFormat="1" ht="30">
      <c r="A88" s="18"/>
      <c r="B88" s="21" t="s">
        <v>85</v>
      </c>
      <c r="C88" s="15" t="s">
        <v>285</v>
      </c>
      <c r="D88" s="19"/>
      <c r="E88" s="19"/>
      <c r="F88" s="8">
        <v>1199000</v>
      </c>
      <c r="G88" s="8"/>
      <c r="H88" s="14" t="s">
        <v>288</v>
      </c>
    </row>
    <row r="89" spans="1:8" s="20" customFormat="1" ht="30">
      <c r="A89" s="18"/>
      <c r="B89" s="21" t="s">
        <v>85</v>
      </c>
      <c r="C89" s="15" t="s">
        <v>285</v>
      </c>
      <c r="D89" s="19"/>
      <c r="E89" s="19"/>
      <c r="F89" s="8">
        <v>240000</v>
      </c>
      <c r="G89" s="8"/>
      <c r="H89" s="14" t="s">
        <v>289</v>
      </c>
    </row>
    <row r="90" spans="1:8" s="20" customFormat="1" ht="15.75">
      <c r="A90" s="18"/>
      <c r="B90" s="17" t="s">
        <v>88</v>
      </c>
      <c r="C90" s="15"/>
      <c r="D90" s="19"/>
      <c r="E90" s="19"/>
      <c r="F90" s="11">
        <f>SUM(F86:F89)</f>
        <v>1439000</v>
      </c>
      <c r="G90" s="11">
        <f>SUM(G86:G89)</f>
        <v>1439000</v>
      </c>
      <c r="H90" s="14"/>
    </row>
    <row r="91" spans="1:8" s="20" customFormat="1" ht="30">
      <c r="A91" s="18"/>
      <c r="B91" s="21" t="s">
        <v>85</v>
      </c>
      <c r="C91" s="15" t="s">
        <v>290</v>
      </c>
      <c r="D91" s="19"/>
      <c r="E91" s="19"/>
      <c r="F91" s="8"/>
      <c r="G91" s="8">
        <v>3772000</v>
      </c>
      <c r="H91" s="14" t="s">
        <v>286</v>
      </c>
    </row>
    <row r="92" spans="1:8" s="20" customFormat="1" ht="30">
      <c r="A92" s="18"/>
      <c r="B92" s="21" t="s">
        <v>85</v>
      </c>
      <c r="C92" s="15" t="s">
        <v>290</v>
      </c>
      <c r="D92" s="19"/>
      <c r="E92" s="19"/>
      <c r="F92" s="8"/>
      <c r="G92" s="8">
        <v>754000</v>
      </c>
      <c r="H92" s="14" t="s">
        <v>287</v>
      </c>
    </row>
    <row r="93" spans="1:8" s="20" customFormat="1" ht="30">
      <c r="A93" s="18"/>
      <c r="B93" s="21" t="s">
        <v>85</v>
      </c>
      <c r="C93" s="15" t="s">
        <v>290</v>
      </c>
      <c r="D93" s="19"/>
      <c r="E93" s="19"/>
      <c r="F93" s="8">
        <v>3772000</v>
      </c>
      <c r="G93" s="8"/>
      <c r="H93" s="14" t="s">
        <v>291</v>
      </c>
    </row>
    <row r="94" spans="1:8" s="20" customFormat="1" ht="30">
      <c r="A94" s="18"/>
      <c r="B94" s="21" t="s">
        <v>85</v>
      </c>
      <c r="C94" s="15" t="s">
        <v>290</v>
      </c>
      <c r="D94" s="19"/>
      <c r="E94" s="19"/>
      <c r="F94" s="8">
        <v>754000</v>
      </c>
      <c r="G94" s="8"/>
      <c r="H94" s="14" t="s">
        <v>292</v>
      </c>
    </row>
    <row r="95" spans="1:8" s="20" customFormat="1" ht="15.75">
      <c r="A95" s="18"/>
      <c r="B95" s="17" t="s">
        <v>88</v>
      </c>
      <c r="C95" s="15"/>
      <c r="D95" s="19"/>
      <c r="E95" s="19"/>
      <c r="F95" s="11">
        <f>SUM(F91:F94)</f>
        <v>4526000</v>
      </c>
      <c r="G95" s="11">
        <f>SUM(G91:G94)</f>
        <v>4526000</v>
      </c>
      <c r="H95" s="14"/>
    </row>
    <row r="96" spans="1:8" s="20" customFormat="1" ht="15.75">
      <c r="A96" s="18"/>
      <c r="B96" s="17" t="s">
        <v>14</v>
      </c>
      <c r="C96" s="15"/>
      <c r="D96" s="19"/>
      <c r="E96" s="19"/>
      <c r="F96" s="11">
        <f>F10+F11+F14+F15+F18+F19+F24+F25+F26+F27+F28+F29+F30+F31+F32+F33+F34+F44+F47+F48+F49+F50+F70+F75+F78+F83+F84+F85+F90+F95+F57+F62+F65</f>
        <v>48876000</v>
      </c>
      <c r="G96" s="11">
        <f>G10+G11+G14+G15+G18+G19+G24+G25+G26+G27+G28+G29+G30+G31+G32+G33+G34+G44+G47+G48+G49+G50+G70+G75+G78+G83+G84+G85+G90+G95+G57+G62+G65</f>
        <v>48876000</v>
      </c>
      <c r="H96" s="14"/>
    </row>
    <row r="97" spans="1:8" s="22" customFormat="1" ht="15">
      <c r="A97" s="24"/>
      <c r="B97" s="16" t="s">
        <v>20</v>
      </c>
      <c r="C97" s="16"/>
      <c r="D97" s="16"/>
      <c r="E97" s="16"/>
      <c r="F97" s="96">
        <f>F96-G96</f>
        <v>0</v>
      </c>
      <c r="G97" s="96"/>
      <c r="H97" s="25"/>
    </row>
    <row r="98" spans="6:7" s="22" customFormat="1" ht="15">
      <c r="F98" s="23"/>
      <c r="G98" s="23"/>
    </row>
    <row r="99" spans="6:7" s="22" customFormat="1" ht="15">
      <c r="F99" s="23"/>
      <c r="G99" s="23"/>
    </row>
    <row r="100" spans="6:7" s="22" customFormat="1" ht="15">
      <c r="F100" s="23"/>
      <c r="G100" s="23"/>
    </row>
    <row r="101" spans="5:7" s="22" customFormat="1" ht="15">
      <c r="E101" s="23"/>
      <c r="F101" s="23"/>
      <c r="G101" s="23"/>
    </row>
    <row r="102" spans="6:7" s="22" customFormat="1" ht="15">
      <c r="F102" s="23"/>
      <c r="G102" s="23"/>
    </row>
    <row r="103" spans="6:7" s="22" customFormat="1" ht="15">
      <c r="F103" s="23"/>
      <c r="G103" s="23"/>
    </row>
    <row r="104" spans="6:7" s="22" customFormat="1" ht="15">
      <c r="F104" s="23"/>
      <c r="G104" s="23"/>
    </row>
    <row r="105" spans="6:7" s="22" customFormat="1" ht="15">
      <c r="F105" s="23"/>
      <c r="G105" s="23"/>
    </row>
    <row r="106" spans="6:7" s="22" customFormat="1" ht="15">
      <c r="F106" s="23"/>
      <c r="G106" s="23"/>
    </row>
    <row r="107" spans="6:7" s="22" customFormat="1" ht="15">
      <c r="F107" s="23"/>
      <c r="G107" s="23"/>
    </row>
    <row r="108" spans="6:7" s="22" customFormat="1" ht="15">
      <c r="F108" s="23"/>
      <c r="G108" s="23"/>
    </row>
    <row r="109" spans="6:7" s="22" customFormat="1" ht="15">
      <c r="F109" s="23"/>
      <c r="G109" s="23"/>
    </row>
    <row r="110" spans="6:7" s="22" customFormat="1" ht="15">
      <c r="F110" s="23"/>
      <c r="G110" s="23"/>
    </row>
    <row r="111" spans="6:7" s="22" customFormat="1" ht="15">
      <c r="F111" s="23"/>
      <c r="G111" s="23"/>
    </row>
    <row r="112" spans="6:7" s="22" customFormat="1" ht="15">
      <c r="F112" s="23"/>
      <c r="G112" s="23"/>
    </row>
    <row r="113" spans="6:7" s="22" customFormat="1" ht="15">
      <c r="F113" s="23"/>
      <c r="G113" s="23"/>
    </row>
    <row r="114" spans="6:7" s="22" customFormat="1" ht="15">
      <c r="F114" s="23"/>
      <c r="G114" s="23"/>
    </row>
    <row r="115" spans="6:7" s="22" customFormat="1" ht="15">
      <c r="F115" s="23"/>
      <c r="G115" s="23"/>
    </row>
    <row r="116" spans="6:7" s="22" customFormat="1" ht="15">
      <c r="F116" s="23"/>
      <c r="G116" s="23"/>
    </row>
    <row r="117" spans="6:7" s="22" customFormat="1" ht="15">
      <c r="F117" s="23"/>
      <c r="G117" s="23"/>
    </row>
    <row r="118" spans="6:7" s="22" customFormat="1" ht="15">
      <c r="F118" s="23"/>
      <c r="G118" s="23"/>
    </row>
    <row r="119" spans="6:7" s="22" customFormat="1" ht="15">
      <c r="F119" s="23"/>
      <c r="G119" s="23"/>
    </row>
    <row r="120" spans="6:7" s="22" customFormat="1" ht="15">
      <c r="F120" s="23"/>
      <c r="G120" s="23"/>
    </row>
    <row r="121" spans="6:7" s="22" customFormat="1" ht="15">
      <c r="F121" s="23"/>
      <c r="G121" s="23"/>
    </row>
    <row r="122" spans="6:7" s="22" customFormat="1" ht="15">
      <c r="F122" s="23"/>
      <c r="G122" s="23"/>
    </row>
    <row r="123" spans="6:7" s="22" customFormat="1" ht="15">
      <c r="F123" s="23"/>
      <c r="G123" s="23"/>
    </row>
    <row r="124" spans="6:7" s="22" customFormat="1" ht="15">
      <c r="F124" s="23"/>
      <c r="G124" s="23"/>
    </row>
    <row r="125" spans="6:7" s="22" customFormat="1" ht="15">
      <c r="F125" s="23"/>
      <c r="G125" s="23"/>
    </row>
    <row r="126" spans="6:7" s="22" customFormat="1" ht="15">
      <c r="F126" s="23"/>
      <c r="G126" s="23"/>
    </row>
    <row r="127" spans="6:7" s="22" customFormat="1" ht="15">
      <c r="F127" s="23"/>
      <c r="G127" s="23"/>
    </row>
    <row r="128" spans="6:7" s="22" customFormat="1" ht="15">
      <c r="F128" s="23"/>
      <c r="G128" s="23"/>
    </row>
    <row r="129" s="22" customFormat="1" ht="15">
      <c r="G129" s="23"/>
    </row>
    <row r="130" s="22" customFormat="1" ht="15">
      <c r="G130" s="23"/>
    </row>
    <row r="131" s="22" customFormat="1" ht="15">
      <c r="G131" s="23"/>
    </row>
    <row r="132" s="22" customFormat="1" ht="15">
      <c r="G132" s="23"/>
    </row>
    <row r="133" s="22" customFormat="1" ht="15">
      <c r="G133" s="23"/>
    </row>
    <row r="134" s="22" customFormat="1" ht="15">
      <c r="G134" s="23"/>
    </row>
    <row r="135" s="22" customFormat="1" ht="15">
      <c r="G135" s="23"/>
    </row>
    <row r="136" s="22" customFormat="1" ht="15">
      <c r="G136" s="23"/>
    </row>
    <row r="137" s="22" customFormat="1" ht="15">
      <c r="G137" s="23"/>
    </row>
    <row r="138" s="22" customFormat="1" ht="15">
      <c r="G138" s="23"/>
    </row>
    <row r="139" s="22" customFormat="1" ht="15">
      <c r="G139" s="23"/>
    </row>
    <row r="140" s="22" customFormat="1" ht="15">
      <c r="G140" s="23"/>
    </row>
    <row r="141" s="22" customFormat="1" ht="15">
      <c r="G141" s="23"/>
    </row>
    <row r="142" s="22" customFormat="1" ht="15">
      <c r="G142" s="23"/>
    </row>
    <row r="143" s="22" customFormat="1" ht="15">
      <c r="G143" s="23"/>
    </row>
    <row r="144" s="22" customFormat="1" ht="15">
      <c r="G144" s="23"/>
    </row>
    <row r="145" s="22" customFormat="1" ht="15">
      <c r="G145" s="23"/>
    </row>
    <row r="146" s="22" customFormat="1" ht="15">
      <c r="G146" s="23"/>
    </row>
    <row r="147" s="22" customFormat="1" ht="15">
      <c r="G147" s="23"/>
    </row>
    <row r="148" s="22" customFormat="1" ht="15">
      <c r="G148" s="23"/>
    </row>
    <row r="149" s="22" customFormat="1" ht="15">
      <c r="G149" s="23"/>
    </row>
    <row r="150" s="22" customFormat="1" ht="15">
      <c r="G150" s="23"/>
    </row>
    <row r="151" s="22" customFormat="1" ht="15">
      <c r="G151" s="23"/>
    </row>
    <row r="152" s="22" customFormat="1" ht="15">
      <c r="G152" s="23"/>
    </row>
    <row r="153" s="22" customFormat="1" ht="15">
      <c r="G153" s="23"/>
    </row>
    <row r="154" s="22" customFormat="1" ht="15">
      <c r="G154" s="23"/>
    </row>
    <row r="155" s="22" customFormat="1" ht="15">
      <c r="G155" s="23"/>
    </row>
    <row r="156" s="22" customFormat="1" ht="15">
      <c r="G156" s="23"/>
    </row>
    <row r="157" s="22" customFormat="1" ht="15">
      <c r="G157" s="23"/>
    </row>
    <row r="158" s="22" customFormat="1" ht="15">
      <c r="G158" s="23"/>
    </row>
    <row r="159" s="22" customFormat="1" ht="15">
      <c r="G159" s="23"/>
    </row>
    <row r="160" s="22" customFormat="1" ht="15">
      <c r="G160" s="23"/>
    </row>
    <row r="161" s="22" customFormat="1" ht="15">
      <c r="G161" s="23"/>
    </row>
    <row r="162" s="22" customFormat="1" ht="15">
      <c r="G162" s="23"/>
    </row>
    <row r="163" s="22" customFormat="1" ht="15">
      <c r="G163" s="23"/>
    </row>
    <row r="164" s="22" customFormat="1" ht="15">
      <c r="G164" s="23"/>
    </row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</sheetData>
  <mergeCells count="7">
    <mergeCell ref="A4:H4"/>
    <mergeCell ref="F6:G6"/>
    <mergeCell ref="F97:G97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workbookViewId="0" topLeftCell="A1">
      <selection activeCell="A4" sqref="A4:H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0</v>
      </c>
      <c r="B1" s="99"/>
      <c r="F1" s="100" t="s">
        <v>90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22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ht="30">
      <c r="A9" s="27">
        <v>39797</v>
      </c>
      <c r="B9" s="17" t="s">
        <v>15</v>
      </c>
      <c r="C9" s="15" t="s">
        <v>349</v>
      </c>
      <c r="D9" s="19"/>
      <c r="E9" s="19"/>
      <c r="F9" s="11"/>
      <c r="G9" s="11">
        <v>100000</v>
      </c>
      <c r="H9" s="14" t="s">
        <v>34</v>
      </c>
    </row>
    <row r="10" spans="1:8" ht="30">
      <c r="A10" s="6"/>
      <c r="B10" s="17" t="s">
        <v>31</v>
      </c>
      <c r="C10" s="15" t="s">
        <v>349</v>
      </c>
      <c r="D10" s="19"/>
      <c r="E10" s="19"/>
      <c r="F10" s="11">
        <v>100000</v>
      </c>
      <c r="G10" s="11"/>
      <c r="H10" s="14" t="s">
        <v>350</v>
      </c>
    </row>
    <row r="11" spans="1:8" ht="30">
      <c r="A11" s="6"/>
      <c r="B11" s="21" t="s">
        <v>15</v>
      </c>
      <c r="C11" s="15" t="s">
        <v>351</v>
      </c>
      <c r="D11" s="19"/>
      <c r="E11" s="19"/>
      <c r="F11" s="8"/>
      <c r="G11" s="8">
        <v>60000</v>
      </c>
      <c r="H11" s="14" t="s">
        <v>34</v>
      </c>
    </row>
    <row r="12" spans="1:8" ht="30">
      <c r="A12" s="6"/>
      <c r="B12" s="21" t="s">
        <v>15</v>
      </c>
      <c r="C12" s="15" t="s">
        <v>352</v>
      </c>
      <c r="D12" s="19"/>
      <c r="E12" s="19"/>
      <c r="F12" s="8"/>
      <c r="G12" s="8">
        <v>50000</v>
      </c>
      <c r="H12" s="14" t="s">
        <v>34</v>
      </c>
    </row>
    <row r="13" spans="1:8" ht="15.75">
      <c r="A13" s="6"/>
      <c r="B13" s="17" t="s">
        <v>162</v>
      </c>
      <c r="C13" s="15"/>
      <c r="D13" s="19"/>
      <c r="E13" s="19"/>
      <c r="F13" s="8"/>
      <c r="G13" s="11">
        <f>SUM(G11:G12)</f>
        <v>110000</v>
      </c>
      <c r="H13" s="14"/>
    </row>
    <row r="14" spans="1:8" ht="30">
      <c r="A14" s="6"/>
      <c r="B14" s="17" t="s">
        <v>160</v>
      </c>
      <c r="C14" s="15" t="s">
        <v>353</v>
      </c>
      <c r="D14" s="19"/>
      <c r="E14" s="19"/>
      <c r="F14" s="11">
        <v>20000</v>
      </c>
      <c r="G14" s="8"/>
      <c r="H14" s="14" t="s">
        <v>354</v>
      </c>
    </row>
    <row r="15" spans="1:8" ht="30">
      <c r="A15" s="6"/>
      <c r="B15" s="21" t="s">
        <v>29</v>
      </c>
      <c r="C15" s="15" t="s">
        <v>355</v>
      </c>
      <c r="D15" s="19"/>
      <c r="E15" s="19"/>
      <c r="F15" s="8">
        <v>40000</v>
      </c>
      <c r="G15" s="8"/>
      <c r="H15" s="14" t="s">
        <v>535</v>
      </c>
    </row>
    <row r="16" spans="1:8" ht="30">
      <c r="A16" s="6"/>
      <c r="B16" s="21" t="s">
        <v>29</v>
      </c>
      <c r="C16" s="15" t="s">
        <v>352</v>
      </c>
      <c r="D16" s="19"/>
      <c r="E16" s="19"/>
      <c r="F16" s="8">
        <v>50000</v>
      </c>
      <c r="G16" s="8"/>
      <c r="H16" s="14" t="s">
        <v>552</v>
      </c>
    </row>
    <row r="17" spans="1:8" ht="29.25">
      <c r="A17" s="6"/>
      <c r="B17" s="17" t="s">
        <v>163</v>
      </c>
      <c r="C17" s="15"/>
      <c r="D17" s="19"/>
      <c r="E17" s="19"/>
      <c r="F17" s="11">
        <f>SUM(F15:F16)</f>
        <v>90000</v>
      </c>
      <c r="G17" s="11"/>
      <c r="H17" s="14"/>
    </row>
    <row r="18" spans="1:8" ht="30">
      <c r="A18" s="6"/>
      <c r="B18" s="17" t="s">
        <v>15</v>
      </c>
      <c r="C18" s="15" t="s">
        <v>343</v>
      </c>
      <c r="D18" s="19"/>
      <c r="E18" s="19"/>
      <c r="F18" s="11"/>
      <c r="G18" s="11">
        <v>35888000</v>
      </c>
      <c r="H18" s="14" t="s">
        <v>356</v>
      </c>
    </row>
    <row r="19" spans="1:8" ht="15.75">
      <c r="A19" s="6"/>
      <c r="B19" s="21" t="s">
        <v>31</v>
      </c>
      <c r="C19" s="15" t="s">
        <v>343</v>
      </c>
      <c r="D19" s="19"/>
      <c r="E19" s="19"/>
      <c r="F19" s="8">
        <v>9723000</v>
      </c>
      <c r="G19" s="8"/>
      <c r="H19" s="14" t="s">
        <v>294</v>
      </c>
    </row>
    <row r="20" spans="1:8" ht="30">
      <c r="A20" s="6"/>
      <c r="B20" s="21" t="s">
        <v>31</v>
      </c>
      <c r="C20" s="15" t="s">
        <v>343</v>
      </c>
      <c r="D20" s="19"/>
      <c r="E20" s="19"/>
      <c r="F20" s="8">
        <v>6650000</v>
      </c>
      <c r="G20" s="8"/>
      <c r="H20" s="14" t="s">
        <v>350</v>
      </c>
    </row>
    <row r="21" spans="1:8" ht="30">
      <c r="A21" s="6"/>
      <c r="B21" s="21" t="s">
        <v>31</v>
      </c>
      <c r="C21" s="15" t="s">
        <v>343</v>
      </c>
      <c r="D21" s="19"/>
      <c r="E21" s="19"/>
      <c r="F21" s="8">
        <v>6847000</v>
      </c>
      <c r="G21" s="8"/>
      <c r="H21" s="14" t="s">
        <v>296</v>
      </c>
    </row>
    <row r="22" spans="1:8" ht="30">
      <c r="A22" s="6"/>
      <c r="B22" s="21" t="s">
        <v>31</v>
      </c>
      <c r="C22" s="15" t="s">
        <v>343</v>
      </c>
      <c r="D22" s="19"/>
      <c r="E22" s="19"/>
      <c r="F22" s="8">
        <v>4767000</v>
      </c>
      <c r="G22" s="8"/>
      <c r="H22" s="14" t="s">
        <v>297</v>
      </c>
    </row>
    <row r="23" spans="1:8" ht="30">
      <c r="A23" s="6"/>
      <c r="B23" s="21" t="s">
        <v>31</v>
      </c>
      <c r="C23" s="15" t="s">
        <v>343</v>
      </c>
      <c r="D23" s="19"/>
      <c r="E23" s="19"/>
      <c r="F23" s="8">
        <v>7148000</v>
      </c>
      <c r="G23" s="8"/>
      <c r="H23" s="14" t="s">
        <v>298</v>
      </c>
    </row>
    <row r="24" spans="1:8" ht="30">
      <c r="A24" s="6"/>
      <c r="B24" s="21" t="s">
        <v>31</v>
      </c>
      <c r="C24" s="15" t="s">
        <v>343</v>
      </c>
      <c r="D24" s="19"/>
      <c r="E24" s="19"/>
      <c r="F24" s="8">
        <v>753000</v>
      </c>
      <c r="G24" s="8"/>
      <c r="H24" s="14" t="s">
        <v>357</v>
      </c>
    </row>
    <row r="25" spans="1:8" ht="29.25">
      <c r="A25" s="6"/>
      <c r="B25" s="17" t="s">
        <v>84</v>
      </c>
      <c r="C25" s="15"/>
      <c r="D25" s="19"/>
      <c r="E25" s="19"/>
      <c r="F25" s="11">
        <f>SUM(F19:F24)</f>
        <v>35888000</v>
      </c>
      <c r="G25" s="11"/>
      <c r="H25" s="14"/>
    </row>
    <row r="26" spans="1:8" ht="30">
      <c r="A26" s="6"/>
      <c r="B26" s="17" t="s">
        <v>15</v>
      </c>
      <c r="C26" s="15" t="s">
        <v>358</v>
      </c>
      <c r="D26" s="19"/>
      <c r="E26" s="19"/>
      <c r="F26" s="8"/>
      <c r="G26" s="11">
        <v>30000</v>
      </c>
      <c r="H26" s="14" t="s">
        <v>34</v>
      </c>
    </row>
    <row r="27" spans="1:8" ht="29.25">
      <c r="A27" s="6"/>
      <c r="B27" s="17" t="s">
        <v>29</v>
      </c>
      <c r="C27" s="15" t="s">
        <v>358</v>
      </c>
      <c r="D27" s="19"/>
      <c r="E27" s="19"/>
      <c r="F27" s="11">
        <v>30000</v>
      </c>
      <c r="G27" s="11"/>
      <c r="H27" s="14" t="s">
        <v>534</v>
      </c>
    </row>
    <row r="28" spans="1:8" s="22" customFormat="1" ht="15">
      <c r="A28" s="24"/>
      <c r="B28" s="16" t="s">
        <v>14</v>
      </c>
      <c r="C28" s="16"/>
      <c r="D28" s="16"/>
      <c r="E28" s="16"/>
      <c r="F28" s="11">
        <f>F9+F10+F13+F14+F17+F18+F25+F26+F27</f>
        <v>36128000</v>
      </c>
      <c r="G28" s="11">
        <f>G9+G10+G13+G14+G17+G18+G25+G26+G27</f>
        <v>36128000</v>
      </c>
      <c r="H28" s="25"/>
    </row>
    <row r="29" spans="1:8" s="22" customFormat="1" ht="15">
      <c r="A29" s="24"/>
      <c r="B29" s="16" t="s">
        <v>23</v>
      </c>
      <c r="C29" s="16"/>
      <c r="D29" s="16"/>
      <c r="E29" s="16"/>
      <c r="F29" s="96">
        <f>F28-G28</f>
        <v>0</v>
      </c>
      <c r="G29" s="96"/>
      <c r="H29" s="25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</sheetData>
  <mergeCells count="7">
    <mergeCell ref="A4:H4"/>
    <mergeCell ref="F6:G6"/>
    <mergeCell ref="F29:G29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tabColor indexed="43"/>
  </sheetPr>
  <dimension ref="A1:H77"/>
  <sheetViews>
    <sheetView workbookViewId="0" topLeftCell="A1">
      <selection activeCell="I16" sqref="I16"/>
    </sheetView>
  </sheetViews>
  <sheetFormatPr defaultColWidth="9.00390625" defaultRowHeight="15.75"/>
  <cols>
    <col min="1" max="1" width="9.37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8.00390625" style="0" customWidth="1"/>
  </cols>
  <sheetData>
    <row r="1" spans="1:8" ht="15.75">
      <c r="A1" s="99" t="s">
        <v>0</v>
      </c>
      <c r="B1" s="99"/>
      <c r="F1" s="100" t="s">
        <v>367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35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39797</v>
      </c>
      <c r="B10" s="17" t="s">
        <v>32</v>
      </c>
      <c r="C10" s="15" t="s">
        <v>359</v>
      </c>
      <c r="D10" s="19"/>
      <c r="E10" s="19"/>
      <c r="F10" s="11"/>
      <c r="G10" s="11">
        <v>499000</v>
      </c>
      <c r="H10" s="14" t="s">
        <v>33</v>
      </c>
    </row>
    <row r="11" spans="1:8" ht="15.75">
      <c r="A11" s="27"/>
      <c r="B11" s="21" t="s">
        <v>85</v>
      </c>
      <c r="C11" s="15" t="s">
        <v>359</v>
      </c>
      <c r="D11" s="19"/>
      <c r="E11" s="19"/>
      <c r="F11" s="8">
        <v>416000</v>
      </c>
      <c r="G11" s="11"/>
      <c r="H11" s="14" t="s">
        <v>360</v>
      </c>
    </row>
    <row r="12" spans="1:8" ht="15.75">
      <c r="A12" s="27"/>
      <c r="B12" s="21" t="s">
        <v>85</v>
      </c>
      <c r="C12" s="15" t="s">
        <v>359</v>
      </c>
      <c r="D12" s="19"/>
      <c r="E12" s="19"/>
      <c r="F12" s="8">
        <v>83000</v>
      </c>
      <c r="G12" s="11"/>
      <c r="H12" s="14" t="s">
        <v>361</v>
      </c>
    </row>
    <row r="13" spans="1:8" ht="15.75">
      <c r="A13" s="27"/>
      <c r="B13" s="17" t="s">
        <v>88</v>
      </c>
      <c r="C13" s="15"/>
      <c r="D13" s="19"/>
      <c r="E13" s="19"/>
      <c r="F13" s="11">
        <f>SUM(F11:F12)</f>
        <v>499000</v>
      </c>
      <c r="G13" s="11"/>
      <c r="H13" s="14"/>
    </row>
    <row r="14" spans="1:8" ht="15.75">
      <c r="A14" s="6"/>
      <c r="B14" s="17" t="s">
        <v>32</v>
      </c>
      <c r="C14" s="15" t="s">
        <v>362</v>
      </c>
      <c r="D14" s="19"/>
      <c r="E14" s="19"/>
      <c r="F14" s="11"/>
      <c r="G14" s="11">
        <v>5000</v>
      </c>
      <c r="H14" s="14" t="s">
        <v>33</v>
      </c>
    </row>
    <row r="15" spans="1:8" ht="29.25">
      <c r="A15" s="6"/>
      <c r="B15" s="17" t="s">
        <v>166</v>
      </c>
      <c r="C15" s="15" t="s">
        <v>362</v>
      </c>
      <c r="D15" s="19"/>
      <c r="E15" s="19"/>
      <c r="F15" s="11">
        <v>5000</v>
      </c>
      <c r="G15" s="11"/>
      <c r="H15" s="14" t="s">
        <v>363</v>
      </c>
    </row>
    <row r="16" spans="1:8" ht="15.75">
      <c r="A16" s="27"/>
      <c r="B16" s="17" t="s">
        <v>32</v>
      </c>
      <c r="C16" s="15" t="s">
        <v>347</v>
      </c>
      <c r="D16" s="19"/>
      <c r="E16" s="19"/>
      <c r="F16" s="11"/>
      <c r="G16" s="11">
        <v>800000</v>
      </c>
      <c r="H16" s="14" t="s">
        <v>33</v>
      </c>
    </row>
    <row r="17" spans="1:8" ht="29.25">
      <c r="A17" s="6"/>
      <c r="B17" s="17" t="s">
        <v>86</v>
      </c>
      <c r="C17" s="15" t="s">
        <v>347</v>
      </c>
      <c r="D17" s="19"/>
      <c r="E17" s="19"/>
      <c r="F17" s="11">
        <v>800000</v>
      </c>
      <c r="G17" s="11"/>
      <c r="H17" s="14" t="s">
        <v>348</v>
      </c>
    </row>
    <row r="18" spans="1:8" s="22" customFormat="1" ht="15">
      <c r="A18" s="24"/>
      <c r="B18" s="16" t="s">
        <v>14</v>
      </c>
      <c r="C18" s="16"/>
      <c r="D18" s="16"/>
      <c r="E18" s="16"/>
      <c r="F18" s="11">
        <f>F10+F13+F14+F15+F16+F17</f>
        <v>1304000</v>
      </c>
      <c r="G18" s="11">
        <f>G10+G13+G14+G15+G16+G17</f>
        <v>1304000</v>
      </c>
      <c r="H18" s="25"/>
    </row>
    <row r="19" spans="1:8" s="22" customFormat="1" ht="15">
      <c r="A19" s="24"/>
      <c r="B19" s="16" t="s">
        <v>23</v>
      </c>
      <c r="C19" s="16"/>
      <c r="D19" s="16"/>
      <c r="E19" s="16"/>
      <c r="F19" s="96">
        <f>F18-G18</f>
        <v>0</v>
      </c>
      <c r="G19" s="96"/>
      <c r="H19" s="25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="22" customFormat="1" ht="15">
      <c r="G42" s="23"/>
    </row>
    <row r="43" s="22" customFormat="1" ht="15">
      <c r="G43" s="23"/>
    </row>
    <row r="44" s="22" customFormat="1" ht="15">
      <c r="G44" s="23"/>
    </row>
    <row r="45" s="22" customFormat="1" ht="15">
      <c r="G45" s="23"/>
    </row>
    <row r="46" s="22" customFormat="1" ht="15"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</sheetData>
  <mergeCells count="7">
    <mergeCell ref="A5:H5"/>
    <mergeCell ref="F7:G7"/>
    <mergeCell ref="F19:G19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workbookViewId="0" topLeftCell="A1">
      <selection activeCell="C16" sqref="C1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368</v>
      </c>
      <c r="G1" s="94"/>
      <c r="H1" s="94"/>
    </row>
    <row r="2" spans="1:2" ht="15.75" customHeight="1">
      <c r="A2" s="95" t="s">
        <v>1</v>
      </c>
      <c r="B2" s="95"/>
    </row>
    <row r="3" spans="1:8" ht="14.25" customHeight="1">
      <c r="A3" s="98" t="s">
        <v>364</v>
      </c>
      <c r="B3" s="98"/>
      <c r="C3" s="98"/>
      <c r="D3" s="98"/>
      <c r="E3" s="98"/>
      <c r="F3" s="98"/>
      <c r="G3" s="98"/>
      <c r="H3" s="98"/>
    </row>
    <row r="4" spans="1:8" ht="13.5" customHeight="1">
      <c r="A4" s="98" t="s">
        <v>369</v>
      </c>
      <c r="B4" s="98"/>
      <c r="C4" s="98"/>
      <c r="D4" s="98"/>
      <c r="E4" s="98"/>
      <c r="F4" s="98"/>
      <c r="G4" s="98"/>
      <c r="H4" s="98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39797</v>
      </c>
      <c r="B9" s="53" t="s">
        <v>370</v>
      </c>
      <c r="C9" s="54" t="s">
        <v>366</v>
      </c>
      <c r="D9" s="55"/>
      <c r="E9" s="55"/>
      <c r="F9" s="56">
        <v>355000</v>
      </c>
      <c r="G9" s="57"/>
      <c r="H9" s="58" t="s">
        <v>523</v>
      </c>
    </row>
    <row r="10" spans="6:7" ht="15.75">
      <c r="F10" s="1"/>
      <c r="G10" s="1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</sheetData>
  <mergeCells count="6"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92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7" t="s">
        <v>8</v>
      </c>
      <c r="G8" s="97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30">
      <c r="A11" s="27">
        <v>39797</v>
      </c>
      <c r="B11" s="19" t="s">
        <v>80</v>
      </c>
      <c r="C11" s="15" t="s">
        <v>371</v>
      </c>
      <c r="D11" s="15"/>
      <c r="E11" s="15"/>
      <c r="F11" s="8">
        <v>3000000</v>
      </c>
      <c r="G11" s="8"/>
      <c r="H11" s="14" t="s">
        <v>372</v>
      </c>
    </row>
    <row r="12" spans="1:8" ht="15.75">
      <c r="A12" s="27"/>
      <c r="B12" s="19" t="s">
        <v>80</v>
      </c>
      <c r="C12" s="15" t="s">
        <v>371</v>
      </c>
      <c r="D12" s="15"/>
      <c r="E12" s="15"/>
      <c r="F12" s="8">
        <v>1000000</v>
      </c>
      <c r="G12" s="8"/>
      <c r="H12" s="14" t="s">
        <v>373</v>
      </c>
    </row>
    <row r="13" spans="1:8" ht="15.75">
      <c r="A13" s="27"/>
      <c r="B13" s="19" t="s">
        <v>80</v>
      </c>
      <c r="C13" s="15" t="s">
        <v>371</v>
      </c>
      <c r="D13" s="15"/>
      <c r="E13" s="15"/>
      <c r="F13" s="8">
        <v>1000000</v>
      </c>
      <c r="G13" s="8"/>
      <c r="H13" s="14" t="s">
        <v>374</v>
      </c>
    </row>
    <row r="14" spans="1:8" ht="15.75">
      <c r="A14" s="27"/>
      <c r="B14" s="10" t="s">
        <v>81</v>
      </c>
      <c r="C14" s="15"/>
      <c r="D14" s="15"/>
      <c r="E14" s="15"/>
      <c r="F14" s="11">
        <f>SUM(F11:F13)</f>
        <v>5000000</v>
      </c>
      <c r="G14" s="8"/>
      <c r="H14" s="14"/>
    </row>
    <row r="15" spans="1:8" ht="31.5">
      <c r="A15" s="27"/>
      <c r="B15" s="28" t="s">
        <v>375</v>
      </c>
      <c r="C15" s="15" t="s">
        <v>371</v>
      </c>
      <c r="D15" s="15"/>
      <c r="E15" s="15"/>
      <c r="F15" s="8">
        <v>175000</v>
      </c>
      <c r="G15" s="8"/>
      <c r="H15" s="14" t="s">
        <v>180</v>
      </c>
    </row>
    <row r="16" spans="1:8" ht="31.5">
      <c r="A16" s="27"/>
      <c r="B16" s="28" t="s">
        <v>375</v>
      </c>
      <c r="C16" s="15" t="s">
        <v>371</v>
      </c>
      <c r="D16" s="15"/>
      <c r="E16" s="15"/>
      <c r="F16" s="8">
        <v>300000</v>
      </c>
      <c r="G16" s="8"/>
      <c r="H16" s="14" t="s">
        <v>377</v>
      </c>
    </row>
    <row r="17" spans="1:8" ht="31.5">
      <c r="A17" s="27"/>
      <c r="B17" s="29" t="s">
        <v>376</v>
      </c>
      <c r="C17" s="15"/>
      <c r="D17" s="15"/>
      <c r="E17" s="15"/>
      <c r="F17" s="11">
        <f>SUM(F15:F16)</f>
        <v>475000</v>
      </c>
      <c r="G17" s="8"/>
      <c r="H17" s="14"/>
    </row>
    <row r="18" spans="1:8" ht="30">
      <c r="A18" s="27"/>
      <c r="B18" s="28" t="s">
        <v>31</v>
      </c>
      <c r="C18" s="15" t="s">
        <v>343</v>
      </c>
      <c r="D18" s="15"/>
      <c r="E18" s="15"/>
      <c r="F18" s="8">
        <v>12835000</v>
      </c>
      <c r="G18" s="8"/>
      <c r="H18" s="14" t="s">
        <v>378</v>
      </c>
    </row>
    <row r="19" spans="1:8" ht="45">
      <c r="A19" s="27"/>
      <c r="B19" s="28" t="s">
        <v>31</v>
      </c>
      <c r="C19" s="15" t="s">
        <v>227</v>
      </c>
      <c r="D19" s="15"/>
      <c r="E19" s="15"/>
      <c r="F19" s="8"/>
      <c r="G19" s="8">
        <v>158000</v>
      </c>
      <c r="H19" s="14" t="s">
        <v>379</v>
      </c>
    </row>
    <row r="20" spans="1:8" ht="31.5">
      <c r="A20" s="27"/>
      <c r="B20" s="29" t="s">
        <v>84</v>
      </c>
      <c r="C20" s="15"/>
      <c r="D20" s="15"/>
      <c r="E20" s="15"/>
      <c r="F20" s="11">
        <f>SUM(F18:F19)</f>
        <v>12835000</v>
      </c>
      <c r="G20" s="11">
        <f>SUM(G18:G19)</f>
        <v>158000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F14+F17+F20</f>
        <v>18310000</v>
      </c>
      <c r="G21" s="12">
        <f>G14+G17+G20</f>
        <v>158000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18152000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8:G8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2008-12-10T09:24:40Z</cp:lastPrinted>
  <dcterms:created xsi:type="dcterms:W3CDTF">2005-09-14T08:40:41Z</dcterms:created>
  <dcterms:modified xsi:type="dcterms:W3CDTF">2009-06-08T06:31:45Z</dcterms:modified>
  <cp:category/>
  <cp:version/>
  <cp:contentType/>
  <cp:contentStatus/>
</cp:coreProperties>
</file>