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activeTab="4"/>
  </bookViews>
  <sheets>
    <sheet name="T-I-1" sheetId="1" r:id="rId1"/>
    <sheet name="T-I-2" sheetId="2" r:id="rId2"/>
    <sheet name="T-I-3" sheetId="3" r:id="rId3"/>
    <sheet name="T-I-4" sheetId="4" r:id="rId4"/>
    <sheet name="T-I-5" sheetId="5" r:id="rId5"/>
    <sheet name="T-II-1-1" sheetId="6" r:id="rId6"/>
    <sheet name="T-II-1-2" sheetId="7" r:id="rId7"/>
    <sheet name="T-II-2-1" sheetId="8" r:id="rId8"/>
    <sheet name="T-II-2-2" sheetId="9" r:id="rId9"/>
    <sheet name="T-II-2-3" sheetId="10" r:id="rId10"/>
    <sheet name="T-II-2-4" sheetId="11" r:id="rId11"/>
    <sheet name="T-II-3-1" sheetId="12" r:id="rId12"/>
    <sheet name="T-II-3-2" sheetId="13" r:id="rId13"/>
    <sheet name="T-II-4-1" sheetId="14" r:id="rId14"/>
    <sheet name="T-II-4-2" sheetId="15" r:id="rId15"/>
    <sheet name="T-II-5-1" sheetId="16" r:id="rId16"/>
    <sheet name="T-II-5-2" sheetId="17" r:id="rId17"/>
    <sheet name="T-II-8-1" sheetId="18" r:id="rId18"/>
    <sheet name="T-II-8-2" sheetId="19" r:id="rId19"/>
    <sheet name="Munka1" sheetId="20" r:id="rId20"/>
  </sheets>
  <definedNames>
    <definedName name="_xlnm.Print_Titles" localSheetId="19">'Munka1'!$6:$7</definedName>
    <definedName name="_xlnm.Print_Titles" localSheetId="0">'T-I-1'!$7:$8</definedName>
    <definedName name="_xlnm.Print_Titles" localSheetId="2">'T-I-3'!$6:$7</definedName>
    <definedName name="_xlnm.Print_Titles" localSheetId="3">'T-I-4'!$6:$7</definedName>
    <definedName name="_xlnm.Print_Titles" localSheetId="11">'T-II-3-1'!$7:$8</definedName>
    <definedName name="_xlnm.Print_Titles" localSheetId="12">'T-II-3-2'!$6:$7</definedName>
  </definedNames>
  <calcPr fullCalcOnLoad="1"/>
</workbook>
</file>

<file path=xl/sharedStrings.xml><?xml version="1.0" encoding="utf-8"?>
<sst xmlns="http://schemas.openxmlformats.org/spreadsheetml/2006/main" count="793" uniqueCount="310">
  <si>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</si>
  <si>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</si>
  <si>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</si>
  <si>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</si>
  <si>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</si>
  <si>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</si>
  <si>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</si>
  <si>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</si>
  <si>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</si>
  <si>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</si>
  <si>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</si>
  <si>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</si>
  <si>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Dátum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</si>
  <si>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</si>
  <si>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</si>
  <si>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</si>
  <si>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</si>
  <si>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</si>
  <si>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</si>
  <si>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</si>
  <si>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</si>
  <si>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T/I/4. számú táblázat</t>
  </si>
  <si>
    <t>Egyenleg:</t>
  </si>
  <si>
    <t>T/I/5. számú táblázat</t>
  </si>
  <si>
    <t>Dologi kiadás</t>
  </si>
  <si>
    <t>Gróf I. Festetics György Művelődési Központ</t>
  </si>
  <si>
    <t>Intézményfinanszírozás</t>
  </si>
  <si>
    <t>Általános tartalék</t>
  </si>
  <si>
    <t>Polgármesteri hatáskörben felhasználható</t>
  </si>
  <si>
    <t>T/II/8/1. számú táblázat</t>
  </si>
  <si>
    <t>T/II/8/2. számú táblázat</t>
  </si>
  <si>
    <t>Működési bevétel</t>
  </si>
  <si>
    <t>Működési bevétel összesen:</t>
  </si>
  <si>
    <t>Munkaadót terhelő elvonás</t>
  </si>
  <si>
    <t>Intézményfinanszírozás összesen:</t>
  </si>
  <si>
    <t>Felhalmozási kiadás</t>
  </si>
  <si>
    <t>Felhalmozási kiadás összesen:</t>
  </si>
  <si>
    <t>Személyi juttatás</t>
  </si>
  <si>
    <t>GAMESZ</t>
  </si>
  <si>
    <t>T/II/1/1. számú táblázat</t>
  </si>
  <si>
    <t>T/II/1/2. számú táblázat</t>
  </si>
  <si>
    <t>Bibó István AGSZ</t>
  </si>
  <si>
    <t>T/II/2/1. számú táblázat</t>
  </si>
  <si>
    <t>T/II/2/2. számú táblázat</t>
  </si>
  <si>
    <t>Munkaadót terhelő elvonás összesen:</t>
  </si>
  <si>
    <t>Illyés Gyula Általános és Művészeti Iskola</t>
  </si>
  <si>
    <t>T/II/3/1. számú táblázat</t>
  </si>
  <si>
    <t>T/II/3/2. számú táblázat</t>
  </si>
  <si>
    <t>Brunszvik Teréz Napközi Otthonos Óvoda</t>
  </si>
  <si>
    <t>T/II/4/1. számú táblázat</t>
  </si>
  <si>
    <t>T/II/4/2. számú táblázat</t>
  </si>
  <si>
    <t>Teréz Anya Szociális Integrált Intézmény</t>
  </si>
  <si>
    <t>T/II/5/1. számú táblázat</t>
  </si>
  <si>
    <t>T/II/5/2. számú táblázat</t>
  </si>
  <si>
    <t>Támogatás értékű működési pénzeszköz átvétel</t>
  </si>
  <si>
    <t>Támogatás értékű felhalmozási pénzeszk. átvétel</t>
  </si>
  <si>
    <t>Pénzforgalom nélküli bevétel</t>
  </si>
  <si>
    <t>Támogatás értékű működési pénzeszköz átadás</t>
  </si>
  <si>
    <t>Céltartalék összesen:</t>
  </si>
  <si>
    <t>Munkaadót terhelő járulék</t>
  </si>
  <si>
    <t>Állami támogatás működésre</t>
  </si>
  <si>
    <t>Személyi juttatás összesen:</t>
  </si>
  <si>
    <t xml:space="preserve">Kiadási </t>
  </si>
  <si>
    <t>T/II/2/3. számú táblázat</t>
  </si>
  <si>
    <t>Rendszeres pénzbeni ellátás</t>
  </si>
  <si>
    <t>Pénzforgalom nélküli kiadás</t>
  </si>
  <si>
    <t>Alapilletmény</t>
  </si>
  <si>
    <t>Intézményi működési bevétel</t>
  </si>
  <si>
    <t>Rendszeres gyermekvédelmi ellátás</t>
  </si>
  <si>
    <t>Batép Kft. bérleti díj elengedés</t>
  </si>
  <si>
    <t>Saját v. bérelt ingatlan hasznosítás-bérleti díj elengedés</t>
  </si>
  <si>
    <t>Kötött felhasználású pedagógiai továbbképzés - szakvizsga</t>
  </si>
  <si>
    <t>Lakásfenntartás, kötött felhasználású szociális támogatás</t>
  </si>
  <si>
    <t>Működési bevétel (sajátos)</t>
  </si>
  <si>
    <t>34-4/2009 ikt.sz.</t>
  </si>
  <si>
    <t>Átengedett központi adók (luxusadó)</t>
  </si>
  <si>
    <t>7989/2008</t>
  </si>
  <si>
    <t>61-5/2009 ikt. sz.</t>
  </si>
  <si>
    <t>Központosított állami támogatás szakmai vizsgák lebonyolítására</t>
  </si>
  <si>
    <t>300-80/2008 ikt. sz.</t>
  </si>
  <si>
    <t>4202-6/2008 ikt. sz.</t>
  </si>
  <si>
    <t>Körzetközp. jegyzők érettségivel kapcs. feladatellátás támogatása</t>
  </si>
  <si>
    <t>Támogatás értékű felh. pénzeszköz átadás</t>
  </si>
  <si>
    <t>7989/2008 ikt. sz.</t>
  </si>
  <si>
    <t>KÖVICE 2004. Hulladékgazdálkodási terv</t>
  </si>
  <si>
    <t>61-12/2009 ikt. sz.</t>
  </si>
  <si>
    <t>2008. évi eseti keresetkiegészítés-gyámügy</t>
  </si>
  <si>
    <t>2008. évi eseti keresetkiegészítés-műszak</t>
  </si>
  <si>
    <t>2008. évi eseti keresetkiegészítés-igazgatás</t>
  </si>
  <si>
    <t>2008. évi eseti keresetkiegészítés-okmányiroda</t>
  </si>
  <si>
    <t>2008. évi eseti keresetkiegészítés-közterület-felügyelet</t>
  </si>
  <si>
    <t>2008. évi eseti keresetkiegészítés-állategészségügy</t>
  </si>
  <si>
    <t>Szociálpolitikai juttatás</t>
  </si>
  <si>
    <t>2008. évi szakmai vizsgák lebonyolítása</t>
  </si>
  <si>
    <t>61-12/2009</t>
  </si>
  <si>
    <t>Eseti keresetkiegészítés</t>
  </si>
  <si>
    <t>Körzetközp. jegyzők érettségivel kapcsolatos feladatellátás támogatása</t>
  </si>
  <si>
    <t>7987/2008 ikt. sz.</t>
  </si>
  <si>
    <t>Hulladékgazdálkodási terv készítés</t>
  </si>
  <si>
    <t>GAMESZ - állami támogatás működésre</t>
  </si>
  <si>
    <t>Bibó I. AGSZ - állami támogatás működésre</t>
  </si>
  <si>
    <t>Illyés Gy. Ált. és Műv. Isk. - állami támogatás működésre</t>
  </si>
  <si>
    <t>Brunszvik T. N. O. Óvoda - állami támogatás működésre</t>
  </si>
  <si>
    <t>Teréz A. Szoc. Int. Int. - állami támogatás működésre</t>
  </si>
  <si>
    <t>Gr. Festetics Gy. Műv. Közp. - állami támogatás működésre</t>
  </si>
  <si>
    <t>21/2008(II.12.) KT hat.</t>
  </si>
  <si>
    <t>Saját v. bérelt ingtlan haszn. - bérleti díj elengedés</t>
  </si>
  <si>
    <t>Intézményfinansízrozás</t>
  </si>
  <si>
    <t>300-83/2008 ikt. sz.</t>
  </si>
  <si>
    <t>34-3/2009 ikt. sz.</t>
  </si>
  <si>
    <t>GAMESZ - saját erő működésre</t>
  </si>
  <si>
    <t>Illyés Gy. Ált. és Műv. Isk. - saját erő működésre</t>
  </si>
  <si>
    <t>69-73/2008 ikt. sz.</t>
  </si>
  <si>
    <t>69-74/2008 ikt. sz.</t>
  </si>
  <si>
    <t>Önkormányzati int. támogatása</t>
  </si>
  <si>
    <t>ÁHT-n kívüli működési c. pénzeszköz átadás</t>
  </si>
  <si>
    <t>Alapítvány támogatása</t>
  </si>
  <si>
    <t>Állami támogatás működésre, eseti keresetkiegészítés</t>
  </si>
  <si>
    <t>Önkormányzati működésre elvonás</t>
  </si>
  <si>
    <t>34-3/2009</t>
  </si>
  <si>
    <t>Munkaadót terhelő közteher (29% TB + 3% munkaadói járulék)</t>
  </si>
  <si>
    <t>Munkaadót terhelő elvonás összesen</t>
  </si>
  <si>
    <t>Állami támogatás működésre (szakmai vizsgák támogatása)</t>
  </si>
  <si>
    <t>Intézményfinanszírozás mindösszesen:</t>
  </si>
  <si>
    <t>Működési célú pénzmaradvány</t>
  </si>
  <si>
    <t>Felhalmozási célú pénzmaradvány</t>
  </si>
  <si>
    <t>Eseti keresetkiegészítés közterhe (29% TB + 3 % munkaadói járulék)</t>
  </si>
  <si>
    <t>Szakmai vizsgák költsége</t>
  </si>
  <si>
    <t>Szakmai vizsgák közterhei (29% TB + 3 % munkaadói járulék)</t>
  </si>
  <si>
    <t>T/II/2/4. számú táblázat</t>
  </si>
  <si>
    <t>34-5/2009 ikt. sz.</t>
  </si>
  <si>
    <t>Támogatás értékű felhalmozási pénzeszköz átadás</t>
  </si>
  <si>
    <t>Szakképzési hozzájárulás befizetés NSZFI felé</t>
  </si>
  <si>
    <t>Számítástechnikai eszköz beszerzés</t>
  </si>
  <si>
    <t>Számítástechnikai eszköz beszerzés áfája</t>
  </si>
  <si>
    <t>Szakképzés beruh.</t>
  </si>
  <si>
    <t>Saját erő működésre</t>
  </si>
  <si>
    <t>Pedagógus továbbképzés és szakvizsga</t>
  </si>
  <si>
    <t>Eseti keresetkiegészítés közterhei (29% TB + 3% munkaadói járulék)</t>
  </si>
  <si>
    <t>Munkaadót terhelő elvonás (29% TB + 3% munkaadói járulék)</t>
  </si>
  <si>
    <t>Műszak - Keresetkiegészítést terhelő elvonás (Munkaadót terhelő 29% TB + 3% munkaadói járulék)</t>
  </si>
  <si>
    <t>Gyámügy - Keresetkiegészítést terhelő elvonás (Munkaadót terhelő 29% TB + 3% munkaadói járulék)</t>
  </si>
  <si>
    <t>Igazgatás - Keresetkiegészítést terhelő elvonás (Munkaadót terhelő 29% TB + 3% munkaadói járulék)</t>
  </si>
  <si>
    <t>Okmányiroda - Keresetkiegészítést terhelő elvonás (Munkaadót terhelő 29% TB + 3% munkaadói járulék)</t>
  </si>
  <si>
    <t>Közterület-felügyelet - Keresetkiegészítést terhelő elvonás (Munkaadót terhelő 29% TB + 3% munkaadói járulék)</t>
  </si>
  <si>
    <t>Állategészségügy - Keresetkiegészítést terhelő elvonás (Munkaadót terhelő 29% TB + 3% munkaadói járulék)</t>
  </si>
  <si>
    <t>Bibó I. AGSZ int.fin. elvonás - állami támogatás működésre (szakvizsgák támogatása)</t>
  </si>
  <si>
    <t>Lakásfenntartási támogatás, rendszeres pénzbeli ellátás</t>
  </si>
  <si>
    <t>KÖVICE 2004. Hulladékgazdálkodási terv felújításának támogatása</t>
  </si>
  <si>
    <t>Kötött felhasználású állami támogatás - gyermekvédelmi támogatás</t>
  </si>
  <si>
    <t>Eseti keresetkiegészítés (központi támogatás)</t>
  </si>
  <si>
    <t>21/2008.(II.12.) ikt. sz.</t>
  </si>
  <si>
    <t>Kötött felhasználású állami támogatás (gyermekvédelmi támogatás)</t>
  </si>
  <si>
    <t>Helyi adó többletbevétel (iparűzési adó)</t>
  </si>
  <si>
    <t>61/2009 ikt. sz.</t>
  </si>
  <si>
    <t>Előrehozott öregségi nyugdíjra jogosult végkielégítése</t>
  </si>
  <si>
    <t>Előrehozott öregségi nyugdíjra jogosult végkielégítésének közterhe</t>
  </si>
  <si>
    <t>300-77/2008 ikt. sz.</t>
  </si>
  <si>
    <t>Eseti keresetkiegészítés munkaadót terhelő közterhe (29% TB + 3% munkaadói járulék)</t>
  </si>
  <si>
    <t>T/III. számú táblázat</t>
  </si>
  <si>
    <t>Hévíz Város Önkormányzata által benyújtott pályázatok alakulása</t>
  </si>
  <si>
    <t>2008. január 1. napjától 2008. december 31-ig</t>
  </si>
  <si>
    <t>Adatok e Ft-ban</t>
  </si>
  <si>
    <t>Sorsz.</t>
  </si>
  <si>
    <t>Program megnevezése/ Pályázat kiírója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</si>
  <si>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</si>
  <si>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</si>
  <si>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</si>
  <si>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</si>
  <si>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</si>
  <si>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</t>
  </si>
  <si>
    <t>Önerő forrása</t>
  </si>
  <si>
    <t>Eredmény</t>
  </si>
  <si>
    <t>Támogatási szerződés száma</t>
  </si>
  <si>
    <t>Átutalt, jóváírt támogatási összeg</t>
  </si>
  <si>
    <t>azonosítója</t>
  </si>
  <si>
    <t>címe</t>
  </si>
  <si>
    <t>célja</t>
  </si>
  <si>
    <t>Polgármesteri Hivatal:</t>
  </si>
  <si>
    <t>2007. évben benyújtott, de 2008. évben elbírált pályázat</t>
  </si>
  <si>
    <t>1.</t>
  </si>
  <si>
    <t>Nyugat-dunántúli Operatív Program</t>
  </si>
  <si>
    <t>103/2007. (VII. 10.)</t>
  </si>
  <si>
    <t>NYDOP-2007-5.1.1/E (Új Magyarország Fejlesztési Terv)</t>
  </si>
  <si>
    <t>Alapszintű közszolgáltatások fejlesztésének támogatása</t>
  </si>
  <si>
    <t>Orvosi rendelő (Hévíz, József A. u. 2.) akadálymentesítése</t>
  </si>
  <si>
    <t>Pályázati alap</t>
  </si>
  <si>
    <t>00937-0002</t>
  </si>
  <si>
    <t>-</t>
  </si>
  <si>
    <t>2008. évben benyújtott pályázatok:</t>
  </si>
  <si>
    <t>2.</t>
  </si>
  <si>
    <t>190/2007. (XII. 18.)</t>
  </si>
  <si>
    <t>NYDOP-2007-5.3/2F (Új Magyarország Fejlesztési Terv)</t>
  </si>
  <si>
    <t>Közoktatási infrastruktúra és szolgáltatások fejlesztése</t>
  </si>
  <si>
    <t>Brunszvik T.N. O. Óvoda Sugár utcai épületének bőv.</t>
  </si>
  <si>
    <t>Forrás-hiány miatt elutasítva</t>
  </si>
  <si>
    <t>3.</t>
  </si>
  <si>
    <t>2/2008.       (I. 24.)</t>
  </si>
  <si>
    <t>Bibó I. AGSZ hőszivattyú, nyílászárók cseréje, akadálymentesítés</t>
  </si>
  <si>
    <t>nem nyert</t>
  </si>
  <si>
    <t>4.</t>
  </si>
  <si>
    <t>3/2008.           (I. 24.)</t>
  </si>
  <si>
    <t>Illyés Gy. Ált. és Műv. Isk. nyílászárók cseréje, akadálymentesítés</t>
  </si>
  <si>
    <t>5.</t>
  </si>
  <si>
    <t>48/2008. (III. 13.)</t>
  </si>
  <si>
    <t>NYDOP-2007-3.2.1/B (Új Magyarország Fejlesztési Terv)</t>
  </si>
  <si>
    <t>Közösségi közlekedési infrastruktúra fejlesztése</t>
  </si>
  <si>
    <t>Új autóbusz pályaudvar építés</t>
  </si>
  <si>
    <t>6.</t>
  </si>
  <si>
    <t>Oktatási és Kulturális Minisztérium</t>
  </si>
  <si>
    <t>Könyvtári és közművelődési érdekeltségnövelő t.</t>
  </si>
  <si>
    <t>Közművelődési érdekeltségnövelő pályázat Hévíz</t>
  </si>
  <si>
    <t>7.</t>
  </si>
  <si>
    <t>Képzőművészeti Lektorátus</t>
  </si>
  <si>
    <t>90/2008. (V. 15.) KT. hat.</t>
  </si>
  <si>
    <t>Reneszánsz év</t>
  </si>
  <si>
    <t>Gróf Széchenyi I. köztéri emlékmű megvalósítása</t>
  </si>
  <si>
    <t>2052-1/2008.</t>
  </si>
  <si>
    <t>8.</t>
  </si>
  <si>
    <t>Nyugat-dunántúli Regionális Fejlesztési Tanács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</si>
  <si>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</si>
  <si>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</si>
  <si>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</si>
  <si>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</si>
  <si>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</si>
  <si>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20000178U</t>
  </si>
  <si>
    <t>9.</t>
  </si>
  <si>
    <t>86/2008. (V. 15.)</t>
  </si>
  <si>
    <t>CÉDE2008</t>
  </si>
  <si>
    <t>Játszótéri eszközök 78/2003. (XI. 27.) GKM rendeletnek megfelelő köztéri játszóterek bővítése, felújítása</t>
  </si>
  <si>
    <t>Köztéri játszótér felújítása Sugár utcai játszótér</t>
  </si>
  <si>
    <t>10.</t>
  </si>
  <si>
    <t>Közkincs 2008</t>
  </si>
  <si>
    <t>Hévíz Város Könyvtár Digitáis megújítása</t>
  </si>
  <si>
    <t>11.</t>
  </si>
  <si>
    <t>Államreform Operatív Program</t>
  </si>
  <si>
    <t>115/2008. (VI.24.)</t>
  </si>
  <si>
    <t>ÁROP-1.A.2/A-2008-0047</t>
  </si>
  <si>
    <t>Polgármesteri Hivatalok szervezetfejlesztése</t>
  </si>
  <si>
    <t>Szervezeti és működési rendszer fejlesztése</t>
  </si>
  <si>
    <t>12.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</si>
  <si>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</si>
  <si>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</si>
  <si>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</si>
  <si>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</si>
  <si>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Módosított kivitelezési összeg *</t>
  </si>
  <si>
    <t>13.</t>
  </si>
  <si>
    <t>Esélyegyenlőséget, felzárkóztatást segítő támogatás</t>
  </si>
  <si>
    <t>Beilleszkedési, magatartási, tanulási nehézségekkel küződ gyermekek, tanulók felkészítésének támogatása</t>
  </si>
  <si>
    <t>Lemondva, elvonva a támogatás</t>
  </si>
  <si>
    <t>14.</t>
  </si>
  <si>
    <t>Szakmai, informatikai feladatok támogatása</t>
  </si>
  <si>
    <t>Informatikai és szakmai fejlesztések támogatása</t>
  </si>
  <si>
    <t>15.</t>
  </si>
  <si>
    <t>Szociális és Munkaügyi Minisztérium</t>
  </si>
  <si>
    <t>SZOC-ITKR-08-0117</t>
  </si>
  <si>
    <t>Jelzőrendszeres házi segítségnyújtás fejlesztése Hévíz kistérségben</t>
  </si>
  <si>
    <t>Jelzőrendszeres ellátás bővítése</t>
  </si>
  <si>
    <t xml:space="preserve">intézményi költségvetés </t>
  </si>
  <si>
    <t>ÁHT266201</t>
  </si>
  <si>
    <t>16.</t>
  </si>
  <si>
    <t>SZOC-EHS-08-0228</t>
  </si>
  <si>
    <t>Házi segítségnyújtás fejlesztése a Hévízi kistérségben</t>
  </si>
  <si>
    <t>Házi segítségnyújtás önkormányzati anyagi terheinek csökkentése</t>
  </si>
  <si>
    <t>17.</t>
  </si>
  <si>
    <t>Egészségügyi Minisztérium</t>
  </si>
  <si>
    <t>Kistelepülésen lakók komplex népegészségügyi szűrés elősegítése</t>
  </si>
  <si>
    <t>Még nem jött értesítés</t>
  </si>
  <si>
    <t>Polgármestei Hivatal összesen:</t>
  </si>
  <si>
    <t>* A pályázat az első fordulóban 489.483 e Ft támogatási igérvényt kapott, azonban még a második forduló 2009. évben következik.</t>
  </si>
  <si>
    <t>18.</t>
  </si>
  <si>
    <t>Zala Megyei Közgyűlés Oktatási és Kulturális Bizottsága</t>
  </si>
  <si>
    <t>Iskolai és gyermekrendezvények támogatása</t>
  </si>
  <si>
    <t>Gróf. I. Festetics György Művelődési Központ:</t>
  </si>
  <si>
    <t>19.</t>
  </si>
  <si>
    <t>Nemzeti Kulturális Alapprogram Mozgókép Szakmai Kollégium</t>
  </si>
  <si>
    <t>1033/173.</t>
  </si>
  <si>
    <t>Fontana Filmszínház közönség kapcsolatainak fejlesztése</t>
  </si>
  <si>
    <t>Intézményi ktgv.</t>
  </si>
  <si>
    <t>20.</t>
  </si>
  <si>
    <t>1005/113.</t>
  </si>
  <si>
    <t>Regisztrált art mozik art termeinek digitalizálása</t>
  </si>
  <si>
    <t>A Hévízi Fontana Filmszínház digitalizálása</t>
  </si>
  <si>
    <t>21.</t>
  </si>
  <si>
    <t>Önkormányzati és Területfejlesztési Minisztérium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</si>
  <si>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</si>
  <si>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</si>
  <si>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</si>
  <si>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</si>
  <si>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2008-TU-BAL-2-08-04-69</t>
  </si>
  <si>
    <t>22.</t>
  </si>
  <si>
    <t>Magyar Mozgókép Közalapítvány</t>
  </si>
  <si>
    <t>Art mozitermek 2008. évi üzemeltetési tevékenységének normatív támogatása</t>
  </si>
  <si>
    <t>Fontana mozi magyar és art besorolású filmek vetítésének normatív támogatása 2008. évre</t>
  </si>
  <si>
    <t>20082621/0289</t>
  </si>
  <si>
    <t>23.</t>
  </si>
  <si>
    <t xml:space="preserve">Nemzeti Kulturális Alap </t>
  </si>
  <si>
    <t>4307/0086.</t>
  </si>
  <si>
    <t>Kulturális programok támogatása</t>
  </si>
  <si>
    <t>XIV. Hévízi Országos Borfesztivál</t>
  </si>
  <si>
    <t>4307/0086</t>
  </si>
  <si>
    <t>Gróf. I. Festetics György Művelődési Központ összesen:</t>
  </si>
  <si>
    <t>Összesen:</t>
  </si>
  <si>
    <t>34-8/2009. ikt. sz.</t>
  </si>
  <si>
    <t>Kötött felhasználású állmi tám. (ápolási díj)</t>
  </si>
  <si>
    <t>Kötött felhasználású állami tám. (közcélú foglalk.+rendsz. szoc. segély+lakásfenntartási tám.)</t>
  </si>
  <si>
    <t>Szociálpolitikai juttatás összesen:</t>
  </si>
  <si>
    <t>Rendszeres szoc. s., ápolási díj, lakásfennt. tám.</t>
  </si>
  <si>
    <t>Általános tartalék összesen:</t>
  </si>
  <si>
    <t>Testületi hatáskörben felhasználható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</si>
</sst>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</numFmts>
  <fonts count="12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14" fontId="3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vertical="center" wrapText="1"/>
    </xf>
    <xf numFmtId="0" fontId="0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39"/>
  </sheetPr>
  <dimension ref="A1:H97"/>
  <sheetViews>
    <sheetView workbookViewId="0" topLeftCell="A7">
      <selection activeCell="C23" sqref="C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125" style="0" customWidth="1"/>
    <col min="6" max="6" width="10.875" style="0" bestFit="1" customWidth="1"/>
    <col min="7" max="7" width="10.375" style="0" customWidth="1"/>
    <col min="8" max="8" width="28.25390625" style="0" customWidth="1"/>
  </cols>
  <sheetData>
    <row r="1" spans="1:8" ht="17.25" customHeight="1">
      <c r="A1" s="94" t="s">
        <v>0</v>
      </c>
      <c r="B1" s="94"/>
      <c r="F1" s="93" t="s">
        <v>16</v>
      </c>
      <c r="G1" s="93"/>
      <c r="H1" s="93"/>
    </row>
    <row r="2" spans="1:2" ht="15.75" customHeight="1">
      <c r="A2" s="94" t="s">
        <v>1</v>
      </c>
      <c r="B2" s="94"/>
    </row>
    <row r="3" spans="1:2" ht="15.75" customHeight="1">
      <c r="A3" s="30"/>
      <c r="B3" s="30"/>
    </row>
    <row r="4" spans="1:8" ht="14.25" customHeight="1">
      <c r="A4" s="97" t="s">
        <v>2</v>
      </c>
      <c r="B4" s="97"/>
      <c r="C4" s="97"/>
      <c r="D4" s="97"/>
      <c r="E4" s="97"/>
      <c r="F4" s="97"/>
      <c r="G4" s="97"/>
      <c r="H4" s="97"/>
    </row>
    <row r="5" spans="1:8" ht="13.5" customHeight="1">
      <c r="A5" s="97" t="s">
        <v>3</v>
      </c>
      <c r="B5" s="97"/>
      <c r="C5" s="97"/>
      <c r="D5" s="97"/>
      <c r="E5" s="97"/>
      <c r="F5" s="97"/>
      <c r="G5" s="97"/>
      <c r="H5" s="97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6" t="s">
        <v>8</v>
      </c>
      <c r="G7" s="96"/>
      <c r="H7" s="3" t="s">
        <v>11</v>
      </c>
    </row>
    <row r="8" spans="1:8" ht="15.75">
      <c r="A8" s="3"/>
      <c r="B8" s="3"/>
      <c r="C8" s="3"/>
      <c r="D8" s="5"/>
      <c r="E8" s="5"/>
      <c r="F8" s="4" t="s">
        <v>9</v>
      </c>
      <c r="G8" s="4" t="s">
        <v>10</v>
      </c>
      <c r="H8" s="3"/>
    </row>
    <row r="9" spans="1:8" ht="15.75">
      <c r="A9" s="3"/>
      <c r="B9" s="3"/>
      <c r="C9" s="3"/>
      <c r="D9" s="5"/>
      <c r="E9" s="5"/>
      <c r="F9" s="4"/>
      <c r="G9" s="4"/>
      <c r="H9" s="3"/>
    </row>
    <row r="10" spans="1:8" s="2" customFormat="1" ht="43.5">
      <c r="A10" s="35">
        <v>39868</v>
      </c>
      <c r="B10" s="17" t="s">
        <v>55</v>
      </c>
      <c r="C10" s="16" t="s">
        <v>76</v>
      </c>
      <c r="D10" s="10"/>
      <c r="E10" s="10"/>
      <c r="F10" s="11">
        <v>667000</v>
      </c>
      <c r="G10" s="11"/>
      <c r="H10" s="33" t="s">
        <v>148</v>
      </c>
    </row>
    <row r="11" spans="1:8" ht="26.25">
      <c r="A11" s="27"/>
      <c r="B11" s="21" t="s">
        <v>31</v>
      </c>
      <c r="C11" s="15"/>
      <c r="D11" s="19"/>
      <c r="E11" s="19"/>
      <c r="F11" s="8"/>
      <c r="G11" s="8">
        <v>11000</v>
      </c>
      <c r="H11" s="32" t="s">
        <v>149</v>
      </c>
    </row>
    <row r="12" spans="1:8" ht="30">
      <c r="A12" s="27"/>
      <c r="B12" s="21" t="s">
        <v>31</v>
      </c>
      <c r="C12" s="15" t="s">
        <v>77</v>
      </c>
      <c r="D12" s="19"/>
      <c r="E12" s="19"/>
      <c r="F12" s="8">
        <v>96000</v>
      </c>
      <c r="G12" s="8"/>
      <c r="H12" s="14" t="s">
        <v>78</v>
      </c>
    </row>
    <row r="13" spans="1:8" ht="30">
      <c r="A13" s="27"/>
      <c r="B13" s="21" t="s">
        <v>31</v>
      </c>
      <c r="C13" s="15" t="s">
        <v>79</v>
      </c>
      <c r="D13" s="19"/>
      <c r="E13" s="19"/>
      <c r="F13" s="8">
        <v>7539000</v>
      </c>
      <c r="G13" s="8"/>
      <c r="H13" s="14" t="s">
        <v>150</v>
      </c>
    </row>
    <row r="14" spans="1:8" ht="30">
      <c r="A14" s="27"/>
      <c r="B14" s="21" t="s">
        <v>31</v>
      </c>
      <c r="C14" s="15" t="s">
        <v>303</v>
      </c>
      <c r="D14" s="19"/>
      <c r="E14" s="19"/>
      <c r="F14" s="8">
        <v>358000</v>
      </c>
      <c r="G14" s="8"/>
      <c r="H14" s="14" t="s">
        <v>304</v>
      </c>
    </row>
    <row r="15" spans="1:8" ht="45">
      <c r="A15" s="27"/>
      <c r="B15" s="21" t="s">
        <v>31</v>
      </c>
      <c r="C15" s="15" t="s">
        <v>303</v>
      </c>
      <c r="D15" s="19"/>
      <c r="E15" s="19"/>
      <c r="F15" s="8"/>
      <c r="G15" s="8">
        <v>1629000</v>
      </c>
      <c r="H15" s="14" t="s">
        <v>305</v>
      </c>
    </row>
    <row r="16" spans="1:8" ht="15.75">
      <c r="A16" s="27"/>
      <c r="B16" s="17" t="s">
        <v>32</v>
      </c>
      <c r="C16" s="15"/>
      <c r="D16" s="19"/>
      <c r="E16" s="19"/>
      <c r="F16" s="11">
        <f>SUM(F11:F15)</f>
        <v>7993000</v>
      </c>
      <c r="G16" s="11">
        <f>SUM(G11:G15)</f>
        <v>1640000</v>
      </c>
      <c r="H16" s="14"/>
    </row>
    <row r="17" spans="1:8" s="2" customFormat="1" ht="43.5">
      <c r="A17" s="34"/>
      <c r="B17" s="17" t="s">
        <v>54</v>
      </c>
      <c r="C17" s="16" t="s">
        <v>80</v>
      </c>
      <c r="D17" s="10"/>
      <c r="E17" s="10"/>
      <c r="F17" s="11">
        <v>107000</v>
      </c>
      <c r="G17" s="11"/>
      <c r="H17" s="33" t="s">
        <v>81</v>
      </c>
    </row>
    <row r="18" spans="1:8" ht="15.75">
      <c r="A18" s="9"/>
      <c r="B18" s="10" t="s">
        <v>14</v>
      </c>
      <c r="C18" s="10"/>
      <c r="D18" s="10"/>
      <c r="E18" s="10"/>
      <c r="F18" s="11">
        <f>F10+F16+F17</f>
        <v>8767000</v>
      </c>
      <c r="G18" s="11">
        <f>G10+G16+G17</f>
        <v>1640000</v>
      </c>
      <c r="H18" s="13"/>
    </row>
    <row r="19" spans="1:8" ht="15.75">
      <c r="A19" s="9"/>
      <c r="B19" s="10" t="s">
        <v>22</v>
      </c>
      <c r="C19" s="7"/>
      <c r="D19" s="7"/>
      <c r="E19" s="7"/>
      <c r="F19" s="95">
        <f>F18-G18</f>
        <v>7127000</v>
      </c>
      <c r="G19" s="95"/>
      <c r="H19" s="13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</sheetData>
  <mergeCells count="7">
    <mergeCell ref="F1:H1"/>
    <mergeCell ref="A1:B1"/>
    <mergeCell ref="A2:B2"/>
    <mergeCell ref="F19:G19"/>
    <mergeCell ref="F7:G7"/>
    <mergeCell ref="A4:H4"/>
    <mergeCell ref="A5:H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H93"/>
  <sheetViews>
    <sheetView workbookViewId="0" topLeftCell="A1">
      <selection activeCell="B23" sqref="B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41</v>
      </c>
      <c r="B1" s="98"/>
      <c r="F1" s="100" t="s">
        <v>63</v>
      </c>
      <c r="G1" s="100"/>
      <c r="H1" s="100"/>
    </row>
    <row r="2" spans="1:2" ht="15.75">
      <c r="A2" s="98" t="s">
        <v>1</v>
      </c>
      <c r="B2" s="98"/>
    </row>
    <row r="3" spans="1:8" ht="15.75">
      <c r="A3" s="96" t="s">
        <v>13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3</v>
      </c>
      <c r="B4" s="96"/>
      <c r="C4" s="96"/>
      <c r="D4" s="96"/>
      <c r="E4" s="96"/>
      <c r="F4" s="96"/>
      <c r="G4" s="96"/>
      <c r="H4" s="9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6" t="s">
        <v>8</v>
      </c>
      <c r="G6" s="9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39868</v>
      </c>
      <c r="B8" s="19" t="s">
        <v>37</v>
      </c>
      <c r="C8" s="15" t="s">
        <v>85</v>
      </c>
      <c r="D8" s="15"/>
      <c r="E8" s="15"/>
      <c r="F8" s="8">
        <v>575000</v>
      </c>
      <c r="G8" s="8"/>
      <c r="H8" s="14" t="s">
        <v>95</v>
      </c>
    </row>
    <row r="9" spans="1:8" ht="15.75">
      <c r="A9" s="27"/>
      <c r="B9" s="19" t="s">
        <v>37</v>
      </c>
      <c r="C9" s="15" t="s">
        <v>108</v>
      </c>
      <c r="D9" s="15"/>
      <c r="E9" s="15"/>
      <c r="F9" s="8"/>
      <c r="G9" s="8">
        <v>2000</v>
      </c>
      <c r="H9" t="s">
        <v>127</v>
      </c>
    </row>
    <row r="10" spans="1:8" ht="15.75">
      <c r="A10" s="27"/>
      <c r="B10" s="29" t="s">
        <v>61</v>
      </c>
      <c r="C10" s="15"/>
      <c r="D10" s="15"/>
      <c r="E10" s="15"/>
      <c r="F10" s="11">
        <f>SUM(F8:F9)</f>
        <v>575000</v>
      </c>
      <c r="G10" s="11">
        <f>SUM(G8:G9)</f>
        <v>2000</v>
      </c>
      <c r="H10" s="14"/>
    </row>
    <row r="11" spans="1:8" ht="45">
      <c r="A11" s="27"/>
      <c r="B11" s="28" t="s">
        <v>59</v>
      </c>
      <c r="C11" s="15" t="s">
        <v>85</v>
      </c>
      <c r="D11" s="15"/>
      <c r="E11" s="15"/>
      <c r="F11" s="8">
        <v>184000</v>
      </c>
      <c r="G11" s="8"/>
      <c r="H11" s="14" t="s">
        <v>126</v>
      </c>
    </row>
    <row r="12" spans="1:8" ht="30">
      <c r="A12" s="27"/>
      <c r="B12" s="28" t="s">
        <v>59</v>
      </c>
      <c r="C12" s="15" t="s">
        <v>108</v>
      </c>
      <c r="D12" s="15"/>
      <c r="E12" s="15"/>
      <c r="F12" s="8"/>
      <c r="G12" s="8">
        <v>1000</v>
      </c>
      <c r="H12" s="14" t="s">
        <v>128</v>
      </c>
    </row>
    <row r="13" spans="1:8" ht="31.5">
      <c r="A13" s="27"/>
      <c r="B13" s="29" t="s">
        <v>44</v>
      </c>
      <c r="C13" s="15"/>
      <c r="D13" s="15"/>
      <c r="E13" s="15"/>
      <c r="F13" s="11">
        <f>SUM(F11:F12)</f>
        <v>184000</v>
      </c>
      <c r="G13" s="11">
        <f>SUM(G11:G12)</f>
        <v>1000</v>
      </c>
      <c r="H13" s="13"/>
    </row>
    <row r="14" spans="1:8" ht="15.75">
      <c r="A14" s="9"/>
      <c r="B14" s="10" t="s">
        <v>14</v>
      </c>
      <c r="C14" s="7"/>
      <c r="D14" s="7"/>
      <c r="E14" s="7"/>
      <c r="F14" s="12">
        <f>F10+F13</f>
        <v>759000</v>
      </c>
      <c r="G14" s="12">
        <f>G10+G13</f>
        <v>3000</v>
      </c>
      <c r="H14" s="13"/>
    </row>
    <row r="15" spans="1:8" ht="15.75">
      <c r="A15" s="9"/>
      <c r="B15" s="10" t="s">
        <v>22</v>
      </c>
      <c r="C15" s="7"/>
      <c r="D15" s="7"/>
      <c r="E15" s="7"/>
      <c r="F15" s="95">
        <f>F14-G14</f>
        <v>756000</v>
      </c>
      <c r="G15" s="95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4:H4"/>
    <mergeCell ref="F6:G6"/>
    <mergeCell ref="F15:G15"/>
    <mergeCell ref="A1:B1"/>
    <mergeCell ref="F1:H1"/>
    <mergeCell ref="A2:B2"/>
    <mergeCell ref="A3:H3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H95"/>
  <sheetViews>
    <sheetView workbookViewId="0" topLeftCell="A1">
      <selection activeCell="B23" sqref="B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41</v>
      </c>
      <c r="B1" s="98"/>
      <c r="F1" s="100" t="s">
        <v>129</v>
      </c>
      <c r="G1" s="100"/>
      <c r="H1" s="100"/>
    </row>
    <row r="2" spans="1:2" ht="15.75">
      <c r="A2" s="98" t="s">
        <v>1</v>
      </c>
      <c r="B2" s="98"/>
    </row>
    <row r="3" spans="1:2" ht="50.25" customHeight="1">
      <c r="A3" s="26"/>
      <c r="B3" s="26"/>
    </row>
    <row r="4" spans="1:8" ht="15.75">
      <c r="A4" s="96" t="s">
        <v>13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18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6" t="s">
        <v>8</v>
      </c>
      <c r="G7" s="96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27">
        <v>39868</v>
      </c>
      <c r="B9" s="19" t="s">
        <v>37</v>
      </c>
      <c r="C9" s="15" t="s">
        <v>130</v>
      </c>
      <c r="D9" s="15"/>
      <c r="E9" s="15"/>
      <c r="F9" s="8"/>
      <c r="G9" s="8">
        <v>40000</v>
      </c>
      <c r="H9" s="14" t="s">
        <v>37</v>
      </c>
    </row>
    <row r="10" spans="1:8" ht="31.5">
      <c r="A10" s="27"/>
      <c r="B10" s="28" t="s">
        <v>131</v>
      </c>
      <c r="C10" s="15"/>
      <c r="D10" s="15"/>
      <c r="E10" s="15"/>
      <c r="F10" s="8">
        <v>40000</v>
      </c>
      <c r="G10" s="8"/>
      <c r="H10" s="14" t="s">
        <v>132</v>
      </c>
    </row>
    <row r="11" spans="1:8" ht="15.75">
      <c r="A11" s="27"/>
      <c r="B11" s="28" t="s">
        <v>35</v>
      </c>
      <c r="C11" s="15"/>
      <c r="D11" s="15"/>
      <c r="E11" s="15"/>
      <c r="F11" s="8"/>
      <c r="G11" s="8">
        <v>2000</v>
      </c>
      <c r="H11" s="14" t="s">
        <v>135</v>
      </c>
    </row>
    <row r="12" spans="1:8" ht="15.75">
      <c r="A12" s="27"/>
      <c r="B12" s="28" t="s">
        <v>35</v>
      </c>
      <c r="C12" s="15" t="s">
        <v>130</v>
      </c>
      <c r="D12" s="15"/>
      <c r="E12" s="15"/>
      <c r="F12" s="8"/>
      <c r="G12" s="8">
        <v>2596000</v>
      </c>
      <c r="H12" s="14" t="s">
        <v>133</v>
      </c>
    </row>
    <row r="13" spans="1:8" ht="30">
      <c r="A13" s="27"/>
      <c r="B13" s="28" t="s">
        <v>35</v>
      </c>
      <c r="C13" s="15" t="s">
        <v>130</v>
      </c>
      <c r="D13" s="15"/>
      <c r="E13" s="15"/>
      <c r="F13" s="8"/>
      <c r="G13" s="8">
        <v>519000</v>
      </c>
      <c r="H13" s="14" t="s">
        <v>134</v>
      </c>
    </row>
    <row r="14" spans="1:8" s="2" customFormat="1" ht="15.75">
      <c r="A14" s="34"/>
      <c r="B14" s="29" t="s">
        <v>36</v>
      </c>
      <c r="C14" s="16"/>
      <c r="D14" s="16"/>
      <c r="E14" s="16"/>
      <c r="F14" s="11">
        <f>SUM(F11:F13)</f>
        <v>0</v>
      </c>
      <c r="G14" s="11">
        <f>SUM(G11:G13)</f>
        <v>3117000</v>
      </c>
      <c r="H14" s="33"/>
    </row>
    <row r="15" spans="1:8" ht="31.5">
      <c r="A15" s="27"/>
      <c r="B15" s="28" t="s">
        <v>131</v>
      </c>
      <c r="C15" s="15" t="s">
        <v>130</v>
      </c>
      <c r="D15" s="15"/>
      <c r="E15" s="15"/>
      <c r="F15" s="8">
        <v>3117000</v>
      </c>
      <c r="G15" s="8"/>
      <c r="H15" s="14" t="s">
        <v>132</v>
      </c>
    </row>
    <row r="16" spans="1:8" ht="15.75">
      <c r="A16" s="9"/>
      <c r="B16" s="10" t="s">
        <v>14</v>
      </c>
      <c r="C16" s="7"/>
      <c r="D16" s="7"/>
      <c r="E16" s="7"/>
      <c r="F16" s="12">
        <f>F10+F14+F15</f>
        <v>3157000</v>
      </c>
      <c r="G16" s="12">
        <f>G9+G14+G15</f>
        <v>3157000</v>
      </c>
      <c r="H16" s="13"/>
    </row>
    <row r="17" spans="1:8" ht="15.75">
      <c r="A17" s="9"/>
      <c r="B17" s="10" t="s">
        <v>22</v>
      </c>
      <c r="C17" s="7"/>
      <c r="D17" s="7"/>
      <c r="E17" s="7"/>
      <c r="F17" s="95">
        <f>F16-G16</f>
        <v>0</v>
      </c>
      <c r="G17" s="95"/>
      <c r="H17" s="13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</sheetData>
  <mergeCells count="7">
    <mergeCell ref="A5:H5"/>
    <mergeCell ref="F7:G7"/>
    <mergeCell ref="F17:G17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H91"/>
  <sheetViews>
    <sheetView workbookViewId="0" topLeftCell="A1">
      <selection activeCell="B23" sqref="B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45</v>
      </c>
      <c r="B1" s="98"/>
      <c r="F1" s="99" t="s">
        <v>46</v>
      </c>
      <c r="G1" s="99"/>
      <c r="H1" s="99"/>
    </row>
    <row r="2" spans="1:2" ht="15.75">
      <c r="A2" s="98" t="s">
        <v>1</v>
      </c>
      <c r="B2" s="98"/>
    </row>
    <row r="3" spans="1:2" ht="15.75">
      <c r="A3" s="26"/>
      <c r="B3" s="26"/>
    </row>
    <row r="4" spans="1:8" ht="15.75">
      <c r="A4" s="96" t="s">
        <v>2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3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6" t="s">
        <v>8</v>
      </c>
      <c r="G7" s="96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27">
        <v>39868</v>
      </c>
      <c r="B9" s="28" t="s">
        <v>26</v>
      </c>
      <c r="C9" s="15" t="s">
        <v>85</v>
      </c>
      <c r="D9" s="15"/>
      <c r="E9" s="15"/>
      <c r="F9" s="8">
        <v>1565000</v>
      </c>
      <c r="G9" s="8"/>
      <c r="H9" s="14" t="s">
        <v>60</v>
      </c>
    </row>
    <row r="10" spans="1:8" ht="15.75">
      <c r="A10" s="27"/>
      <c r="B10" s="28" t="s">
        <v>26</v>
      </c>
      <c r="C10" s="15" t="s">
        <v>109</v>
      </c>
      <c r="D10" s="15"/>
      <c r="E10" s="15"/>
      <c r="F10" s="8">
        <v>486000</v>
      </c>
      <c r="G10" s="8"/>
      <c r="H10" s="14" t="s">
        <v>136</v>
      </c>
    </row>
    <row r="11" spans="1:8" ht="15.75">
      <c r="A11" s="27"/>
      <c r="B11" s="28" t="s">
        <v>26</v>
      </c>
      <c r="C11" s="15"/>
      <c r="D11" s="15"/>
      <c r="E11" s="15"/>
      <c r="F11" s="8">
        <v>1000</v>
      </c>
      <c r="G11" s="8"/>
      <c r="H11" s="14" t="s">
        <v>60</v>
      </c>
    </row>
    <row r="12" spans="1:8" ht="31.5">
      <c r="A12" s="9"/>
      <c r="B12" s="29" t="s">
        <v>34</v>
      </c>
      <c r="C12" s="7"/>
      <c r="D12" s="7"/>
      <c r="E12" s="7"/>
      <c r="F12" s="12">
        <f>SUM(F9:F11)</f>
        <v>2052000</v>
      </c>
      <c r="G12" s="12">
        <f>SUM(G9:G11)</f>
        <v>0</v>
      </c>
      <c r="H12" s="13"/>
    </row>
    <row r="13" spans="1:8" ht="15.75">
      <c r="A13" s="9"/>
      <c r="B13" s="10" t="s">
        <v>22</v>
      </c>
      <c r="C13" s="7"/>
      <c r="D13" s="7"/>
      <c r="E13" s="7"/>
      <c r="F13" s="95">
        <f>F12-G12</f>
        <v>2052000</v>
      </c>
      <c r="G13" s="95"/>
      <c r="H13" s="13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</sheetData>
  <mergeCells count="7">
    <mergeCell ref="A5:H5"/>
    <mergeCell ref="F7:G7"/>
    <mergeCell ref="F13:G13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1">
      <selection activeCell="A5" sqref="A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45</v>
      </c>
      <c r="B1" s="98"/>
      <c r="F1" s="99" t="s">
        <v>47</v>
      </c>
      <c r="G1" s="99"/>
      <c r="H1" s="99"/>
    </row>
    <row r="2" spans="1:2" ht="15.75">
      <c r="A2" s="98" t="s">
        <v>1</v>
      </c>
      <c r="B2" s="98"/>
    </row>
    <row r="3" spans="1:8" ht="15.75">
      <c r="A3" s="96" t="s">
        <v>13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3</v>
      </c>
      <c r="B4" s="96"/>
      <c r="C4" s="96"/>
      <c r="D4" s="96"/>
      <c r="E4" s="96"/>
      <c r="F4" s="96"/>
      <c r="G4" s="96"/>
      <c r="H4" s="9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6" t="s">
        <v>8</v>
      </c>
      <c r="G6" s="9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39868</v>
      </c>
      <c r="B8" s="28" t="s">
        <v>37</v>
      </c>
      <c r="C8" s="15" t="s">
        <v>94</v>
      </c>
      <c r="D8" s="15"/>
      <c r="E8" s="15"/>
      <c r="F8" s="8">
        <v>1186000</v>
      </c>
      <c r="G8" s="8"/>
      <c r="H8" s="14" t="s">
        <v>95</v>
      </c>
    </row>
    <row r="9" spans="1:8" ht="15.75">
      <c r="A9" s="27"/>
      <c r="B9" s="28" t="s">
        <v>37</v>
      </c>
      <c r="C9" s="15" t="s">
        <v>109</v>
      </c>
      <c r="D9" s="15"/>
      <c r="E9" s="15"/>
      <c r="F9" s="8">
        <v>368000</v>
      </c>
      <c r="G9" s="8"/>
      <c r="H9" s="14" t="s">
        <v>66</v>
      </c>
    </row>
    <row r="10" spans="1:8" ht="30">
      <c r="A10" s="27"/>
      <c r="B10" s="28" t="s">
        <v>37</v>
      </c>
      <c r="C10" s="15"/>
      <c r="D10" s="15"/>
      <c r="E10" s="15"/>
      <c r="F10" s="8">
        <v>1000</v>
      </c>
      <c r="G10" s="8"/>
      <c r="H10" s="14" t="s">
        <v>137</v>
      </c>
    </row>
    <row r="11" spans="1:8" ht="15.75">
      <c r="A11" s="27"/>
      <c r="B11" s="29" t="s">
        <v>61</v>
      </c>
      <c r="C11" s="15"/>
      <c r="D11" s="15"/>
      <c r="E11" s="15"/>
      <c r="F11" s="11">
        <f>SUM(F8:F10)</f>
        <v>1555000</v>
      </c>
      <c r="G11" s="11">
        <f>SUM(G8:G10)</f>
        <v>0</v>
      </c>
      <c r="H11" s="14"/>
    </row>
    <row r="12" spans="1:8" ht="30">
      <c r="A12" s="27"/>
      <c r="B12" s="28" t="s">
        <v>59</v>
      </c>
      <c r="C12" s="15" t="s">
        <v>94</v>
      </c>
      <c r="D12" s="15"/>
      <c r="E12" s="15"/>
      <c r="F12" s="8">
        <v>379000</v>
      </c>
      <c r="G12" s="8"/>
      <c r="H12" s="14" t="s">
        <v>138</v>
      </c>
    </row>
    <row r="13" spans="1:8" ht="30">
      <c r="A13" s="27"/>
      <c r="B13" s="28" t="s">
        <v>33</v>
      </c>
      <c r="C13" s="15" t="s">
        <v>109</v>
      </c>
      <c r="D13" s="15"/>
      <c r="E13" s="15"/>
      <c r="F13" s="8">
        <v>118000</v>
      </c>
      <c r="G13" s="8"/>
      <c r="H13" s="14" t="s">
        <v>139</v>
      </c>
    </row>
    <row r="14" spans="1:8" ht="31.5">
      <c r="A14" s="27"/>
      <c r="B14" s="29" t="s">
        <v>44</v>
      </c>
      <c r="C14" s="15"/>
      <c r="D14" s="15"/>
      <c r="E14" s="15"/>
      <c r="F14" s="11">
        <f>SUM(F12:F13)</f>
        <v>497000</v>
      </c>
      <c r="G14" s="11">
        <f>SUM(G12:G13)</f>
        <v>0</v>
      </c>
      <c r="H14" s="14"/>
    </row>
    <row r="15" spans="1:8" ht="15.75">
      <c r="A15" s="9"/>
      <c r="B15" s="10" t="s">
        <v>14</v>
      </c>
      <c r="C15" s="7"/>
      <c r="D15" s="7"/>
      <c r="E15" s="7"/>
      <c r="F15" s="12">
        <f>F11+F14</f>
        <v>2052000</v>
      </c>
      <c r="G15" s="12">
        <f>G11+G14</f>
        <v>0</v>
      </c>
      <c r="H15" s="13"/>
    </row>
    <row r="16" spans="1:8" ht="15.75">
      <c r="A16" s="9"/>
      <c r="B16" s="10" t="s">
        <v>22</v>
      </c>
      <c r="C16" s="7"/>
      <c r="D16" s="7"/>
      <c r="E16" s="7"/>
      <c r="F16" s="95">
        <f>F15-G15</f>
        <v>2052000</v>
      </c>
      <c r="G16" s="95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4:H4"/>
    <mergeCell ref="F6:G6"/>
    <mergeCell ref="F16:G16"/>
    <mergeCell ref="A1:B1"/>
    <mergeCell ref="F1:H1"/>
    <mergeCell ref="A2:B2"/>
    <mergeCell ref="A3:H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H93"/>
  <sheetViews>
    <sheetView workbookViewId="0" topLeftCell="A1">
      <selection activeCell="A7" sqref="A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48</v>
      </c>
      <c r="B1" s="98"/>
      <c r="F1" s="99" t="s">
        <v>49</v>
      </c>
      <c r="G1" s="99"/>
      <c r="H1" s="99"/>
    </row>
    <row r="2" spans="1:2" ht="15.75">
      <c r="A2" s="98" t="s">
        <v>1</v>
      </c>
      <c r="B2" s="98"/>
    </row>
    <row r="3" spans="1:2" ht="15.75">
      <c r="A3" s="26"/>
      <c r="B3" s="26"/>
    </row>
    <row r="4" spans="1:8" ht="15.75">
      <c r="A4" s="96" t="s">
        <v>2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3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6" t="s">
        <v>8</v>
      </c>
      <c r="G9" s="9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39868</v>
      </c>
      <c r="B13" s="28" t="s">
        <v>26</v>
      </c>
      <c r="C13" s="15" t="s">
        <v>85</v>
      </c>
      <c r="D13" s="15"/>
      <c r="E13" s="15"/>
      <c r="F13" s="8">
        <v>749000</v>
      </c>
      <c r="G13" s="8"/>
      <c r="H13" s="14" t="s">
        <v>60</v>
      </c>
    </row>
    <row r="14" spans="1:8" ht="15.75">
      <c r="A14" s="9"/>
      <c r="B14" s="10" t="s">
        <v>14</v>
      </c>
      <c r="C14" s="7"/>
      <c r="D14" s="7"/>
      <c r="E14" s="7"/>
      <c r="F14" s="12">
        <f>SUM(F13)</f>
        <v>749000</v>
      </c>
      <c r="G14" s="12">
        <f>SUM(G13)</f>
        <v>0</v>
      </c>
      <c r="H14" s="13"/>
    </row>
    <row r="15" spans="1:8" ht="15.75">
      <c r="A15" s="9"/>
      <c r="B15" s="10" t="s">
        <v>22</v>
      </c>
      <c r="C15" s="7"/>
      <c r="D15" s="7"/>
      <c r="E15" s="7"/>
      <c r="F15" s="95">
        <f>F14-G14</f>
        <v>749000</v>
      </c>
      <c r="G15" s="95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5:H5"/>
    <mergeCell ref="F9:G9"/>
    <mergeCell ref="F15:G15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1">
      <selection activeCell="B23" sqref="B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48</v>
      </c>
      <c r="B1" s="98"/>
      <c r="F1" s="99" t="s">
        <v>50</v>
      </c>
      <c r="G1" s="99"/>
      <c r="H1" s="99"/>
    </row>
    <row r="2" spans="1:2" ht="15.75">
      <c r="A2" s="98" t="s">
        <v>1</v>
      </c>
      <c r="B2" s="98"/>
    </row>
    <row r="3" spans="1:2" ht="15.75">
      <c r="A3" s="26"/>
      <c r="B3" s="26"/>
    </row>
    <row r="4" spans="1:8" ht="15.75">
      <c r="A4" s="96" t="s">
        <v>62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3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6" t="s">
        <v>8</v>
      </c>
      <c r="G9" s="9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39868</v>
      </c>
      <c r="B13" s="28" t="s">
        <v>37</v>
      </c>
      <c r="C13" s="15" t="s">
        <v>85</v>
      </c>
      <c r="D13" s="15"/>
      <c r="E13" s="15"/>
      <c r="F13" s="8">
        <v>567000</v>
      </c>
      <c r="G13" s="8"/>
      <c r="H13" s="14" t="s">
        <v>95</v>
      </c>
    </row>
    <row r="14" spans="1:8" ht="30">
      <c r="A14" s="27"/>
      <c r="B14" s="28" t="s">
        <v>59</v>
      </c>
      <c r="C14" s="15" t="s">
        <v>85</v>
      </c>
      <c r="D14" s="15"/>
      <c r="E14" s="15"/>
      <c r="F14" s="8">
        <v>182000</v>
      </c>
      <c r="G14" s="8"/>
      <c r="H14" s="14" t="s">
        <v>138</v>
      </c>
    </row>
    <row r="15" spans="1:8" ht="15.75">
      <c r="A15" s="9"/>
      <c r="B15" s="10" t="s">
        <v>14</v>
      </c>
      <c r="C15" s="7"/>
      <c r="D15" s="7"/>
      <c r="E15" s="7"/>
      <c r="F15" s="12">
        <f>SUM(F13:F14)</f>
        <v>749000</v>
      </c>
      <c r="G15" s="12">
        <f>SUM(G13:G14)</f>
        <v>0</v>
      </c>
      <c r="H15" s="13"/>
    </row>
    <row r="16" spans="1:8" ht="15.75">
      <c r="A16" s="9"/>
      <c r="B16" s="10" t="s">
        <v>22</v>
      </c>
      <c r="C16" s="7"/>
      <c r="D16" s="7"/>
      <c r="E16" s="7"/>
      <c r="F16" s="95">
        <f>F15-G15</f>
        <v>749000</v>
      </c>
      <c r="G16" s="95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1:H88"/>
  <sheetViews>
    <sheetView workbookViewId="0" topLeftCell="A1">
      <selection activeCell="A5" sqref="A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51</v>
      </c>
      <c r="B1" s="98"/>
      <c r="F1" s="99" t="s">
        <v>52</v>
      </c>
      <c r="G1" s="99"/>
      <c r="H1" s="99"/>
    </row>
    <row r="2" spans="1:2" ht="15.75">
      <c r="A2" s="98" t="s">
        <v>1</v>
      </c>
      <c r="B2" s="98"/>
    </row>
    <row r="3" spans="1:8" ht="15.75">
      <c r="A3" s="96" t="s">
        <v>2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3</v>
      </c>
      <c r="B4" s="96"/>
      <c r="C4" s="96"/>
      <c r="D4" s="96"/>
      <c r="E4" s="96"/>
      <c r="F4" s="96"/>
      <c r="G4" s="96"/>
      <c r="H4" s="9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6" t="s">
        <v>8</v>
      </c>
      <c r="G6" s="9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39868</v>
      </c>
      <c r="B8" s="28" t="s">
        <v>26</v>
      </c>
      <c r="C8" s="15" t="s">
        <v>85</v>
      </c>
      <c r="D8" s="15"/>
      <c r="E8" s="15"/>
      <c r="F8" s="8">
        <v>1073000</v>
      </c>
      <c r="G8" s="8"/>
      <c r="H8" s="14" t="s">
        <v>60</v>
      </c>
    </row>
    <row r="9" spans="1:8" ht="15.75">
      <c r="A9" s="9"/>
      <c r="B9" s="10" t="s">
        <v>14</v>
      </c>
      <c r="C9" s="7"/>
      <c r="D9" s="7"/>
      <c r="E9" s="7"/>
      <c r="F9" s="12">
        <f>SUM(F8)</f>
        <v>1073000</v>
      </c>
      <c r="G9" s="12">
        <f>SUM(G8)</f>
        <v>0</v>
      </c>
      <c r="H9" s="13"/>
    </row>
    <row r="10" spans="1:8" ht="15.75">
      <c r="A10" s="9"/>
      <c r="B10" s="10" t="s">
        <v>22</v>
      </c>
      <c r="C10" s="7"/>
      <c r="D10" s="7"/>
      <c r="E10" s="7"/>
      <c r="F10" s="95">
        <f>F9-G9</f>
        <v>1073000</v>
      </c>
      <c r="G10" s="95"/>
      <c r="H10" s="13"/>
    </row>
    <row r="11" spans="6:7" ht="15.75">
      <c r="F11" s="1"/>
      <c r="G11" s="1"/>
    </row>
    <row r="12" spans="6:7" ht="15.75">
      <c r="F12" s="1"/>
      <c r="G12" s="1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ht="15.75"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</sheetData>
  <mergeCells count="7">
    <mergeCell ref="A4:H4"/>
    <mergeCell ref="F6:G6"/>
    <mergeCell ref="F10:G10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A9" sqref="A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51</v>
      </c>
      <c r="B1" s="98"/>
      <c r="F1" s="99" t="s">
        <v>53</v>
      </c>
      <c r="G1" s="99"/>
      <c r="H1" s="99"/>
    </row>
    <row r="2" spans="1:2" ht="15.75">
      <c r="A2" s="98" t="s">
        <v>1</v>
      </c>
      <c r="B2" s="98"/>
    </row>
    <row r="3" spans="1:2" ht="15.75">
      <c r="A3" s="26"/>
      <c r="B3" s="26"/>
    </row>
    <row r="4" spans="1:8" ht="15.75">
      <c r="A4" s="96" t="s">
        <v>13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3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8" spans="1:8" ht="15.75">
      <c r="A8" s="3" t="s">
        <v>12</v>
      </c>
      <c r="B8" s="3" t="s">
        <v>4</v>
      </c>
      <c r="C8" s="3" t="s">
        <v>5</v>
      </c>
      <c r="D8" s="5" t="s">
        <v>6</v>
      </c>
      <c r="E8" s="5" t="s">
        <v>7</v>
      </c>
      <c r="F8" s="96" t="s">
        <v>8</v>
      </c>
      <c r="G8" s="96"/>
      <c r="H8" s="3" t="s">
        <v>11</v>
      </c>
    </row>
    <row r="9" spans="1:8" ht="15.75">
      <c r="A9" s="2"/>
      <c r="B9" s="2"/>
      <c r="C9" s="2"/>
      <c r="D9" s="2"/>
      <c r="E9" s="2"/>
      <c r="F9" s="4" t="s">
        <v>9</v>
      </c>
      <c r="G9" s="4" t="s">
        <v>10</v>
      </c>
      <c r="H9" s="2"/>
    </row>
    <row r="10" spans="1:8" ht="15.75">
      <c r="A10" s="2"/>
      <c r="B10" s="2"/>
      <c r="C10" s="2"/>
      <c r="D10" s="2"/>
      <c r="E10" s="2"/>
      <c r="F10" s="4"/>
      <c r="G10" s="4"/>
      <c r="H10" s="2"/>
    </row>
    <row r="11" spans="1:8" ht="15.75">
      <c r="A11" s="27">
        <v>39868</v>
      </c>
      <c r="B11" s="28" t="s">
        <v>37</v>
      </c>
      <c r="C11" s="15" t="s">
        <v>85</v>
      </c>
      <c r="D11" s="15"/>
      <c r="E11" s="15"/>
      <c r="F11" s="8">
        <v>813000</v>
      </c>
      <c r="G11" s="8"/>
      <c r="H11" s="14" t="s">
        <v>95</v>
      </c>
    </row>
    <row r="12" spans="1:8" s="20" customFormat="1" ht="30">
      <c r="A12" s="35"/>
      <c r="B12" s="28" t="s">
        <v>59</v>
      </c>
      <c r="C12" s="15" t="s">
        <v>85</v>
      </c>
      <c r="D12" s="15"/>
      <c r="E12" s="15"/>
      <c r="F12" s="8">
        <v>260000</v>
      </c>
      <c r="G12" s="8"/>
      <c r="H12" s="14" t="s">
        <v>138</v>
      </c>
    </row>
    <row r="13" spans="1:8" ht="15.75">
      <c r="A13" s="9"/>
      <c r="B13" s="10" t="s">
        <v>14</v>
      </c>
      <c r="C13" s="7"/>
      <c r="D13" s="7"/>
      <c r="E13" s="7"/>
      <c r="F13" s="12">
        <f>SUM(F11:F12)</f>
        <v>1073000</v>
      </c>
      <c r="G13" s="12">
        <f>SUM(G11:G12)</f>
        <v>0</v>
      </c>
      <c r="H13" s="13"/>
    </row>
    <row r="14" spans="1:8" ht="15.75">
      <c r="A14" s="9"/>
      <c r="B14" s="10" t="s">
        <v>22</v>
      </c>
      <c r="C14" s="7"/>
      <c r="D14" s="7"/>
      <c r="E14" s="7"/>
      <c r="F14" s="95">
        <f>F13-G13</f>
        <v>1073000</v>
      </c>
      <c r="G14" s="95"/>
      <c r="H14" s="13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8:G8"/>
    <mergeCell ref="F14:G14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9"/>
  </sheetPr>
  <dimension ref="A1:H88"/>
  <sheetViews>
    <sheetView workbookViewId="0" topLeftCell="A1">
      <selection activeCell="C9" sqref="C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25</v>
      </c>
      <c r="B1" s="98"/>
      <c r="F1" s="99" t="s">
        <v>29</v>
      </c>
      <c r="G1" s="99"/>
      <c r="H1" s="99"/>
    </row>
    <row r="2" spans="1:2" ht="15.75">
      <c r="A2" s="98" t="s">
        <v>1</v>
      </c>
      <c r="B2" s="98"/>
    </row>
    <row r="3" spans="1:8" ht="15.75">
      <c r="A3" s="96" t="s">
        <v>2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3</v>
      </c>
      <c r="B4" s="96"/>
      <c r="C4" s="96"/>
      <c r="D4" s="96"/>
      <c r="E4" s="96"/>
      <c r="F4" s="96"/>
      <c r="G4" s="96"/>
      <c r="H4" s="9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6" t="s">
        <v>8</v>
      </c>
      <c r="G6" s="9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39868</v>
      </c>
      <c r="B8" s="28" t="s">
        <v>26</v>
      </c>
      <c r="C8" s="15" t="s">
        <v>85</v>
      </c>
      <c r="D8" s="15"/>
      <c r="E8" s="15"/>
      <c r="F8" s="8">
        <v>317000</v>
      </c>
      <c r="G8" s="8"/>
      <c r="H8" s="14" t="s">
        <v>60</v>
      </c>
    </row>
    <row r="9" spans="1:8" ht="15.75">
      <c r="A9" s="27"/>
      <c r="B9" s="29" t="s">
        <v>14</v>
      </c>
      <c r="C9" s="15"/>
      <c r="D9" s="15"/>
      <c r="E9" s="15"/>
      <c r="F9" s="11">
        <f>SUM(F8)</f>
        <v>317000</v>
      </c>
      <c r="G9" s="11">
        <f>SUM(G8)</f>
        <v>0</v>
      </c>
      <c r="H9" s="14"/>
    </row>
    <row r="10" spans="1:8" ht="15.75">
      <c r="A10" s="9"/>
      <c r="B10" s="10" t="s">
        <v>22</v>
      </c>
      <c r="C10" s="7"/>
      <c r="D10" s="7"/>
      <c r="E10" s="7"/>
      <c r="F10" s="95">
        <f>F9-G9</f>
        <v>317000</v>
      </c>
      <c r="G10" s="95"/>
      <c r="H10" s="13"/>
    </row>
    <row r="11" spans="6:7" ht="15.75">
      <c r="F11" s="1"/>
      <c r="G11" s="1"/>
    </row>
    <row r="12" spans="6:7" ht="15.75">
      <c r="F12" s="1"/>
      <c r="G12" s="1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ht="15.75"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</sheetData>
  <mergeCells count="7">
    <mergeCell ref="A4:H4"/>
    <mergeCell ref="F6:G6"/>
    <mergeCell ref="F10:G10"/>
    <mergeCell ref="A1:B1"/>
    <mergeCell ref="F1:H1"/>
    <mergeCell ref="A2:B2"/>
    <mergeCell ref="A3:H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9"/>
  </sheetPr>
  <dimension ref="A1:H86"/>
  <sheetViews>
    <sheetView workbookViewId="0" topLeftCell="A1">
      <selection activeCell="A3" sqref="A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25</v>
      </c>
      <c r="B1" s="98"/>
      <c r="F1" s="100" t="s">
        <v>30</v>
      </c>
      <c r="G1" s="100"/>
      <c r="H1" s="100"/>
    </row>
    <row r="2" spans="1:2" ht="15.75">
      <c r="A2" s="98" t="s">
        <v>1</v>
      </c>
      <c r="B2" s="98"/>
    </row>
    <row r="3" spans="1:2" ht="15.75">
      <c r="A3" s="26"/>
      <c r="B3" s="26"/>
    </row>
    <row r="4" spans="1:8" ht="15.75">
      <c r="A4" s="96" t="s">
        <v>13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3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6" t="s">
        <v>8</v>
      </c>
      <c r="G7" s="96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27">
        <v>39868</v>
      </c>
      <c r="B9" s="28" t="s">
        <v>37</v>
      </c>
      <c r="C9" s="15" t="s">
        <v>85</v>
      </c>
      <c r="D9" s="15"/>
      <c r="E9" s="15"/>
      <c r="F9" s="8">
        <v>240000</v>
      </c>
      <c r="G9" s="8"/>
      <c r="H9" s="14" t="s">
        <v>95</v>
      </c>
    </row>
    <row r="10" spans="1:8" ht="30">
      <c r="A10" s="27"/>
      <c r="B10" s="28" t="s">
        <v>59</v>
      </c>
      <c r="C10" s="15" t="s">
        <v>85</v>
      </c>
      <c r="D10" s="15"/>
      <c r="E10" s="15"/>
      <c r="F10" s="8">
        <v>77000</v>
      </c>
      <c r="G10" s="11"/>
      <c r="H10" s="14" t="s">
        <v>138</v>
      </c>
    </row>
    <row r="11" spans="1:8" ht="15.75">
      <c r="A11" s="9"/>
      <c r="B11" s="10" t="s">
        <v>14</v>
      </c>
      <c r="C11" s="7"/>
      <c r="D11" s="7"/>
      <c r="E11" s="7"/>
      <c r="F11" s="12">
        <f>SUM(F9:F10)</f>
        <v>317000</v>
      </c>
      <c r="G11" s="12">
        <f>SUM(G9:G10)</f>
        <v>0</v>
      </c>
      <c r="H11" s="13"/>
    </row>
    <row r="12" spans="1:8" ht="15.75">
      <c r="A12" s="9"/>
      <c r="B12" s="10" t="s">
        <v>22</v>
      </c>
      <c r="C12" s="7"/>
      <c r="D12" s="7"/>
      <c r="E12" s="7"/>
      <c r="F12" s="95">
        <f>F11-G11</f>
        <v>317000</v>
      </c>
      <c r="G12" s="95"/>
      <c r="H12" s="13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ht="15.75">
      <c r="G51" s="1"/>
    </row>
    <row r="52" ht="15.75">
      <c r="G52" s="1"/>
    </row>
    <row r="53" ht="15.75"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</sheetData>
  <mergeCells count="7">
    <mergeCell ref="A5:H5"/>
    <mergeCell ref="F7:G7"/>
    <mergeCell ref="F12:G12"/>
    <mergeCell ref="A1:B1"/>
    <mergeCell ref="F1:H1"/>
    <mergeCell ref="A2:B2"/>
    <mergeCell ref="A4:H4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H96"/>
  <sheetViews>
    <sheetView workbookViewId="0" topLeftCell="A1">
      <selection activeCell="A5" sqref="A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94" t="s">
        <v>0</v>
      </c>
      <c r="B1" s="94"/>
      <c r="F1" s="93" t="s">
        <v>17</v>
      </c>
      <c r="G1" s="93"/>
      <c r="H1" s="93"/>
    </row>
    <row r="2" spans="1:2" ht="15.75" customHeight="1">
      <c r="A2" s="94" t="s">
        <v>1</v>
      </c>
      <c r="B2" s="94"/>
    </row>
    <row r="3" spans="1:8" ht="14.25" customHeight="1">
      <c r="A3" s="97" t="s">
        <v>2</v>
      </c>
      <c r="B3" s="97"/>
      <c r="C3" s="97"/>
      <c r="D3" s="97"/>
      <c r="E3" s="97"/>
      <c r="F3" s="97"/>
      <c r="G3" s="97"/>
      <c r="H3" s="97"/>
    </row>
    <row r="4" spans="1:8" ht="13.5" customHeight="1">
      <c r="A4" s="97" t="s">
        <v>18</v>
      </c>
      <c r="B4" s="97"/>
      <c r="C4" s="97"/>
      <c r="D4" s="97"/>
      <c r="E4" s="97"/>
      <c r="F4" s="97"/>
      <c r="G4" s="97"/>
      <c r="H4" s="97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6" t="s">
        <v>8</v>
      </c>
      <c r="G6" s="96"/>
      <c r="H6" s="3" t="s">
        <v>11</v>
      </c>
    </row>
    <row r="7" spans="1:8" ht="15.75">
      <c r="A7" s="3"/>
      <c r="B7" s="3"/>
      <c r="C7" s="3"/>
      <c r="D7" s="5"/>
      <c r="E7" s="5"/>
      <c r="F7" s="4" t="s">
        <v>9</v>
      </c>
      <c r="G7" s="4" t="s">
        <v>10</v>
      </c>
      <c r="H7" s="3"/>
    </row>
    <row r="8" spans="1:8" ht="15.75">
      <c r="A8" s="3"/>
      <c r="B8" s="3"/>
      <c r="C8" s="3"/>
      <c r="D8" s="5"/>
      <c r="E8" s="5"/>
      <c r="F8" s="4"/>
      <c r="G8" s="4"/>
      <c r="H8" s="3"/>
    </row>
    <row r="9" spans="1:8" ht="30" customHeight="1">
      <c r="A9" s="27">
        <v>39868</v>
      </c>
      <c r="B9" s="17" t="s">
        <v>54</v>
      </c>
      <c r="C9" s="15"/>
      <c r="D9" s="7"/>
      <c r="E9" s="7"/>
      <c r="F9" s="8">
        <v>429000</v>
      </c>
      <c r="G9" s="11"/>
      <c r="H9" s="14" t="s">
        <v>68</v>
      </c>
    </row>
    <row r="10" spans="1:8" ht="45">
      <c r="A10" s="6"/>
      <c r="B10" s="17" t="s">
        <v>31</v>
      </c>
      <c r="C10" s="15"/>
      <c r="D10" s="7"/>
      <c r="E10" s="7"/>
      <c r="F10" s="11"/>
      <c r="G10" s="8">
        <v>429000</v>
      </c>
      <c r="H10" s="14" t="s">
        <v>152</v>
      </c>
    </row>
    <row r="11" spans="1:8" s="20" customFormat="1" ht="15.75">
      <c r="A11" s="18"/>
      <c r="B11" s="21" t="s">
        <v>56</v>
      </c>
      <c r="C11" s="15" t="s">
        <v>151</v>
      </c>
      <c r="D11" s="19"/>
      <c r="E11" s="19"/>
      <c r="F11" s="8"/>
      <c r="G11" s="8">
        <v>355000</v>
      </c>
      <c r="H11" s="14" t="s">
        <v>69</v>
      </c>
    </row>
    <row r="12" spans="1:8" s="20" customFormat="1" ht="30">
      <c r="A12" s="18"/>
      <c r="B12" s="21" t="s">
        <v>67</v>
      </c>
      <c r="C12" s="15" t="s">
        <v>151</v>
      </c>
      <c r="D12" s="19"/>
      <c r="E12" s="19"/>
      <c r="F12" s="8">
        <v>355000</v>
      </c>
      <c r="G12" s="8"/>
      <c r="H12" s="14" t="s">
        <v>70</v>
      </c>
    </row>
    <row r="13" spans="1:8" s="20" customFormat="1" ht="30">
      <c r="A13" s="18"/>
      <c r="B13" s="21" t="s">
        <v>31</v>
      </c>
      <c r="C13" s="15"/>
      <c r="D13" s="19"/>
      <c r="E13" s="19"/>
      <c r="F13" s="8">
        <v>1000</v>
      </c>
      <c r="G13" s="8"/>
      <c r="H13" s="14" t="s">
        <v>71</v>
      </c>
    </row>
    <row r="14" spans="1:8" s="20" customFormat="1" ht="30">
      <c r="A14" s="18"/>
      <c r="B14" s="21" t="s">
        <v>31</v>
      </c>
      <c r="C14" s="15"/>
      <c r="D14" s="19"/>
      <c r="E14" s="19"/>
      <c r="F14" s="8"/>
      <c r="G14" s="8">
        <v>1000</v>
      </c>
      <c r="H14" s="14" t="s">
        <v>72</v>
      </c>
    </row>
    <row r="15" spans="1:8" s="20" customFormat="1" ht="15.75">
      <c r="A15" s="18"/>
      <c r="B15" s="21" t="s">
        <v>73</v>
      </c>
      <c r="C15" s="15" t="s">
        <v>74</v>
      </c>
      <c r="D15" s="19"/>
      <c r="E15" s="19"/>
      <c r="F15" s="8"/>
      <c r="G15" s="8">
        <v>77000</v>
      </c>
      <c r="H15" s="14" t="s">
        <v>75</v>
      </c>
    </row>
    <row r="16" spans="1:8" s="20" customFormat="1" ht="30">
      <c r="A16" s="18"/>
      <c r="B16" s="21" t="s">
        <v>73</v>
      </c>
      <c r="C16" s="15" t="s">
        <v>74</v>
      </c>
      <c r="D16" s="19"/>
      <c r="E16" s="19"/>
      <c r="F16" s="8">
        <v>77000</v>
      </c>
      <c r="G16" s="8"/>
      <c r="H16" s="14" t="s">
        <v>153</v>
      </c>
    </row>
    <row r="17" spans="1:8" ht="15.75">
      <c r="A17" s="9"/>
      <c r="B17" s="10" t="s">
        <v>14</v>
      </c>
      <c r="C17" s="10"/>
      <c r="D17" s="10"/>
      <c r="E17" s="10"/>
      <c r="F17" s="11">
        <f>SUM(F9:F16)</f>
        <v>862000</v>
      </c>
      <c r="G17" s="11">
        <f>SUM(G9:G16)</f>
        <v>862000</v>
      </c>
      <c r="H17" s="13"/>
    </row>
    <row r="18" spans="1:8" ht="15.75">
      <c r="A18" s="9"/>
      <c r="B18" s="10" t="s">
        <v>22</v>
      </c>
      <c r="C18" s="7"/>
      <c r="D18" s="7"/>
      <c r="E18" s="7"/>
      <c r="F18" s="95">
        <f>F17-G17</f>
        <v>0</v>
      </c>
      <c r="G18" s="95"/>
      <c r="H18" s="13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</sheetData>
  <mergeCells count="7">
    <mergeCell ref="A4:H4"/>
    <mergeCell ref="F6:G6"/>
    <mergeCell ref="F18:G18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9"/>
  </sheetPr>
  <dimension ref="A1:N61"/>
  <sheetViews>
    <sheetView workbookViewId="0" topLeftCell="A34">
      <selection activeCell="B41" sqref="B41"/>
    </sheetView>
  </sheetViews>
  <sheetFormatPr defaultColWidth="9.00390625" defaultRowHeight="15.75"/>
  <cols>
    <col min="1" max="1" width="3.00390625" style="20" customWidth="1"/>
    <col min="2" max="2" width="14.75390625" style="20" customWidth="1"/>
    <col min="3" max="3" width="9.00390625" style="20" customWidth="1"/>
    <col min="4" max="4" width="15.00390625" style="20" customWidth="1"/>
    <col min="5" max="6" width="21.875" style="20" customWidth="1"/>
    <col min="7" max="7" width="7.50390625" style="20" customWidth="1"/>
    <col min="8" max="8" width="9.75390625" style="20" customWidth="1"/>
    <col min="9" max="9" width="9.375" style="20" customWidth="1"/>
    <col min="10" max="10" width="9.125" style="20" bestFit="1" customWidth="1"/>
    <col min="11" max="11" width="9.00390625" style="20" customWidth="1"/>
    <col min="12" max="12" width="10.625" style="20" bestFit="1" customWidth="1"/>
    <col min="13" max="13" width="10.125" style="20" customWidth="1"/>
    <col min="14" max="14" width="9.75390625" style="20" customWidth="1"/>
    <col min="15" max="16384" width="9.00390625" style="20" customWidth="1"/>
  </cols>
  <sheetData>
    <row r="1" spans="1:14" ht="15.75">
      <c r="A1" s="100"/>
      <c r="B1" s="100"/>
      <c r="C1" s="100"/>
      <c r="D1" s="100"/>
      <c r="E1" s="100"/>
      <c r="F1" s="100"/>
      <c r="G1" s="100"/>
      <c r="H1" s="100"/>
      <c r="I1" s="100"/>
      <c r="J1" s="100" t="s">
        <v>159</v>
      </c>
      <c r="K1" s="100"/>
      <c r="L1" s="100"/>
      <c r="M1" s="100"/>
      <c r="N1" s="100"/>
    </row>
    <row r="2" spans="1:14" ht="15.75">
      <c r="A2" s="96" t="s">
        <v>160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.75">
      <c r="A3" s="96" t="s">
        <v>161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.75">
      <c r="A4" s="59" t="s">
        <v>162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2:10" ht="15.75">
      <c r="B5" s="40"/>
      <c r="C5" s="40"/>
      <c r="D5" s="41"/>
      <c r="E5" s="41"/>
      <c r="F5" s="41"/>
      <c r="G5" s="40"/>
      <c r="H5" s="40"/>
      <c r="I5" s="40"/>
      <c r="J5" s="40"/>
    </row>
    <row r="6" spans="1:14" ht="15.75" customHeight="1">
      <c r="A6" s="60" t="s">
        <v>163</v>
      </c>
      <c r="B6" s="56" t="s">
        <v>164</v>
      </c>
      <c r="C6" s="56" t="s">
        <v>165</v>
      </c>
      <c r="D6" s="115" t="s">
        <v>166</v>
      </c>
      <c r="E6" s="116"/>
      <c r="F6" s="117"/>
      <c r="G6" s="118" t="s">
        <v>167</v>
      </c>
      <c r="H6" s="56" t="s">
        <v>168</v>
      </c>
      <c r="I6" s="56" t="s">
        <v>169</v>
      </c>
      <c r="J6" s="56" t="s">
        <v>170</v>
      </c>
      <c r="K6" s="56" t="s">
        <v>171</v>
      </c>
      <c r="L6" s="58" t="s">
        <v>172</v>
      </c>
      <c r="M6" s="58" t="s">
        <v>173</v>
      </c>
      <c r="N6" s="108" t="s">
        <v>174</v>
      </c>
    </row>
    <row r="7" spans="1:14" ht="35.25" customHeight="1">
      <c r="A7" s="114"/>
      <c r="B7" s="57"/>
      <c r="C7" s="57"/>
      <c r="D7" s="44" t="s">
        <v>175</v>
      </c>
      <c r="E7" s="44" t="s">
        <v>176</v>
      </c>
      <c r="F7" s="44" t="s">
        <v>177</v>
      </c>
      <c r="G7" s="119"/>
      <c r="H7" s="57"/>
      <c r="I7" s="57"/>
      <c r="J7" s="57"/>
      <c r="K7" s="57"/>
      <c r="L7" s="58"/>
      <c r="M7" s="58"/>
      <c r="N7" s="108"/>
    </row>
    <row r="8" spans="1:11" ht="23.25" customHeight="1">
      <c r="A8" s="45"/>
      <c r="B8" s="46"/>
      <c r="C8" s="46"/>
      <c r="D8" s="47"/>
      <c r="E8" s="47"/>
      <c r="F8" s="47"/>
      <c r="G8" s="46"/>
      <c r="H8" s="46"/>
      <c r="I8" s="46"/>
      <c r="J8" s="46"/>
      <c r="K8" s="46"/>
    </row>
    <row r="9" spans="1:10" ht="15.75">
      <c r="A9" s="2" t="s">
        <v>178</v>
      </c>
      <c r="B9" s="46"/>
      <c r="C9" s="46"/>
      <c r="D9" s="47"/>
      <c r="E9" s="47"/>
      <c r="F9" s="47"/>
      <c r="G9" s="46"/>
      <c r="H9" s="46"/>
      <c r="I9" s="46"/>
      <c r="J9" s="46"/>
    </row>
    <row r="10" spans="1:10" ht="15.75">
      <c r="A10" s="2"/>
      <c r="B10" s="46"/>
      <c r="C10" s="46"/>
      <c r="D10" s="47"/>
      <c r="E10" s="47"/>
      <c r="F10" s="47"/>
      <c r="G10" s="46"/>
      <c r="H10" s="46"/>
      <c r="I10" s="46"/>
      <c r="J10" s="46"/>
    </row>
    <row r="11" spans="1:10" ht="15.75">
      <c r="A11" s="2" t="s">
        <v>179</v>
      </c>
      <c r="B11" s="46"/>
      <c r="C11" s="46"/>
      <c r="D11" s="47"/>
      <c r="E11" s="47"/>
      <c r="F11" s="47"/>
      <c r="G11" s="46"/>
      <c r="H11" s="46"/>
      <c r="I11" s="46"/>
      <c r="J11" s="46"/>
    </row>
    <row r="12" spans="1:14" ht="45">
      <c r="A12" s="42" t="s">
        <v>180</v>
      </c>
      <c r="B12" s="42" t="s">
        <v>181</v>
      </c>
      <c r="C12" s="42" t="s">
        <v>182</v>
      </c>
      <c r="D12" s="48" t="s">
        <v>183</v>
      </c>
      <c r="E12" s="42" t="s">
        <v>184</v>
      </c>
      <c r="F12" s="42" t="s">
        <v>185</v>
      </c>
      <c r="G12" s="49">
        <v>60</v>
      </c>
      <c r="H12" s="50">
        <v>12973</v>
      </c>
      <c r="I12" s="50">
        <f>H12*G12/100-1</f>
        <v>7782.8</v>
      </c>
      <c r="J12" s="50">
        <f>H12-I12</f>
        <v>5190.2</v>
      </c>
      <c r="K12" s="37" t="s">
        <v>186</v>
      </c>
      <c r="L12" s="50">
        <v>7784</v>
      </c>
      <c r="M12" s="38" t="s">
        <v>187</v>
      </c>
      <c r="N12" s="39" t="s">
        <v>188</v>
      </c>
    </row>
    <row r="13" spans="1:12" ht="15.75">
      <c r="A13" s="51"/>
      <c r="B13" s="51"/>
      <c r="C13" s="51"/>
      <c r="D13" s="52"/>
      <c r="E13" s="51"/>
      <c r="F13" s="51"/>
      <c r="G13" s="53"/>
      <c r="H13" s="54"/>
      <c r="I13" s="54"/>
      <c r="J13" s="54"/>
      <c r="K13" s="55"/>
      <c r="L13" s="54"/>
    </row>
    <row r="14" spans="1:12" ht="15.75">
      <c r="A14" s="101" t="s">
        <v>189</v>
      </c>
      <c r="B14" s="101"/>
      <c r="C14" s="101"/>
      <c r="D14" s="101"/>
      <c r="E14" s="51"/>
      <c r="F14" s="51"/>
      <c r="G14" s="54"/>
      <c r="H14" s="54"/>
      <c r="I14" s="54"/>
      <c r="J14" s="54"/>
      <c r="L14" s="54"/>
    </row>
    <row r="15" spans="1:14" ht="38.25">
      <c r="A15" s="42" t="s">
        <v>190</v>
      </c>
      <c r="B15" s="42" t="s">
        <v>181</v>
      </c>
      <c r="C15" s="42" t="s">
        <v>191</v>
      </c>
      <c r="D15" s="48" t="s">
        <v>192</v>
      </c>
      <c r="E15" s="42" t="s">
        <v>193</v>
      </c>
      <c r="F15" s="42" t="s">
        <v>194</v>
      </c>
      <c r="G15" s="49">
        <v>71.55</v>
      </c>
      <c r="H15" s="50">
        <v>209629</v>
      </c>
      <c r="I15" s="50">
        <v>150000</v>
      </c>
      <c r="J15" s="50">
        <f aca="true" t="shared" si="0" ref="J15:J24">H15-I15</f>
        <v>59629</v>
      </c>
      <c r="K15" s="37" t="s">
        <v>186</v>
      </c>
      <c r="L15" s="43" t="s">
        <v>195</v>
      </c>
      <c r="M15" s="62"/>
      <c r="N15" s="62"/>
    </row>
    <row r="16" spans="1:14" ht="45">
      <c r="A16" s="42" t="s">
        <v>196</v>
      </c>
      <c r="B16" s="42" t="s">
        <v>181</v>
      </c>
      <c r="C16" s="42" t="s">
        <v>197</v>
      </c>
      <c r="D16" s="48" t="s">
        <v>192</v>
      </c>
      <c r="E16" s="42" t="s">
        <v>193</v>
      </c>
      <c r="F16" s="42" t="s">
        <v>198</v>
      </c>
      <c r="G16" s="50">
        <v>90</v>
      </c>
      <c r="H16" s="50">
        <v>51867</v>
      </c>
      <c r="I16" s="50">
        <f>H16*G16/100</f>
        <v>46680.3</v>
      </c>
      <c r="J16" s="50">
        <f t="shared" si="0"/>
        <v>5186.699999999997</v>
      </c>
      <c r="K16" s="37" t="s">
        <v>186</v>
      </c>
      <c r="L16" s="63" t="s">
        <v>199</v>
      </c>
      <c r="M16" s="62"/>
      <c r="N16" s="62"/>
    </row>
    <row r="17" spans="1:14" ht="45">
      <c r="A17" s="42" t="s">
        <v>200</v>
      </c>
      <c r="B17" s="42" t="s">
        <v>181</v>
      </c>
      <c r="C17" s="42" t="s">
        <v>201</v>
      </c>
      <c r="D17" s="48" t="s">
        <v>192</v>
      </c>
      <c r="E17" s="42" t="s">
        <v>193</v>
      </c>
      <c r="F17" s="42" t="s">
        <v>202</v>
      </c>
      <c r="G17" s="50">
        <v>90</v>
      </c>
      <c r="H17" s="50">
        <v>122229</v>
      </c>
      <c r="I17" s="50">
        <v>110000</v>
      </c>
      <c r="J17" s="50">
        <f t="shared" si="0"/>
        <v>12229</v>
      </c>
      <c r="K17" s="37" t="s">
        <v>186</v>
      </c>
      <c r="L17" s="63" t="s">
        <v>199</v>
      </c>
      <c r="M17" s="62"/>
      <c r="N17" s="62"/>
    </row>
    <row r="18" spans="1:14" ht="38.25">
      <c r="A18" s="42" t="s">
        <v>203</v>
      </c>
      <c r="B18" s="42" t="s">
        <v>181</v>
      </c>
      <c r="C18" s="42" t="s">
        <v>204</v>
      </c>
      <c r="D18" s="48" t="s">
        <v>205</v>
      </c>
      <c r="E18" s="42" t="s">
        <v>206</v>
      </c>
      <c r="F18" s="42" t="s">
        <v>207</v>
      </c>
      <c r="G18" s="50">
        <v>90</v>
      </c>
      <c r="H18" s="50">
        <v>357648</v>
      </c>
      <c r="I18" s="50">
        <f>H18*G18/100</f>
        <v>321883.2</v>
      </c>
      <c r="J18" s="50">
        <f t="shared" si="0"/>
        <v>35764.79999999999</v>
      </c>
      <c r="K18" s="37" t="s">
        <v>186</v>
      </c>
      <c r="L18" s="43" t="s">
        <v>195</v>
      </c>
      <c r="M18" s="62"/>
      <c r="N18" s="62"/>
    </row>
    <row r="19" spans="1:14" ht="45">
      <c r="A19" s="42" t="s">
        <v>208</v>
      </c>
      <c r="B19" s="42" t="s">
        <v>209</v>
      </c>
      <c r="C19" s="42" t="s">
        <v>188</v>
      </c>
      <c r="D19" s="43" t="s">
        <v>188</v>
      </c>
      <c r="E19" s="42" t="s">
        <v>210</v>
      </c>
      <c r="F19" s="42" t="s">
        <v>211</v>
      </c>
      <c r="G19" s="50">
        <v>40</v>
      </c>
      <c r="H19" s="50">
        <v>512</v>
      </c>
      <c r="I19" s="50">
        <v>202</v>
      </c>
      <c r="J19" s="50">
        <f t="shared" si="0"/>
        <v>310</v>
      </c>
      <c r="K19" s="37" t="s">
        <v>27</v>
      </c>
      <c r="L19" s="50">
        <v>175</v>
      </c>
      <c r="M19" s="39" t="s">
        <v>188</v>
      </c>
      <c r="N19" s="64">
        <v>175</v>
      </c>
    </row>
    <row r="20" spans="1:14" ht="45">
      <c r="A20" s="42" t="s">
        <v>212</v>
      </c>
      <c r="B20" s="42" t="s">
        <v>213</v>
      </c>
      <c r="C20" s="42" t="s">
        <v>214</v>
      </c>
      <c r="D20" s="43"/>
      <c r="E20" s="42" t="s">
        <v>215</v>
      </c>
      <c r="F20" s="42" t="s">
        <v>216</v>
      </c>
      <c r="G20" s="50">
        <v>49</v>
      </c>
      <c r="H20" s="50">
        <v>11760</v>
      </c>
      <c r="I20" s="50">
        <v>5760</v>
      </c>
      <c r="J20" s="50">
        <f t="shared" si="0"/>
        <v>6000</v>
      </c>
      <c r="K20" s="37" t="s">
        <v>186</v>
      </c>
      <c r="L20" s="50">
        <v>3000</v>
      </c>
      <c r="M20" s="38" t="s">
        <v>217</v>
      </c>
      <c r="N20" s="65">
        <v>3000</v>
      </c>
    </row>
    <row r="21" spans="1:14" ht="45">
      <c r="A21" s="42" t="s">
        <v>218</v>
      </c>
      <c r="B21" s="42" t="s">
        <v>219</v>
      </c>
      <c r="C21" s="42" t="s">
        <v>220</v>
      </c>
      <c r="D21" s="43" t="s">
        <v>221</v>
      </c>
      <c r="E21" s="42" t="s">
        <v>222</v>
      </c>
      <c r="F21" s="42" t="s">
        <v>223</v>
      </c>
      <c r="G21" s="50">
        <v>50</v>
      </c>
      <c r="H21" s="50">
        <v>13420</v>
      </c>
      <c r="I21" s="50">
        <v>6710</v>
      </c>
      <c r="J21" s="50">
        <f t="shared" si="0"/>
        <v>6710</v>
      </c>
      <c r="K21" s="42" t="s">
        <v>224</v>
      </c>
      <c r="L21" s="50">
        <v>6699</v>
      </c>
      <c r="M21" s="64" t="s">
        <v>225</v>
      </c>
      <c r="N21" s="39" t="s">
        <v>188</v>
      </c>
    </row>
    <row r="22" spans="1:14" ht="75">
      <c r="A22" s="42" t="s">
        <v>226</v>
      </c>
      <c r="B22" s="42" t="s">
        <v>181</v>
      </c>
      <c r="C22" s="42" t="s">
        <v>227</v>
      </c>
      <c r="D22" s="43" t="s">
        <v>228</v>
      </c>
      <c r="E22" s="42" t="s">
        <v>229</v>
      </c>
      <c r="F22" s="42" t="s">
        <v>230</v>
      </c>
      <c r="G22" s="50">
        <v>60</v>
      </c>
      <c r="H22" s="50">
        <v>19733</v>
      </c>
      <c r="I22" s="50">
        <v>11840</v>
      </c>
      <c r="J22" s="50">
        <f t="shared" si="0"/>
        <v>7893</v>
      </c>
      <c r="K22" s="37" t="s">
        <v>186</v>
      </c>
      <c r="L22" s="63" t="s">
        <v>199</v>
      </c>
      <c r="M22" s="62"/>
      <c r="N22" s="62"/>
    </row>
    <row r="23" spans="1:14" ht="45">
      <c r="A23" s="42" t="s">
        <v>231</v>
      </c>
      <c r="B23" s="42" t="s">
        <v>209</v>
      </c>
      <c r="C23" s="42" t="s">
        <v>188</v>
      </c>
      <c r="D23" s="43" t="s">
        <v>188</v>
      </c>
      <c r="E23" s="42" t="s">
        <v>232</v>
      </c>
      <c r="F23" s="42" t="s">
        <v>233</v>
      </c>
      <c r="G23" s="50">
        <v>90</v>
      </c>
      <c r="H23" s="50">
        <v>2190</v>
      </c>
      <c r="I23" s="50">
        <v>1971</v>
      </c>
      <c r="J23" s="50">
        <f t="shared" si="0"/>
        <v>219</v>
      </c>
      <c r="K23" s="37"/>
      <c r="L23" s="63" t="s">
        <v>199</v>
      </c>
      <c r="M23" s="62"/>
      <c r="N23" s="62"/>
    </row>
    <row r="24" spans="1:14" s="68" customFormat="1" ht="31.5">
      <c r="A24" s="42" t="s">
        <v>234</v>
      </c>
      <c r="B24" s="42" t="s">
        <v>235</v>
      </c>
      <c r="C24" s="42" t="s">
        <v>236</v>
      </c>
      <c r="D24" s="43" t="s">
        <v>237</v>
      </c>
      <c r="E24" s="42" t="s">
        <v>238</v>
      </c>
      <c r="F24" s="42" t="s">
        <v>239</v>
      </c>
      <c r="G24" s="50">
        <v>92</v>
      </c>
      <c r="H24" s="50">
        <v>10000</v>
      </c>
      <c r="I24" s="50">
        <v>9200</v>
      </c>
      <c r="J24" s="50">
        <f t="shared" si="0"/>
        <v>800</v>
      </c>
      <c r="K24" s="37" t="s">
        <v>186</v>
      </c>
      <c r="L24" s="66"/>
      <c r="M24" s="67"/>
      <c r="N24" s="67"/>
    </row>
    <row r="25" spans="1:14" s="68" customFormat="1" ht="30">
      <c r="A25" s="109" t="s">
        <v>240</v>
      </c>
      <c r="B25" s="109" t="s">
        <v>181</v>
      </c>
      <c r="C25" s="109" t="s">
        <v>241</v>
      </c>
      <c r="D25" s="111" t="s">
        <v>242</v>
      </c>
      <c r="E25" s="109" t="s">
        <v>243</v>
      </c>
      <c r="F25" s="69" t="s">
        <v>244</v>
      </c>
      <c r="G25" s="70">
        <v>73.78</v>
      </c>
      <c r="H25" s="70">
        <v>719295</v>
      </c>
      <c r="I25" s="70">
        <v>530666</v>
      </c>
      <c r="J25" s="70">
        <f>H25-I25</f>
        <v>188629</v>
      </c>
      <c r="K25" s="112" t="s">
        <v>186</v>
      </c>
      <c r="L25" s="113"/>
      <c r="M25" s="103"/>
      <c r="N25" s="103"/>
    </row>
    <row r="26" spans="1:14" s="71" customFormat="1" ht="30">
      <c r="A26" s="110"/>
      <c r="B26" s="110"/>
      <c r="C26" s="110"/>
      <c r="D26" s="110"/>
      <c r="E26" s="110"/>
      <c r="F26" s="69" t="s">
        <v>245</v>
      </c>
      <c r="G26" s="70">
        <v>73.78</v>
      </c>
      <c r="H26" s="70">
        <v>671315</v>
      </c>
      <c r="I26" s="70">
        <v>489483</v>
      </c>
      <c r="J26" s="70">
        <v>181432</v>
      </c>
      <c r="K26" s="110"/>
      <c r="L26" s="81"/>
      <c r="M26" s="104"/>
      <c r="N26" s="104"/>
    </row>
    <row r="27" spans="1:14" s="68" customFormat="1" ht="60">
      <c r="A27" s="69" t="s">
        <v>246</v>
      </c>
      <c r="B27" s="42" t="s">
        <v>209</v>
      </c>
      <c r="C27" s="42" t="s">
        <v>188</v>
      </c>
      <c r="D27" s="43" t="s">
        <v>188</v>
      </c>
      <c r="E27" s="42" t="s">
        <v>247</v>
      </c>
      <c r="F27" s="42" t="s">
        <v>248</v>
      </c>
      <c r="G27" s="50">
        <v>100</v>
      </c>
      <c r="H27" s="50">
        <v>110</v>
      </c>
      <c r="I27" s="50">
        <v>110</v>
      </c>
      <c r="J27" s="37"/>
      <c r="K27" s="37" t="s">
        <v>188</v>
      </c>
      <c r="L27" s="50">
        <v>110</v>
      </c>
      <c r="M27" s="72"/>
      <c r="N27" s="73" t="s">
        <v>249</v>
      </c>
    </row>
    <row r="28" spans="1:14" s="68" customFormat="1" ht="45">
      <c r="A28" s="69" t="s">
        <v>250</v>
      </c>
      <c r="B28" s="42" t="s">
        <v>209</v>
      </c>
      <c r="C28" s="42" t="s">
        <v>188</v>
      </c>
      <c r="D28" s="43" t="s">
        <v>188</v>
      </c>
      <c r="E28" s="42" t="s">
        <v>251</v>
      </c>
      <c r="F28" s="42" t="s">
        <v>252</v>
      </c>
      <c r="G28" s="50">
        <v>100</v>
      </c>
      <c r="H28" s="50">
        <v>1780</v>
      </c>
      <c r="I28" s="50">
        <v>1780</v>
      </c>
      <c r="J28" s="37"/>
      <c r="K28" s="37" t="s">
        <v>188</v>
      </c>
      <c r="L28" s="50">
        <v>1780</v>
      </c>
      <c r="M28" s="37" t="s">
        <v>188</v>
      </c>
      <c r="N28" s="50">
        <v>1780</v>
      </c>
    </row>
    <row r="29" spans="1:14" s="68" customFormat="1" ht="45">
      <c r="A29" s="69" t="s">
        <v>253</v>
      </c>
      <c r="B29" s="42" t="s">
        <v>254</v>
      </c>
      <c r="C29" s="42" t="s">
        <v>188</v>
      </c>
      <c r="D29" s="42" t="s">
        <v>255</v>
      </c>
      <c r="E29" s="43" t="s">
        <v>256</v>
      </c>
      <c r="F29" s="42" t="s">
        <v>257</v>
      </c>
      <c r="G29" s="50">
        <v>50</v>
      </c>
      <c r="H29" s="50">
        <v>2280</v>
      </c>
      <c r="I29" s="50">
        <v>1140</v>
      </c>
      <c r="J29" s="50">
        <v>1140</v>
      </c>
      <c r="K29" s="48" t="s">
        <v>258</v>
      </c>
      <c r="L29" s="50">
        <v>1140</v>
      </c>
      <c r="M29" s="74" t="s">
        <v>259</v>
      </c>
      <c r="N29" s="39" t="s">
        <v>188</v>
      </c>
    </row>
    <row r="30" spans="1:14" s="68" customFormat="1" ht="45">
      <c r="A30" s="69" t="s">
        <v>260</v>
      </c>
      <c r="B30" s="42" t="s">
        <v>254</v>
      </c>
      <c r="C30" s="42" t="s">
        <v>188</v>
      </c>
      <c r="D30" s="42" t="s">
        <v>261</v>
      </c>
      <c r="E30" s="42" t="s">
        <v>262</v>
      </c>
      <c r="F30" s="42" t="s">
        <v>263</v>
      </c>
      <c r="G30" s="50">
        <v>100</v>
      </c>
      <c r="H30" s="50">
        <v>5529</v>
      </c>
      <c r="I30" s="50">
        <v>5529</v>
      </c>
      <c r="J30" s="37"/>
      <c r="K30" s="37" t="s">
        <v>188</v>
      </c>
      <c r="L30" s="50">
        <v>5529</v>
      </c>
      <c r="M30" s="39" t="s">
        <v>188</v>
      </c>
      <c r="N30" s="39" t="s">
        <v>188</v>
      </c>
    </row>
    <row r="31" spans="1:14" s="68" customFormat="1" ht="45">
      <c r="A31" s="69" t="s">
        <v>264</v>
      </c>
      <c r="B31" s="42" t="s">
        <v>265</v>
      </c>
      <c r="C31" s="42" t="s">
        <v>188</v>
      </c>
      <c r="D31" s="42" t="s">
        <v>188</v>
      </c>
      <c r="E31" s="42" t="s">
        <v>266</v>
      </c>
      <c r="F31" s="42" t="s">
        <v>266</v>
      </c>
      <c r="G31" s="50">
        <v>100</v>
      </c>
      <c r="H31" s="50">
        <v>300</v>
      </c>
      <c r="I31" s="50">
        <v>300</v>
      </c>
      <c r="J31" s="37"/>
      <c r="K31" s="37" t="s">
        <v>188</v>
      </c>
      <c r="L31" s="75" t="s">
        <v>267</v>
      </c>
      <c r="M31" s="39" t="s">
        <v>188</v>
      </c>
      <c r="N31" s="39" t="s">
        <v>188</v>
      </c>
    </row>
    <row r="32" spans="1:14" ht="15.75">
      <c r="A32" s="42"/>
      <c r="B32" s="102" t="s">
        <v>268</v>
      </c>
      <c r="C32" s="102"/>
      <c r="D32" s="102"/>
      <c r="E32" s="76"/>
      <c r="F32" s="76"/>
      <c r="G32" s="77"/>
      <c r="H32" s="77">
        <f>H12+H15+H16+H17+H18+H19+H20+H21+H22+H23+H24+H26+H27+H28+H29+H30+H31</f>
        <v>1493275</v>
      </c>
      <c r="I32" s="77">
        <f>I12+I15+I16+I17+I18+I19+I20+I21+I22+I23+I24+I26+I27+I28+I29+I30+I31</f>
        <v>1170371.3</v>
      </c>
      <c r="J32" s="77">
        <f>J12+J15+J16+J17+J18+J19+J20+J21+J22+J23+J24+J26+J27+J28+J29+J30+J31</f>
        <v>322503.69999999995</v>
      </c>
      <c r="K32" s="77"/>
      <c r="L32" s="77">
        <f>L12+L19+L20+L21+L24+L26+L27+L28+L29+L30</f>
        <v>26217</v>
      </c>
      <c r="M32" s="77"/>
      <c r="N32" s="77">
        <f>N15+N16+N17+N18+N19+N20+N22+N23+N24+N26+N28</f>
        <v>4955</v>
      </c>
    </row>
    <row r="33" spans="1:14" ht="15.75">
      <c r="A33" s="46"/>
      <c r="B33" s="78"/>
      <c r="C33" s="78"/>
      <c r="D33" s="78"/>
      <c r="E33" s="79"/>
      <c r="F33" s="79"/>
      <c r="G33" s="80"/>
      <c r="H33" s="80"/>
      <c r="I33" s="80"/>
      <c r="J33" s="80"/>
      <c r="K33" s="80"/>
      <c r="L33" s="80"/>
      <c r="M33" s="80"/>
      <c r="N33" s="80"/>
    </row>
    <row r="34" spans="1:14" ht="15.75">
      <c r="A34" s="46"/>
      <c r="B34" s="78"/>
      <c r="C34" s="78"/>
      <c r="D34" s="78"/>
      <c r="E34" s="79"/>
      <c r="F34" s="79"/>
      <c r="G34" s="80"/>
      <c r="H34" s="80"/>
      <c r="I34" s="80"/>
      <c r="J34" s="80"/>
      <c r="K34" s="80"/>
      <c r="L34" s="80"/>
      <c r="M34" s="80"/>
      <c r="N34" s="80"/>
    </row>
    <row r="35" spans="1:14" ht="15.75">
      <c r="A35" s="105" t="s">
        <v>269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ht="15.75">
      <c r="A36" s="46"/>
      <c r="B36" s="78"/>
      <c r="C36" s="78"/>
      <c r="D36" s="78"/>
      <c r="E36" s="79"/>
      <c r="F36" s="79"/>
      <c r="G36" s="80"/>
      <c r="H36" s="80"/>
      <c r="I36" s="80"/>
      <c r="J36" s="80"/>
      <c r="K36" s="80"/>
      <c r="L36" s="80"/>
      <c r="M36" s="80"/>
      <c r="N36" s="80"/>
    </row>
    <row r="37" spans="1:14" ht="15.75">
      <c r="A37" s="46"/>
      <c r="B37" s="78"/>
      <c r="C37" s="78"/>
      <c r="D37" s="78"/>
      <c r="E37" s="79"/>
      <c r="F37" s="79"/>
      <c r="G37" s="80"/>
      <c r="H37" s="80"/>
      <c r="I37" s="80"/>
      <c r="J37" s="80"/>
      <c r="K37" s="80"/>
      <c r="L37" s="80"/>
      <c r="M37" s="80"/>
      <c r="N37" s="80"/>
    </row>
    <row r="38" spans="1:14" ht="32.25" customHeight="1">
      <c r="A38" s="46"/>
      <c r="B38" s="78"/>
      <c r="C38" s="78"/>
      <c r="D38" s="78"/>
      <c r="E38" s="79"/>
      <c r="F38" s="79"/>
      <c r="G38" s="80"/>
      <c r="H38" s="80"/>
      <c r="I38" s="80"/>
      <c r="J38" s="80"/>
      <c r="K38" s="80"/>
      <c r="L38" s="80"/>
      <c r="M38" s="80"/>
      <c r="N38" s="80"/>
    </row>
    <row r="39" spans="1:14" ht="15.75">
      <c r="A39" s="107" t="s">
        <v>48</v>
      </c>
      <c r="B39" s="107"/>
      <c r="C39" s="107"/>
      <c r="D39" s="107"/>
      <c r="E39" s="107"/>
      <c r="F39" s="107"/>
      <c r="G39" s="80"/>
      <c r="H39" s="80"/>
      <c r="I39" s="80"/>
      <c r="J39" s="80"/>
      <c r="K39" s="80"/>
      <c r="L39" s="80"/>
      <c r="M39" s="80"/>
      <c r="N39" s="80"/>
    </row>
    <row r="40" spans="1:14" ht="51">
      <c r="A40" s="69" t="s">
        <v>270</v>
      </c>
      <c r="B40" s="43" t="s">
        <v>271</v>
      </c>
      <c r="C40" s="76" t="s">
        <v>188</v>
      </c>
      <c r="D40" s="76" t="s">
        <v>188</v>
      </c>
      <c r="E40" s="42" t="s">
        <v>272</v>
      </c>
      <c r="F40" s="42" t="s">
        <v>272</v>
      </c>
      <c r="G40" s="50"/>
      <c r="H40" s="50"/>
      <c r="I40" s="50">
        <v>50</v>
      </c>
      <c r="J40" s="50">
        <v>50</v>
      </c>
      <c r="K40" s="48" t="s">
        <v>258</v>
      </c>
      <c r="L40" s="50" t="s">
        <v>199</v>
      </c>
      <c r="M40" s="50"/>
      <c r="N40" s="50"/>
    </row>
    <row r="41" spans="1:14" ht="30" customHeight="1">
      <c r="A41" s="51"/>
      <c r="B41" s="61"/>
      <c r="C41" s="61"/>
      <c r="D41" s="61"/>
      <c r="E41" s="82"/>
      <c r="F41" s="82"/>
      <c r="G41" s="83"/>
      <c r="H41" s="83"/>
      <c r="I41" s="83"/>
      <c r="J41" s="83"/>
      <c r="K41" s="55"/>
      <c r="L41" s="54"/>
      <c r="M41" s="84"/>
      <c r="N41" s="84"/>
    </row>
    <row r="42" spans="1:14" ht="15.75">
      <c r="A42" s="101" t="s">
        <v>273</v>
      </c>
      <c r="B42" s="101"/>
      <c r="C42" s="101"/>
      <c r="D42" s="101"/>
      <c r="E42" s="101"/>
      <c r="F42" s="101"/>
      <c r="G42" s="83"/>
      <c r="H42" s="83"/>
      <c r="I42" s="83"/>
      <c r="J42" s="83"/>
      <c r="K42" s="85"/>
      <c r="L42" s="54"/>
      <c r="M42" s="84"/>
      <c r="N42" s="84"/>
    </row>
    <row r="43" spans="1:14" ht="51">
      <c r="A43" s="86" t="s">
        <v>274</v>
      </c>
      <c r="B43" s="43" t="s">
        <v>275</v>
      </c>
      <c r="C43" s="42" t="s">
        <v>188</v>
      </c>
      <c r="D43" s="42" t="s">
        <v>276</v>
      </c>
      <c r="E43" s="86"/>
      <c r="F43" s="42" t="s">
        <v>277</v>
      </c>
      <c r="G43" s="50">
        <v>65</v>
      </c>
      <c r="H43" s="50">
        <v>964</v>
      </c>
      <c r="I43" s="50">
        <v>628</v>
      </c>
      <c r="J43" s="50">
        <v>364</v>
      </c>
      <c r="K43" s="48" t="s">
        <v>278</v>
      </c>
      <c r="L43" s="50">
        <v>600</v>
      </c>
      <c r="M43" s="64" t="s">
        <v>276</v>
      </c>
      <c r="N43" s="64">
        <v>600</v>
      </c>
    </row>
    <row r="44" spans="1:14" ht="51">
      <c r="A44" s="86" t="s">
        <v>279</v>
      </c>
      <c r="B44" s="43" t="s">
        <v>275</v>
      </c>
      <c r="C44" s="64"/>
      <c r="D44" s="42" t="s">
        <v>280</v>
      </c>
      <c r="E44" s="42" t="s">
        <v>281</v>
      </c>
      <c r="F44" s="42" t="s">
        <v>282</v>
      </c>
      <c r="G44" s="50">
        <v>72</v>
      </c>
      <c r="H44" s="50">
        <v>2188</v>
      </c>
      <c r="I44" s="50">
        <v>1588</v>
      </c>
      <c r="J44" s="50">
        <v>600</v>
      </c>
      <c r="K44" s="37" t="s">
        <v>186</v>
      </c>
      <c r="L44" s="50">
        <v>1200</v>
      </c>
      <c r="M44" s="64" t="s">
        <v>280</v>
      </c>
      <c r="N44" s="64">
        <v>1200</v>
      </c>
    </row>
    <row r="45" spans="1:14" ht="75">
      <c r="A45" s="86" t="s">
        <v>283</v>
      </c>
      <c r="B45" s="42" t="s">
        <v>284</v>
      </c>
      <c r="C45" s="64"/>
      <c r="D45" s="42" t="s">
        <v>285</v>
      </c>
      <c r="E45" s="42" t="s">
        <v>286</v>
      </c>
      <c r="F45" s="42" t="s">
        <v>287</v>
      </c>
      <c r="G45" s="50">
        <v>65</v>
      </c>
      <c r="H45" s="50">
        <v>7639</v>
      </c>
      <c r="I45" s="50">
        <v>4950</v>
      </c>
      <c r="J45" s="50">
        <v>2689</v>
      </c>
      <c r="K45" s="87" t="s">
        <v>288</v>
      </c>
      <c r="L45" s="50">
        <v>3465</v>
      </c>
      <c r="M45" s="38" t="s">
        <v>289</v>
      </c>
      <c r="N45" s="42" t="s">
        <v>188</v>
      </c>
    </row>
    <row r="46" spans="1:14" ht="60">
      <c r="A46" s="86" t="s">
        <v>290</v>
      </c>
      <c r="B46" s="42" t="s">
        <v>291</v>
      </c>
      <c r="C46" s="64"/>
      <c r="D46" s="64"/>
      <c r="E46" s="42" t="s">
        <v>292</v>
      </c>
      <c r="F46" s="42" t="s">
        <v>293</v>
      </c>
      <c r="G46" s="50">
        <v>100</v>
      </c>
      <c r="H46" s="50">
        <v>1567</v>
      </c>
      <c r="I46" s="50">
        <v>1567</v>
      </c>
      <c r="J46" s="88" t="s">
        <v>188</v>
      </c>
      <c r="K46" s="37"/>
      <c r="L46" s="50">
        <v>1567</v>
      </c>
      <c r="M46" s="38" t="s">
        <v>294</v>
      </c>
      <c r="N46" s="64">
        <v>1567</v>
      </c>
    </row>
    <row r="47" spans="1:14" ht="30">
      <c r="A47" s="86" t="s">
        <v>295</v>
      </c>
      <c r="B47" s="42" t="s">
        <v>296</v>
      </c>
      <c r="C47" s="42"/>
      <c r="D47" s="43" t="s">
        <v>297</v>
      </c>
      <c r="E47" s="42" t="s">
        <v>298</v>
      </c>
      <c r="F47" s="42" t="s">
        <v>299</v>
      </c>
      <c r="G47" s="50">
        <v>100</v>
      </c>
      <c r="H47" s="50">
        <v>400</v>
      </c>
      <c r="I47" s="50">
        <v>400</v>
      </c>
      <c r="J47" s="50"/>
      <c r="K47" s="37"/>
      <c r="L47" s="50">
        <v>400</v>
      </c>
      <c r="M47" s="89" t="s">
        <v>300</v>
      </c>
      <c r="N47" s="64">
        <v>400</v>
      </c>
    </row>
    <row r="48" spans="1:14" ht="15.75" customHeight="1">
      <c r="A48" s="90"/>
      <c r="B48" s="102" t="s">
        <v>301</v>
      </c>
      <c r="C48" s="102"/>
      <c r="D48" s="102"/>
      <c r="E48" s="102"/>
      <c r="F48" s="102"/>
      <c r="G48" s="50"/>
      <c r="H48" s="77">
        <f>SUM(H43:H47)</f>
        <v>12758</v>
      </c>
      <c r="I48" s="77">
        <f>SUM(I43:I47)</f>
        <v>9133</v>
      </c>
      <c r="J48" s="77">
        <f>SUM(J43:J47)</f>
        <v>3653</v>
      </c>
      <c r="K48" s="77"/>
      <c r="L48" s="77">
        <f>SUM(L43:L47)</f>
        <v>7232</v>
      </c>
      <c r="M48" s="77"/>
      <c r="N48" s="77">
        <f>SUM(N43:N47)</f>
        <v>3767</v>
      </c>
    </row>
    <row r="49" spans="1:12" ht="15.75">
      <c r="A49" s="51"/>
      <c r="B49" s="91"/>
      <c r="C49" s="84"/>
      <c r="D49" s="84"/>
      <c r="E49" s="51"/>
      <c r="F49" s="51"/>
      <c r="G49" s="54"/>
      <c r="H49" s="54"/>
      <c r="I49" s="54"/>
      <c r="J49" s="54"/>
      <c r="K49" s="55"/>
      <c r="L49" s="54"/>
    </row>
    <row r="50" spans="1:14" ht="15.75">
      <c r="A50" s="92" t="s">
        <v>302</v>
      </c>
      <c r="B50" s="92"/>
      <c r="C50" s="92"/>
      <c r="D50" s="92"/>
      <c r="E50" s="92"/>
      <c r="F50" s="92"/>
      <c r="G50" s="77"/>
      <c r="H50" s="77">
        <f>H32+H48+H40</f>
        <v>1506033</v>
      </c>
      <c r="I50" s="77">
        <f>I32+I48+I40</f>
        <v>1179554.3</v>
      </c>
      <c r="J50" s="77">
        <f>J32+J48+J40</f>
        <v>326206.69999999995</v>
      </c>
      <c r="K50" s="77"/>
      <c r="L50" s="77">
        <f>L32+L48</f>
        <v>33449</v>
      </c>
      <c r="M50" s="77">
        <f>M32+M48+M40</f>
        <v>0</v>
      </c>
      <c r="N50" s="77">
        <f>N32+N48+N40</f>
        <v>8722</v>
      </c>
    </row>
    <row r="51" spans="1:10" ht="15.75">
      <c r="A51" s="84"/>
      <c r="B51" s="84"/>
      <c r="C51" s="84"/>
      <c r="D51" s="84"/>
      <c r="E51" s="84"/>
      <c r="F51" s="84"/>
      <c r="G51" s="54"/>
      <c r="H51" s="54"/>
      <c r="I51" s="54"/>
      <c r="J51" s="54"/>
    </row>
    <row r="52" spans="1:10" ht="15.75">
      <c r="A52" s="84"/>
      <c r="B52" s="84"/>
      <c r="C52" s="84"/>
      <c r="D52" s="84"/>
      <c r="E52" s="84"/>
      <c r="F52" s="84"/>
      <c r="G52" s="54"/>
      <c r="H52" s="54"/>
      <c r="I52" s="54"/>
      <c r="J52" s="54"/>
    </row>
    <row r="53" spans="1:10" ht="15.75">
      <c r="A53" s="84"/>
      <c r="B53" s="84"/>
      <c r="C53" s="84"/>
      <c r="D53" s="84"/>
      <c r="E53" s="84"/>
      <c r="F53" s="84"/>
      <c r="G53" s="54"/>
      <c r="H53" s="54"/>
      <c r="I53" s="54"/>
      <c r="J53" s="54"/>
    </row>
    <row r="54" spans="1:10" ht="15.75">
      <c r="A54" s="84"/>
      <c r="B54" s="84"/>
      <c r="C54" s="84"/>
      <c r="D54" s="84"/>
      <c r="E54" s="84"/>
      <c r="F54" s="84"/>
      <c r="G54" s="54"/>
      <c r="H54" s="54"/>
      <c r="I54" s="54"/>
      <c r="J54" s="54"/>
    </row>
    <row r="55" spans="1:10" ht="15.75">
      <c r="A55" s="84"/>
      <c r="B55" s="84"/>
      <c r="C55" s="84"/>
      <c r="D55" s="84"/>
      <c r="E55" s="84"/>
      <c r="F55" s="84"/>
      <c r="G55" s="54"/>
      <c r="H55" s="54"/>
      <c r="I55" s="54"/>
      <c r="J55" s="54"/>
    </row>
    <row r="56" spans="1:10" ht="15.75">
      <c r="A56" s="84"/>
      <c r="B56" s="84"/>
      <c r="C56" s="84"/>
      <c r="D56" s="84"/>
      <c r="E56" s="84"/>
      <c r="F56" s="84"/>
      <c r="G56" s="54"/>
      <c r="H56" s="54"/>
      <c r="I56" s="54"/>
      <c r="J56" s="54"/>
    </row>
    <row r="57" spans="1:10" ht="15.75">
      <c r="A57" s="84"/>
      <c r="B57" s="84"/>
      <c r="C57" s="84"/>
      <c r="D57" s="84"/>
      <c r="E57" s="84"/>
      <c r="F57" s="84"/>
      <c r="G57" s="54"/>
      <c r="H57" s="54"/>
      <c r="I57" s="54"/>
      <c r="J57" s="54"/>
    </row>
    <row r="58" spans="1:10" ht="15.75">
      <c r="A58" s="84"/>
      <c r="B58" s="84"/>
      <c r="C58" s="84"/>
      <c r="D58" s="84"/>
      <c r="E58" s="84"/>
      <c r="F58" s="84"/>
      <c r="G58" s="54"/>
      <c r="H58" s="54"/>
      <c r="I58" s="54"/>
      <c r="J58" s="54"/>
    </row>
    <row r="59" spans="1:10" ht="15.75">
      <c r="A59" s="84"/>
      <c r="B59" s="84"/>
      <c r="C59" s="84"/>
      <c r="D59" s="84"/>
      <c r="E59" s="84"/>
      <c r="F59" s="84"/>
      <c r="G59" s="54"/>
      <c r="H59" s="54"/>
      <c r="I59" s="54"/>
      <c r="J59" s="54"/>
    </row>
    <row r="60" spans="1:10" ht="15.75">
      <c r="A60" s="84"/>
      <c r="B60" s="84"/>
      <c r="C60" s="84"/>
      <c r="D60" s="84"/>
      <c r="E60" s="84"/>
      <c r="F60" s="84"/>
      <c r="G60" s="54"/>
      <c r="H60" s="54"/>
      <c r="I60" s="54"/>
      <c r="J60" s="54"/>
    </row>
    <row r="61" spans="2:10" ht="15.75">
      <c r="B61" s="84"/>
      <c r="C61" s="84"/>
      <c r="D61" s="84"/>
      <c r="E61" s="84"/>
      <c r="F61" s="84"/>
      <c r="G61" s="84"/>
      <c r="H61" s="84"/>
      <c r="I61" s="84"/>
      <c r="J61" s="84"/>
    </row>
  </sheetData>
  <mergeCells count="34">
    <mergeCell ref="A1:C1"/>
    <mergeCell ref="D1:F1"/>
    <mergeCell ref="G1:I1"/>
    <mergeCell ref="J1:N1"/>
    <mergeCell ref="A2:N2"/>
    <mergeCell ref="A3:N3"/>
    <mergeCell ref="A4:N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A14:D14"/>
    <mergeCell ref="A25:A26"/>
    <mergeCell ref="B25:B26"/>
    <mergeCell ref="C25:C26"/>
    <mergeCell ref="D25:D26"/>
    <mergeCell ref="E25:E26"/>
    <mergeCell ref="K25:K26"/>
    <mergeCell ref="L25:L26"/>
    <mergeCell ref="M25:M26"/>
    <mergeCell ref="A42:F42"/>
    <mergeCell ref="B48:F48"/>
    <mergeCell ref="N25:N26"/>
    <mergeCell ref="B32:D32"/>
    <mergeCell ref="A35:N35"/>
    <mergeCell ref="A39:F3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H107"/>
  <sheetViews>
    <sheetView workbookViewId="0" topLeftCell="A1">
      <selection activeCell="A6" sqref="A6:IV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0.75390625" style="0" customWidth="1"/>
    <col min="4" max="4" width="10.00390625" style="0" customWidth="1"/>
    <col min="6" max="6" width="10.875" style="0" bestFit="1" customWidth="1"/>
    <col min="7" max="7" width="10.00390625" style="0" customWidth="1"/>
    <col min="8" max="8" width="27.50390625" style="0" customWidth="1"/>
  </cols>
  <sheetData>
    <row r="1" spans="1:8" ht="15.75">
      <c r="A1" s="98" t="s">
        <v>0</v>
      </c>
      <c r="B1" s="98"/>
      <c r="F1" s="99" t="s">
        <v>19</v>
      </c>
      <c r="G1" s="99"/>
      <c r="H1" s="99"/>
    </row>
    <row r="2" spans="1:2" ht="15.75">
      <c r="A2" s="98" t="s">
        <v>1</v>
      </c>
      <c r="B2" s="98"/>
    </row>
    <row r="3" spans="1:8" ht="15.75">
      <c r="A3" s="96" t="s">
        <v>13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3</v>
      </c>
      <c r="B4" s="96"/>
      <c r="C4" s="96"/>
      <c r="D4" s="96"/>
      <c r="E4" s="96"/>
      <c r="F4" s="96"/>
      <c r="G4" s="96"/>
      <c r="H4" s="9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6" t="s">
        <v>8</v>
      </c>
      <c r="G6" s="96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" customFormat="1" ht="29.25">
      <c r="A8" s="35">
        <v>39868</v>
      </c>
      <c r="B8" s="17" t="s">
        <v>82</v>
      </c>
      <c r="C8" s="16" t="s">
        <v>83</v>
      </c>
      <c r="D8" s="10"/>
      <c r="E8" s="10"/>
      <c r="F8" s="11">
        <v>159000</v>
      </c>
      <c r="G8" s="11"/>
      <c r="H8" s="33" t="s">
        <v>84</v>
      </c>
    </row>
    <row r="9" spans="1:8" s="20" customFormat="1" ht="30">
      <c r="A9" s="18"/>
      <c r="B9" s="21" t="s">
        <v>37</v>
      </c>
      <c r="C9" s="15" t="s">
        <v>85</v>
      </c>
      <c r="D9" s="19"/>
      <c r="E9" s="19"/>
      <c r="F9" s="8">
        <v>40000</v>
      </c>
      <c r="G9" s="8"/>
      <c r="H9" s="14" t="s">
        <v>86</v>
      </c>
    </row>
    <row r="10" spans="1:8" s="20" customFormat="1" ht="30">
      <c r="A10" s="18"/>
      <c r="B10" s="21" t="s">
        <v>37</v>
      </c>
      <c r="C10" s="15" t="s">
        <v>85</v>
      </c>
      <c r="D10" s="19"/>
      <c r="E10" s="19"/>
      <c r="F10" s="8">
        <v>135000</v>
      </c>
      <c r="G10" s="8"/>
      <c r="H10" s="14" t="s">
        <v>87</v>
      </c>
    </row>
    <row r="11" spans="1:8" s="20" customFormat="1" ht="30">
      <c r="A11" s="18"/>
      <c r="B11" s="21" t="s">
        <v>37</v>
      </c>
      <c r="C11" s="15" t="s">
        <v>85</v>
      </c>
      <c r="D11" s="19"/>
      <c r="E11" s="19"/>
      <c r="F11" s="8">
        <v>647000</v>
      </c>
      <c r="G11" s="8"/>
      <c r="H11" s="14" t="s">
        <v>88</v>
      </c>
    </row>
    <row r="12" spans="1:8" s="20" customFormat="1" ht="30">
      <c r="A12" s="18"/>
      <c r="B12" s="21" t="s">
        <v>37</v>
      </c>
      <c r="C12" s="15" t="s">
        <v>85</v>
      </c>
      <c r="D12" s="19"/>
      <c r="E12" s="19"/>
      <c r="F12" s="8">
        <v>60000</v>
      </c>
      <c r="G12" s="8"/>
      <c r="H12" s="14" t="s">
        <v>89</v>
      </c>
    </row>
    <row r="13" spans="1:8" s="20" customFormat="1" ht="30">
      <c r="A13" s="18"/>
      <c r="B13" s="21" t="s">
        <v>37</v>
      </c>
      <c r="C13" s="15" t="s">
        <v>85</v>
      </c>
      <c r="D13" s="19"/>
      <c r="E13" s="19"/>
      <c r="F13" s="8">
        <v>60000</v>
      </c>
      <c r="G13" s="8"/>
      <c r="H13" s="14" t="s">
        <v>90</v>
      </c>
    </row>
    <row r="14" spans="1:8" s="20" customFormat="1" ht="30">
      <c r="A14" s="18"/>
      <c r="B14" s="21" t="s">
        <v>37</v>
      </c>
      <c r="C14" s="15" t="s">
        <v>85</v>
      </c>
      <c r="D14" s="19"/>
      <c r="E14" s="19"/>
      <c r="F14" s="8">
        <v>10000</v>
      </c>
      <c r="G14" s="8"/>
      <c r="H14" s="14" t="s">
        <v>91</v>
      </c>
    </row>
    <row r="15" spans="1:8" s="20" customFormat="1" ht="15.75">
      <c r="A15" s="18"/>
      <c r="B15" s="17" t="s">
        <v>61</v>
      </c>
      <c r="C15" s="15"/>
      <c r="D15" s="19"/>
      <c r="E15" s="19"/>
      <c r="F15" s="11">
        <f>SUM(F9:F14)</f>
        <v>952000</v>
      </c>
      <c r="G15" s="8"/>
      <c r="H15" s="14"/>
    </row>
    <row r="16" spans="1:8" s="20" customFormat="1" ht="45">
      <c r="A16" s="18"/>
      <c r="B16" s="21" t="s">
        <v>33</v>
      </c>
      <c r="C16" s="15" t="s">
        <v>85</v>
      </c>
      <c r="D16" s="19"/>
      <c r="E16" s="19"/>
      <c r="F16" s="8">
        <v>13000</v>
      </c>
      <c r="G16" s="8"/>
      <c r="H16" s="14" t="s">
        <v>141</v>
      </c>
    </row>
    <row r="17" spans="1:8" s="20" customFormat="1" ht="45">
      <c r="A17" s="18"/>
      <c r="B17" s="21" t="s">
        <v>33</v>
      </c>
      <c r="C17" s="15" t="s">
        <v>85</v>
      </c>
      <c r="D17" s="19"/>
      <c r="E17" s="19"/>
      <c r="F17" s="8">
        <v>44000</v>
      </c>
      <c r="G17" s="8"/>
      <c r="H17" s="14" t="s">
        <v>140</v>
      </c>
    </row>
    <row r="18" spans="1:8" s="20" customFormat="1" ht="45">
      <c r="A18" s="18"/>
      <c r="B18" s="21" t="s">
        <v>33</v>
      </c>
      <c r="C18" s="15" t="s">
        <v>85</v>
      </c>
      <c r="D18" s="19"/>
      <c r="E18" s="19"/>
      <c r="F18" s="8">
        <v>207000</v>
      </c>
      <c r="G18" s="8"/>
      <c r="H18" s="14" t="s">
        <v>142</v>
      </c>
    </row>
    <row r="19" spans="1:8" s="20" customFormat="1" ht="45">
      <c r="A19" s="18"/>
      <c r="B19" s="21" t="s">
        <v>33</v>
      </c>
      <c r="C19" s="15" t="s">
        <v>85</v>
      </c>
      <c r="D19" s="19"/>
      <c r="E19" s="19"/>
      <c r="F19" s="8">
        <v>19000</v>
      </c>
      <c r="G19" s="8"/>
      <c r="H19" s="14" t="s">
        <v>143</v>
      </c>
    </row>
    <row r="20" spans="1:8" s="20" customFormat="1" ht="60">
      <c r="A20" s="18"/>
      <c r="B20" s="21" t="s">
        <v>33</v>
      </c>
      <c r="C20" s="15" t="s">
        <v>85</v>
      </c>
      <c r="D20" s="19"/>
      <c r="E20" s="19"/>
      <c r="F20" s="8">
        <v>19000</v>
      </c>
      <c r="G20" s="8"/>
      <c r="H20" s="14" t="s">
        <v>144</v>
      </c>
    </row>
    <row r="21" spans="1:8" s="20" customFormat="1" ht="60">
      <c r="A21" s="18"/>
      <c r="B21" s="21" t="s">
        <v>33</v>
      </c>
      <c r="C21" s="15" t="s">
        <v>85</v>
      </c>
      <c r="D21" s="19"/>
      <c r="E21" s="19"/>
      <c r="F21" s="8">
        <v>3000</v>
      </c>
      <c r="G21" s="8"/>
      <c r="H21" s="14" t="s">
        <v>145</v>
      </c>
    </row>
    <row r="22" spans="1:8" s="20" customFormat="1" ht="29.25">
      <c r="A22" s="18"/>
      <c r="B22" s="17" t="s">
        <v>44</v>
      </c>
      <c r="C22" s="15"/>
      <c r="D22" s="19"/>
      <c r="E22" s="19"/>
      <c r="F22" s="11">
        <f>SUM(F16:F21)</f>
        <v>305000</v>
      </c>
      <c r="G22" s="8"/>
      <c r="H22" s="14"/>
    </row>
    <row r="23" spans="1:8" s="20" customFormat="1" ht="15.75">
      <c r="A23" s="18"/>
      <c r="B23" s="21" t="s">
        <v>92</v>
      </c>
      <c r="C23" s="15"/>
      <c r="D23" s="19"/>
      <c r="E23" s="19"/>
      <c r="F23" s="11"/>
      <c r="G23" s="8">
        <v>11000</v>
      </c>
      <c r="H23" s="14" t="s">
        <v>64</v>
      </c>
    </row>
    <row r="24" spans="1:8" s="20" customFormat="1" ht="30">
      <c r="A24" s="18"/>
      <c r="B24" s="21" t="s">
        <v>92</v>
      </c>
      <c r="C24" s="15" t="s">
        <v>303</v>
      </c>
      <c r="D24" s="19"/>
      <c r="E24" s="19"/>
      <c r="F24" s="11"/>
      <c r="G24" s="8">
        <v>1013000</v>
      </c>
      <c r="H24" s="120" t="s">
        <v>307</v>
      </c>
    </row>
    <row r="25" spans="1:8" s="2" customFormat="1" ht="29.25">
      <c r="A25" s="36"/>
      <c r="B25" s="17" t="s">
        <v>306</v>
      </c>
      <c r="C25" s="16"/>
      <c r="D25" s="10"/>
      <c r="E25" s="10"/>
      <c r="F25" s="11"/>
      <c r="G25" s="11">
        <f>SUM(G23:G24)</f>
        <v>1024000</v>
      </c>
      <c r="H25" s="33"/>
    </row>
    <row r="26" spans="1:8" s="20" customFormat="1" ht="30">
      <c r="A26" s="18"/>
      <c r="B26" s="21" t="s">
        <v>15</v>
      </c>
      <c r="C26" s="15" t="s">
        <v>154</v>
      </c>
      <c r="D26" s="19"/>
      <c r="E26" s="19"/>
      <c r="F26" s="8">
        <v>96000</v>
      </c>
      <c r="G26" s="8"/>
      <c r="H26" s="14" t="s">
        <v>93</v>
      </c>
    </row>
    <row r="27" spans="1:8" s="20" customFormat="1" ht="15.75">
      <c r="A27" s="18"/>
      <c r="B27" s="21" t="s">
        <v>15</v>
      </c>
      <c r="C27" s="15" t="s">
        <v>85</v>
      </c>
      <c r="D27" s="19"/>
      <c r="E27" s="19"/>
      <c r="F27" s="8">
        <v>82000</v>
      </c>
      <c r="G27" s="8"/>
      <c r="H27" s="14" t="s">
        <v>95</v>
      </c>
    </row>
    <row r="28" spans="1:8" s="20" customFormat="1" ht="45">
      <c r="A28" s="18"/>
      <c r="B28" s="21" t="s">
        <v>15</v>
      </c>
      <c r="C28" s="15" t="s">
        <v>80</v>
      </c>
      <c r="D28" s="19"/>
      <c r="E28" s="19"/>
      <c r="F28" s="8">
        <v>107000</v>
      </c>
      <c r="G28" s="8"/>
      <c r="H28" s="14" t="s">
        <v>96</v>
      </c>
    </row>
    <row r="29" spans="1:8" s="2" customFormat="1" ht="15.75">
      <c r="A29" s="36"/>
      <c r="B29" s="17" t="s">
        <v>58</v>
      </c>
      <c r="C29" s="16"/>
      <c r="D29" s="10"/>
      <c r="E29" s="10"/>
      <c r="F29" s="11">
        <f>SUM(F26:F28)</f>
        <v>285000</v>
      </c>
      <c r="G29" s="11">
        <f>SUM(G26:G28)</f>
        <v>0</v>
      </c>
      <c r="H29" s="33"/>
    </row>
    <row r="30" spans="1:8" s="2" customFormat="1" ht="15.75">
      <c r="A30" s="36"/>
      <c r="B30" s="21" t="s">
        <v>27</v>
      </c>
      <c r="C30" s="15" t="s">
        <v>97</v>
      </c>
      <c r="D30" s="10"/>
      <c r="E30" s="10"/>
      <c r="F30" s="8">
        <v>508000</v>
      </c>
      <c r="G30" s="8"/>
      <c r="H30" s="14" t="s">
        <v>98</v>
      </c>
    </row>
    <row r="31" spans="1:8" s="2" customFormat="1" ht="30">
      <c r="A31" s="36"/>
      <c r="B31" s="21" t="s">
        <v>27</v>
      </c>
      <c r="C31" s="15" t="s">
        <v>303</v>
      </c>
      <c r="D31" s="10"/>
      <c r="E31" s="10"/>
      <c r="F31" s="11"/>
      <c r="G31" s="8">
        <v>258000</v>
      </c>
      <c r="H31" s="14" t="s">
        <v>309</v>
      </c>
    </row>
    <row r="32" spans="1:8" s="2" customFormat="1" ht="15.75">
      <c r="A32" s="36"/>
      <c r="B32" s="17" t="s">
        <v>308</v>
      </c>
      <c r="C32" s="16"/>
      <c r="D32" s="10"/>
      <c r="E32" s="10"/>
      <c r="F32" s="11">
        <f>SUM(F30:F31)</f>
        <v>508000</v>
      </c>
      <c r="G32" s="11">
        <f>SUM(G30:G31)</f>
        <v>258000</v>
      </c>
      <c r="H32" s="33"/>
    </row>
    <row r="33" spans="1:8" s="20" customFormat="1" ht="30">
      <c r="A33" s="18"/>
      <c r="B33" s="21" t="s">
        <v>26</v>
      </c>
      <c r="C33" s="15" t="s">
        <v>85</v>
      </c>
      <c r="D33" s="19"/>
      <c r="E33" s="19"/>
      <c r="F33" s="8">
        <v>1737000</v>
      </c>
      <c r="G33" s="11"/>
      <c r="H33" s="14" t="s">
        <v>99</v>
      </c>
    </row>
    <row r="34" spans="1:8" s="20" customFormat="1" ht="30">
      <c r="A34" s="18"/>
      <c r="B34" s="21" t="s">
        <v>26</v>
      </c>
      <c r="C34" s="15" t="s">
        <v>85</v>
      </c>
      <c r="D34" s="19"/>
      <c r="E34" s="19"/>
      <c r="F34" s="8">
        <v>759000</v>
      </c>
      <c r="G34" s="8"/>
      <c r="H34" s="14" t="s">
        <v>100</v>
      </c>
    </row>
    <row r="35" spans="1:8" s="20" customFormat="1" ht="30">
      <c r="A35" s="18"/>
      <c r="B35" s="21" t="s">
        <v>26</v>
      </c>
      <c r="C35" s="15" t="s">
        <v>85</v>
      </c>
      <c r="D35" s="19"/>
      <c r="E35" s="19"/>
      <c r="F35" s="8">
        <v>1565000</v>
      </c>
      <c r="G35" s="8"/>
      <c r="H35" s="14" t="s">
        <v>101</v>
      </c>
    </row>
    <row r="36" spans="1:8" s="20" customFormat="1" ht="30">
      <c r="A36" s="18"/>
      <c r="B36" s="21" t="s">
        <v>26</v>
      </c>
      <c r="C36" s="15" t="s">
        <v>85</v>
      </c>
      <c r="D36" s="19"/>
      <c r="E36" s="19"/>
      <c r="F36" s="8">
        <v>749000</v>
      </c>
      <c r="G36" s="8"/>
      <c r="H36" s="14" t="s">
        <v>102</v>
      </c>
    </row>
    <row r="37" spans="1:8" s="20" customFormat="1" ht="30">
      <c r="A37" s="18"/>
      <c r="B37" s="21" t="s">
        <v>26</v>
      </c>
      <c r="C37" s="15" t="s">
        <v>85</v>
      </c>
      <c r="D37" s="19"/>
      <c r="E37" s="19"/>
      <c r="F37" s="8">
        <v>1073000</v>
      </c>
      <c r="G37" s="8"/>
      <c r="H37" s="14" t="s">
        <v>103</v>
      </c>
    </row>
    <row r="38" spans="1:8" s="20" customFormat="1" ht="30">
      <c r="A38" s="18"/>
      <c r="B38" s="21" t="s">
        <v>26</v>
      </c>
      <c r="C38" s="15" t="s">
        <v>85</v>
      </c>
      <c r="D38" s="19"/>
      <c r="E38" s="19"/>
      <c r="F38" s="8">
        <v>317000</v>
      </c>
      <c r="G38" s="8"/>
      <c r="H38" s="14" t="s">
        <v>104</v>
      </c>
    </row>
    <row r="39" spans="1:8" s="20" customFormat="1" ht="29.25">
      <c r="A39" s="18"/>
      <c r="B39" s="17" t="s">
        <v>34</v>
      </c>
      <c r="C39" s="15"/>
      <c r="D39" s="19"/>
      <c r="E39" s="19"/>
      <c r="F39" s="11">
        <f>SUM(F33:F38)</f>
        <v>6200000</v>
      </c>
      <c r="G39" s="11">
        <f>SUM(G33:G38)</f>
        <v>0</v>
      </c>
      <c r="H39" s="14"/>
    </row>
    <row r="40" spans="1:8" s="22" customFormat="1" ht="15">
      <c r="A40" s="24"/>
      <c r="B40" s="16" t="s">
        <v>14</v>
      </c>
      <c r="C40" s="16"/>
      <c r="D40" s="16"/>
      <c r="E40" s="16"/>
      <c r="F40" s="11">
        <f>F8+F15+F22+F25+F29+F32+F39</f>
        <v>8409000</v>
      </c>
      <c r="G40" s="11">
        <f>G8+G15+G22+G25+G29+G32+G39</f>
        <v>1282000</v>
      </c>
      <c r="H40" s="25"/>
    </row>
    <row r="41" spans="1:8" s="22" customFormat="1" ht="15">
      <c r="A41" s="24"/>
      <c r="B41" s="16" t="s">
        <v>22</v>
      </c>
      <c r="C41" s="16"/>
      <c r="D41" s="16"/>
      <c r="E41" s="16"/>
      <c r="F41" s="95">
        <f>F40-G40</f>
        <v>7127000</v>
      </c>
      <c r="G41" s="95"/>
      <c r="H41" s="25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pans="6:7" s="22" customFormat="1" ht="15">
      <c r="F46" s="23"/>
      <c r="G46" s="23"/>
    </row>
    <row r="47" spans="6:7" s="22" customFormat="1" ht="15">
      <c r="F47" s="23"/>
      <c r="G47" s="23"/>
    </row>
    <row r="48" spans="6:7" s="22" customFormat="1" ht="15">
      <c r="F48" s="23"/>
      <c r="G48" s="23"/>
    </row>
    <row r="49" spans="6:7" s="22" customFormat="1" ht="15">
      <c r="F49" s="23"/>
      <c r="G49" s="23"/>
    </row>
    <row r="50" spans="6:7" s="22" customFormat="1" ht="15">
      <c r="F50" s="23"/>
      <c r="G50" s="23"/>
    </row>
    <row r="51" spans="6:7" s="22" customFormat="1" ht="15">
      <c r="F51" s="23"/>
      <c r="G51" s="23"/>
    </row>
    <row r="52" spans="6:7" s="22" customFormat="1" ht="15">
      <c r="F52" s="23"/>
      <c r="G52" s="23"/>
    </row>
    <row r="53" spans="6:7" s="22" customFormat="1" ht="15">
      <c r="F53" s="23"/>
      <c r="G53" s="23"/>
    </row>
    <row r="54" spans="6:7" s="22" customFormat="1" ht="15">
      <c r="F54" s="23"/>
      <c r="G54" s="23"/>
    </row>
    <row r="55" spans="6:7" s="22" customFormat="1" ht="15">
      <c r="F55" s="23"/>
      <c r="G55" s="23"/>
    </row>
    <row r="56" spans="6:7" s="22" customFormat="1" ht="15">
      <c r="F56" s="23"/>
      <c r="G56" s="23"/>
    </row>
    <row r="57" spans="6:7" s="22" customFormat="1" ht="15">
      <c r="F57" s="23"/>
      <c r="G57" s="23"/>
    </row>
    <row r="58" spans="6:7" s="22" customFormat="1" ht="15">
      <c r="F58" s="23"/>
      <c r="G58" s="23"/>
    </row>
    <row r="59" spans="6:7" s="22" customFormat="1" ht="15">
      <c r="F59" s="23"/>
      <c r="G59" s="23"/>
    </row>
    <row r="60" spans="6:7" s="22" customFormat="1" ht="15">
      <c r="F60" s="23"/>
      <c r="G60" s="23"/>
    </row>
    <row r="61" spans="6:7" s="22" customFormat="1" ht="15">
      <c r="F61" s="23"/>
      <c r="G61" s="23"/>
    </row>
    <row r="62" spans="6:7" s="22" customFormat="1" ht="15">
      <c r="F62" s="23"/>
      <c r="G62" s="23"/>
    </row>
    <row r="63" spans="6:7" s="22" customFormat="1" ht="15">
      <c r="F63" s="23"/>
      <c r="G63" s="23"/>
    </row>
    <row r="64" spans="6:7" s="22" customFormat="1" ht="15">
      <c r="F64" s="23"/>
      <c r="G64" s="23"/>
    </row>
    <row r="65" spans="6:7" s="22" customFormat="1" ht="15">
      <c r="F65" s="23"/>
      <c r="G65" s="23"/>
    </row>
    <row r="66" spans="6:7" s="22" customFormat="1" ht="15">
      <c r="F66" s="23"/>
      <c r="G66" s="23"/>
    </row>
    <row r="67" spans="6:7" s="22" customFormat="1" ht="15">
      <c r="F67" s="23"/>
      <c r="G67" s="23"/>
    </row>
    <row r="68" spans="6:7" s="22" customFormat="1" ht="15">
      <c r="F68" s="23"/>
      <c r="G68" s="23"/>
    </row>
    <row r="69" spans="6:7" s="22" customFormat="1" ht="15">
      <c r="F69" s="23"/>
      <c r="G69" s="23"/>
    </row>
    <row r="70" spans="6:7" s="22" customFormat="1" ht="15">
      <c r="F70" s="23"/>
      <c r="G70" s="23"/>
    </row>
    <row r="71" spans="6:7" s="22" customFormat="1" ht="15">
      <c r="F71" s="23"/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>
      <c r="G88" s="23"/>
    </row>
    <row r="89" s="22" customFormat="1" ht="15">
      <c r="G89" s="23"/>
    </row>
    <row r="90" s="22" customFormat="1" ht="15">
      <c r="G90" s="23"/>
    </row>
    <row r="91" s="22" customFormat="1" ht="15">
      <c r="G91" s="23"/>
    </row>
    <row r="92" s="22" customFormat="1" ht="15">
      <c r="G92" s="23"/>
    </row>
    <row r="93" s="22" customFormat="1" ht="15">
      <c r="G93" s="23"/>
    </row>
    <row r="94" s="22" customFormat="1" ht="15">
      <c r="G94" s="23"/>
    </row>
    <row r="95" s="22" customFormat="1" ht="15">
      <c r="G95" s="23"/>
    </row>
    <row r="96" s="22" customFormat="1" ht="15">
      <c r="G96" s="23"/>
    </row>
    <row r="97" s="22" customFormat="1" ht="15">
      <c r="G97" s="23"/>
    </row>
    <row r="98" s="22" customFormat="1" ht="15">
      <c r="G98" s="23"/>
    </row>
    <row r="99" s="22" customFormat="1" ht="15">
      <c r="G99" s="23"/>
    </row>
    <row r="100" s="22" customFormat="1" ht="15">
      <c r="G100" s="23"/>
    </row>
    <row r="101" s="22" customFormat="1" ht="15">
      <c r="G101" s="23"/>
    </row>
    <row r="102" s="22" customFormat="1" ht="15">
      <c r="G102" s="23"/>
    </row>
    <row r="103" s="22" customFormat="1" ht="15">
      <c r="G103" s="23"/>
    </row>
    <row r="104" s="22" customFormat="1" ht="15">
      <c r="G104" s="23"/>
    </row>
    <row r="105" s="22" customFormat="1" ht="15">
      <c r="G105" s="23"/>
    </row>
    <row r="106" s="22" customFormat="1" ht="15">
      <c r="G106" s="23"/>
    </row>
    <row r="107" s="22" customFormat="1" ht="15">
      <c r="G107" s="23"/>
    </row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</sheetData>
  <mergeCells count="7">
    <mergeCell ref="A4:H4"/>
    <mergeCell ref="F6:G6"/>
    <mergeCell ref="F41:G41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39"/>
  </sheetPr>
  <dimension ref="A1:H87"/>
  <sheetViews>
    <sheetView workbookViewId="0" topLeftCell="A10">
      <selection activeCell="A5" sqref="A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00390625" style="0" customWidth="1"/>
    <col min="5" max="5" width="8.375" style="0" customWidth="1"/>
    <col min="6" max="7" width="10.875" style="0" bestFit="1" customWidth="1"/>
    <col min="8" max="8" width="28.375" style="0" customWidth="1"/>
  </cols>
  <sheetData>
    <row r="1" spans="1:8" ht="15.75">
      <c r="A1" s="98" t="s">
        <v>0</v>
      </c>
      <c r="B1" s="98"/>
      <c r="F1" s="99" t="s">
        <v>21</v>
      </c>
      <c r="G1" s="99"/>
      <c r="H1" s="99"/>
    </row>
    <row r="2" spans="1:2" ht="15.75">
      <c r="A2" s="98" t="s">
        <v>1</v>
      </c>
      <c r="B2" s="98"/>
    </row>
    <row r="3" spans="1:8" ht="15.75">
      <c r="A3" s="96" t="s">
        <v>13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18</v>
      </c>
      <c r="B4" s="96"/>
      <c r="C4" s="96"/>
      <c r="D4" s="96"/>
      <c r="E4" s="96"/>
      <c r="F4" s="96"/>
      <c r="G4" s="96"/>
      <c r="H4" s="96"/>
    </row>
    <row r="6" spans="1:8" ht="15.75">
      <c r="A6" s="3" t="s">
        <v>12</v>
      </c>
      <c r="B6" s="3" t="s">
        <v>4</v>
      </c>
      <c r="C6" s="3" t="s">
        <v>5</v>
      </c>
      <c r="D6" s="31" t="s">
        <v>6</v>
      </c>
      <c r="E6" s="5" t="s">
        <v>7</v>
      </c>
      <c r="F6" s="96" t="s">
        <v>8</v>
      </c>
      <c r="G6" s="96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0" customFormat="1" ht="15.75">
      <c r="A8" s="27">
        <v>39868</v>
      </c>
      <c r="B8" s="21" t="s">
        <v>65</v>
      </c>
      <c r="C8" s="15" t="s">
        <v>105</v>
      </c>
      <c r="D8" s="19"/>
      <c r="E8" s="19"/>
      <c r="F8" s="8"/>
      <c r="G8" s="8">
        <v>355000</v>
      </c>
      <c r="H8" s="14" t="s">
        <v>69</v>
      </c>
    </row>
    <row r="9" spans="1:8" s="20" customFormat="1" ht="30">
      <c r="A9" s="18"/>
      <c r="B9" s="21" t="s">
        <v>24</v>
      </c>
      <c r="C9" s="15" t="s">
        <v>105</v>
      </c>
      <c r="D9" s="19"/>
      <c r="E9" s="19"/>
      <c r="F9" s="8">
        <v>355000</v>
      </c>
      <c r="G9" s="8"/>
      <c r="H9" s="14" t="s">
        <v>106</v>
      </c>
    </row>
    <row r="10" spans="1:8" s="20" customFormat="1" ht="45">
      <c r="A10" s="18"/>
      <c r="B10" s="21" t="s">
        <v>26</v>
      </c>
      <c r="C10" s="15" t="s">
        <v>108</v>
      </c>
      <c r="D10" s="19"/>
      <c r="E10" s="19"/>
      <c r="F10" s="8"/>
      <c r="G10" s="8">
        <v>3000</v>
      </c>
      <c r="H10" s="14" t="s">
        <v>146</v>
      </c>
    </row>
    <row r="11" spans="1:8" s="20" customFormat="1" ht="30">
      <c r="A11" s="18"/>
      <c r="B11" s="21" t="s">
        <v>15</v>
      </c>
      <c r="C11" s="15" t="s">
        <v>108</v>
      </c>
      <c r="D11" s="19"/>
      <c r="E11" s="19"/>
      <c r="F11" s="8">
        <v>3000</v>
      </c>
      <c r="G11" s="8"/>
      <c r="H11" s="14" t="s">
        <v>93</v>
      </c>
    </row>
    <row r="12" spans="1:8" s="20" customFormat="1" ht="15.75">
      <c r="A12" s="18"/>
      <c r="B12" s="21" t="s">
        <v>107</v>
      </c>
      <c r="C12" s="15" t="s">
        <v>109</v>
      </c>
      <c r="D12" s="19"/>
      <c r="E12" s="19"/>
      <c r="F12" s="8"/>
      <c r="G12" s="8">
        <v>486000</v>
      </c>
      <c r="H12" s="14" t="s">
        <v>110</v>
      </c>
    </row>
    <row r="13" spans="1:8" s="20" customFormat="1" ht="30">
      <c r="A13" s="18"/>
      <c r="B13" s="21" t="s">
        <v>107</v>
      </c>
      <c r="C13" s="15" t="s">
        <v>109</v>
      </c>
      <c r="D13" s="19"/>
      <c r="E13" s="19"/>
      <c r="F13" s="8">
        <v>486000</v>
      </c>
      <c r="G13" s="8"/>
      <c r="H13" s="14" t="s">
        <v>111</v>
      </c>
    </row>
    <row r="14" spans="1:8" s="20" customFormat="1" ht="30">
      <c r="A14" s="18"/>
      <c r="B14" s="21" t="s">
        <v>37</v>
      </c>
      <c r="C14" s="15" t="s">
        <v>157</v>
      </c>
      <c r="D14" s="19"/>
      <c r="E14" s="19"/>
      <c r="F14" s="8"/>
      <c r="G14" s="8">
        <v>914000</v>
      </c>
      <c r="H14" s="14" t="s">
        <v>155</v>
      </c>
    </row>
    <row r="15" spans="1:8" s="20" customFormat="1" ht="30">
      <c r="A15" s="18"/>
      <c r="B15" s="21" t="s">
        <v>33</v>
      </c>
      <c r="C15" s="15" t="s">
        <v>157</v>
      </c>
      <c r="D15" s="19"/>
      <c r="E15" s="19"/>
      <c r="F15" s="8"/>
      <c r="G15" s="8">
        <v>292000</v>
      </c>
      <c r="H15" s="14" t="s">
        <v>156</v>
      </c>
    </row>
    <row r="16" spans="1:8" s="20" customFormat="1" ht="30">
      <c r="A16" s="18"/>
      <c r="B16" s="21" t="s">
        <v>15</v>
      </c>
      <c r="C16" s="15" t="s">
        <v>157</v>
      </c>
      <c r="D16" s="19"/>
      <c r="E16" s="19"/>
      <c r="F16" s="8">
        <v>1206000</v>
      </c>
      <c r="G16" s="8"/>
      <c r="H16" s="14" t="s">
        <v>155</v>
      </c>
    </row>
    <row r="17" spans="1:8" s="20" customFormat="1" ht="30">
      <c r="A17" s="18"/>
      <c r="B17" s="21" t="s">
        <v>92</v>
      </c>
      <c r="C17" s="15"/>
      <c r="D17" s="19"/>
      <c r="E17" s="19"/>
      <c r="F17" s="8"/>
      <c r="G17" s="8">
        <v>1000</v>
      </c>
      <c r="H17" s="14" t="s">
        <v>147</v>
      </c>
    </row>
    <row r="18" spans="1:8" s="20" customFormat="1" ht="30">
      <c r="A18" s="18"/>
      <c r="B18" s="21" t="s">
        <v>107</v>
      </c>
      <c r="C18" s="15"/>
      <c r="D18" s="19"/>
      <c r="E18" s="19"/>
      <c r="F18" s="8">
        <v>1000</v>
      </c>
      <c r="G18" s="8"/>
      <c r="H18" s="14" t="s">
        <v>111</v>
      </c>
    </row>
    <row r="19" spans="1:8" s="20" customFormat="1" ht="15.75">
      <c r="A19" s="18"/>
      <c r="B19" s="17" t="s">
        <v>14</v>
      </c>
      <c r="C19" s="15"/>
      <c r="D19" s="19"/>
      <c r="E19" s="19"/>
      <c r="F19" s="11">
        <f>SUM(F8:F18)</f>
        <v>2051000</v>
      </c>
      <c r="G19" s="11">
        <f>SUM(G8:G18)</f>
        <v>2051000</v>
      </c>
      <c r="H19" s="14"/>
    </row>
    <row r="20" spans="1:8" s="22" customFormat="1" ht="15">
      <c r="A20" s="24"/>
      <c r="B20" s="16" t="s">
        <v>20</v>
      </c>
      <c r="C20" s="16"/>
      <c r="D20" s="16"/>
      <c r="E20" s="16"/>
      <c r="F20" s="95">
        <f>F19-G19</f>
        <v>0</v>
      </c>
      <c r="G20" s="95"/>
      <c r="H20" s="25"/>
    </row>
    <row r="21" spans="6:7" s="22" customFormat="1" ht="15">
      <c r="F21" s="23"/>
      <c r="G21" s="23"/>
    </row>
    <row r="22" spans="6:7" s="22" customFormat="1" ht="15">
      <c r="F22" s="23"/>
      <c r="G22" s="23"/>
    </row>
    <row r="23" spans="6:7" s="22" customFormat="1" ht="15">
      <c r="F23" s="23"/>
      <c r="G23" s="23"/>
    </row>
    <row r="24" spans="5:7" s="22" customFormat="1" ht="15">
      <c r="E24" s="23"/>
      <c r="F24" s="23"/>
      <c r="G24" s="23"/>
    </row>
    <row r="25" spans="6:7" s="22" customFormat="1" ht="15">
      <c r="F25" s="23"/>
      <c r="G25" s="23"/>
    </row>
    <row r="26" spans="6:7" s="22" customFormat="1" ht="15">
      <c r="F26" s="23"/>
      <c r="G26" s="23"/>
    </row>
    <row r="27" spans="6:7" s="22" customFormat="1" ht="15">
      <c r="F27" s="23"/>
      <c r="G27" s="23"/>
    </row>
    <row r="28" spans="6:7" s="22" customFormat="1" ht="15">
      <c r="F28" s="23"/>
      <c r="G28" s="23"/>
    </row>
    <row r="29" spans="6:7" s="22" customFormat="1" ht="15">
      <c r="F29" s="23"/>
      <c r="G29" s="23"/>
    </row>
    <row r="30" spans="6:7" s="22" customFormat="1" ht="15">
      <c r="F30" s="23"/>
      <c r="G30" s="23"/>
    </row>
    <row r="31" spans="6:7" s="22" customFormat="1" ht="15">
      <c r="F31" s="23"/>
      <c r="G31" s="23"/>
    </row>
    <row r="32" spans="6:7" s="22" customFormat="1" ht="15">
      <c r="F32" s="23"/>
      <c r="G32" s="23"/>
    </row>
    <row r="33" spans="6:7" s="22" customFormat="1" ht="15">
      <c r="F33" s="23"/>
      <c r="G33" s="23"/>
    </row>
    <row r="34" spans="6:7" s="22" customFormat="1" ht="15">
      <c r="F34" s="23"/>
      <c r="G34" s="23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pans="6:7" s="22" customFormat="1" ht="15">
      <c r="F38" s="23"/>
      <c r="G38" s="23"/>
    </row>
    <row r="39" spans="6:7" s="22" customFormat="1" ht="15">
      <c r="F39" s="23"/>
      <c r="G39" s="23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pans="6:7" s="22" customFormat="1" ht="15">
      <c r="F46" s="23"/>
      <c r="G46" s="23"/>
    </row>
    <row r="47" spans="6:7" s="22" customFormat="1" ht="15">
      <c r="F47" s="23"/>
      <c r="G47" s="23"/>
    </row>
    <row r="48" spans="6:7" s="22" customFormat="1" ht="15">
      <c r="F48" s="23"/>
      <c r="G48" s="23"/>
    </row>
    <row r="49" spans="6:7" s="22" customFormat="1" ht="15">
      <c r="F49" s="23"/>
      <c r="G49" s="23"/>
    </row>
    <row r="50" spans="6:7" s="22" customFormat="1" ht="15">
      <c r="F50" s="23"/>
      <c r="G50" s="23"/>
    </row>
    <row r="51" spans="6:7" s="22" customFormat="1" ht="15">
      <c r="F51" s="23"/>
      <c r="G51" s="23"/>
    </row>
    <row r="52" s="22" customFormat="1" ht="15">
      <c r="G52" s="23"/>
    </row>
    <row r="53" s="22" customFormat="1" ht="15">
      <c r="G53" s="23"/>
    </row>
    <row r="54" s="22" customFormat="1" ht="15">
      <c r="G54" s="23"/>
    </row>
    <row r="55" s="22" customFormat="1" ht="15">
      <c r="G55" s="23"/>
    </row>
    <row r="56" s="22" customFormat="1" ht="15"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</sheetData>
  <mergeCells count="7">
    <mergeCell ref="A4:H4"/>
    <mergeCell ref="F6:G6"/>
    <mergeCell ref="F20:G20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H81"/>
  <sheetViews>
    <sheetView tabSelected="1" workbookViewId="0" topLeftCell="A1">
      <selection activeCell="A5" sqref="A5:H5"/>
    </sheetView>
  </sheetViews>
  <sheetFormatPr defaultColWidth="9.00390625" defaultRowHeight="15.75"/>
  <cols>
    <col min="1" max="1" width="8.875" style="0" bestFit="1" customWidth="1"/>
    <col min="2" max="2" width="21.875" style="0" bestFit="1" customWidth="1"/>
    <col min="3" max="3" width="21.00390625" style="0" customWidth="1"/>
    <col min="4" max="4" width="8.875" style="0" bestFit="1" customWidth="1"/>
    <col min="5" max="5" width="8.375" style="0" customWidth="1"/>
    <col min="6" max="7" width="10.875" style="0" bestFit="1" customWidth="1"/>
    <col min="8" max="8" width="28.375" style="0" customWidth="1"/>
  </cols>
  <sheetData>
    <row r="1" spans="1:8" ht="15.75">
      <c r="A1" s="98" t="s">
        <v>0</v>
      </c>
      <c r="B1" s="98"/>
      <c r="F1" s="99" t="s">
        <v>23</v>
      </c>
      <c r="G1" s="99"/>
      <c r="H1" s="99"/>
    </row>
    <row r="2" spans="1:2" ht="15.75">
      <c r="A2" s="98" t="s">
        <v>1</v>
      </c>
      <c r="B2" s="98"/>
    </row>
    <row r="3" spans="1:8" ht="15.75">
      <c r="A3" s="96" t="s">
        <v>15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13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18</v>
      </c>
      <c r="B5" s="96"/>
      <c r="C5" s="96"/>
      <c r="D5" s="96"/>
      <c r="E5" s="96"/>
      <c r="F5" s="96"/>
      <c r="G5" s="96"/>
      <c r="H5" s="96"/>
    </row>
    <row r="7" spans="1:8" ht="15.75">
      <c r="A7" s="3" t="s">
        <v>12</v>
      </c>
      <c r="B7" s="3" t="s">
        <v>4</v>
      </c>
      <c r="C7" s="3" t="s">
        <v>5</v>
      </c>
      <c r="D7" s="31" t="s">
        <v>6</v>
      </c>
      <c r="E7" s="5" t="s">
        <v>7</v>
      </c>
      <c r="F7" s="96" t="s">
        <v>8</v>
      </c>
      <c r="G7" s="96"/>
      <c r="H7" s="3" t="s">
        <v>11</v>
      </c>
    </row>
    <row r="8" spans="1:8" ht="15" customHeight="1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s="20" customFormat="1" ht="30">
      <c r="A9" s="27">
        <v>39868</v>
      </c>
      <c r="B9" s="21" t="s">
        <v>15</v>
      </c>
      <c r="C9" s="15" t="s">
        <v>112</v>
      </c>
      <c r="D9" s="19"/>
      <c r="E9" s="19"/>
      <c r="F9" s="8"/>
      <c r="G9" s="8">
        <v>40000</v>
      </c>
      <c r="H9" s="14" t="s">
        <v>28</v>
      </c>
    </row>
    <row r="10" spans="1:8" s="20" customFormat="1" ht="30">
      <c r="A10" s="18"/>
      <c r="B10" s="21" t="s">
        <v>15</v>
      </c>
      <c r="C10" s="15" t="s">
        <v>113</v>
      </c>
      <c r="D10" s="19"/>
      <c r="E10" s="19"/>
      <c r="F10" s="8"/>
      <c r="G10" s="8">
        <v>500000</v>
      </c>
      <c r="H10" s="14" t="s">
        <v>28</v>
      </c>
    </row>
    <row r="11" spans="1:8" s="20" customFormat="1" ht="30">
      <c r="A11" s="18"/>
      <c r="B11" s="21" t="s">
        <v>57</v>
      </c>
      <c r="C11" s="15" t="s">
        <v>112</v>
      </c>
      <c r="D11" s="19"/>
      <c r="E11" s="19"/>
      <c r="F11" s="8">
        <v>40000</v>
      </c>
      <c r="G11" s="8"/>
      <c r="H11" s="14" t="s">
        <v>114</v>
      </c>
    </row>
    <row r="12" spans="1:8" s="20" customFormat="1" ht="30">
      <c r="A12" s="18"/>
      <c r="B12" s="21" t="s">
        <v>115</v>
      </c>
      <c r="C12" s="15" t="s">
        <v>113</v>
      </c>
      <c r="D12" s="19"/>
      <c r="E12" s="19"/>
      <c r="F12" s="8">
        <v>500000</v>
      </c>
      <c r="G12" s="8"/>
      <c r="H12" s="14" t="s">
        <v>116</v>
      </c>
    </row>
    <row r="13" spans="1:8" s="20" customFormat="1" ht="15.75">
      <c r="A13" s="18"/>
      <c r="B13" s="17" t="s">
        <v>14</v>
      </c>
      <c r="C13" s="15"/>
      <c r="D13" s="19"/>
      <c r="E13" s="19"/>
      <c r="F13" s="11">
        <f>SUM(F9:F12)</f>
        <v>540000</v>
      </c>
      <c r="G13" s="11">
        <f>SUM(G9:G12)</f>
        <v>540000</v>
      </c>
      <c r="H13" s="14"/>
    </row>
    <row r="14" spans="1:8" s="22" customFormat="1" ht="15">
      <c r="A14" s="24"/>
      <c r="B14" s="16" t="s">
        <v>20</v>
      </c>
      <c r="C14" s="16"/>
      <c r="D14" s="16"/>
      <c r="E14" s="16"/>
      <c r="F14" s="95">
        <f>F13-G13</f>
        <v>0</v>
      </c>
      <c r="G14" s="95"/>
      <c r="H14" s="25"/>
    </row>
    <row r="15" spans="6:7" s="22" customFormat="1" ht="15">
      <c r="F15" s="23"/>
      <c r="G15" s="23"/>
    </row>
    <row r="16" spans="6:7" s="22" customFormat="1" ht="15">
      <c r="F16" s="23"/>
      <c r="G16" s="23"/>
    </row>
    <row r="17" spans="6:7" s="22" customFormat="1" ht="15">
      <c r="F17" s="23"/>
      <c r="G17" s="23"/>
    </row>
    <row r="18" spans="5:7" s="22" customFormat="1" ht="15">
      <c r="E18" s="23"/>
      <c r="F18" s="23"/>
      <c r="G18" s="23"/>
    </row>
    <row r="19" spans="6:7" s="22" customFormat="1" ht="15">
      <c r="F19" s="23"/>
      <c r="G19" s="23"/>
    </row>
    <row r="20" spans="6:7" s="22" customFormat="1" ht="15">
      <c r="F20" s="23"/>
      <c r="G20" s="23"/>
    </row>
    <row r="21" spans="6:7" s="22" customFormat="1" ht="15">
      <c r="F21" s="23"/>
      <c r="G21" s="23"/>
    </row>
    <row r="22" spans="6:7" s="22" customFormat="1" ht="15">
      <c r="F22" s="23"/>
      <c r="G22" s="23"/>
    </row>
    <row r="23" spans="6:7" s="22" customFormat="1" ht="15">
      <c r="F23" s="23"/>
      <c r="G23" s="23"/>
    </row>
    <row r="24" spans="6:7" s="22" customFormat="1" ht="15">
      <c r="F24" s="23"/>
      <c r="G24" s="23"/>
    </row>
    <row r="25" spans="6:7" s="22" customFormat="1" ht="15">
      <c r="F25" s="23"/>
      <c r="G25" s="23"/>
    </row>
    <row r="26" spans="6:7" s="22" customFormat="1" ht="15">
      <c r="F26" s="23"/>
      <c r="G26" s="23"/>
    </row>
    <row r="27" spans="6:7" s="22" customFormat="1" ht="15">
      <c r="F27" s="23"/>
      <c r="G27" s="23"/>
    </row>
    <row r="28" spans="6:7" s="22" customFormat="1" ht="15">
      <c r="F28" s="23"/>
      <c r="G28" s="23"/>
    </row>
    <row r="29" spans="6:7" s="22" customFormat="1" ht="15">
      <c r="F29" s="23"/>
      <c r="G29" s="23"/>
    </row>
    <row r="30" spans="6:7" s="22" customFormat="1" ht="15">
      <c r="F30" s="23"/>
      <c r="G30" s="23"/>
    </row>
    <row r="31" spans="6:7" s="22" customFormat="1" ht="15">
      <c r="F31" s="23"/>
      <c r="G31" s="23"/>
    </row>
    <row r="32" spans="6:7" s="22" customFormat="1" ht="15">
      <c r="F32" s="23"/>
      <c r="G32" s="23"/>
    </row>
    <row r="33" spans="6:7" s="22" customFormat="1" ht="15">
      <c r="F33" s="23"/>
      <c r="G33" s="23"/>
    </row>
    <row r="34" spans="6:7" s="22" customFormat="1" ht="15">
      <c r="F34" s="23"/>
      <c r="G34" s="23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pans="6:7" s="22" customFormat="1" ht="15">
      <c r="F38" s="23"/>
      <c r="G38" s="23"/>
    </row>
    <row r="39" spans="6:7" s="22" customFormat="1" ht="15">
      <c r="F39" s="23"/>
      <c r="G39" s="23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="22" customFormat="1" ht="15">
      <c r="G46" s="23"/>
    </row>
    <row r="47" s="22" customFormat="1" ht="15">
      <c r="G47" s="23"/>
    </row>
    <row r="48" s="22" customFormat="1" ht="15">
      <c r="G48" s="23"/>
    </row>
    <row r="49" s="22" customFormat="1" ht="15">
      <c r="G49" s="23"/>
    </row>
    <row r="50" s="22" customFormat="1" ht="15">
      <c r="G50" s="23"/>
    </row>
    <row r="51" s="22" customFormat="1" ht="15">
      <c r="G51" s="23"/>
    </row>
    <row r="52" s="22" customFormat="1" ht="15">
      <c r="G52" s="23"/>
    </row>
    <row r="53" s="22" customFormat="1" ht="15">
      <c r="G53" s="23"/>
    </row>
    <row r="54" s="22" customFormat="1" ht="15">
      <c r="G54" s="23"/>
    </row>
    <row r="55" s="22" customFormat="1" ht="15">
      <c r="G55" s="23"/>
    </row>
    <row r="56" s="22" customFormat="1" ht="15"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</sheetData>
  <mergeCells count="8">
    <mergeCell ref="A1:B1"/>
    <mergeCell ref="F1:H1"/>
    <mergeCell ref="A2:B2"/>
    <mergeCell ref="A4:H4"/>
    <mergeCell ref="A5:H5"/>
    <mergeCell ref="F7:G7"/>
    <mergeCell ref="F14:G14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B23" sqref="B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38</v>
      </c>
      <c r="B1" s="98"/>
      <c r="F1" s="99" t="s">
        <v>39</v>
      </c>
      <c r="G1" s="99"/>
      <c r="H1" s="99"/>
    </row>
    <row r="2" spans="1:2" ht="15.75">
      <c r="A2" s="98" t="s">
        <v>1</v>
      </c>
      <c r="B2" s="98"/>
    </row>
    <row r="3" spans="1:2" ht="15.75">
      <c r="A3" s="26"/>
      <c r="B3" s="26"/>
    </row>
    <row r="4" spans="1:8" ht="15.75">
      <c r="A4" s="96" t="s">
        <v>2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3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8" spans="1:8" ht="15.75">
      <c r="A8" s="3" t="s">
        <v>12</v>
      </c>
      <c r="B8" s="3" t="s">
        <v>4</v>
      </c>
      <c r="C8" s="3" t="s">
        <v>5</v>
      </c>
      <c r="D8" s="5" t="s">
        <v>6</v>
      </c>
      <c r="E8" s="5" t="s">
        <v>7</v>
      </c>
      <c r="F8" s="96" t="s">
        <v>8</v>
      </c>
      <c r="G8" s="96"/>
      <c r="H8" s="3" t="s">
        <v>11</v>
      </c>
    </row>
    <row r="9" spans="1:8" ht="15.75">
      <c r="A9" s="2"/>
      <c r="B9" s="2"/>
      <c r="C9" s="2"/>
      <c r="D9" s="2"/>
      <c r="E9" s="2"/>
      <c r="F9" s="4" t="s">
        <v>9</v>
      </c>
      <c r="G9" s="4" t="s">
        <v>10</v>
      </c>
      <c r="H9" s="2"/>
    </row>
    <row r="10" spans="1:8" ht="15.75">
      <c r="A10" s="2"/>
      <c r="B10" s="2"/>
      <c r="C10" s="2"/>
      <c r="D10" s="2"/>
      <c r="E10" s="2"/>
      <c r="F10" s="4"/>
      <c r="G10" s="4"/>
      <c r="H10" s="2"/>
    </row>
    <row r="11" spans="1:8" ht="30">
      <c r="A11" s="27">
        <v>39868</v>
      </c>
      <c r="B11" s="19" t="s">
        <v>26</v>
      </c>
      <c r="C11" s="15" t="s">
        <v>85</v>
      </c>
      <c r="D11" s="15"/>
      <c r="E11" s="15"/>
      <c r="F11" s="8">
        <v>1737000</v>
      </c>
      <c r="G11" s="8"/>
      <c r="H11" s="14" t="s">
        <v>117</v>
      </c>
    </row>
    <row r="12" spans="1:8" ht="15.75">
      <c r="A12" s="27"/>
      <c r="B12" s="19" t="s">
        <v>26</v>
      </c>
      <c r="C12" s="15" t="s">
        <v>109</v>
      </c>
      <c r="D12" s="15"/>
      <c r="E12" s="15"/>
      <c r="F12" s="8"/>
      <c r="G12" s="8">
        <v>486000</v>
      </c>
      <c r="H12" s="14" t="s">
        <v>118</v>
      </c>
    </row>
    <row r="13" spans="1:8" ht="15.75">
      <c r="A13" s="9"/>
      <c r="B13" s="10" t="s">
        <v>14</v>
      </c>
      <c r="C13" s="7"/>
      <c r="D13" s="7"/>
      <c r="E13" s="7"/>
      <c r="F13" s="12">
        <f>SUM(F11:F12)</f>
        <v>1737000</v>
      </c>
      <c r="G13" s="12">
        <f>SUM(G11:G12)</f>
        <v>486000</v>
      </c>
      <c r="H13" s="13"/>
    </row>
    <row r="14" spans="1:8" ht="15.75">
      <c r="A14" s="9"/>
      <c r="B14" s="10" t="s">
        <v>22</v>
      </c>
      <c r="C14" s="7"/>
      <c r="D14" s="7"/>
      <c r="E14" s="7"/>
      <c r="F14" s="95">
        <f>F13-G13</f>
        <v>1251000</v>
      </c>
      <c r="G14" s="95"/>
      <c r="H14" s="13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8:G8"/>
    <mergeCell ref="F14:G14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H93"/>
  <sheetViews>
    <sheetView workbookViewId="0" topLeftCell="A1">
      <selection activeCell="A5" sqref="A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38</v>
      </c>
      <c r="B1" s="98"/>
      <c r="F1" s="99" t="s">
        <v>40</v>
      </c>
      <c r="G1" s="99"/>
      <c r="H1" s="99"/>
    </row>
    <row r="2" spans="1:2" ht="15.75">
      <c r="A2" s="98" t="s">
        <v>1</v>
      </c>
      <c r="B2" s="98"/>
    </row>
    <row r="3" spans="1:8" ht="15.75">
      <c r="A3" s="96" t="s">
        <v>13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3</v>
      </c>
      <c r="B4" s="96"/>
      <c r="C4" s="96"/>
      <c r="D4" s="96"/>
      <c r="E4" s="96"/>
      <c r="F4" s="96"/>
      <c r="G4" s="96"/>
      <c r="H4" s="9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6" t="s">
        <v>8</v>
      </c>
      <c r="G6" s="9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39868</v>
      </c>
      <c r="B8" s="19" t="s">
        <v>37</v>
      </c>
      <c r="C8" s="15" t="s">
        <v>85</v>
      </c>
      <c r="D8" s="15"/>
      <c r="E8" s="15"/>
      <c r="F8" s="8">
        <v>1316000</v>
      </c>
      <c r="G8" s="8"/>
      <c r="H8" s="14" t="s">
        <v>95</v>
      </c>
    </row>
    <row r="9" spans="1:8" ht="15.75">
      <c r="A9" s="27"/>
      <c r="B9" s="19" t="s">
        <v>37</v>
      </c>
      <c r="C9" s="15" t="s">
        <v>109</v>
      </c>
      <c r="D9" s="15"/>
      <c r="E9" s="15"/>
      <c r="F9" s="8"/>
      <c r="G9" s="8">
        <v>368000</v>
      </c>
      <c r="H9" s="14" t="s">
        <v>37</v>
      </c>
    </row>
    <row r="10" spans="1:8" ht="15.75">
      <c r="A10" s="27"/>
      <c r="B10" s="10" t="s">
        <v>61</v>
      </c>
      <c r="C10" s="15"/>
      <c r="D10" s="15"/>
      <c r="E10" s="15"/>
      <c r="F10" s="11">
        <f>SUM(F8:F9)</f>
        <v>1316000</v>
      </c>
      <c r="G10" s="11">
        <f>SUM(G8:G9)</f>
        <v>368000</v>
      </c>
      <c r="H10" s="14"/>
    </row>
    <row r="11" spans="1:8" ht="45">
      <c r="A11" s="27"/>
      <c r="B11" s="19" t="s">
        <v>33</v>
      </c>
      <c r="C11" s="15" t="s">
        <v>85</v>
      </c>
      <c r="D11" s="15"/>
      <c r="E11" s="15"/>
      <c r="F11" s="8">
        <v>421000</v>
      </c>
      <c r="G11" s="8"/>
      <c r="H11" s="14" t="s">
        <v>158</v>
      </c>
    </row>
    <row r="12" spans="1:8" ht="30">
      <c r="A12" s="27"/>
      <c r="B12" s="19" t="s">
        <v>33</v>
      </c>
      <c r="C12" s="15" t="s">
        <v>119</v>
      </c>
      <c r="D12" s="15"/>
      <c r="E12" s="15"/>
      <c r="F12" s="8"/>
      <c r="G12" s="8">
        <v>118000</v>
      </c>
      <c r="H12" s="14" t="s">
        <v>120</v>
      </c>
    </row>
    <row r="13" spans="1:8" ht="31.5">
      <c r="A13" s="27"/>
      <c r="B13" s="29" t="s">
        <v>121</v>
      </c>
      <c r="C13" s="15"/>
      <c r="D13" s="15"/>
      <c r="E13" s="15"/>
      <c r="F13" s="11">
        <f>SUM(F11:F12)</f>
        <v>421000</v>
      </c>
      <c r="G13" s="11">
        <f>SUM(G11:G12)</f>
        <v>118000</v>
      </c>
      <c r="H13" s="14"/>
    </row>
    <row r="14" spans="1:8" ht="15.75">
      <c r="A14" s="9"/>
      <c r="B14" s="10" t="s">
        <v>14</v>
      </c>
      <c r="C14" s="7"/>
      <c r="D14" s="7"/>
      <c r="E14" s="7"/>
      <c r="F14" s="12">
        <f>+F10+F13</f>
        <v>1737000</v>
      </c>
      <c r="G14" s="12">
        <f>+G10+G13</f>
        <v>486000</v>
      </c>
      <c r="H14" s="13"/>
    </row>
    <row r="15" spans="1:8" ht="15.75">
      <c r="A15" s="9"/>
      <c r="B15" s="10" t="s">
        <v>22</v>
      </c>
      <c r="C15" s="7"/>
      <c r="D15" s="7"/>
      <c r="E15" s="7"/>
      <c r="F15" s="95">
        <f>F14-G14</f>
        <v>1251000</v>
      </c>
      <c r="G15" s="95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4:H4"/>
    <mergeCell ref="F6:G6"/>
    <mergeCell ref="F15:G15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B23" sqref="B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41</v>
      </c>
      <c r="B1" s="98"/>
      <c r="F1" s="99" t="s">
        <v>42</v>
      </c>
      <c r="G1" s="99"/>
      <c r="H1" s="99"/>
    </row>
    <row r="2" spans="1:2" ht="15.75">
      <c r="A2" s="98" t="s">
        <v>1</v>
      </c>
      <c r="B2" s="98"/>
    </row>
    <row r="3" spans="1:2" ht="15.75">
      <c r="A3" s="26"/>
      <c r="B3" s="26"/>
    </row>
    <row r="4" spans="1:8" ht="15.75">
      <c r="A4" s="96" t="s">
        <v>2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3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6" t="s">
        <v>8</v>
      </c>
      <c r="G9" s="9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7">
        <v>39868</v>
      </c>
      <c r="B11" s="28" t="s">
        <v>26</v>
      </c>
      <c r="C11" s="15" t="s">
        <v>85</v>
      </c>
      <c r="D11" s="15"/>
      <c r="E11" s="15"/>
      <c r="F11" s="8">
        <v>759000</v>
      </c>
      <c r="G11" s="8"/>
      <c r="H11" s="14" t="s">
        <v>60</v>
      </c>
    </row>
    <row r="12" spans="1:8" ht="30">
      <c r="A12" s="27"/>
      <c r="B12" s="28" t="s">
        <v>26</v>
      </c>
      <c r="C12" s="15" t="s">
        <v>108</v>
      </c>
      <c r="D12" s="15"/>
      <c r="E12" s="15"/>
      <c r="F12" s="8"/>
      <c r="G12" s="8">
        <v>3000</v>
      </c>
      <c r="H12" s="14" t="s">
        <v>122</v>
      </c>
    </row>
    <row r="13" spans="1:8" ht="31.5">
      <c r="A13" s="9"/>
      <c r="B13" s="29" t="s">
        <v>123</v>
      </c>
      <c r="C13" s="7"/>
      <c r="D13" s="7"/>
      <c r="E13" s="7"/>
      <c r="F13" s="12">
        <f>SUM(F11:F12)</f>
        <v>759000</v>
      </c>
      <c r="G13" s="12">
        <f>SUM(G11:G12)</f>
        <v>3000</v>
      </c>
      <c r="H13" s="13"/>
    </row>
    <row r="14" spans="1:8" ht="15.75">
      <c r="A14" s="9"/>
      <c r="B14" s="10" t="s">
        <v>22</v>
      </c>
      <c r="C14" s="7"/>
      <c r="D14" s="7"/>
      <c r="E14" s="7"/>
      <c r="F14" s="95">
        <f>F13-G13</f>
        <v>756000</v>
      </c>
      <c r="G14" s="95"/>
      <c r="H14" s="13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A8" sqref="A8"/>
    </sheetView>
  </sheetViews>
  <sheetFormatPr defaultColWidth="9.00390625" defaultRowHeight="15.75"/>
  <cols>
    <col min="1" max="1" width="8.875" style="0" bestFit="1" customWidth="1"/>
    <col min="2" max="2" width="25.375" style="0" bestFit="1" customWidth="1"/>
    <col min="3" max="3" width="14.8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41</v>
      </c>
      <c r="B1" s="98"/>
      <c r="F1" s="99" t="s">
        <v>43</v>
      </c>
      <c r="G1" s="99"/>
      <c r="H1" s="99"/>
    </row>
    <row r="2" spans="1:2" ht="15.75">
      <c r="A2" s="98" t="s">
        <v>1</v>
      </c>
      <c r="B2" s="98"/>
    </row>
    <row r="3" spans="1:2" ht="15.75">
      <c r="A3" s="26"/>
      <c r="B3" s="26"/>
    </row>
    <row r="4" spans="1:8" ht="15.75">
      <c r="A4" s="96" t="s">
        <v>2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18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6" t="s">
        <v>8</v>
      </c>
      <c r="G9" s="9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7">
        <v>39868</v>
      </c>
      <c r="B11" s="29" t="s">
        <v>56</v>
      </c>
      <c r="C11" s="16"/>
      <c r="D11" s="16"/>
      <c r="E11" s="16"/>
      <c r="F11" s="11"/>
      <c r="G11" s="11">
        <v>40000</v>
      </c>
      <c r="H11" s="33" t="s">
        <v>124</v>
      </c>
    </row>
    <row r="12" spans="1:8" ht="29.25">
      <c r="A12" s="27"/>
      <c r="B12" s="29" t="s">
        <v>56</v>
      </c>
      <c r="C12" s="16"/>
      <c r="D12" s="16"/>
      <c r="E12" s="16"/>
      <c r="F12" s="11">
        <v>40000</v>
      </c>
      <c r="G12" s="11"/>
      <c r="H12" s="33" t="s">
        <v>125</v>
      </c>
    </row>
    <row r="13" spans="1:8" ht="15.75">
      <c r="A13" s="9"/>
      <c r="B13" s="29" t="s">
        <v>14</v>
      </c>
      <c r="C13" s="7"/>
      <c r="D13" s="7"/>
      <c r="E13" s="7"/>
      <c r="F13" s="12">
        <f>SUM(F11:F12)</f>
        <v>40000</v>
      </c>
      <c r="G13" s="12">
        <f>SUM(G11:G12)</f>
        <v>40000</v>
      </c>
      <c r="H13" s="13"/>
    </row>
    <row r="14" spans="1:8" ht="15.75">
      <c r="A14" s="9"/>
      <c r="B14" s="10" t="s">
        <v>22</v>
      </c>
      <c r="C14" s="7"/>
      <c r="D14" s="7"/>
      <c r="E14" s="7"/>
      <c r="F14" s="95">
        <f>F13-G13</f>
        <v>0</v>
      </c>
      <c r="G14" s="95"/>
      <c r="H14" s="13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2009-02-18T09:43:09Z</cp:lastPrinted>
  <dcterms:created xsi:type="dcterms:W3CDTF">2005-09-14T08:40:41Z</dcterms:created>
  <dcterms:modified xsi:type="dcterms:W3CDTF">2009-02-18T09:43:14Z</dcterms:modified>
  <cp:category/>
  <cp:version/>
  <cp:contentType/>
  <cp:contentStatus/>
</cp:coreProperties>
</file>