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480" windowHeight="11640" activeTab="0"/>
  </bookViews>
  <sheets>
    <sheet name="m-önk" sheetId="1" r:id="rId1"/>
    <sheet name="felhalm.bev" sheetId="2" r:id="rId2"/>
    <sheet name="felhalm.bev.tét." sheetId="3" r:id="rId3"/>
    <sheet name="műk.bev. int." sheetId="4" r:id="rId4"/>
    <sheet name="m.c.bev PH szf." sheetId="5" r:id="rId5"/>
    <sheet name="felh. kiad. int." sheetId="6" r:id="rId6"/>
    <sheet name="felhalm. kiad." sheetId="7" r:id="rId7"/>
    <sheet name="műk. és egéb kiad. int." sheetId="8" r:id="rId8"/>
    <sheet name="m.c.kiad. PH szf." sheetId="9" r:id="rId9"/>
    <sheet name="tartalék" sheetId="10" r:id="rId10"/>
    <sheet name="int.tám" sheetId="11" r:id="rId11"/>
  </sheets>
  <definedNames>
    <definedName name="_xlnm.Print_Titles" localSheetId="6">'felhalm. kiad.'!$7:$7</definedName>
    <definedName name="_xlnm.Print_Titles" localSheetId="2">'felhalm.bev.tét.'!$7:$7</definedName>
  </definedNames>
  <calcPr fullCalcOnLoad="1"/>
</workbook>
</file>

<file path=xl/sharedStrings.xml><?xml version="1.0" encoding="utf-8"?>
<sst xmlns="http://schemas.openxmlformats.org/spreadsheetml/2006/main" count="770" uniqueCount="444">
  <si>
    <t>Gróf I. Festetics György Művelődési Központ felhalmozási kiadások összesen:</t>
  </si>
  <si>
    <t>Tóvédelmi program</t>
  </si>
  <si>
    <t>Városszemléből adódó feladatok</t>
  </si>
  <si>
    <t>Önkormányzati kinevezett dolgozók juttatása</t>
  </si>
  <si>
    <t>Építéshatóság részére szintező műszer</t>
  </si>
  <si>
    <t>Teréz A. Sz. I. Intézmény Honvéd u-i épületének tűzjelző rendszer kialakítása</t>
  </si>
  <si>
    <t>Egységes közterületi tájékoztató táblarendszer 196/2007. (XII. 18.) KT. hat.</t>
  </si>
  <si>
    <t>Hévíz gyógyhely városközpont rehabilitációja - tanulmány</t>
  </si>
  <si>
    <t>I.      Polgármesteri hivatal</t>
  </si>
  <si>
    <t>II/1. GAMESZ</t>
  </si>
  <si>
    <t>II/2. Bibó István AGSZ.</t>
  </si>
  <si>
    <t>II/4. Brunszvik T. N. O. Ó.</t>
  </si>
  <si>
    <t>Hévíz Város Polgármesteri Hivatal</t>
  </si>
  <si>
    <t>e Ft</t>
  </si>
  <si>
    <t>Megnevezés</t>
  </si>
  <si>
    <t>Összesen:</t>
  </si>
  <si>
    <t>Hévíz Város Önkormányzat</t>
  </si>
  <si>
    <t>Intézmény</t>
  </si>
  <si>
    <t>Összesen</t>
  </si>
  <si>
    <t>GAMESZ</t>
  </si>
  <si>
    <t xml:space="preserve">Önkormányzati intézmények akadálymentesítése </t>
  </si>
  <si>
    <t>Széchenyi utcai forgalmi csomópont kialakítása (nagyparkoló bejárat)</t>
  </si>
  <si>
    <t>Vízjogi üzemeltetési engedélyek a város csapadékcsatorna rendszeréhez</t>
  </si>
  <si>
    <t>Martinovics utca útrekonstrukció és Fortuna utca - Hunyadi u. csatlakozó kiépítése</t>
  </si>
  <si>
    <t>Park u, Vörösmarty u. és József A. u. között, Honvéd u., Kossuth L. és Vörösmarty u. között útfelújítás</t>
  </si>
  <si>
    <t>Petőfi utca útfelújítás</t>
  </si>
  <si>
    <t>Vörösmarty u. 25. szám alatt lévő ingatlan felújítása</t>
  </si>
  <si>
    <t>Számítástechnikai eszközök beszerzése</t>
  </si>
  <si>
    <t>Beruházás áfája</t>
  </si>
  <si>
    <t>Támogatás értékű pénzeszköz átadás</t>
  </si>
  <si>
    <t>Bibó István AGSZ.</t>
  </si>
  <si>
    <t>Teréz A. Szoc. Integr. Int.</t>
  </si>
  <si>
    <t>Mindösszesen:</t>
  </si>
  <si>
    <t>1. számú melléklet</t>
  </si>
  <si>
    <t>Pénzügyi mérleg</t>
  </si>
  <si>
    <t>BEVÉTELEK</t>
  </si>
  <si>
    <t xml:space="preserve">     b.) Sajátos működési bevétel</t>
  </si>
  <si>
    <t xml:space="preserve">          Támogatás, végleges pénzeszköz-átvétel összesen:</t>
  </si>
  <si>
    <t>Működési célú bevételek összesen:</t>
  </si>
  <si>
    <t>Pénzforgalmi bevételek összesen:</t>
  </si>
  <si>
    <t>BEVÉTELEK összesen:</t>
  </si>
  <si>
    <t>BEVÉTELEK mindösszesen:</t>
  </si>
  <si>
    <t>KIADÁSOK</t>
  </si>
  <si>
    <t xml:space="preserve">     a.) Felújítás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</si>
  <si>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</si>
  <si>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</si>
  <si>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</si>
  <si>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c.) Dologi jellegű kiadás, egyéb folyó kiadás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</si>
  <si>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</si>
  <si>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</si>
  <si>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</si>
  <si>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</si>
  <si>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Működési célú kiadás összesen:</t>
  </si>
  <si>
    <t>Pénzforgalmi kiadások összesen:</t>
  </si>
  <si>
    <t>KIADÁSOK mindösszesen:</t>
  </si>
  <si>
    <t xml:space="preserve">          a.) Tárgyi eszközök, immateriális javak értékesítése</t>
  </si>
  <si>
    <t xml:space="preserve">          d.) Támogatás értékű felhalmozási pénzeszköz-átvétel</t>
  </si>
  <si>
    <t xml:space="preserve">          e.) Áht-n kívüli felhalmozási pénzeszköz-átvétel</t>
  </si>
  <si>
    <t xml:space="preserve">          f.) Felhalmozási célú kölcsön-visszatérülés</t>
  </si>
  <si>
    <t>Háziorvosi Szolgálat</t>
  </si>
  <si>
    <t xml:space="preserve">   Gépjárműadó, luxusadó</t>
  </si>
  <si>
    <t xml:space="preserve">     c.) Támogatás, végleges pénzeszköz átvétel</t>
  </si>
  <si>
    <t xml:space="preserve">          c/1. Állami támogatás</t>
  </si>
  <si>
    <t xml:space="preserve">          c/3. Áht-n kívüli működési pénzeszköz átvétel</t>
  </si>
  <si>
    <t xml:space="preserve">          c/2. Támogatás értékű működési pénzeszköz átvétel</t>
  </si>
  <si>
    <r>
      <t>Felhalmozási célú bevétel összesen:</t>
    </r>
    <r>
      <rPr>
        <i/>
        <sz val="12"/>
        <rFont val="Times New Roman"/>
        <family val="1"/>
      </rPr>
      <t xml:space="preserve"> </t>
    </r>
  </si>
  <si>
    <r>
      <t>Felhalmozási célú kiadás összesen:</t>
    </r>
    <r>
      <rPr>
        <i/>
        <sz val="12"/>
        <rFont val="Times New Roman"/>
        <family val="1"/>
      </rPr>
      <t xml:space="preserve"> </t>
    </r>
  </si>
  <si>
    <t>3.) Pénzforgalom nélküli bevétel (pénzmaradvány)</t>
  </si>
  <si>
    <t>Működési célú és egyéb bevételek összesen:</t>
  </si>
  <si>
    <t xml:space="preserve">     e.) ÁHT-n kívüli felhalmozási pénzeszköz-átadás</t>
  </si>
  <si>
    <t xml:space="preserve">     d.) Támogatás értékű felhalmozási pénzeszköz-átadás</t>
  </si>
  <si>
    <t xml:space="preserve">     c.) Tulajdoni részesedést jelentő befektetések</t>
  </si>
  <si>
    <t xml:space="preserve">     f.) Felhalmozási célú kölcsön nyújtása, feljlesztési hitel törlesztése</t>
  </si>
  <si>
    <t>Polgármesteri Hivatal</t>
  </si>
  <si>
    <t>Római utca közvilágítás, út tervezés, kivitelezés</t>
  </si>
  <si>
    <t>Sugár utcai óvoda épület bővítés tervezési díja</t>
  </si>
  <si>
    <t>Szabó L.  utca, Vajda Á. utca felújításának terv., kivit.  (1+1 Ft pályázat)</t>
  </si>
  <si>
    <t>Budai Nagy Antal és Nagy I. utcák közvilágítás bővítése</t>
  </si>
  <si>
    <t>Felújítási  kiadás mindösszesen:</t>
  </si>
  <si>
    <t>Beruházási kiadás mindösszesen:</t>
  </si>
  <si>
    <t>Támogatás értékű fejlesztési pénzeszköz átadás:</t>
  </si>
  <si>
    <t>ÁHT-n kívüli fejlesztési pénzeszköz átadás:</t>
  </si>
  <si>
    <t>Felhalmozási kölcsön nyújtása:</t>
  </si>
  <si>
    <t>Hévízi Televízió Kft. jegyzett tőkéjének biztosítása (155/2007. (X. 30.) KT. hat.)</t>
  </si>
  <si>
    <t>Mozgáskorlátozottak támogatása</t>
  </si>
  <si>
    <t>saját erő</t>
  </si>
  <si>
    <t>Rendszeres pénzbeli ellátás</t>
  </si>
  <si>
    <t>Környezetvédelmi Alap</t>
  </si>
  <si>
    <t xml:space="preserve">     g.) Előző évi pénzmaradvány felügy. szerv. részére átadás</t>
  </si>
  <si>
    <r>
      <t>1.) Felhalmozási célú bevétel</t>
    </r>
    <r>
      <rPr>
        <sz val="12"/>
        <rFont val="Times New Roman"/>
        <family val="1"/>
      </rPr>
      <t xml:space="preserve"> </t>
    </r>
  </si>
  <si>
    <r>
      <t>2.) Működési célú bevétel</t>
    </r>
    <r>
      <rPr>
        <sz val="12"/>
        <rFont val="Times New Roman"/>
        <family val="1"/>
      </rPr>
      <t xml:space="preserve"> </t>
    </r>
  </si>
  <si>
    <t xml:space="preserve">     a.) Intézményi működési bevétel </t>
  </si>
  <si>
    <r>
      <t>1.) Felhalmozási célú kiadás</t>
    </r>
    <r>
      <rPr>
        <sz val="12"/>
        <rFont val="Times New Roman"/>
        <family val="1"/>
      </rPr>
      <t xml:space="preserve"> </t>
    </r>
  </si>
  <si>
    <r>
      <t>2.) Működési célú kiadás</t>
    </r>
    <r>
      <rPr>
        <sz val="12"/>
        <rFont val="Times New Roman"/>
        <family val="1"/>
      </rPr>
      <t xml:space="preserve">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</si>
  <si>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</si>
  <si>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</si>
  <si>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</si>
  <si>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</si>
  <si>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</si>
  <si>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</si>
  <si>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</si>
  <si>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</si>
  <si>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</si>
  <si>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</si>
  <si>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</si>
  <si>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</si>
  <si>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</si>
  <si>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</si>
  <si>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</si>
  <si>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</si>
  <si>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</si>
  <si>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Pénzmaradvány</t>
  </si>
  <si>
    <t>Teréz Anya Szociális Integrált Intézmény</t>
  </si>
  <si>
    <t>1/c/1. számú melléklet</t>
  </si>
  <si>
    <t>1/b. számú melléklet</t>
  </si>
  <si>
    <t>1/e. számú melléklet</t>
  </si>
  <si>
    <t>Fogorvosi szolgálat szakmai min. követelmény teljesítése, autokláv (sterilizáló) besz.</t>
  </si>
  <si>
    <t>Teréz Anya Szociális Integrált Intézmény felhalmozási kiadások összesen:</t>
  </si>
  <si>
    <t>Mozgókönyvtári rendszer kialakításához hardver és szoftver beszerzés</t>
  </si>
  <si>
    <t xml:space="preserve">Digitális fényképezőgép </t>
  </si>
  <si>
    <t>Módosító összeg</t>
  </si>
  <si>
    <t>II/3. Illyés Gy. Á. és M. Isk.</t>
  </si>
  <si>
    <t>II/5. Teréz A. Szoc. I. Int.</t>
  </si>
  <si>
    <t>II/9. I. Festetics Gy.M.Kp.</t>
  </si>
  <si>
    <t>II/3. Illyés Gy. Á. és M. I.</t>
  </si>
  <si>
    <t>Mód. ö.</t>
  </si>
  <si>
    <t>Működési bevétel összesen</t>
  </si>
  <si>
    <t>Műk.-i célú és egyéb bevételek össz.:</t>
  </si>
  <si>
    <t xml:space="preserve">   2008. évi 13. havi 50 %-a és bérfejl. állami t.</t>
  </si>
  <si>
    <t>Népszavazás</t>
  </si>
  <si>
    <t>II/5. Teréz A.Szoc. Integr. Int.</t>
  </si>
  <si>
    <t>II/9. Gr. I. Festetics Gy. Műv. Kp.</t>
  </si>
  <si>
    <t>Átadott péneszköz</t>
  </si>
  <si>
    <t>Dr. Babócsay utcai szennyvízcsatorna építése</t>
  </si>
  <si>
    <t>Ady utcai gyalogátkelőhely létesítése a Vörösmarty u. csatlakozásánál</t>
  </si>
  <si>
    <t>GAMESZ felhalmozási kiadás összesen</t>
  </si>
  <si>
    <t>Immateriális javak vásárlása</t>
  </si>
  <si>
    <t>Szoftvervásárlás, szoftverfejlesztés</t>
  </si>
  <si>
    <t>Immateriális javak vásárlása összesen:</t>
  </si>
  <si>
    <t>Városi új autóbusz-pályaudvar (közösségi közlekedési infrastruktúra projekt)</t>
  </si>
  <si>
    <t>Közoktatási infrastruktúra és szolg. fejlesztés projekt</t>
  </si>
  <si>
    <t>Támogatás értékű fejlesztési pénzeszköz átadás</t>
  </si>
  <si>
    <t>Balatoni térség turisztikai vonzerő projekt (előkészítés és sikerdíj)</t>
  </si>
  <si>
    <t>Támogatás értékű fejlesztési pénzeszköz átadás összesen:</t>
  </si>
  <si>
    <t>Hévízi Önkéntes Tűzoltó Egyesület</t>
  </si>
  <si>
    <t>Hetednapi Adventista Egyház Hévízi Gyülekezete</t>
  </si>
  <si>
    <t>Keszthely Város és Vonzáskörzete Tűzelleni Védekezésért Közalapítvány</t>
  </si>
  <si>
    <t>Római Katolikus Egyházközösség Hévíz</t>
  </si>
  <si>
    <t>II/5. Teréz A. Sz. Int. Int.</t>
  </si>
  <si>
    <t>II/8. Gróf I. Festetics Gy. M. Kp.</t>
  </si>
  <si>
    <t>Szennyvíz-elvezetés és kez.</t>
  </si>
  <si>
    <t>Hévíz Város Polgármesteri Hivatala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</si>
  <si>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</si>
  <si>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</si>
  <si>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</si>
  <si>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</si>
  <si>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Lapkiadás</t>
  </si>
  <si>
    <t>Magasépítőipar</t>
  </si>
  <si>
    <t>Utazásszervezés</t>
  </si>
  <si>
    <t>Saját v. bérelt ingatlan hasznosítás</t>
  </si>
  <si>
    <t>Területi igazgatási szervek</t>
  </si>
  <si>
    <t xml:space="preserve">   Műszak</t>
  </si>
  <si>
    <t>Igazgatás</t>
  </si>
  <si>
    <t>Közterület-felügyelet</t>
  </si>
  <si>
    <t>Okmányiroda</t>
  </si>
  <si>
    <t>Város és községgazdálkodás</t>
  </si>
  <si>
    <t>Önkormányzatok elszámolása</t>
  </si>
  <si>
    <t xml:space="preserve">   Normatív állami támogatás</t>
  </si>
  <si>
    <t xml:space="preserve">   Normatív kötött felhaszn. tám.</t>
  </si>
  <si>
    <t>Háziorvosi szolgálat (orvosi ügyelet)</t>
  </si>
  <si>
    <t>Családsegítés</t>
  </si>
  <si>
    <t>1/d/1. számú melléklet</t>
  </si>
  <si>
    <t>Személyi juttatás összesen</t>
  </si>
  <si>
    <t>Szociálpolitikai juttatás</t>
  </si>
  <si>
    <t>Magasépítés</t>
  </si>
  <si>
    <t>Közutak, hidak üzemeltetése</t>
  </si>
  <si>
    <t>Ingatlanhasznosítás</t>
  </si>
  <si>
    <t>Területi körzeti igazgatás</t>
  </si>
  <si>
    <t xml:space="preserve">     gyámügy</t>
  </si>
  <si>
    <t xml:space="preserve">     műszak</t>
  </si>
  <si>
    <t>Területi körz. ig. összesen:</t>
  </si>
  <si>
    <t>Város- és községgazd.</t>
  </si>
  <si>
    <t>Közvilágítás</t>
  </si>
  <si>
    <t>Állategészségügy</t>
  </si>
  <si>
    <t>Eseti pénzbeni ellátás</t>
  </si>
  <si>
    <t>Működési célú kiadások összesen:</t>
  </si>
  <si>
    <t>Munkaadót terhelő elvonás</t>
  </si>
  <si>
    <t>Dologi jellegű kiadás, egyéb folyó kiadás</t>
  </si>
  <si>
    <t>Támogatás értékű működési pénzeszköz átadás</t>
  </si>
  <si>
    <t>ÁHT-n kívüli működési pénzeszköz átadás</t>
  </si>
  <si>
    <t>Polgármesteri hivatal</t>
  </si>
  <si>
    <t>Gróf I. Festetics György Művelődési Központ</t>
  </si>
  <si>
    <t>I.     Polgármesteri hivatal</t>
  </si>
  <si>
    <t>Intézményfinanszírozás</t>
  </si>
  <si>
    <t>Működési kiadás önkormányzati szinten</t>
  </si>
  <si>
    <t>Támogatás önkormányzati forrásból</t>
  </si>
  <si>
    <t>Működési célú és egyéb bevételek összesen</t>
  </si>
  <si>
    <t>II. GAMESZ és részben önállóan gazd. int. ö.:</t>
  </si>
  <si>
    <t>Eon közműfejlesztési hozzájárulás (Martinovics utca)</t>
  </si>
  <si>
    <t>ÁHT-n kívüli fejlesztési pénzeszköz átadás</t>
  </si>
  <si>
    <t>ÁHT-n kívüli fejlesztési pénzeszköz  átadás összesen:</t>
  </si>
  <si>
    <t>Hévízi  TV stúdiójának kialakítása</t>
  </si>
  <si>
    <t>Dombi sétány járda és csapadékvíz elvezetés</t>
  </si>
  <si>
    <t>Bartók Béla utcai járda csapadékvíz elvezetés</t>
  </si>
  <si>
    <t>Ingatlanok beruházása</t>
  </si>
  <si>
    <t>Jókai utca járdarekonstrukció</t>
  </si>
  <si>
    <t>Arany J. u. Árpád u. 070/116. hrsz-ú út és csap.csat. és járda</t>
  </si>
  <si>
    <t>Felújítások mindösszesen:</t>
  </si>
  <si>
    <t>Ingatlanok beruházása összesen:</t>
  </si>
  <si>
    <t>Mikrobusz beszerzés</t>
  </si>
  <si>
    <t>Sporteszközök vásárlása</t>
  </si>
  <si>
    <t>Helyi közutak</t>
  </si>
  <si>
    <t>Hévíz Szabályozási Tervének módosítása</t>
  </si>
  <si>
    <t>Motorkerékpár vásárlása</t>
  </si>
  <si>
    <t>Felhalmozási kölcsön nyújtása</t>
  </si>
  <si>
    <t>Sorszám</t>
  </si>
  <si>
    <t xml:space="preserve">   Helyi adók, pótlék, bírság</t>
  </si>
  <si>
    <t xml:space="preserve">   Lakbér, talajterhelési díj</t>
  </si>
  <si>
    <t>Kölcsön folyósítása</t>
  </si>
  <si>
    <t>házt.-nak</t>
  </si>
  <si>
    <t>vállalk-nak</t>
  </si>
  <si>
    <t>Gamesz és részben önálló intézményei</t>
  </si>
  <si>
    <t>II/1.  GAMESZ</t>
  </si>
  <si>
    <t>felhalmozási kiadások  forrásösszetétele intézményenként</t>
  </si>
  <si>
    <t>Tulajdoni részesedést jelentő befekt.</t>
  </si>
  <si>
    <t>II/2.  Bibó István AGSZ</t>
  </si>
  <si>
    <t>Dologi jellegű és egyéb folyó kiadás</t>
  </si>
  <si>
    <t>Ellátottak pénzbeli juttatása</t>
  </si>
  <si>
    <t>Szociálpol. juttatás</t>
  </si>
  <si>
    <t>II. GAMESZ és részben önálló int. össz.:</t>
  </si>
  <si>
    <t>1/d. számú melléklet</t>
  </si>
  <si>
    <t>működési és egyéb kiadásai kiemelt előirányzatonként</t>
  </si>
  <si>
    <t xml:space="preserve">Személyi juttatás </t>
  </si>
  <si>
    <t>Támogatás értékű és ÁHT-n kívüli működési célú pe. átadás</t>
  </si>
  <si>
    <t>Munkaadót terhelő járulék</t>
  </si>
  <si>
    <t xml:space="preserve">működési célú és egyéb kiadások </t>
  </si>
  <si>
    <t>Hévíz - Alsópáhok elkerülő út -73178. jelű bekötőút összekötés kiviteli és kisajátítási tervkészítéséhez</t>
  </si>
  <si>
    <t>beruházási és felhalmozási kiadásai</t>
  </si>
  <si>
    <t>Felújítás</t>
  </si>
  <si>
    <t>Felújítás ÁFÁ-ja</t>
  </si>
  <si>
    <t>Beruházás ÁFÁ-ja</t>
  </si>
  <si>
    <t>Beruházások ÁFÁ-ja</t>
  </si>
  <si>
    <t>Önkormányzati felhalmozási kiadások mindösszesen:</t>
  </si>
  <si>
    <t xml:space="preserve">   Átengedett központi adók, SZJA 8 %</t>
  </si>
  <si>
    <t xml:space="preserve">          c.) Pénzügyi felhalmozási befektetések </t>
  </si>
  <si>
    <t xml:space="preserve">          b.) Sajátos felhalmozási bevétel</t>
  </si>
  <si>
    <t>4.) Finanszírozási bevételek befektetés célú</t>
  </si>
  <si>
    <t>5.) Finanszírozási bevételek, fogatási célú</t>
  </si>
  <si>
    <t>3.) Finanszírozási kiadások befektetés célú</t>
  </si>
  <si>
    <r>
      <t xml:space="preserve">4.) Finanszírozási kiadások </t>
    </r>
    <r>
      <rPr>
        <sz val="12"/>
        <rFont val="Times New Roman"/>
        <family val="1"/>
      </rPr>
      <t>(értékpapírvásárlás, forgatási célú)</t>
    </r>
  </si>
  <si>
    <t>5.) Pénzforgalom nélküli  kiadás (tartalék)</t>
  </si>
  <si>
    <t>GAMESZ és részben önállóan gazdálkodó int. felhalmozási kiadások összesen:</t>
  </si>
  <si>
    <t>Meglévő gyalogátkelőhelyek szabványos megvilágítása</t>
  </si>
  <si>
    <t>2008. évi költségvetési rendelet</t>
  </si>
  <si>
    <t>11. számú melléklet</t>
  </si>
  <si>
    <t>intézmények támogatása</t>
  </si>
  <si>
    <t>Működési támogatás</t>
  </si>
  <si>
    <t>állami</t>
  </si>
  <si>
    <t>II/1.</t>
  </si>
  <si>
    <t>II/2.</t>
  </si>
  <si>
    <t>II/3.</t>
  </si>
  <si>
    <t>II/4.</t>
  </si>
  <si>
    <t>II/5.</t>
  </si>
  <si>
    <t>II/9.</t>
  </si>
  <si>
    <t>Költségvetési támogatás összesen:</t>
  </si>
  <si>
    <t>Bibó István AGSZ felhalmozási kiadás összesen:</t>
  </si>
  <si>
    <t>Vörösmarty u. 38. szám épülete előtt gyalogátkelőhely  kialakítása</t>
  </si>
  <si>
    <t>7 db parkolóautómata vásárlása 169/2006. (X. 31.) KT. hat.</t>
  </si>
  <si>
    <t>Gépek, berendezések beszerzése</t>
  </si>
  <si>
    <t>Felújítás összesen:</t>
  </si>
  <si>
    <t>Felújítások ÁFÁ-ja:</t>
  </si>
  <si>
    <t>Beruházás</t>
  </si>
  <si>
    <t>Gépek, berendezések beszerzése összesen:</t>
  </si>
  <si>
    <t>Beruházások összesen:</t>
  </si>
  <si>
    <t>Beruházások mindösszesen:</t>
  </si>
  <si>
    <t>Polgármesteri hivatal felhalmozási kiadásai összesen:</t>
  </si>
  <si>
    <t>Honvéd utca járdarekonstrukció</t>
  </si>
  <si>
    <t>kiadási tartalék</t>
  </si>
  <si>
    <t>Céltartalék</t>
  </si>
  <si>
    <t>Pályázati Alap</t>
  </si>
  <si>
    <t>Környezetvédelmi programtól adódó feladatok</t>
  </si>
  <si>
    <t>Gépjármű-várakozóhely Építési Alap</t>
  </si>
  <si>
    <t>Polgármesteri hatáskörben felhasználható</t>
  </si>
  <si>
    <t>Polgármesteri hivatal céltartalék összesen:</t>
  </si>
  <si>
    <t>Általános tartalék</t>
  </si>
  <si>
    <t>Testületi hatáskörben felhasználható</t>
  </si>
  <si>
    <t>Általános tartalék összesen:</t>
  </si>
  <si>
    <t>Kiadási tartalék mindösszesen:</t>
  </si>
  <si>
    <t>Működési célú pénzmaradvány</t>
  </si>
  <si>
    <t>Felhalmozási célú pénzmaradvány</t>
  </si>
  <si>
    <t>Pénzforgalom nélküli bevétel összesen:</t>
  </si>
  <si>
    <t>1/c. számú melléklet</t>
  </si>
  <si>
    <t>1/b/1. számú melléklet</t>
  </si>
  <si>
    <t>Hévíz-Alsópáhok elkerülő út 73178. jelű bekötőút kiviteli és kisajátítási tervkészítéshez LK 18</t>
  </si>
  <si>
    <t>1/a. számú  melléklet</t>
  </si>
  <si>
    <t>felhalmozási bevételei kiemelt előirányzatonként</t>
  </si>
  <si>
    <t>Tárgyi eszköz, immateriális javak értékesítése</t>
  </si>
  <si>
    <t>Sajátos felhalmozási bevétel</t>
  </si>
  <si>
    <t>Pénzügyi befektetések</t>
  </si>
  <si>
    <t>Támogatás értékű felhalmozási pénzeszköz átvétel</t>
  </si>
  <si>
    <t>ÁHT-n kívüli felhalmozási pénzeszköz átvétel</t>
  </si>
  <si>
    <t>Felhalmozási célú kölcsön visszatérülés</t>
  </si>
  <si>
    <t>GAMESZ és int. össz.</t>
  </si>
  <si>
    <t>II/3. Illyés Gy.Ált.és Műv. Isk.</t>
  </si>
  <si>
    <t>II/5. Teréz A. Szociális Int.Int.</t>
  </si>
  <si>
    <t>II/9. Gr. I. Festetics Gy. M. Kp.</t>
  </si>
  <si>
    <t>1/a/1. számú melléklet</t>
  </si>
  <si>
    <t>felhalmozási célú bevétel</t>
  </si>
  <si>
    <t>Felhalmozási és tőkejellegű bevétel</t>
  </si>
  <si>
    <t>Tárgyi eszközök értékesítése</t>
  </si>
  <si>
    <t xml:space="preserve">Gépkocsiértékesítés </t>
  </si>
  <si>
    <t>Gépjármű várakozóhely megváltás</t>
  </si>
  <si>
    <t>Parkolóautómata (7 db) értékesítés</t>
  </si>
  <si>
    <t>Tárgyi eszközök, immateriális javak értékesítése össz.: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</si>
  <si>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</si>
  <si>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</si>
  <si>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</si>
  <si>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</si>
  <si>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</si>
  <si>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Honvéd, József A. út útburkolat</t>
  </si>
  <si>
    <t>Támogatás értékű felhalmozási pénzeszköz átvétel összesen:</t>
  </si>
  <si>
    <t>Felhalmozási célú kölcsön-visszatérülés</t>
  </si>
  <si>
    <t>Lakásépítési kölcsön visszatérülés</t>
  </si>
  <si>
    <t>Felhalmozási célú kölcsön-visszatérülés összesen:</t>
  </si>
  <si>
    <t>Fejlesztési célú pénzmaradvány visszavétel</t>
  </si>
  <si>
    <t>Polgármesteri hivatal mindösszesen:</t>
  </si>
  <si>
    <t>Támogatás önkormányzati forrás</t>
  </si>
  <si>
    <t>Fejlesztési célú pénzmaradvány</t>
  </si>
  <si>
    <t>Bibó István AGSZ. össz.:</t>
  </si>
  <si>
    <t>Illyés Gyula Ált. és Műv. Iskola</t>
  </si>
  <si>
    <t>Teréz Anya Szociális Integrált Intézmény össz.:</t>
  </si>
  <si>
    <t xml:space="preserve">Támogatás önkormányzati forrás </t>
  </si>
  <si>
    <t>Gróf I. Festetics György Művelődési Központ össz.:</t>
  </si>
  <si>
    <t>GAMESZ és intézményei felhalmozási bev. összesen:</t>
  </si>
  <si>
    <t>Felhalmozási célú bevétel mindösszesen</t>
  </si>
  <si>
    <t>Halmozódás nélküli felhalm. célú bevétel önk. mindössz.</t>
  </si>
  <si>
    <t>Felhalmozási célú pénzmaradvány (-)</t>
  </si>
  <si>
    <t>Halmozódás nélküli és felhalmozási célő pénzmaradvány nélküli felhalmozási célú bevétel önk. mindösszesen:</t>
  </si>
  <si>
    <t>Tárgyi eszköz értékesítés (Ford+Mazda kisteherautó)</t>
  </si>
  <si>
    <t>GAMESZ összesen:</t>
  </si>
  <si>
    <t>Támogatás felügyeleti szervtől felhalmozásra (-)</t>
  </si>
  <si>
    <t xml:space="preserve">   Központosított állami támogatás</t>
  </si>
  <si>
    <t xml:space="preserve">   Egyéb központi támogatás</t>
  </si>
  <si>
    <t>Gyerekjóléti szolgálat</t>
  </si>
  <si>
    <t>Óvodai nevelés, iskolai előkészítő</t>
  </si>
  <si>
    <t>Nappali ált. iskolai oktatás</t>
  </si>
  <si>
    <t>Közművelődési, könyvtári tevékenység</t>
  </si>
  <si>
    <t>Házi segítségnyújtás+jelzőrendszeres házi segítségnyújtás</t>
  </si>
  <si>
    <t>Köztéri játszótér (Sugár u. és Vörösmarty u. sarok)</t>
  </si>
  <si>
    <t>Brunszvik T. N. O. Óvoda Sugár utcai épület tetőfelújítás</t>
  </si>
  <si>
    <t>Hévíz, Hunyadi (Dr. Babócsay-Zrínyi u. közötti szakasz)-Martinovics u. útburkolat megerősítés (1+1 Ft)</t>
  </si>
  <si>
    <t>Hévíz gyógyhely városközpont közmű alaptérkép</t>
  </si>
  <si>
    <t>Brunszvik T. N. O. Óvoda mindkét tagintézmény udvarrész térkövezése</t>
  </si>
  <si>
    <t>Brunszvik T. N. O. Óvoda Sugár úti tagin. udvari kerékpározóhely kialakítása</t>
  </si>
  <si>
    <t>18.</t>
  </si>
  <si>
    <t>19.</t>
  </si>
  <si>
    <t>20.</t>
  </si>
  <si>
    <t>Hévíz gyógyhely városközpont rehabilitációja</t>
  </si>
  <si>
    <t>Gépkocsi beszerzés konyha részére</t>
  </si>
  <si>
    <t>2 db kismotor beszerzés</t>
  </si>
  <si>
    <t>Illyés Gyula Általános és Művészeti Iskola</t>
  </si>
  <si>
    <t>Udvari játszótér bővítés</t>
  </si>
  <si>
    <t>Illyés Gyula Általános és Művészeti Iskola felhalmozási kiadás összesen:</t>
  </si>
  <si>
    <t>Utazásszervezés, idegenvezetés</t>
  </si>
  <si>
    <t>Eü-i ellátások egyéb feladatai</t>
  </si>
  <si>
    <t>Nappali óvodai nevelés, iskolai előkészítő</t>
  </si>
  <si>
    <t>Sportlétesítmények működtetése</t>
  </si>
  <si>
    <t>kistérségi</t>
  </si>
  <si>
    <t>Gr. I. Festetics Gy. M. Kp.</t>
  </si>
  <si>
    <t>Illyés Gy. Ált. és Műv. I.</t>
  </si>
  <si>
    <t>Brunszvik T.N.O. Óvoda</t>
  </si>
  <si>
    <t>Őrangyalok Európai Alapítvány</t>
  </si>
  <si>
    <t>Illyés Gy. Ált. és Műv. Isk. aula és főbejárat nyílászáró csere, átjáró átép., sportcsarnok bővítése öltözővel és szertárral</t>
  </si>
  <si>
    <t>Hunyadi-(Dr. Babócsay-Zrínyi u. között)- Martinovics utcák burkolat felújítása</t>
  </si>
  <si>
    <t>Széchenyi szobor</t>
  </si>
  <si>
    <t>Brunszvik Teréz Napközi Otthonos Óvoda</t>
  </si>
  <si>
    <t>ÁHT-n kívüli pénzeszk. átvétel Nemzeti Kulturális Alap</t>
  </si>
  <si>
    <t>ÁHT-n kívüli pénzeszk. átvétel CineReal Kft.</t>
  </si>
  <si>
    <t>Nappali rendszerű gimnáziumi nevelés, oktatás</t>
  </si>
  <si>
    <t>Környezetvédelmi program+helyi hulladékgazd. terv. felülvizsgálata</t>
  </si>
  <si>
    <t>Polgármesteri Hivatal szervezet fejlesztése projekt terv</t>
  </si>
  <si>
    <t>21.</t>
  </si>
  <si>
    <t>Gyógyszertár alatti helyiségcsoport (1069/5/A/1; 1069/5/A/2; 1069/5/A/3. hrsz.) megvásárlása</t>
  </si>
  <si>
    <t>7 db parkolóautómata vásárlás 21/2008. (II. 12.) KT. hat., 83/2008. (V.15.) KT. hat és 128/2008. (VI. 24.) KT. hat.</t>
  </si>
  <si>
    <t>Széchenyi István bronz szobor</t>
  </si>
  <si>
    <t>Palatinus Polgári Társulás Komárno</t>
  </si>
  <si>
    <t>Udvari favonat beszerzése</t>
  </si>
  <si>
    <t>Brunszvik Teréz Napközi Otthonos Óvoda felhalmozási kiadás összesen:</t>
  </si>
  <si>
    <t>Mozi digitalizálása</t>
  </si>
  <si>
    <t>Könyv és zeneműkiadás</t>
  </si>
  <si>
    <t>Szociális étkezés</t>
  </si>
  <si>
    <t>Házi segítségnyújtás</t>
  </si>
  <si>
    <t>Ált. Isk. nappali rendszerű nevelés oktatás</t>
  </si>
  <si>
    <t>Eseti keresegkiegészítés</t>
  </si>
  <si>
    <t>Társult önk. hozzáj.</t>
  </si>
  <si>
    <t>Hévíz története irodalmi jegyzékkel bővített oktatási segédkönyv</t>
  </si>
  <si>
    <t>Műemlékvédelem alá eső épületek felújításának támogatása (16/2007. (VI. 1.) Ör.)</t>
  </si>
  <si>
    <t>XII.23-i mód. ei.</t>
  </si>
  <si>
    <t>XII.23-i Mód. ei.</t>
  </si>
  <si>
    <t>Széchenyi szoborra (Hévízgyógyfürdő és Szent András Reumakórház Kht.</t>
  </si>
  <si>
    <t>Állami támogatás fejlesztésre</t>
  </si>
  <si>
    <t>ÁHT-n kívüli felhalmozási célú pénzeszköz átvétel</t>
  </si>
  <si>
    <t>Illyés Gyula Általános és Művészeti Iskola összesen:</t>
  </si>
  <si>
    <t>Brunszvik Teréz Napközi Otthonos Óvoda összesen:</t>
  </si>
  <si>
    <t>ÁHT-n kívüli pénzeszköz átvétel</t>
  </si>
  <si>
    <t>Támogatás állami forrásból (-)</t>
  </si>
  <si>
    <t>Szakszolgálat</t>
  </si>
  <si>
    <t>Hévíz, József A. u. 2. eégzségügyi alapellátási intézet akadálymentesítése</t>
  </si>
  <si>
    <t>22.</t>
  </si>
  <si>
    <t>Hunyadi u. déli oldali járda (Dr. Babocsay és Zrínyi u. között)</t>
  </si>
  <si>
    <t>Hévízi egészségügyi alapellátási int. személyfelvonó</t>
  </si>
  <si>
    <t>Nagynyomású mosóberendezés beszerzése</t>
  </si>
  <si>
    <t>3 db laptop vásárlása</t>
  </si>
  <si>
    <t>Szerver beszerzése</t>
  </si>
  <si>
    <t>Pianínó beszerzése</t>
  </si>
  <si>
    <t>Hévízi TV Non-profit Kft. lekötött tartalékra</t>
  </si>
  <si>
    <t>Kézfogás Harangjáért Alapítvány</t>
  </si>
  <si>
    <t>Önkormányzati felhalmozási támogatás intézmények részére</t>
  </si>
  <si>
    <t>Állami felhalmozási támogatás intézmények részére</t>
  </si>
  <si>
    <t>Konyhai beruházás</t>
  </si>
  <si>
    <t>Hardver beszerzés (szakmai informatikai normatíva)</t>
  </si>
  <si>
    <t>Szakképzés beruházása</t>
  </si>
  <si>
    <t>Iskolaudvarra gumi tégla</t>
  </si>
  <si>
    <t>2 db laptop és projektor vásárlás</t>
  </si>
  <si>
    <t>Szintetizátor és projektor vásárlása</t>
  </si>
  <si>
    <t>Pianínó vásárlása</t>
  </si>
  <si>
    <t>Informatikai eszköz beszerzés (számítógép, monitor v. nyomtató)</t>
  </si>
  <si>
    <t>Önkormányzattól felhalmozási célra átadott támogatás (-)</t>
  </si>
  <si>
    <t>Államtól felhalmozási célra átadott támogatás (-)</t>
  </si>
  <si>
    <t xml:space="preserve">Fejlesztési támogatás </t>
  </si>
  <si>
    <t>összesen</t>
  </si>
  <si>
    <t>Mindösszesen</t>
  </si>
  <si>
    <t>Hévíz, József A. u. 2. egészségügyi alapellátási intézet akadálymentesítése</t>
  </si>
  <si>
    <t>XII. 23-i mód ei.</t>
  </si>
  <si>
    <t>2009.II.27-i mód. ei.</t>
  </si>
  <si>
    <t>2009.II.27-i Mód. ei.</t>
  </si>
  <si>
    <t>KÖVICE 2004</t>
  </si>
  <si>
    <t>XII.23-i mód.</t>
  </si>
  <si>
    <t>2009.II. 27-i mód. ei.</t>
  </si>
  <si>
    <t>Rendszeres pénzbeli gyermekvédelmi ellátás</t>
  </si>
  <si>
    <t>KÖVICE 2004. pályázatban résztvevő önkormányzatok (Hulladékgazdálkodási terv)</t>
  </si>
  <si>
    <t>Körzetközponti jegyzők érettségivel kapcs. feladatellátás</t>
  </si>
  <si>
    <t>Előrehozott öregségi nyugdíjjogosul köztisztviselő támogatása</t>
  </si>
  <si>
    <t>2008. évi szakmai vizsgák támogatása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</si>
</sst>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name val="Arial CE"/>
      <family val="0"/>
    </font>
    <font>
      <i/>
      <sz val="10"/>
      <name val="Times New Roman"/>
      <family val="1"/>
    </font>
    <font>
      <b/>
      <i/>
      <u val="single"/>
      <sz val="12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u val="single"/>
      <sz val="12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" fillId="0" borderId="0" xfId="19" applyFont="1" applyBorder="1">
      <alignment/>
      <protection/>
    </xf>
    <xf numFmtId="3" fontId="1" fillId="0" borderId="0" xfId="19" applyNumberFormat="1" applyFont="1" applyBorder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1" applyFont="1" applyBorder="1" applyAlignment="1">
      <alignment horizontal="center"/>
      <protection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11" fillId="0" borderId="0" xfId="21" applyFo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Alignment="1">
      <alignment horizontal="left" vertical="center" wrapText="1"/>
      <protection/>
    </xf>
    <xf numFmtId="0" fontId="11" fillId="0" borderId="0" xfId="21" applyFont="1" applyAlignment="1">
      <alignment horizontal="center" vertical="center" wrapText="1"/>
      <protection/>
    </xf>
    <xf numFmtId="0" fontId="11" fillId="0" borderId="0" xfId="21" applyFont="1" applyAlignment="1">
      <alignment horizontal="left" vertical="center" wrapText="1"/>
      <protection/>
    </xf>
    <xf numFmtId="3" fontId="11" fillId="0" borderId="0" xfId="21" applyNumberFormat="1" applyFont="1">
      <alignment/>
      <protection/>
    </xf>
    <xf numFmtId="0" fontId="16" fillId="0" borderId="0" xfId="21" applyFont="1" applyAlignment="1">
      <alignment horizontal="left" vertical="center" wrapText="1"/>
      <protection/>
    </xf>
    <xf numFmtId="3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0" fontId="6" fillId="0" borderId="0" xfId="0" applyFont="1" applyAlignment="1">
      <alignment/>
    </xf>
    <xf numFmtId="0" fontId="4" fillId="0" borderId="1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textRotation="90"/>
      <protection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20" applyFont="1">
      <alignment/>
      <protection/>
    </xf>
    <xf numFmtId="0" fontId="12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3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11" fillId="0" borderId="0" xfId="20" applyFont="1">
      <alignment/>
      <protection/>
    </xf>
    <xf numFmtId="0" fontId="4" fillId="0" borderId="0" xfId="20" applyFont="1" applyBorder="1" applyAlignment="1">
      <alignment horizontal="center" vertical="center" wrapText="1"/>
      <protection/>
    </xf>
    <xf numFmtId="0" fontId="2" fillId="0" borderId="0" xfId="20" applyFont="1" applyBorder="1">
      <alignment/>
      <protection/>
    </xf>
    <xf numFmtId="3" fontId="2" fillId="0" borderId="0" xfId="20" applyNumberFormat="1" applyFont="1" applyBorder="1">
      <alignment/>
      <protection/>
    </xf>
    <xf numFmtId="0" fontId="1" fillId="0" borderId="0" xfId="20" applyFont="1" applyBorder="1">
      <alignment/>
      <protection/>
    </xf>
    <xf numFmtId="3" fontId="1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0" fontId="3" fillId="0" borderId="0" xfId="20" applyFont="1" applyBorder="1">
      <alignment/>
      <protection/>
    </xf>
    <xf numFmtId="3" fontId="3" fillId="0" borderId="0" xfId="20" applyNumberFormat="1" applyFont="1" applyBorder="1">
      <alignment/>
      <protection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" fillId="0" borderId="0" xfId="19" applyNumberFormat="1" applyFont="1" applyBorder="1" quotePrefix="1">
      <alignment/>
      <protection/>
    </xf>
    <xf numFmtId="3" fontId="4" fillId="0" borderId="3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3" fontId="1" fillId="0" borderId="0" xfId="20" applyNumberFormat="1" applyFont="1">
      <alignment/>
      <protection/>
    </xf>
    <xf numFmtId="0" fontId="10" fillId="0" borderId="1" xfId="20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6" xfId="20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right"/>
      <protection/>
    </xf>
    <xf numFmtId="0" fontId="2" fillId="0" borderId="0" xfId="20" applyFont="1" applyAlignment="1">
      <alignment horizontal="center"/>
      <protection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4" fillId="0" borderId="0" xfId="21" applyFont="1" applyAlignment="1">
      <alignment horizontal="right"/>
      <protection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2006.I.févi pénzügyi mérleg" xfId="19"/>
    <cellStyle name="Normál_Kiss Anita" xfId="20"/>
    <cellStyle name="Normál_konc. 2005. év tábl.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E78"/>
  <sheetViews>
    <sheetView tabSelected="1" workbookViewId="0" topLeftCell="A1">
      <selection activeCell="A44" sqref="A44"/>
    </sheetView>
  </sheetViews>
  <sheetFormatPr defaultColWidth="11.421875" defaultRowHeight="15" customHeight="1"/>
  <cols>
    <col min="1" max="1" width="62.57421875" style="1" customWidth="1"/>
    <col min="2" max="2" width="10.421875" style="1" customWidth="1"/>
    <col min="3" max="16384" width="11.421875" style="1" customWidth="1"/>
  </cols>
  <sheetData>
    <row r="1" spans="2:4" ht="15" customHeight="1">
      <c r="B1" s="104" t="s">
        <v>33</v>
      </c>
      <c r="C1" s="104"/>
      <c r="D1" s="104"/>
    </row>
    <row r="2" spans="1:4" ht="15" customHeight="1">
      <c r="A2" s="109" t="s">
        <v>16</v>
      </c>
      <c r="B2" s="109"/>
      <c r="C2" s="109"/>
      <c r="D2" s="109"/>
    </row>
    <row r="3" spans="1:4" ht="15" customHeight="1">
      <c r="A3" s="109" t="s">
        <v>253</v>
      </c>
      <c r="B3" s="109"/>
      <c r="C3" s="109"/>
      <c r="D3" s="109"/>
    </row>
    <row r="4" spans="1:4" ht="15" customHeight="1">
      <c r="A4" s="109" t="s">
        <v>34</v>
      </c>
      <c r="B4" s="109"/>
      <c r="C4" s="109"/>
      <c r="D4" s="109"/>
    </row>
    <row r="5" spans="1:4" ht="15" customHeight="1">
      <c r="A5" s="110" t="s">
        <v>13</v>
      </c>
      <c r="B5" s="110"/>
      <c r="C5" s="110"/>
      <c r="D5" s="110"/>
    </row>
    <row r="6" spans="1:2" ht="15" customHeight="1">
      <c r="A6" s="21"/>
      <c r="B6" s="21"/>
    </row>
    <row r="7" spans="1:2" ht="15" customHeight="1">
      <c r="A7" s="21"/>
      <c r="B7" s="21"/>
    </row>
    <row r="8" spans="1:2" ht="15" customHeight="1">
      <c r="A8" s="16"/>
      <c r="B8" s="16"/>
    </row>
    <row r="9" spans="1:4" ht="18" customHeight="1">
      <c r="A9" s="105" t="s">
        <v>14</v>
      </c>
      <c r="B9" s="107" t="s">
        <v>433</v>
      </c>
      <c r="C9" s="107" t="s">
        <v>120</v>
      </c>
      <c r="D9" s="107" t="s">
        <v>434</v>
      </c>
    </row>
    <row r="10" spans="1:4" ht="15" customHeight="1">
      <c r="A10" s="106"/>
      <c r="B10" s="108"/>
      <c r="C10" s="108"/>
      <c r="D10" s="108"/>
    </row>
    <row r="11" spans="1:2" ht="15" customHeight="1">
      <c r="A11" s="15" t="s">
        <v>35</v>
      </c>
      <c r="B11" s="21"/>
    </row>
    <row r="12" spans="1:2" ht="15" customHeight="1">
      <c r="A12" s="21"/>
      <c r="B12" s="21"/>
    </row>
    <row r="13" spans="1:2" ht="16.5" customHeight="1">
      <c r="A13" s="22" t="s">
        <v>89</v>
      </c>
      <c r="B13" s="9"/>
    </row>
    <row r="14" spans="1:4" ht="16.5" customHeight="1">
      <c r="A14" s="23" t="s">
        <v>55</v>
      </c>
      <c r="B14" s="9">
        <v>33584</v>
      </c>
      <c r="C14" s="8"/>
      <c r="D14" s="9">
        <f>B14+C14</f>
        <v>33584</v>
      </c>
    </row>
    <row r="15" spans="1:4" ht="16.5" customHeight="1">
      <c r="A15" s="23" t="s">
        <v>245</v>
      </c>
      <c r="B15" s="9">
        <v>1500</v>
      </c>
      <c r="C15" s="8"/>
      <c r="D15" s="9">
        <f aca="true" t="shared" si="0" ref="D15:D20">B15+C15</f>
        <v>1500</v>
      </c>
    </row>
    <row r="16" spans="1:4" ht="16.5" customHeight="1">
      <c r="A16" s="23" t="s">
        <v>244</v>
      </c>
      <c r="B16" s="9">
        <v>500</v>
      </c>
      <c r="C16" s="8"/>
      <c r="D16" s="9">
        <f t="shared" si="0"/>
        <v>500</v>
      </c>
    </row>
    <row r="17" spans="1:4" ht="16.5" customHeight="1">
      <c r="A17" s="23" t="s">
        <v>56</v>
      </c>
      <c r="B17" s="9">
        <v>17483</v>
      </c>
      <c r="C17" s="8">
        <v>667</v>
      </c>
      <c r="D17" s="9">
        <f t="shared" si="0"/>
        <v>18150</v>
      </c>
    </row>
    <row r="18" spans="1:4" ht="16.5" customHeight="1">
      <c r="A18" s="23" t="s">
        <v>57</v>
      </c>
      <c r="B18" s="9">
        <v>5273</v>
      </c>
      <c r="C18" s="8"/>
      <c r="D18" s="9">
        <f t="shared" si="0"/>
        <v>5273</v>
      </c>
    </row>
    <row r="19" spans="1:4" ht="16.5" customHeight="1">
      <c r="A19" s="23" t="s">
        <v>58</v>
      </c>
      <c r="B19" s="9">
        <v>4039</v>
      </c>
      <c r="C19" s="8"/>
      <c r="D19" s="9">
        <f t="shared" si="0"/>
        <v>4039</v>
      </c>
    </row>
    <row r="20" spans="1:4" ht="16.5" customHeight="1">
      <c r="A20" s="24" t="s">
        <v>65</v>
      </c>
      <c r="B20" s="10">
        <f>SUM(B14:B19)</f>
        <v>62379</v>
      </c>
      <c r="C20" s="10">
        <f>SUM(C14:C19)</f>
        <v>667</v>
      </c>
      <c r="D20" s="10">
        <f t="shared" si="0"/>
        <v>63046</v>
      </c>
    </row>
    <row r="21" spans="1:4" ht="16.5" customHeight="1">
      <c r="A21" s="24"/>
      <c r="B21" s="10"/>
      <c r="C21" s="8"/>
      <c r="D21" s="8"/>
    </row>
    <row r="22" spans="1:4" ht="16.5" customHeight="1">
      <c r="A22" s="22" t="s">
        <v>90</v>
      </c>
      <c r="B22" s="9"/>
      <c r="C22" s="8"/>
      <c r="D22" s="8"/>
    </row>
    <row r="23" spans="1:4" ht="16.5" customHeight="1">
      <c r="A23" s="23" t="s">
        <v>91</v>
      </c>
      <c r="B23" s="9">
        <v>273315</v>
      </c>
      <c r="C23" s="8">
        <v>355</v>
      </c>
      <c r="D23" s="8">
        <f>B23+C23</f>
        <v>273670</v>
      </c>
    </row>
    <row r="24" spans="1:4" ht="16.5" customHeight="1">
      <c r="A24" s="23" t="s">
        <v>36</v>
      </c>
      <c r="B24" s="9">
        <v>790772</v>
      </c>
      <c r="C24" s="8"/>
      <c r="D24" s="8">
        <f aca="true" t="shared" si="1" ref="D24:D39">B24+C24</f>
        <v>790772</v>
      </c>
    </row>
    <row r="25" spans="1:4" ht="16.5" customHeight="1">
      <c r="A25" s="23" t="s">
        <v>61</v>
      </c>
      <c r="B25" s="9"/>
      <c r="C25" s="8"/>
      <c r="D25" s="8"/>
    </row>
    <row r="26" spans="1:4" s="19" customFormat="1" ht="16.5" customHeight="1">
      <c r="A26" s="19" t="s">
        <v>62</v>
      </c>
      <c r="B26" s="20">
        <v>890885</v>
      </c>
      <c r="C26" s="93">
        <v>5924</v>
      </c>
      <c r="D26" s="8">
        <f t="shared" si="1"/>
        <v>896809</v>
      </c>
    </row>
    <row r="27" spans="1:4" s="19" customFormat="1" ht="16.5" customHeight="1">
      <c r="A27" s="19" t="s">
        <v>64</v>
      </c>
      <c r="B27" s="20">
        <v>64281</v>
      </c>
      <c r="C27" s="20">
        <v>536</v>
      </c>
      <c r="D27" s="8">
        <f t="shared" si="1"/>
        <v>64817</v>
      </c>
    </row>
    <row r="28" spans="1:4" s="19" customFormat="1" ht="16.5" customHeight="1">
      <c r="A28" s="19" t="s">
        <v>63</v>
      </c>
      <c r="B28" s="20">
        <v>3980</v>
      </c>
      <c r="C28" s="20"/>
      <c r="D28" s="8">
        <f t="shared" si="1"/>
        <v>3980</v>
      </c>
    </row>
    <row r="29" spans="1:4" ht="16.5" customHeight="1">
      <c r="A29" s="25" t="s">
        <v>37</v>
      </c>
      <c r="B29" s="26">
        <f>SUM(B26:B28)</f>
        <v>959146</v>
      </c>
      <c r="C29" s="26">
        <f>SUM(C26:C28)</f>
        <v>6460</v>
      </c>
      <c r="D29" s="26">
        <f>SUM(D26:D28)</f>
        <v>965606</v>
      </c>
    </row>
    <row r="30" spans="1:4" ht="16.5" customHeight="1">
      <c r="A30" s="24" t="s">
        <v>38</v>
      </c>
      <c r="B30" s="10">
        <f>B23+B24+B29</f>
        <v>2023233</v>
      </c>
      <c r="C30" s="10">
        <f>C23+C24+C29</f>
        <v>6815</v>
      </c>
      <c r="D30" s="10">
        <f>D23+D24+D29</f>
        <v>2030048</v>
      </c>
    </row>
    <row r="31" spans="1:4" ht="16.5" customHeight="1">
      <c r="A31" s="24" t="s">
        <v>39</v>
      </c>
      <c r="B31" s="10">
        <f>B20+B30</f>
        <v>2085612</v>
      </c>
      <c r="C31" s="10">
        <f>C20+C30</f>
        <v>7482</v>
      </c>
      <c r="D31" s="10">
        <f>D20+D30</f>
        <v>2093094</v>
      </c>
    </row>
    <row r="32" spans="1:4" s="7" customFormat="1" ht="16.5" customHeight="1">
      <c r="A32" s="22" t="s">
        <v>67</v>
      </c>
      <c r="B32" s="10"/>
      <c r="C32" s="11"/>
      <c r="D32" s="8"/>
    </row>
    <row r="33" spans="1:4" s="7" customFormat="1" ht="16.5" customHeight="1">
      <c r="A33" s="23" t="s">
        <v>289</v>
      </c>
      <c r="B33" s="9">
        <v>12101</v>
      </c>
      <c r="C33" s="8">
        <v>40</v>
      </c>
      <c r="D33" s="8">
        <f t="shared" si="1"/>
        <v>12141</v>
      </c>
    </row>
    <row r="34" spans="1:4" s="7" customFormat="1" ht="16.5" customHeight="1">
      <c r="A34" s="23" t="s">
        <v>288</v>
      </c>
      <c r="B34" s="9">
        <v>860906</v>
      </c>
      <c r="C34" s="8">
        <v>-40</v>
      </c>
      <c r="D34" s="8">
        <f t="shared" si="1"/>
        <v>860866</v>
      </c>
    </row>
    <row r="35" spans="1:4" s="7" customFormat="1" ht="16.5" customHeight="1">
      <c r="A35" s="22" t="s">
        <v>290</v>
      </c>
      <c r="B35" s="10">
        <f>SUM(B33:B34)</f>
        <v>873007</v>
      </c>
      <c r="C35" s="10">
        <f>SUM(C33:C34)</f>
        <v>0</v>
      </c>
      <c r="D35" s="11">
        <f t="shared" si="1"/>
        <v>873007</v>
      </c>
    </row>
    <row r="36" spans="1:5" s="7" customFormat="1" ht="16.5" customHeight="1">
      <c r="A36" s="22" t="s">
        <v>68</v>
      </c>
      <c r="B36" s="10">
        <f>B30+B34</f>
        <v>2884139</v>
      </c>
      <c r="C36" s="10">
        <f>C30+C34</f>
        <v>6775</v>
      </c>
      <c r="D36" s="10">
        <f>D30+D34</f>
        <v>2890914</v>
      </c>
      <c r="E36" s="11"/>
    </row>
    <row r="37" spans="1:4" s="7" customFormat="1" ht="16.5" customHeight="1">
      <c r="A37" s="22" t="s">
        <v>246</v>
      </c>
      <c r="B37" s="10">
        <v>9420</v>
      </c>
      <c r="C37" s="11"/>
      <c r="D37" s="11">
        <f t="shared" si="1"/>
        <v>9420</v>
      </c>
    </row>
    <row r="38" spans="1:4" s="7" customFormat="1" ht="16.5" customHeight="1">
      <c r="A38" s="24" t="s">
        <v>40</v>
      </c>
      <c r="B38" s="10">
        <f>B31+B35+B37</f>
        <v>2968039</v>
      </c>
      <c r="C38" s="10">
        <f>C31+C35+C37</f>
        <v>7482</v>
      </c>
      <c r="D38" s="10">
        <f>D31+D35+D37</f>
        <v>2975521</v>
      </c>
    </row>
    <row r="39" spans="1:4" s="7" customFormat="1" ht="16.5" customHeight="1">
      <c r="A39" s="22" t="s">
        <v>247</v>
      </c>
      <c r="B39" s="10">
        <v>22605</v>
      </c>
      <c r="C39" s="11"/>
      <c r="D39" s="11">
        <f t="shared" si="1"/>
        <v>22605</v>
      </c>
    </row>
    <row r="40" spans="1:4" s="7" customFormat="1" ht="16.5" customHeight="1">
      <c r="A40" s="24" t="s">
        <v>41</v>
      </c>
      <c r="B40" s="10">
        <f>B38+B39</f>
        <v>2990644</v>
      </c>
      <c r="C40" s="10">
        <f>C38+C39</f>
        <v>7482</v>
      </c>
      <c r="D40" s="10">
        <f>D38+D39</f>
        <v>2998126</v>
      </c>
    </row>
    <row r="41" spans="1:4" s="7" customFormat="1" ht="15" customHeight="1">
      <c r="A41" s="24"/>
      <c r="B41" s="10"/>
      <c r="C41" s="11"/>
      <c r="D41" s="11"/>
    </row>
    <row r="42" spans="1:4" s="7" customFormat="1" ht="15" customHeight="1">
      <c r="A42" s="24"/>
      <c r="B42" s="10"/>
      <c r="C42" s="11"/>
      <c r="D42" s="11"/>
    </row>
    <row r="43" spans="1:4" s="7" customFormat="1" ht="15" customHeight="1">
      <c r="A43" s="24"/>
      <c r="B43" s="10"/>
      <c r="C43" s="11"/>
      <c r="D43" s="11"/>
    </row>
    <row r="44" spans="1:4" s="7" customFormat="1" ht="15" customHeight="1">
      <c r="A44" s="24"/>
      <c r="B44" s="10"/>
      <c r="C44" s="11"/>
      <c r="D44" s="11"/>
    </row>
    <row r="45" spans="1:4" s="7" customFormat="1" ht="15" customHeight="1">
      <c r="A45" s="24"/>
      <c r="B45" s="10"/>
      <c r="C45" s="11"/>
      <c r="D45" s="11"/>
    </row>
    <row r="46" spans="1:4" s="7" customFormat="1" ht="15" customHeight="1">
      <c r="A46" s="24"/>
      <c r="B46" s="10"/>
      <c r="C46" s="11"/>
      <c r="D46" s="11"/>
    </row>
    <row r="47" spans="1:4" s="7" customFormat="1" ht="15" customHeight="1">
      <c r="A47" s="24"/>
      <c r="B47" s="10"/>
      <c r="C47" s="11"/>
      <c r="D47" s="11"/>
    </row>
    <row r="48" spans="1:4" s="7" customFormat="1" ht="15" customHeight="1">
      <c r="A48" s="24"/>
      <c r="B48" s="10"/>
      <c r="C48" s="11"/>
      <c r="D48" s="11"/>
    </row>
    <row r="49" spans="1:4" s="7" customFormat="1" ht="15" customHeight="1">
      <c r="A49" s="24"/>
      <c r="B49" s="10"/>
      <c r="C49" s="11"/>
      <c r="D49" s="11"/>
    </row>
    <row r="50" spans="1:4" ht="18" customHeight="1">
      <c r="A50" s="105" t="s">
        <v>14</v>
      </c>
      <c r="B50" s="107" t="s">
        <v>433</v>
      </c>
      <c r="C50" s="107" t="s">
        <v>120</v>
      </c>
      <c r="D50" s="107" t="s">
        <v>434</v>
      </c>
    </row>
    <row r="51" spans="1:4" ht="15" customHeight="1">
      <c r="A51" s="106"/>
      <c r="B51" s="108"/>
      <c r="C51" s="108"/>
      <c r="D51" s="108"/>
    </row>
    <row r="52" spans="1:2" ht="15" customHeight="1">
      <c r="A52" s="15" t="s">
        <v>42</v>
      </c>
      <c r="B52" s="9"/>
    </row>
    <row r="53" spans="1:2" ht="16.5" customHeight="1">
      <c r="A53" s="22" t="s">
        <v>92</v>
      </c>
      <c r="B53" s="9"/>
    </row>
    <row r="54" spans="1:4" ht="16.5" customHeight="1">
      <c r="A54" s="23" t="s">
        <v>43</v>
      </c>
      <c r="B54" s="9">
        <v>97260</v>
      </c>
      <c r="C54" s="8"/>
      <c r="D54" s="8">
        <f>B54+C54</f>
        <v>97260</v>
      </c>
    </row>
    <row r="55" spans="1:4" ht="16.5" customHeight="1">
      <c r="A55" s="23" t="s">
        <v>44</v>
      </c>
      <c r="B55" s="9">
        <v>260810</v>
      </c>
      <c r="C55" s="8">
        <v>-3117</v>
      </c>
      <c r="D55" s="8">
        <f aca="true" t="shared" si="2" ref="D55:D74">B55+C55</f>
        <v>257693</v>
      </c>
    </row>
    <row r="56" spans="1:4" ht="16.5" customHeight="1">
      <c r="A56" s="23" t="s">
        <v>71</v>
      </c>
      <c r="B56" s="9"/>
      <c r="C56" s="8"/>
      <c r="D56" s="8"/>
    </row>
    <row r="57" spans="1:4" ht="16.5" customHeight="1">
      <c r="A57" s="23" t="s">
        <v>70</v>
      </c>
      <c r="B57" s="9">
        <v>2584</v>
      </c>
      <c r="C57" s="8">
        <v>3316</v>
      </c>
      <c r="D57" s="8">
        <f t="shared" si="2"/>
        <v>5900</v>
      </c>
    </row>
    <row r="58" spans="1:4" ht="16.5" customHeight="1">
      <c r="A58" s="23" t="s">
        <v>69</v>
      </c>
      <c r="B58" s="9">
        <v>13010</v>
      </c>
      <c r="C58" s="8"/>
      <c r="D58" s="8">
        <f t="shared" si="2"/>
        <v>13010</v>
      </c>
    </row>
    <row r="59" spans="1:4" ht="16.5" customHeight="1">
      <c r="A59" s="23" t="s">
        <v>72</v>
      </c>
      <c r="B59" s="9">
        <v>3000</v>
      </c>
      <c r="C59" s="8"/>
      <c r="D59" s="8">
        <f t="shared" si="2"/>
        <v>3000</v>
      </c>
    </row>
    <row r="60" spans="1:4" ht="16.5" customHeight="1">
      <c r="A60" s="23" t="s">
        <v>88</v>
      </c>
      <c r="B60" s="9"/>
      <c r="C60" s="8"/>
      <c r="D60" s="8"/>
    </row>
    <row r="61" spans="1:4" ht="16.5" customHeight="1">
      <c r="A61" s="24" t="s">
        <v>66</v>
      </c>
      <c r="B61" s="10">
        <f>SUM(B54:B60)</f>
        <v>376664</v>
      </c>
      <c r="C61" s="10">
        <f>SUM(C54:C60)</f>
        <v>199</v>
      </c>
      <c r="D61" s="10">
        <f>SUM(D54:D60)</f>
        <v>376863</v>
      </c>
    </row>
    <row r="62" spans="1:4" s="7" customFormat="1" ht="16.5" customHeight="1">
      <c r="A62" s="22" t="s">
        <v>93</v>
      </c>
      <c r="B62" s="10"/>
      <c r="C62" s="11"/>
      <c r="D62" s="8"/>
    </row>
    <row r="63" spans="1:4" ht="16.5" customHeight="1">
      <c r="A63" s="23" t="s">
        <v>45</v>
      </c>
      <c r="B63" s="9">
        <v>952307</v>
      </c>
      <c r="C63" s="8">
        <v>4694</v>
      </c>
      <c r="D63" s="8">
        <f t="shared" si="2"/>
        <v>957001</v>
      </c>
    </row>
    <row r="64" spans="1:4" ht="16.5" customHeight="1">
      <c r="A64" s="23" t="s">
        <v>46</v>
      </c>
      <c r="B64" s="9">
        <v>266186</v>
      </c>
      <c r="C64" s="8">
        <v>1515</v>
      </c>
      <c r="D64" s="8">
        <f t="shared" si="2"/>
        <v>267701</v>
      </c>
    </row>
    <row r="65" spans="1:4" ht="16.5" customHeight="1">
      <c r="A65" s="23" t="s">
        <v>47</v>
      </c>
      <c r="B65" s="9">
        <v>522772</v>
      </c>
      <c r="C65" s="8">
        <v>355</v>
      </c>
      <c r="D65" s="8">
        <f t="shared" si="2"/>
        <v>523127</v>
      </c>
    </row>
    <row r="66" spans="1:4" ht="16.5" customHeight="1">
      <c r="A66" s="23" t="s">
        <v>48</v>
      </c>
      <c r="B66" s="9">
        <v>49048</v>
      </c>
      <c r="C66" s="8">
        <v>40</v>
      </c>
      <c r="D66" s="8">
        <f t="shared" si="2"/>
        <v>49088</v>
      </c>
    </row>
    <row r="67" spans="1:4" ht="16.5" customHeight="1">
      <c r="A67" s="23" t="s">
        <v>49</v>
      </c>
      <c r="B67" s="9">
        <v>82120</v>
      </c>
      <c r="C67" s="8">
        <v>500</v>
      </c>
      <c r="D67" s="8">
        <f t="shared" si="2"/>
        <v>82620</v>
      </c>
    </row>
    <row r="68" spans="1:4" ht="16.5" customHeight="1">
      <c r="A68" s="23" t="s">
        <v>50</v>
      </c>
      <c r="B68" s="9">
        <v>2441</v>
      </c>
      <c r="C68" s="8"/>
      <c r="D68" s="8">
        <f t="shared" si="2"/>
        <v>2441</v>
      </c>
    </row>
    <row r="69" spans="1:4" ht="16.5" customHeight="1">
      <c r="A69" s="23" t="s">
        <v>51</v>
      </c>
      <c r="B69" s="9">
        <v>34505</v>
      </c>
      <c r="C69" s="8">
        <v>-12</v>
      </c>
      <c r="D69" s="8">
        <f t="shared" si="2"/>
        <v>34493</v>
      </c>
    </row>
    <row r="70" spans="1:4" ht="16.5" customHeight="1">
      <c r="A70" s="22" t="s">
        <v>52</v>
      </c>
      <c r="B70" s="10">
        <f>SUM(B63:B69)</f>
        <v>1909379</v>
      </c>
      <c r="C70" s="10">
        <f>SUM(C63:C69)</f>
        <v>7092</v>
      </c>
      <c r="D70" s="10">
        <f>SUM(D63:D69)</f>
        <v>1916471</v>
      </c>
    </row>
    <row r="71" spans="1:4" ht="16.5" customHeight="1">
      <c r="A71" s="22" t="s">
        <v>53</v>
      </c>
      <c r="B71" s="10">
        <f>B61+B70</f>
        <v>2286043</v>
      </c>
      <c r="C71" s="10">
        <f>C61+C70</f>
        <v>7291</v>
      </c>
      <c r="D71" s="10">
        <f>D61+D70</f>
        <v>2293334</v>
      </c>
    </row>
    <row r="72" spans="1:4" s="7" customFormat="1" ht="16.5" customHeight="1">
      <c r="A72" s="22" t="s">
        <v>248</v>
      </c>
      <c r="B72" s="10">
        <v>37500</v>
      </c>
      <c r="C72" s="11"/>
      <c r="D72" s="11">
        <f t="shared" si="2"/>
        <v>37500</v>
      </c>
    </row>
    <row r="73" spans="1:4" ht="16.5" customHeight="1">
      <c r="A73" s="22" t="s">
        <v>249</v>
      </c>
      <c r="B73" s="10">
        <v>0</v>
      </c>
      <c r="C73" s="8"/>
      <c r="D73" s="11">
        <f t="shared" si="2"/>
        <v>0</v>
      </c>
    </row>
    <row r="74" spans="1:4" s="7" customFormat="1" ht="16.5" customHeight="1">
      <c r="A74" s="22" t="s">
        <v>250</v>
      </c>
      <c r="B74" s="10">
        <v>667101</v>
      </c>
      <c r="C74" s="11">
        <v>1462</v>
      </c>
      <c r="D74" s="11">
        <f t="shared" si="2"/>
        <v>668563</v>
      </c>
    </row>
    <row r="75" spans="1:4" s="7" customFormat="1" ht="16.5" customHeight="1">
      <c r="A75" s="24" t="s">
        <v>54</v>
      </c>
      <c r="B75" s="10">
        <f>B71+B73+B74+B72</f>
        <v>2990644</v>
      </c>
      <c r="C75" s="10">
        <f>C71+C73+C74+C72</f>
        <v>8753</v>
      </c>
      <c r="D75" s="10">
        <f>D71+D73+D74+D72</f>
        <v>2999397</v>
      </c>
    </row>
    <row r="78" ht="15" customHeight="1">
      <c r="B78" s="8"/>
    </row>
  </sheetData>
  <mergeCells count="13">
    <mergeCell ref="D9:D10"/>
    <mergeCell ref="C50:C51"/>
    <mergeCell ref="D50:D51"/>
    <mergeCell ref="B1:D1"/>
    <mergeCell ref="A50:A51"/>
    <mergeCell ref="B50:B51"/>
    <mergeCell ref="A2:D2"/>
    <mergeCell ref="A3:D3"/>
    <mergeCell ref="A4:D4"/>
    <mergeCell ref="A5:D5"/>
    <mergeCell ref="A9:A10"/>
    <mergeCell ref="B9:B10"/>
    <mergeCell ref="C9:C1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D52"/>
  <sheetViews>
    <sheetView workbookViewId="0" topLeftCell="A1">
      <selection activeCell="B13" sqref="B13"/>
    </sheetView>
  </sheetViews>
  <sheetFormatPr defaultColWidth="9.140625" defaultRowHeight="12.75"/>
  <cols>
    <col min="1" max="1" width="53.8515625" style="1" customWidth="1"/>
    <col min="2" max="2" width="10.8515625" style="1" bestFit="1" customWidth="1"/>
    <col min="3" max="3" width="10.00390625" style="1" customWidth="1"/>
    <col min="4" max="4" width="11.57421875" style="1" customWidth="1"/>
    <col min="5" max="16384" width="9.140625" style="1" customWidth="1"/>
  </cols>
  <sheetData>
    <row r="1" spans="1:4" ht="15.75">
      <c r="A1" s="117" t="s">
        <v>115</v>
      </c>
      <c r="B1" s="117"/>
      <c r="C1" s="117"/>
      <c r="D1" s="117"/>
    </row>
    <row r="2" spans="1:4" ht="15" customHeight="1">
      <c r="A2" s="109" t="s">
        <v>16</v>
      </c>
      <c r="B2" s="109"/>
      <c r="C2" s="109"/>
      <c r="D2" s="109"/>
    </row>
    <row r="3" spans="1:4" ht="15" customHeight="1">
      <c r="A3" s="109" t="s">
        <v>253</v>
      </c>
      <c r="B3" s="109"/>
      <c r="C3" s="109"/>
      <c r="D3" s="109"/>
    </row>
    <row r="4" spans="1:4" ht="15" customHeight="1">
      <c r="A4" s="109" t="s">
        <v>277</v>
      </c>
      <c r="B4" s="109"/>
      <c r="C4" s="109"/>
      <c r="D4" s="109"/>
    </row>
    <row r="5" spans="1:4" ht="15" customHeight="1">
      <c r="A5" s="109" t="s">
        <v>13</v>
      </c>
      <c r="B5" s="109"/>
      <c r="C5" s="109"/>
      <c r="D5" s="109"/>
    </row>
    <row r="6" s="12" customFormat="1" ht="19.5" customHeight="1"/>
    <row r="7" spans="1:2" s="12" customFormat="1" ht="19.5" customHeight="1">
      <c r="A7" s="4"/>
      <c r="B7" s="4"/>
    </row>
    <row r="8" spans="1:4" ht="25.5">
      <c r="A8" s="5" t="s">
        <v>14</v>
      </c>
      <c r="B8" s="6" t="s">
        <v>437</v>
      </c>
      <c r="C8" s="6" t="s">
        <v>125</v>
      </c>
      <c r="D8" s="6" t="s">
        <v>438</v>
      </c>
    </row>
    <row r="9" spans="1:2" ht="19.5" customHeight="1">
      <c r="A9" s="27"/>
      <c r="B9" s="27"/>
    </row>
    <row r="10" ht="19.5" customHeight="1">
      <c r="A10" s="41" t="s">
        <v>278</v>
      </c>
    </row>
    <row r="11" ht="19.5" customHeight="1">
      <c r="A11" s="28" t="s">
        <v>190</v>
      </c>
    </row>
    <row r="12" spans="1:4" ht="15.75">
      <c r="A12" s="1" t="s">
        <v>279</v>
      </c>
      <c r="B12" s="8">
        <v>595450</v>
      </c>
      <c r="C12" s="8"/>
      <c r="D12" s="8">
        <f>B12+C12</f>
        <v>595450</v>
      </c>
    </row>
    <row r="13" spans="1:4" ht="15.75">
      <c r="A13" s="1" t="s">
        <v>280</v>
      </c>
      <c r="B13" s="8">
        <v>1800</v>
      </c>
      <c r="C13" s="8"/>
      <c r="D13" s="8">
        <f aca="true" t="shared" si="0" ref="D13:D30">B13+C13</f>
        <v>1800</v>
      </c>
    </row>
    <row r="14" spans="1:4" ht="15.75">
      <c r="A14" s="1" t="s">
        <v>87</v>
      </c>
      <c r="B14" s="8">
        <v>0</v>
      </c>
      <c r="C14" s="8"/>
      <c r="D14" s="8">
        <f t="shared" si="0"/>
        <v>0</v>
      </c>
    </row>
    <row r="15" spans="1:4" ht="15.75">
      <c r="A15" s="1" t="s">
        <v>1</v>
      </c>
      <c r="B15" s="8">
        <v>2000</v>
      </c>
      <c r="C15" s="8"/>
      <c r="D15" s="8">
        <f t="shared" si="0"/>
        <v>2000</v>
      </c>
    </row>
    <row r="16" spans="1:4" ht="15.75">
      <c r="A16" s="1" t="s">
        <v>2</v>
      </c>
      <c r="B16" s="8">
        <v>3000</v>
      </c>
      <c r="C16" s="8"/>
      <c r="D16" s="8">
        <f t="shared" si="0"/>
        <v>3000</v>
      </c>
    </row>
    <row r="17" spans="1:4" ht="15.75">
      <c r="A17" s="1" t="s">
        <v>281</v>
      </c>
      <c r="B17" s="8">
        <v>41614</v>
      </c>
      <c r="C17" s="8"/>
      <c r="D17" s="8">
        <f t="shared" si="0"/>
        <v>41614</v>
      </c>
    </row>
    <row r="18" spans="1:4" ht="15.75">
      <c r="A18" s="1" t="s">
        <v>3</v>
      </c>
      <c r="B18" s="8">
        <v>0</v>
      </c>
      <c r="C18" s="8"/>
      <c r="D18" s="8">
        <f t="shared" si="0"/>
        <v>0</v>
      </c>
    </row>
    <row r="19" spans="1:4" ht="15.75">
      <c r="A19" s="42" t="s">
        <v>282</v>
      </c>
      <c r="B19" s="8">
        <v>1695</v>
      </c>
      <c r="C19" s="8">
        <v>-540</v>
      </c>
      <c r="D19" s="8">
        <f t="shared" si="0"/>
        <v>1155</v>
      </c>
    </row>
    <row r="20" spans="1:4" ht="30">
      <c r="A20" s="48" t="s">
        <v>83</v>
      </c>
      <c r="B20" s="8">
        <v>0</v>
      </c>
      <c r="C20" s="8"/>
      <c r="D20" s="8">
        <f t="shared" si="0"/>
        <v>0</v>
      </c>
    </row>
    <row r="21" spans="1:4" s="58" customFormat="1" ht="30">
      <c r="A21" s="48" t="s">
        <v>396</v>
      </c>
      <c r="B21" s="8">
        <v>2000</v>
      </c>
      <c r="C21" s="8"/>
      <c r="D21" s="8">
        <f t="shared" si="0"/>
        <v>2000</v>
      </c>
    </row>
    <row r="22" spans="1:4" s="58" customFormat="1" ht="15.75">
      <c r="A22" s="48" t="s">
        <v>441</v>
      </c>
      <c r="B22" s="8"/>
      <c r="C22" s="8">
        <v>107</v>
      </c>
      <c r="D22" s="8">
        <f t="shared" si="0"/>
        <v>107</v>
      </c>
    </row>
    <row r="23" spans="1:4" s="58" customFormat="1" ht="33" customHeight="1">
      <c r="A23" s="48" t="s">
        <v>372</v>
      </c>
      <c r="B23" s="8">
        <v>9000</v>
      </c>
      <c r="C23" s="8"/>
      <c r="D23" s="8">
        <f t="shared" si="0"/>
        <v>9000</v>
      </c>
    </row>
    <row r="24" spans="1:4" s="58" customFormat="1" ht="15.75">
      <c r="A24" s="48" t="s">
        <v>442</v>
      </c>
      <c r="B24" s="8"/>
      <c r="C24" s="8">
        <v>1206</v>
      </c>
      <c r="D24" s="8">
        <f t="shared" si="0"/>
        <v>1206</v>
      </c>
    </row>
    <row r="25" spans="1:4" s="58" customFormat="1" ht="15.75">
      <c r="A25" s="48" t="s">
        <v>393</v>
      </c>
      <c r="B25" s="8">
        <v>68</v>
      </c>
      <c r="C25" s="8">
        <v>82</v>
      </c>
      <c r="D25" s="8">
        <f t="shared" si="0"/>
        <v>150</v>
      </c>
    </row>
    <row r="26" spans="1:4" s="58" customFormat="1" ht="15.75">
      <c r="A26" s="48" t="s">
        <v>443</v>
      </c>
      <c r="B26" s="8"/>
      <c r="C26" s="8">
        <v>99</v>
      </c>
      <c r="D26" s="8">
        <f t="shared" si="0"/>
        <v>99</v>
      </c>
    </row>
    <row r="27" spans="1:4" s="7" customFormat="1" ht="15.75">
      <c r="A27" s="43" t="s">
        <v>283</v>
      </c>
      <c r="B27" s="11">
        <f>SUM(B12:B26)</f>
        <v>656627</v>
      </c>
      <c r="C27" s="11">
        <f>SUM(C12:C26)</f>
        <v>954</v>
      </c>
      <c r="D27" s="11">
        <f>SUM(D12:D26)</f>
        <v>657581</v>
      </c>
    </row>
    <row r="28" spans="1:4" ht="19.5" customHeight="1">
      <c r="A28" s="42"/>
      <c r="B28" s="8"/>
      <c r="C28" s="8"/>
      <c r="D28" s="8"/>
    </row>
    <row r="29" spans="1:4" ht="19.5" customHeight="1">
      <c r="A29" s="41" t="s">
        <v>284</v>
      </c>
      <c r="B29" s="8"/>
      <c r="C29" s="8"/>
      <c r="D29" s="8"/>
    </row>
    <row r="30" spans="1:4" ht="15.75">
      <c r="A30" s="1" t="s">
        <v>285</v>
      </c>
      <c r="B30" s="8">
        <v>10474</v>
      </c>
      <c r="C30" s="8">
        <v>250</v>
      </c>
      <c r="D30" s="8">
        <f t="shared" si="0"/>
        <v>10724</v>
      </c>
    </row>
    <row r="31" spans="1:4" s="7" customFormat="1" ht="15.75">
      <c r="A31" s="7" t="s">
        <v>286</v>
      </c>
      <c r="B31" s="11">
        <f>SUM(B30:B30)</f>
        <v>10474</v>
      </c>
      <c r="C31" s="11">
        <f>SUM(C30:C30)</f>
        <v>250</v>
      </c>
      <c r="D31" s="11">
        <f>SUM(D30:D30)</f>
        <v>10724</v>
      </c>
    </row>
    <row r="32" spans="2:4" ht="19.5" customHeight="1">
      <c r="B32" s="8"/>
      <c r="C32" s="8"/>
      <c r="D32" s="8"/>
    </row>
    <row r="33" spans="1:4" s="7" customFormat="1" ht="15.75">
      <c r="A33" s="7" t="s">
        <v>287</v>
      </c>
      <c r="B33" s="11">
        <f>B27+B31</f>
        <v>667101</v>
      </c>
      <c r="C33" s="11">
        <f>C27+C31</f>
        <v>1204</v>
      </c>
      <c r="D33" s="11">
        <f>D27+D31</f>
        <v>668305</v>
      </c>
    </row>
    <row r="34" spans="2:4" s="7" customFormat="1" ht="19.5" customHeight="1">
      <c r="B34" s="11"/>
      <c r="C34" s="11"/>
      <c r="D34" s="11"/>
    </row>
    <row r="35" spans="1:4" ht="19.5" customHeight="1">
      <c r="A35" s="44"/>
      <c r="B35" s="8"/>
      <c r="C35" s="8"/>
      <c r="D35" s="8"/>
    </row>
    <row r="36" spans="2:4" ht="15" customHeight="1">
      <c r="B36" s="8"/>
      <c r="C36" s="8"/>
      <c r="D36" s="8"/>
    </row>
    <row r="37" spans="2:4" ht="15.75">
      <c r="B37" s="8"/>
      <c r="C37" s="8"/>
      <c r="D37" s="8"/>
    </row>
    <row r="38" spans="2:4" ht="15.75">
      <c r="B38" s="8"/>
      <c r="C38" s="8"/>
      <c r="D38" s="8"/>
    </row>
    <row r="39" spans="2:4" ht="15.75">
      <c r="B39" s="8"/>
      <c r="C39" s="8"/>
      <c r="D39" s="8"/>
    </row>
    <row r="40" spans="2:4" ht="15.75">
      <c r="B40" s="8"/>
      <c r="C40" s="8"/>
      <c r="D40" s="8"/>
    </row>
    <row r="41" spans="2:4" ht="15.75">
      <c r="B41" s="8"/>
      <c r="C41" s="8"/>
      <c r="D41" s="8"/>
    </row>
    <row r="42" spans="2:4" ht="15.75">
      <c r="B42" s="8"/>
      <c r="C42" s="8"/>
      <c r="D42" s="8"/>
    </row>
    <row r="43" spans="2:4" ht="15.75">
      <c r="B43" s="8"/>
      <c r="C43" s="8"/>
      <c r="D43" s="8"/>
    </row>
    <row r="44" spans="2:4" ht="15.75">
      <c r="B44" s="8"/>
      <c r="C44" s="8"/>
      <c r="D44" s="8"/>
    </row>
    <row r="45" spans="2:4" ht="15.75">
      <c r="B45" s="8"/>
      <c r="C45" s="8"/>
      <c r="D45" s="8"/>
    </row>
    <row r="46" spans="2:4" ht="15.75">
      <c r="B46" s="8"/>
      <c r="C46" s="8"/>
      <c r="D46" s="8"/>
    </row>
    <row r="47" spans="2:4" ht="15.75">
      <c r="B47" s="8"/>
      <c r="C47" s="8"/>
      <c r="D47" s="8"/>
    </row>
    <row r="48" spans="2:4" ht="15.75">
      <c r="B48" s="8"/>
      <c r="C48" s="8"/>
      <c r="D48" s="8"/>
    </row>
    <row r="49" spans="2:4" ht="15.75">
      <c r="B49" s="8"/>
      <c r="C49" s="8"/>
      <c r="D49" s="8"/>
    </row>
    <row r="50" spans="2:4" ht="15.75">
      <c r="B50" s="8"/>
      <c r="C50" s="8"/>
      <c r="D50" s="8"/>
    </row>
    <row r="51" spans="2:4" ht="15.75">
      <c r="B51" s="8"/>
      <c r="C51" s="8"/>
      <c r="D51" s="8"/>
    </row>
    <row r="52" spans="2:4" ht="15.75">
      <c r="B52" s="8"/>
      <c r="C52" s="8"/>
      <c r="D52" s="8"/>
    </row>
  </sheetData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Q27"/>
  <sheetViews>
    <sheetView workbookViewId="0" topLeftCell="A1">
      <selection activeCell="B1" sqref="B1"/>
    </sheetView>
  </sheetViews>
  <sheetFormatPr defaultColWidth="9.140625" defaultRowHeight="12.75"/>
  <cols>
    <col min="1" max="1" width="4.57421875" style="1" customWidth="1"/>
    <col min="2" max="2" width="22.57421875" style="1" customWidth="1"/>
    <col min="3" max="3" width="8.421875" style="1" bestFit="1" customWidth="1"/>
    <col min="4" max="4" width="6.8515625" style="1" bestFit="1" customWidth="1"/>
    <col min="5" max="5" width="8.421875" style="1" bestFit="1" customWidth="1"/>
    <col min="6" max="6" width="7.140625" style="1" customWidth="1"/>
    <col min="7" max="7" width="6.421875" style="1" customWidth="1"/>
    <col min="8" max="9" width="7.28125" style="1" bestFit="1" customWidth="1"/>
    <col min="10" max="10" width="6.140625" style="1" bestFit="1" customWidth="1"/>
    <col min="11" max="11" width="7.140625" style="1" customWidth="1"/>
    <col min="12" max="12" width="10.140625" style="1" bestFit="1" customWidth="1"/>
    <col min="13" max="13" width="7.28125" style="1" bestFit="1" customWidth="1"/>
    <col min="14" max="14" width="10.140625" style="1" bestFit="1" customWidth="1"/>
    <col min="15" max="15" width="8.421875" style="1" customWidth="1"/>
    <col min="16" max="16" width="7.28125" style="1" bestFit="1" customWidth="1"/>
    <col min="17" max="17" width="8.421875" style="1" bestFit="1" customWidth="1"/>
    <col min="18" max="16384" width="9.140625" style="1" customWidth="1"/>
  </cols>
  <sheetData>
    <row r="1" spans="12:17" ht="15.75">
      <c r="L1" s="117" t="s">
        <v>254</v>
      </c>
      <c r="M1" s="117"/>
      <c r="N1" s="117"/>
      <c r="O1" s="117"/>
      <c r="P1" s="117"/>
      <c r="Q1" s="117"/>
    </row>
    <row r="2" spans="1:17" ht="15.75">
      <c r="A2" s="109" t="s">
        <v>16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5.75">
      <c r="A3" s="109" t="s">
        <v>253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ht="15.75">
      <c r="A4" s="109" t="s">
        <v>255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7" ht="15.75">
      <c r="A5" s="109" t="s">
        <v>13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ht="11.25" customHeight="1"/>
    <row r="7" spans="1:17" s="7" customFormat="1" ht="19.5" customHeight="1">
      <c r="A7" s="138" t="s">
        <v>14</v>
      </c>
      <c r="B7" s="138"/>
      <c r="C7" s="144" t="s">
        <v>256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6"/>
    </row>
    <row r="8" spans="1:17" s="7" customFormat="1" ht="29.25" customHeight="1">
      <c r="A8" s="138"/>
      <c r="B8" s="138"/>
      <c r="C8" s="141" t="s">
        <v>257</v>
      </c>
      <c r="D8" s="142"/>
      <c r="E8" s="143"/>
      <c r="F8" s="141" t="s">
        <v>367</v>
      </c>
      <c r="G8" s="142"/>
      <c r="H8" s="143"/>
      <c r="I8" s="141" t="s">
        <v>394</v>
      </c>
      <c r="J8" s="142"/>
      <c r="K8" s="143"/>
      <c r="L8" s="141" t="s">
        <v>85</v>
      </c>
      <c r="M8" s="142"/>
      <c r="N8" s="143"/>
      <c r="O8" s="141" t="s">
        <v>430</v>
      </c>
      <c r="P8" s="142"/>
      <c r="Q8" s="143"/>
    </row>
    <row r="9" spans="1:17" s="7" customFormat="1" ht="36" customHeight="1">
      <c r="A9" s="138"/>
      <c r="B9" s="138"/>
      <c r="C9" s="6" t="s">
        <v>437</v>
      </c>
      <c r="D9" s="6" t="s">
        <v>125</v>
      </c>
      <c r="E9" s="6" t="s">
        <v>438</v>
      </c>
      <c r="F9" s="6" t="s">
        <v>437</v>
      </c>
      <c r="G9" s="6" t="s">
        <v>125</v>
      </c>
      <c r="H9" s="6" t="s">
        <v>438</v>
      </c>
      <c r="I9" s="6" t="s">
        <v>437</v>
      </c>
      <c r="J9" s="6" t="s">
        <v>125</v>
      </c>
      <c r="K9" s="6" t="s">
        <v>438</v>
      </c>
      <c r="L9" s="6" t="s">
        <v>437</v>
      </c>
      <c r="M9" s="6" t="s">
        <v>125</v>
      </c>
      <c r="N9" s="6" t="s">
        <v>438</v>
      </c>
      <c r="O9" s="6" t="s">
        <v>437</v>
      </c>
      <c r="P9" s="6" t="s">
        <v>125</v>
      </c>
      <c r="Q9" s="6" t="s">
        <v>438</v>
      </c>
    </row>
    <row r="10" spans="1:17" ht="15.75">
      <c r="A10" s="1" t="s">
        <v>258</v>
      </c>
      <c r="B10" s="13" t="s">
        <v>19</v>
      </c>
      <c r="C10" s="30">
        <v>9787</v>
      </c>
      <c r="D10" s="30">
        <v>1737</v>
      </c>
      <c r="E10" s="30">
        <f aca="true" t="shared" si="0" ref="E10:E15">C10+D10</f>
        <v>11524</v>
      </c>
      <c r="F10" s="30"/>
      <c r="G10" s="30"/>
      <c r="H10" s="30"/>
      <c r="I10" s="30"/>
      <c r="J10" s="30"/>
      <c r="K10" s="30"/>
      <c r="L10" s="30">
        <v>253610</v>
      </c>
      <c r="M10" s="30">
        <v>-486</v>
      </c>
      <c r="N10" s="30">
        <f aca="true" t="shared" si="1" ref="N10:N15">L10+M10</f>
        <v>253124</v>
      </c>
      <c r="O10" s="30">
        <f>C10+F10+L10+I10</f>
        <v>263397</v>
      </c>
      <c r="P10" s="30">
        <f aca="true" t="shared" si="2" ref="O10:Q15">D10+G10+M10+J10</f>
        <v>1251</v>
      </c>
      <c r="Q10" s="30">
        <f t="shared" si="2"/>
        <v>264648</v>
      </c>
    </row>
    <row r="11" spans="1:17" ht="15.75">
      <c r="A11" s="1" t="s">
        <v>259</v>
      </c>
      <c r="B11" s="13" t="s">
        <v>30</v>
      </c>
      <c r="C11" s="30">
        <v>69479</v>
      </c>
      <c r="D11" s="30">
        <v>756</v>
      </c>
      <c r="E11" s="30">
        <f t="shared" si="0"/>
        <v>70235</v>
      </c>
      <c r="F11" s="30"/>
      <c r="G11" s="30"/>
      <c r="H11" s="30"/>
      <c r="I11" s="30"/>
      <c r="J11" s="30"/>
      <c r="K11" s="30"/>
      <c r="L11" s="30">
        <v>86303</v>
      </c>
      <c r="M11" s="30"/>
      <c r="N11" s="30">
        <f t="shared" si="1"/>
        <v>86303</v>
      </c>
      <c r="O11" s="30">
        <f t="shared" si="2"/>
        <v>155782</v>
      </c>
      <c r="P11" s="30">
        <f t="shared" si="2"/>
        <v>756</v>
      </c>
      <c r="Q11" s="30">
        <f t="shared" si="2"/>
        <v>156538</v>
      </c>
    </row>
    <row r="12" spans="1:17" ht="15.75">
      <c r="A12" s="1" t="s">
        <v>260</v>
      </c>
      <c r="B12" s="13" t="s">
        <v>369</v>
      </c>
      <c r="C12" s="30">
        <v>91869</v>
      </c>
      <c r="D12" s="30">
        <v>1566</v>
      </c>
      <c r="E12" s="30">
        <f t="shared" si="0"/>
        <v>93435</v>
      </c>
      <c r="F12" s="30">
        <v>19374</v>
      </c>
      <c r="G12" s="30"/>
      <c r="H12" s="30">
        <f>SUM(F12:G12)</f>
        <v>19374</v>
      </c>
      <c r="I12" s="30">
        <v>540</v>
      </c>
      <c r="J12" s="30"/>
      <c r="K12" s="30">
        <f>SUM(I12:J12)</f>
        <v>540</v>
      </c>
      <c r="L12" s="30">
        <v>152791</v>
      </c>
      <c r="M12" s="30">
        <v>486</v>
      </c>
      <c r="N12" s="30">
        <f t="shared" si="1"/>
        <v>153277</v>
      </c>
      <c r="O12" s="30">
        <f t="shared" si="2"/>
        <v>264574</v>
      </c>
      <c r="P12" s="30">
        <f t="shared" si="2"/>
        <v>2052</v>
      </c>
      <c r="Q12" s="30">
        <f t="shared" si="2"/>
        <v>266626</v>
      </c>
    </row>
    <row r="13" spans="1:17" ht="15.75">
      <c r="A13" s="1" t="s">
        <v>261</v>
      </c>
      <c r="B13" s="13" t="s">
        <v>370</v>
      </c>
      <c r="C13" s="30">
        <v>37841</v>
      </c>
      <c r="D13" s="30">
        <v>749</v>
      </c>
      <c r="E13" s="30">
        <f t="shared" si="0"/>
        <v>38590</v>
      </c>
      <c r="F13" s="30">
        <v>5718</v>
      </c>
      <c r="G13" s="30"/>
      <c r="H13" s="30">
        <f>SUM(F13:G13)</f>
        <v>5718</v>
      </c>
      <c r="I13" s="30">
        <v>60</v>
      </c>
      <c r="J13" s="30"/>
      <c r="K13" s="30">
        <f>SUM(I13:J13)</f>
        <v>60</v>
      </c>
      <c r="L13" s="30">
        <v>72140</v>
      </c>
      <c r="M13" s="30"/>
      <c r="N13" s="30">
        <f t="shared" si="1"/>
        <v>72140</v>
      </c>
      <c r="O13" s="30">
        <f t="shared" si="2"/>
        <v>115759</v>
      </c>
      <c r="P13" s="30">
        <f t="shared" si="2"/>
        <v>749</v>
      </c>
      <c r="Q13" s="30">
        <f t="shared" si="2"/>
        <v>116508</v>
      </c>
    </row>
    <row r="14" spans="1:17" ht="15.75">
      <c r="A14" s="1" t="s">
        <v>262</v>
      </c>
      <c r="B14" s="13" t="s">
        <v>31</v>
      </c>
      <c r="C14" s="30">
        <v>63872</v>
      </c>
      <c r="D14" s="30">
        <v>1073</v>
      </c>
      <c r="E14" s="30">
        <f t="shared" si="0"/>
        <v>64945</v>
      </c>
      <c r="F14" s="30">
        <v>7648</v>
      </c>
      <c r="G14" s="30"/>
      <c r="H14" s="30">
        <f>SUM(F14:G14)</f>
        <v>7648</v>
      </c>
      <c r="I14" s="30"/>
      <c r="J14" s="30"/>
      <c r="K14" s="30"/>
      <c r="L14" s="30">
        <v>50806</v>
      </c>
      <c r="M14" s="30"/>
      <c r="N14" s="30">
        <f t="shared" si="1"/>
        <v>50806</v>
      </c>
      <c r="O14" s="30">
        <f t="shared" si="2"/>
        <v>122326</v>
      </c>
      <c r="P14" s="30">
        <f t="shared" si="2"/>
        <v>1073</v>
      </c>
      <c r="Q14" s="30">
        <f t="shared" si="2"/>
        <v>123399</v>
      </c>
    </row>
    <row r="15" spans="1:17" ht="15.75">
      <c r="A15" s="1" t="s">
        <v>263</v>
      </c>
      <c r="B15" s="13" t="s">
        <v>368</v>
      </c>
      <c r="C15" s="30">
        <v>6116</v>
      </c>
      <c r="D15" s="30">
        <v>317</v>
      </c>
      <c r="E15" s="30">
        <f t="shared" si="0"/>
        <v>6433</v>
      </c>
      <c r="F15" s="30">
        <v>3900</v>
      </c>
      <c r="G15" s="30"/>
      <c r="H15" s="30">
        <f>SUM(F15:G15)</f>
        <v>3900</v>
      </c>
      <c r="I15" s="30"/>
      <c r="J15" s="30"/>
      <c r="K15" s="30"/>
      <c r="L15" s="30">
        <v>50790</v>
      </c>
      <c r="M15" s="30"/>
      <c r="N15" s="30">
        <f t="shared" si="1"/>
        <v>50790</v>
      </c>
      <c r="O15" s="30">
        <f t="shared" si="2"/>
        <v>60806</v>
      </c>
      <c r="P15" s="30">
        <f t="shared" si="2"/>
        <v>317</v>
      </c>
      <c r="Q15" s="30">
        <f t="shared" si="2"/>
        <v>61123</v>
      </c>
    </row>
    <row r="16" spans="1:17" s="7" customFormat="1" ht="30" customHeight="1">
      <c r="A16" s="137" t="s">
        <v>264</v>
      </c>
      <c r="B16" s="137"/>
      <c r="C16" s="31">
        <f aca="true" t="shared" si="3" ref="C16:Q16">SUM(C10:C15)</f>
        <v>278964</v>
      </c>
      <c r="D16" s="31">
        <f t="shared" si="3"/>
        <v>6198</v>
      </c>
      <c r="E16" s="31">
        <f t="shared" si="3"/>
        <v>285162</v>
      </c>
      <c r="F16" s="31">
        <f t="shared" si="3"/>
        <v>36640</v>
      </c>
      <c r="G16" s="31">
        <f t="shared" si="3"/>
        <v>0</v>
      </c>
      <c r="H16" s="31">
        <f t="shared" si="3"/>
        <v>36640</v>
      </c>
      <c r="I16" s="31">
        <f>SUM(I10:I15)</f>
        <v>600</v>
      </c>
      <c r="J16" s="31">
        <f>SUM(J10:J15)</f>
        <v>0</v>
      </c>
      <c r="K16" s="31">
        <f>SUM(K10:K15)</f>
        <v>600</v>
      </c>
      <c r="L16" s="31">
        <f t="shared" si="3"/>
        <v>666440</v>
      </c>
      <c r="M16" s="31">
        <f t="shared" si="3"/>
        <v>0</v>
      </c>
      <c r="N16" s="31">
        <f t="shared" si="3"/>
        <v>666440</v>
      </c>
      <c r="O16" s="31">
        <f t="shared" si="3"/>
        <v>982644</v>
      </c>
      <c r="P16" s="31">
        <f t="shared" si="3"/>
        <v>6198</v>
      </c>
      <c r="Q16" s="31">
        <f t="shared" si="3"/>
        <v>988842</v>
      </c>
    </row>
    <row r="17" spans="2:17" s="7" customFormat="1" ht="15.75">
      <c r="B17" s="43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7" customFormat="1" ht="15.75">
      <c r="A18" s="138" t="s">
        <v>14</v>
      </c>
      <c r="B18" s="138"/>
      <c r="C18" s="139" t="s">
        <v>429</v>
      </c>
      <c r="D18" s="139"/>
      <c r="E18" s="139"/>
      <c r="F18" s="139"/>
      <c r="G18" s="139"/>
      <c r="H18" s="139"/>
      <c r="I18" s="139"/>
      <c r="J18" s="139"/>
      <c r="K18" s="139"/>
      <c r="L18" s="140" t="s">
        <v>431</v>
      </c>
      <c r="M18" s="140"/>
      <c r="N18" s="140"/>
      <c r="O18" s="31"/>
      <c r="P18" s="31"/>
      <c r="Q18" s="31"/>
    </row>
    <row r="19" spans="1:17" s="7" customFormat="1" ht="15.75" customHeight="1">
      <c r="A19" s="138"/>
      <c r="B19" s="138"/>
      <c r="C19" s="139" t="s">
        <v>257</v>
      </c>
      <c r="D19" s="139"/>
      <c r="E19" s="139"/>
      <c r="F19" s="139" t="s">
        <v>85</v>
      </c>
      <c r="G19" s="139"/>
      <c r="H19" s="139"/>
      <c r="I19" s="139" t="s">
        <v>430</v>
      </c>
      <c r="J19" s="139"/>
      <c r="K19" s="139"/>
      <c r="L19" s="140"/>
      <c r="M19" s="140"/>
      <c r="N19" s="140"/>
      <c r="O19" s="31"/>
      <c r="P19" s="31"/>
      <c r="Q19" s="31"/>
    </row>
    <row r="20" spans="1:14" ht="38.25">
      <c r="A20" s="138"/>
      <c r="B20" s="138"/>
      <c r="C20" s="6" t="s">
        <v>437</v>
      </c>
      <c r="D20" s="6" t="s">
        <v>125</v>
      </c>
      <c r="E20" s="6" t="s">
        <v>438</v>
      </c>
      <c r="F20" s="6" t="s">
        <v>437</v>
      </c>
      <c r="G20" s="6" t="s">
        <v>125</v>
      </c>
      <c r="H20" s="6" t="s">
        <v>438</v>
      </c>
      <c r="I20" s="6" t="s">
        <v>437</v>
      </c>
      <c r="J20" s="6" t="s">
        <v>125</v>
      </c>
      <c r="K20" s="6" t="s">
        <v>438</v>
      </c>
      <c r="L20" s="6" t="s">
        <v>437</v>
      </c>
      <c r="M20" s="6" t="s">
        <v>125</v>
      </c>
      <c r="N20" s="6" t="s">
        <v>438</v>
      </c>
    </row>
    <row r="21" spans="1:17" ht="15.75">
      <c r="A21" s="1" t="s">
        <v>258</v>
      </c>
      <c r="B21" s="13" t="s">
        <v>19</v>
      </c>
      <c r="C21" s="30"/>
      <c r="D21" s="30"/>
      <c r="E21" s="30">
        <f>SUM(C21:D21)</f>
        <v>0</v>
      </c>
      <c r="F21" s="30">
        <v>13820</v>
      </c>
      <c r="G21" s="30"/>
      <c r="H21" s="30">
        <f aca="true" t="shared" si="4" ref="H21:H26">SUM(F21:G21)</f>
        <v>13820</v>
      </c>
      <c r="I21" s="30">
        <f aca="true" t="shared" si="5" ref="I21:K26">C21+F21</f>
        <v>13820</v>
      </c>
      <c r="J21" s="30">
        <f t="shared" si="5"/>
        <v>0</v>
      </c>
      <c r="K21" s="30">
        <f t="shared" si="5"/>
        <v>13820</v>
      </c>
      <c r="L21" s="30">
        <f aca="true" t="shared" si="6" ref="L21:N26">O10+I21</f>
        <v>277217</v>
      </c>
      <c r="M21" s="30">
        <f t="shared" si="6"/>
        <v>1251</v>
      </c>
      <c r="N21" s="30">
        <f t="shared" si="6"/>
        <v>278468</v>
      </c>
      <c r="O21" s="30"/>
      <c r="P21" s="30"/>
      <c r="Q21" s="30"/>
    </row>
    <row r="22" spans="1:17" ht="15.75">
      <c r="A22" s="1" t="s">
        <v>259</v>
      </c>
      <c r="B22" s="13" t="s">
        <v>30</v>
      </c>
      <c r="C22" s="30">
        <v>431</v>
      </c>
      <c r="D22" s="30"/>
      <c r="E22" s="30">
        <f>SUM(C22:D22)</f>
        <v>431</v>
      </c>
      <c r="F22" s="30"/>
      <c r="G22" s="30"/>
      <c r="H22" s="30">
        <f t="shared" si="4"/>
        <v>0</v>
      </c>
      <c r="I22" s="30">
        <f t="shared" si="5"/>
        <v>431</v>
      </c>
      <c r="J22" s="30">
        <f t="shared" si="5"/>
        <v>0</v>
      </c>
      <c r="K22" s="30">
        <f t="shared" si="5"/>
        <v>431</v>
      </c>
      <c r="L22" s="30">
        <f t="shared" si="6"/>
        <v>156213</v>
      </c>
      <c r="M22" s="30">
        <f t="shared" si="6"/>
        <v>756</v>
      </c>
      <c r="N22" s="30">
        <f t="shared" si="6"/>
        <v>156969</v>
      </c>
      <c r="O22" s="30"/>
      <c r="P22" s="30"/>
      <c r="Q22" s="30"/>
    </row>
    <row r="23" spans="1:17" ht="15.75">
      <c r="A23" s="1" t="s">
        <v>260</v>
      </c>
      <c r="B23" s="13" t="s">
        <v>369</v>
      </c>
      <c r="C23" s="30">
        <v>593</v>
      </c>
      <c r="D23" s="30"/>
      <c r="E23" s="30">
        <f>SUM(C23:D23)</f>
        <v>593</v>
      </c>
      <c r="F23" s="30">
        <v>9749</v>
      </c>
      <c r="G23" s="30"/>
      <c r="H23" s="30">
        <f t="shared" si="4"/>
        <v>9749</v>
      </c>
      <c r="I23" s="30">
        <f t="shared" si="5"/>
        <v>10342</v>
      </c>
      <c r="J23" s="30">
        <f t="shared" si="5"/>
        <v>0</v>
      </c>
      <c r="K23" s="30">
        <f t="shared" si="5"/>
        <v>10342</v>
      </c>
      <c r="L23" s="30">
        <f t="shared" si="6"/>
        <v>274916</v>
      </c>
      <c r="M23" s="30">
        <f t="shared" si="6"/>
        <v>2052</v>
      </c>
      <c r="N23" s="30">
        <f t="shared" si="6"/>
        <v>276968</v>
      </c>
      <c r="O23" s="30"/>
      <c r="P23" s="30"/>
      <c r="Q23" s="30"/>
    </row>
    <row r="24" spans="1:17" ht="15.75">
      <c r="A24" s="1" t="s">
        <v>261</v>
      </c>
      <c r="B24" s="13" t="s">
        <v>370</v>
      </c>
      <c r="C24" s="30">
        <v>143</v>
      </c>
      <c r="D24" s="30"/>
      <c r="E24" s="30">
        <f>SUM(C24:D24)</f>
        <v>143</v>
      </c>
      <c r="F24" s="30"/>
      <c r="G24" s="30"/>
      <c r="H24" s="30">
        <f t="shared" si="4"/>
        <v>0</v>
      </c>
      <c r="I24" s="30">
        <f t="shared" si="5"/>
        <v>143</v>
      </c>
      <c r="J24" s="30">
        <f t="shared" si="5"/>
        <v>0</v>
      </c>
      <c r="K24" s="30">
        <f t="shared" si="5"/>
        <v>143</v>
      </c>
      <c r="L24" s="30">
        <f t="shared" si="6"/>
        <v>115902</v>
      </c>
      <c r="M24" s="30">
        <f t="shared" si="6"/>
        <v>749</v>
      </c>
      <c r="N24" s="30">
        <f t="shared" si="6"/>
        <v>116651</v>
      </c>
      <c r="O24" s="30"/>
      <c r="P24" s="30"/>
      <c r="Q24" s="30"/>
    </row>
    <row r="25" spans="1:17" ht="15.75">
      <c r="A25" s="1" t="s">
        <v>262</v>
      </c>
      <c r="B25" s="13" t="s">
        <v>31</v>
      </c>
      <c r="C25" s="30"/>
      <c r="D25" s="30"/>
      <c r="E25" s="30"/>
      <c r="F25" s="30">
        <v>500</v>
      </c>
      <c r="G25" s="30"/>
      <c r="H25" s="30">
        <f t="shared" si="4"/>
        <v>500</v>
      </c>
      <c r="I25" s="30">
        <f t="shared" si="5"/>
        <v>500</v>
      </c>
      <c r="J25" s="30">
        <f t="shared" si="5"/>
        <v>0</v>
      </c>
      <c r="K25" s="30">
        <f t="shared" si="5"/>
        <v>500</v>
      </c>
      <c r="L25" s="30">
        <f t="shared" si="6"/>
        <v>122826</v>
      </c>
      <c r="M25" s="30">
        <f t="shared" si="6"/>
        <v>1073</v>
      </c>
      <c r="N25" s="30">
        <f t="shared" si="6"/>
        <v>123899</v>
      </c>
      <c r="O25" s="30"/>
      <c r="P25" s="30"/>
      <c r="Q25" s="30"/>
    </row>
    <row r="26" spans="1:17" ht="15.75">
      <c r="A26" s="1" t="s">
        <v>263</v>
      </c>
      <c r="B26" s="13" t="s">
        <v>368</v>
      </c>
      <c r="C26" s="30"/>
      <c r="D26" s="30"/>
      <c r="E26" s="30"/>
      <c r="F26" s="30">
        <v>2388</v>
      </c>
      <c r="G26" s="30"/>
      <c r="H26" s="30">
        <f t="shared" si="4"/>
        <v>2388</v>
      </c>
      <c r="I26" s="30">
        <f t="shared" si="5"/>
        <v>2388</v>
      </c>
      <c r="J26" s="30">
        <f t="shared" si="5"/>
        <v>0</v>
      </c>
      <c r="K26" s="30">
        <f t="shared" si="5"/>
        <v>2388</v>
      </c>
      <c r="L26" s="30">
        <f t="shared" si="6"/>
        <v>63194</v>
      </c>
      <c r="M26" s="30">
        <f t="shared" si="6"/>
        <v>317</v>
      </c>
      <c r="N26" s="30">
        <f t="shared" si="6"/>
        <v>63511</v>
      </c>
      <c r="O26" s="30"/>
      <c r="P26" s="30"/>
      <c r="Q26" s="30"/>
    </row>
    <row r="27" spans="1:17" s="7" customFormat="1" ht="30" customHeight="1">
      <c r="A27" s="137" t="s">
        <v>264</v>
      </c>
      <c r="B27" s="137"/>
      <c r="C27" s="31">
        <f aca="true" t="shared" si="7" ref="C27:N27">SUM(C21:C26)</f>
        <v>1167</v>
      </c>
      <c r="D27" s="31">
        <f t="shared" si="7"/>
        <v>0</v>
      </c>
      <c r="E27" s="31">
        <f t="shared" si="7"/>
        <v>1167</v>
      </c>
      <c r="F27" s="31">
        <f t="shared" si="7"/>
        <v>26457</v>
      </c>
      <c r="G27" s="31">
        <f t="shared" si="7"/>
        <v>0</v>
      </c>
      <c r="H27" s="31">
        <f t="shared" si="7"/>
        <v>26457</v>
      </c>
      <c r="I27" s="31">
        <f t="shared" si="7"/>
        <v>27624</v>
      </c>
      <c r="J27" s="31">
        <f t="shared" si="7"/>
        <v>0</v>
      </c>
      <c r="K27" s="31">
        <f t="shared" si="7"/>
        <v>27624</v>
      </c>
      <c r="L27" s="31">
        <f t="shared" si="7"/>
        <v>1010268</v>
      </c>
      <c r="M27" s="31">
        <f t="shared" si="7"/>
        <v>6198</v>
      </c>
      <c r="N27" s="31">
        <f t="shared" si="7"/>
        <v>1016466</v>
      </c>
      <c r="O27" s="31"/>
      <c r="P27" s="31"/>
      <c r="Q27" s="31"/>
    </row>
  </sheetData>
  <mergeCells count="20">
    <mergeCell ref="C19:E19"/>
    <mergeCell ref="F19:H19"/>
    <mergeCell ref="I19:K19"/>
    <mergeCell ref="A7:B9"/>
    <mergeCell ref="C8:E8"/>
    <mergeCell ref="F8:H8"/>
    <mergeCell ref="I8:K8"/>
    <mergeCell ref="C7:Q7"/>
    <mergeCell ref="O8:Q8"/>
    <mergeCell ref="L8:N8"/>
    <mergeCell ref="A27:B27"/>
    <mergeCell ref="A18:B20"/>
    <mergeCell ref="A2:Q2"/>
    <mergeCell ref="L1:Q1"/>
    <mergeCell ref="A3:Q3"/>
    <mergeCell ref="A4:Q4"/>
    <mergeCell ref="A5:Q5"/>
    <mergeCell ref="A16:B16"/>
    <mergeCell ref="C18:K18"/>
    <mergeCell ref="L18:N19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W20"/>
  <sheetViews>
    <sheetView workbookViewId="0" topLeftCell="A1">
      <selection activeCell="T11" sqref="T11"/>
    </sheetView>
  </sheetViews>
  <sheetFormatPr defaultColWidth="9.140625" defaultRowHeight="12.75"/>
  <cols>
    <col min="1" max="1" width="28.57421875" style="71" bestFit="1" customWidth="1"/>
    <col min="2" max="2" width="7.28125" style="71" bestFit="1" customWidth="1"/>
    <col min="3" max="3" width="4.57421875" style="71" customWidth="1"/>
    <col min="4" max="4" width="8.00390625" style="71" customWidth="1"/>
    <col min="5" max="5" width="6.421875" style="71" customWidth="1"/>
    <col min="6" max="6" width="4.7109375" style="71" customWidth="1"/>
    <col min="7" max="8" width="6.421875" style="71" customWidth="1"/>
    <col min="9" max="9" width="4.421875" style="71" customWidth="1"/>
    <col min="10" max="10" width="6.421875" style="71" customWidth="1"/>
    <col min="11" max="11" width="7.28125" style="71" bestFit="1" customWidth="1"/>
    <col min="12" max="12" width="6.00390625" style="71" customWidth="1"/>
    <col min="13" max="13" width="8.140625" style="71" customWidth="1"/>
    <col min="14" max="14" width="6.421875" style="71" customWidth="1"/>
    <col min="15" max="15" width="6.57421875" style="71" customWidth="1"/>
    <col min="16" max="17" width="6.421875" style="71" customWidth="1"/>
    <col min="18" max="18" width="4.421875" style="71" customWidth="1"/>
    <col min="19" max="19" width="6.421875" style="71" customWidth="1"/>
    <col min="20" max="20" width="7.28125" style="71" bestFit="1" customWidth="1"/>
    <col min="21" max="21" width="7.140625" style="71" customWidth="1"/>
    <col min="22" max="22" width="8.7109375" style="71" customWidth="1"/>
    <col min="23" max="23" width="12.7109375" style="71" customWidth="1"/>
    <col min="24" max="16384" width="10.28125" style="71" customWidth="1"/>
  </cols>
  <sheetData>
    <row r="1" spans="14:22" ht="15.75">
      <c r="N1" s="115" t="s">
        <v>294</v>
      </c>
      <c r="O1" s="115"/>
      <c r="P1" s="115"/>
      <c r="Q1" s="115"/>
      <c r="R1" s="115"/>
      <c r="S1" s="115"/>
      <c r="T1" s="115"/>
      <c r="U1" s="115"/>
      <c r="V1" s="115"/>
    </row>
    <row r="2" spans="1:22" ht="15.75">
      <c r="A2" s="116" t="s">
        <v>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spans="1:22" s="72" customFormat="1" ht="15.75">
      <c r="A3" s="116" t="s">
        <v>253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s="72" customFormat="1" ht="15.75">
      <c r="A4" s="116" t="s">
        <v>295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</row>
    <row r="5" spans="1:23" s="74" customFormat="1" ht="15.75">
      <c r="A5" s="116" t="s">
        <v>13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73"/>
    </row>
    <row r="6" spans="1:13" ht="15.7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22" s="76" customFormat="1" ht="39.75" customHeight="1">
      <c r="A7" s="111" t="s">
        <v>14</v>
      </c>
      <c r="B7" s="111" t="s">
        <v>296</v>
      </c>
      <c r="C7" s="111"/>
      <c r="D7" s="111"/>
      <c r="E7" s="112" t="s">
        <v>297</v>
      </c>
      <c r="F7" s="113"/>
      <c r="G7" s="114"/>
      <c r="H7" s="112" t="s">
        <v>298</v>
      </c>
      <c r="I7" s="113"/>
      <c r="J7" s="114"/>
      <c r="K7" s="112" t="s">
        <v>299</v>
      </c>
      <c r="L7" s="113"/>
      <c r="M7" s="114"/>
      <c r="N7" s="112" t="s">
        <v>300</v>
      </c>
      <c r="O7" s="113"/>
      <c r="P7" s="114"/>
      <c r="Q7" s="112" t="s">
        <v>301</v>
      </c>
      <c r="R7" s="113"/>
      <c r="S7" s="114"/>
      <c r="T7" s="111" t="s">
        <v>18</v>
      </c>
      <c r="U7" s="111"/>
      <c r="V7" s="111"/>
    </row>
    <row r="8" spans="1:22" s="76" customFormat="1" ht="33.75" customHeight="1">
      <c r="A8" s="111"/>
      <c r="B8" s="97" t="s">
        <v>398</v>
      </c>
      <c r="C8" s="97" t="s">
        <v>125</v>
      </c>
      <c r="D8" s="97" t="s">
        <v>435</v>
      </c>
      <c r="E8" s="97" t="s">
        <v>398</v>
      </c>
      <c r="F8" s="97" t="s">
        <v>125</v>
      </c>
      <c r="G8" s="97" t="s">
        <v>435</v>
      </c>
      <c r="H8" s="97" t="s">
        <v>398</v>
      </c>
      <c r="I8" s="97" t="s">
        <v>125</v>
      </c>
      <c r="J8" s="97" t="s">
        <v>435</v>
      </c>
      <c r="K8" s="97" t="s">
        <v>398</v>
      </c>
      <c r="L8" s="97" t="s">
        <v>125</v>
      </c>
      <c r="M8" s="97" t="s">
        <v>435</v>
      </c>
      <c r="N8" s="97" t="s">
        <v>398</v>
      </c>
      <c r="O8" s="97" t="s">
        <v>125</v>
      </c>
      <c r="P8" s="97" t="s">
        <v>435</v>
      </c>
      <c r="Q8" s="97" t="s">
        <v>398</v>
      </c>
      <c r="R8" s="97" t="s">
        <v>125</v>
      </c>
      <c r="S8" s="97" t="s">
        <v>435</v>
      </c>
      <c r="T8" s="97" t="s">
        <v>398</v>
      </c>
      <c r="U8" s="97" t="s">
        <v>125</v>
      </c>
      <c r="V8" s="97" t="s">
        <v>435</v>
      </c>
    </row>
    <row r="9" spans="1:20" s="76" customFormat="1" ht="16.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</row>
    <row r="10" spans="1:22" ht="24.75" customHeight="1">
      <c r="A10" s="78" t="s">
        <v>8</v>
      </c>
      <c r="B10" s="79">
        <v>32684</v>
      </c>
      <c r="C10" s="79"/>
      <c r="D10" s="79">
        <f>SUM(B10:C10)</f>
        <v>32684</v>
      </c>
      <c r="E10" s="79">
        <v>1500</v>
      </c>
      <c r="F10" s="79"/>
      <c r="G10" s="79">
        <f>SUM(E10:F10)</f>
        <v>1500</v>
      </c>
      <c r="H10" s="79">
        <v>500</v>
      </c>
      <c r="I10" s="79"/>
      <c r="J10" s="79">
        <f>SUM(H10:I10)</f>
        <v>500</v>
      </c>
      <c r="K10" s="79">
        <v>17483</v>
      </c>
      <c r="L10" s="79">
        <v>667</v>
      </c>
      <c r="M10" s="79">
        <f>SUM(K10:L10)</f>
        <v>18150</v>
      </c>
      <c r="N10" s="79">
        <v>2000</v>
      </c>
      <c r="O10" s="79"/>
      <c r="P10" s="79">
        <f>SUM(N10:O10)</f>
        <v>2000</v>
      </c>
      <c r="Q10" s="79">
        <v>4039</v>
      </c>
      <c r="R10" s="79"/>
      <c r="S10" s="79">
        <f>SUM(Q10:R10)</f>
        <v>4039</v>
      </c>
      <c r="T10" s="79">
        <v>58206</v>
      </c>
      <c r="U10" s="79">
        <f>C10+F10+I10+L10+O10+R10</f>
        <v>667</v>
      </c>
      <c r="V10" s="79">
        <f>D10+G10+J10+M10+P10+S10</f>
        <v>58873</v>
      </c>
    </row>
    <row r="11" spans="1:22" ht="24.75" customHeight="1">
      <c r="A11" s="80" t="s">
        <v>9</v>
      </c>
      <c r="B11" s="81">
        <v>900</v>
      </c>
      <c r="C11" s="81"/>
      <c r="D11" s="81">
        <f>SUM(B11:C11)</f>
        <v>900</v>
      </c>
      <c r="E11" s="81"/>
      <c r="F11" s="81"/>
      <c r="G11" s="81"/>
      <c r="H11" s="81"/>
      <c r="I11" s="81"/>
      <c r="J11" s="81"/>
      <c r="K11" s="81"/>
      <c r="L11" s="81"/>
      <c r="M11" s="79"/>
      <c r="N11" s="81"/>
      <c r="O11" s="81"/>
      <c r="P11" s="81"/>
      <c r="Q11" s="81"/>
      <c r="R11" s="81"/>
      <c r="S11" s="79"/>
      <c r="T11" s="79">
        <f aca="true" t="shared" si="0" ref="T11:T18">B11+E11+H11+K11+N11+Q11</f>
        <v>900</v>
      </c>
      <c r="U11" s="79">
        <f aca="true" t="shared" si="1" ref="U11:U18">C11+F11+I11+L11+O11+R11</f>
        <v>0</v>
      </c>
      <c r="V11" s="79">
        <f aca="true" t="shared" si="2" ref="V11:V18">D11+G11+J11+M11+P11+S11</f>
        <v>900</v>
      </c>
    </row>
    <row r="12" spans="1:22" ht="24.75" customHeight="1">
      <c r="A12" s="80" t="s">
        <v>10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79"/>
      <c r="N12" s="81">
        <v>2073</v>
      </c>
      <c r="O12" s="81"/>
      <c r="P12" s="81">
        <f>SUM(N12:O12)</f>
        <v>2073</v>
      </c>
      <c r="Q12" s="81"/>
      <c r="R12" s="81"/>
      <c r="S12" s="79"/>
      <c r="T12" s="79">
        <f t="shared" si="0"/>
        <v>2073</v>
      </c>
      <c r="U12" s="79">
        <f t="shared" si="1"/>
        <v>0</v>
      </c>
      <c r="V12" s="79">
        <f t="shared" si="2"/>
        <v>2073</v>
      </c>
    </row>
    <row r="13" spans="1:22" ht="24.75" customHeight="1">
      <c r="A13" s="80" t="s">
        <v>303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79"/>
      <c r="N13" s="81"/>
      <c r="O13" s="81"/>
      <c r="P13" s="81"/>
      <c r="Q13" s="81"/>
      <c r="R13" s="81"/>
      <c r="S13" s="79"/>
      <c r="T13" s="79">
        <f t="shared" si="0"/>
        <v>0</v>
      </c>
      <c r="U13" s="79">
        <f t="shared" si="1"/>
        <v>0</v>
      </c>
      <c r="V13" s="79">
        <f t="shared" si="2"/>
        <v>0</v>
      </c>
    </row>
    <row r="14" spans="1:22" ht="24.75" customHeight="1">
      <c r="A14" s="80" t="s">
        <v>11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79"/>
      <c r="N14" s="81"/>
      <c r="O14" s="81"/>
      <c r="P14" s="81"/>
      <c r="Q14" s="81"/>
      <c r="R14" s="81"/>
      <c r="S14" s="79"/>
      <c r="T14" s="79">
        <f t="shared" si="0"/>
        <v>0</v>
      </c>
      <c r="U14" s="79">
        <f t="shared" si="1"/>
        <v>0</v>
      </c>
      <c r="V14" s="79">
        <f t="shared" si="2"/>
        <v>0</v>
      </c>
    </row>
    <row r="15" spans="1:22" ht="24.75" customHeight="1">
      <c r="A15" s="80" t="s">
        <v>304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79"/>
      <c r="N15" s="81">
        <v>0</v>
      </c>
      <c r="O15" s="81"/>
      <c r="P15" s="81">
        <f>SUM(N15:O15)</f>
        <v>0</v>
      </c>
      <c r="Q15" s="81"/>
      <c r="R15" s="81"/>
      <c r="S15" s="79"/>
      <c r="T15" s="79">
        <f t="shared" si="0"/>
        <v>0</v>
      </c>
      <c r="U15" s="79">
        <f t="shared" si="1"/>
        <v>0</v>
      </c>
      <c r="V15" s="79">
        <f t="shared" si="2"/>
        <v>0</v>
      </c>
    </row>
    <row r="16" spans="1:22" ht="24.75" customHeight="1">
      <c r="A16" s="82" t="s">
        <v>305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79"/>
      <c r="N16" s="81">
        <v>1200</v>
      </c>
      <c r="O16" s="81"/>
      <c r="P16" s="81">
        <f>SUM(N16:O16)</f>
        <v>1200</v>
      </c>
      <c r="Q16" s="81"/>
      <c r="R16" s="81"/>
      <c r="S16" s="79"/>
      <c r="T16" s="79">
        <f t="shared" si="0"/>
        <v>1200</v>
      </c>
      <c r="U16" s="79">
        <f t="shared" si="1"/>
        <v>0</v>
      </c>
      <c r="V16" s="79">
        <f t="shared" si="2"/>
        <v>1200</v>
      </c>
    </row>
    <row r="17" spans="1:22" s="74" customFormat="1" ht="24.75" customHeight="1">
      <c r="A17" s="83" t="s">
        <v>302</v>
      </c>
      <c r="B17" s="84">
        <f>SUM(B11:B16)</f>
        <v>900</v>
      </c>
      <c r="C17" s="84">
        <f>SUM(C11:C16)</f>
        <v>0</v>
      </c>
      <c r="D17" s="81">
        <f>SUM(B17:C17)</f>
        <v>900</v>
      </c>
      <c r="E17" s="84">
        <f aca="true" t="shared" si="3" ref="E17:S17">SUM(E11:E16)</f>
        <v>0</v>
      </c>
      <c r="F17" s="84">
        <f t="shared" si="3"/>
        <v>0</v>
      </c>
      <c r="G17" s="84">
        <f t="shared" si="3"/>
        <v>0</v>
      </c>
      <c r="H17" s="84">
        <f t="shared" si="3"/>
        <v>0</v>
      </c>
      <c r="I17" s="84">
        <f t="shared" si="3"/>
        <v>0</v>
      </c>
      <c r="J17" s="84">
        <f t="shared" si="3"/>
        <v>0</v>
      </c>
      <c r="K17" s="84">
        <f t="shared" si="3"/>
        <v>0</v>
      </c>
      <c r="L17" s="84">
        <f t="shared" si="3"/>
        <v>0</v>
      </c>
      <c r="M17" s="84">
        <f t="shared" si="3"/>
        <v>0</v>
      </c>
      <c r="N17" s="84">
        <f t="shared" si="3"/>
        <v>3273</v>
      </c>
      <c r="O17" s="84">
        <f t="shared" si="3"/>
        <v>0</v>
      </c>
      <c r="P17" s="84">
        <f>SUM(P11:P16)</f>
        <v>3273</v>
      </c>
      <c r="Q17" s="84">
        <f t="shared" si="3"/>
        <v>0</v>
      </c>
      <c r="R17" s="84">
        <f t="shared" si="3"/>
        <v>0</v>
      </c>
      <c r="S17" s="84">
        <f t="shared" si="3"/>
        <v>0</v>
      </c>
      <c r="T17" s="79">
        <f t="shared" si="0"/>
        <v>4173</v>
      </c>
      <c r="U17" s="79">
        <f t="shared" si="1"/>
        <v>0</v>
      </c>
      <c r="V17" s="79">
        <f t="shared" si="2"/>
        <v>4173</v>
      </c>
    </row>
    <row r="18" spans="1:22" ht="24.75" customHeight="1">
      <c r="A18" s="78" t="s">
        <v>15</v>
      </c>
      <c r="B18" s="79">
        <f>B10+B17</f>
        <v>33584</v>
      </c>
      <c r="C18" s="79">
        <f>C10+C17</f>
        <v>0</v>
      </c>
      <c r="D18" s="79">
        <f>SUM(B18:C18)</f>
        <v>33584</v>
      </c>
      <c r="E18" s="79">
        <f>E10+E17</f>
        <v>1500</v>
      </c>
      <c r="F18" s="79">
        <f>F10+F17</f>
        <v>0</v>
      </c>
      <c r="G18" s="79">
        <f>SUM(E18:F18)</f>
        <v>1500</v>
      </c>
      <c r="H18" s="79">
        <f>H10+H17</f>
        <v>500</v>
      </c>
      <c r="I18" s="79">
        <f>I10+I17</f>
        <v>0</v>
      </c>
      <c r="J18" s="79">
        <f>J10+J17</f>
        <v>500</v>
      </c>
      <c r="K18" s="79">
        <f>K10+K17</f>
        <v>17483</v>
      </c>
      <c r="L18" s="79">
        <f>L10+L17</f>
        <v>667</v>
      </c>
      <c r="M18" s="79">
        <f>SUM(K18:L18)</f>
        <v>18150</v>
      </c>
      <c r="N18" s="79">
        <f aca="true" t="shared" si="4" ref="N18:S18">N10+N17</f>
        <v>5273</v>
      </c>
      <c r="O18" s="79">
        <f t="shared" si="4"/>
        <v>0</v>
      </c>
      <c r="P18" s="79">
        <f t="shared" si="4"/>
        <v>5273</v>
      </c>
      <c r="Q18" s="79">
        <f t="shared" si="4"/>
        <v>4039</v>
      </c>
      <c r="R18" s="79">
        <f t="shared" si="4"/>
        <v>0</v>
      </c>
      <c r="S18" s="79">
        <f t="shared" si="4"/>
        <v>4039</v>
      </c>
      <c r="T18" s="79">
        <f t="shared" si="0"/>
        <v>62379</v>
      </c>
      <c r="U18" s="79">
        <f t="shared" si="1"/>
        <v>667</v>
      </c>
      <c r="V18" s="79">
        <f t="shared" si="2"/>
        <v>63046</v>
      </c>
    </row>
    <row r="20" ht="15.75">
      <c r="M20" s="96"/>
    </row>
  </sheetData>
  <mergeCells count="13">
    <mergeCell ref="K7:M7"/>
    <mergeCell ref="N7:P7"/>
    <mergeCell ref="Q7:S7"/>
    <mergeCell ref="A7:A8"/>
    <mergeCell ref="B7:D7"/>
    <mergeCell ref="E7:G7"/>
    <mergeCell ref="N1:V1"/>
    <mergeCell ref="T7:V7"/>
    <mergeCell ref="A2:V2"/>
    <mergeCell ref="A3:V3"/>
    <mergeCell ref="A4:V4"/>
    <mergeCell ref="A5:V5"/>
    <mergeCell ref="H7:J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D87"/>
  <sheetViews>
    <sheetView workbookViewId="0" topLeftCell="A19">
      <selection activeCell="I43" sqref="I43"/>
    </sheetView>
  </sheetViews>
  <sheetFormatPr defaultColWidth="9.140625" defaultRowHeight="14.25" customHeight="1"/>
  <cols>
    <col min="1" max="1" width="60.421875" style="1" bestFit="1" customWidth="1"/>
    <col min="2" max="2" width="8.421875" style="1" bestFit="1" customWidth="1"/>
    <col min="3" max="3" width="6.421875" style="1" bestFit="1" customWidth="1"/>
    <col min="4" max="4" width="9.00390625" style="1" bestFit="1" customWidth="1"/>
    <col min="5" max="16384" width="9.140625" style="1" customWidth="1"/>
  </cols>
  <sheetData>
    <row r="1" spans="2:4" ht="22.5" customHeight="1">
      <c r="B1" s="117" t="s">
        <v>306</v>
      </c>
      <c r="C1" s="117"/>
      <c r="D1" s="117"/>
    </row>
    <row r="2" spans="1:4" ht="14.25" customHeight="1">
      <c r="A2" s="109" t="s">
        <v>16</v>
      </c>
      <c r="B2" s="109"/>
      <c r="C2" s="109"/>
      <c r="D2" s="109"/>
    </row>
    <row r="3" spans="1:4" s="7" customFormat="1" ht="14.25" customHeight="1">
      <c r="A3" s="109" t="s">
        <v>253</v>
      </c>
      <c r="B3" s="109"/>
      <c r="C3" s="109"/>
      <c r="D3" s="109"/>
    </row>
    <row r="4" spans="1:4" s="7" customFormat="1" ht="14.25" customHeight="1">
      <c r="A4" s="109" t="s">
        <v>307</v>
      </c>
      <c r="B4" s="109"/>
      <c r="C4" s="109"/>
      <c r="D4" s="109"/>
    </row>
    <row r="5" spans="1:4" ht="14.25" customHeight="1">
      <c r="A5" s="109" t="s">
        <v>13</v>
      </c>
      <c r="B5" s="109"/>
      <c r="C5" s="109"/>
      <c r="D5" s="109"/>
    </row>
    <row r="6" spans="1:2" ht="9.75" customHeight="1">
      <c r="A6" s="3"/>
      <c r="B6" s="3"/>
    </row>
    <row r="7" spans="1:4" s="12" customFormat="1" ht="36.75" customHeight="1">
      <c r="A7" s="5" t="s">
        <v>14</v>
      </c>
      <c r="B7" s="6" t="s">
        <v>397</v>
      </c>
      <c r="C7" s="6" t="s">
        <v>125</v>
      </c>
      <c r="D7" s="6" t="s">
        <v>434</v>
      </c>
    </row>
    <row r="8" spans="1:4" s="12" customFormat="1" ht="11.25" customHeight="1">
      <c r="A8" s="27"/>
      <c r="B8" s="85"/>
      <c r="C8" s="8"/>
      <c r="D8" s="8"/>
    </row>
    <row r="9" spans="1:4" s="12" customFormat="1" ht="14.25" customHeight="1">
      <c r="A9" s="86" t="s">
        <v>308</v>
      </c>
      <c r="B9" s="88"/>
      <c r="C9" s="8"/>
      <c r="D9" s="8"/>
    </row>
    <row r="10" spans="1:4" s="12" customFormat="1" ht="12" customHeight="1">
      <c r="A10" s="86"/>
      <c r="B10" s="88"/>
      <c r="C10" s="8"/>
      <c r="D10" s="8"/>
    </row>
    <row r="11" spans="1:4" s="12" customFormat="1" ht="14.25" customHeight="1">
      <c r="A11" s="87" t="s">
        <v>190</v>
      </c>
      <c r="B11" s="88"/>
      <c r="C11" s="8"/>
      <c r="D11" s="8"/>
    </row>
    <row r="12" spans="1:4" s="12" customFormat="1" ht="14.25" customHeight="1">
      <c r="A12" s="89" t="s">
        <v>309</v>
      </c>
      <c r="B12" s="88"/>
      <c r="C12" s="8"/>
      <c r="D12" s="8"/>
    </row>
    <row r="13" spans="1:4" s="12" customFormat="1" ht="14.25" customHeight="1">
      <c r="A13" s="1" t="s">
        <v>310</v>
      </c>
      <c r="B13" s="8">
        <v>1500</v>
      </c>
      <c r="C13" s="8"/>
      <c r="D13" s="8">
        <f>SUM(B13:C13)</f>
        <v>1500</v>
      </c>
    </row>
    <row r="14" spans="1:4" s="12" customFormat="1" ht="14.25" customHeight="1">
      <c r="A14" s="1" t="s">
        <v>311</v>
      </c>
      <c r="B14" s="8">
        <v>29684</v>
      </c>
      <c r="C14" s="8"/>
      <c r="D14" s="8">
        <f>SUM(B14:C14)</f>
        <v>29684</v>
      </c>
    </row>
    <row r="15" spans="1:4" s="12" customFormat="1" ht="14.25" customHeight="1">
      <c r="A15" s="1" t="s">
        <v>312</v>
      </c>
      <c r="B15" s="8">
        <v>1500</v>
      </c>
      <c r="C15" s="8"/>
      <c r="D15" s="8">
        <f>SUM(B15:C15)</f>
        <v>1500</v>
      </c>
    </row>
    <row r="16" spans="1:4" s="12" customFormat="1" ht="14.25" customHeight="1">
      <c r="A16" s="7" t="s">
        <v>313</v>
      </c>
      <c r="B16" s="11">
        <f>SUM(B13:B15)</f>
        <v>32684</v>
      </c>
      <c r="C16" s="11">
        <f>SUM(C13:C15)</f>
        <v>0</v>
      </c>
      <c r="D16" s="11">
        <f>SUM(B16:C16)</f>
        <v>32684</v>
      </c>
    </row>
    <row r="17" spans="2:4" s="12" customFormat="1" ht="12.75" customHeight="1">
      <c r="B17" s="88"/>
      <c r="C17" s="8"/>
      <c r="D17" s="8"/>
    </row>
    <row r="18" spans="1:4" s="12" customFormat="1" ht="14.25" customHeight="1">
      <c r="A18" s="90" t="s">
        <v>297</v>
      </c>
      <c r="B18" s="88"/>
      <c r="C18" s="8"/>
      <c r="D18" s="8"/>
    </row>
    <row r="19" spans="1:4" ht="14.25" customHeight="1">
      <c r="A19" s="1" t="s">
        <v>314</v>
      </c>
      <c r="B19" s="8">
        <v>1500</v>
      </c>
      <c r="C19" s="8"/>
      <c r="D19" s="8">
        <f>SUM(B19:C19)</f>
        <v>1500</v>
      </c>
    </row>
    <row r="20" spans="1:4" s="12" customFormat="1" ht="14.25" customHeight="1">
      <c r="A20" s="7" t="s">
        <v>315</v>
      </c>
      <c r="B20" s="11">
        <f>SUM(B19:B19)</f>
        <v>1500</v>
      </c>
      <c r="C20" s="11">
        <f>SUM(C19:C19)</f>
        <v>0</v>
      </c>
      <c r="D20" s="11">
        <f>SUM(D19:D19)</f>
        <v>1500</v>
      </c>
    </row>
    <row r="21" spans="2:4" s="12" customFormat="1" ht="10.5" customHeight="1">
      <c r="B21" s="88"/>
      <c r="C21" s="8"/>
      <c r="D21" s="8"/>
    </row>
    <row r="22" spans="1:4" ht="14.25" customHeight="1">
      <c r="A22" s="90" t="s">
        <v>316</v>
      </c>
      <c r="B22" s="8"/>
      <c r="C22" s="8"/>
      <c r="D22" s="8"/>
    </row>
    <row r="23" spans="1:4" ht="14.25" customHeight="1">
      <c r="A23" s="1" t="s">
        <v>317</v>
      </c>
      <c r="B23" s="8">
        <v>500</v>
      </c>
      <c r="C23" s="8"/>
      <c r="D23" s="8">
        <f>SUM(B23:C23)</f>
        <v>500</v>
      </c>
    </row>
    <row r="24" spans="1:4" ht="14.25" customHeight="1">
      <c r="A24" s="7" t="s">
        <v>318</v>
      </c>
      <c r="B24" s="11">
        <f>SUM(B23:B23)</f>
        <v>500</v>
      </c>
      <c r="C24" s="11">
        <f>SUM(C23:C23)</f>
        <v>0</v>
      </c>
      <c r="D24" s="11">
        <f>SUM(D23:D23)</f>
        <v>500</v>
      </c>
    </row>
    <row r="25" spans="2:4" ht="11.25" customHeight="1">
      <c r="B25" s="8"/>
      <c r="C25" s="8"/>
      <c r="D25" s="8"/>
    </row>
    <row r="26" spans="1:4" s="7" customFormat="1" ht="14.25" customHeight="1">
      <c r="A26" s="90" t="s">
        <v>299</v>
      </c>
      <c r="B26" s="11"/>
      <c r="C26" s="11"/>
      <c r="D26" s="8"/>
    </row>
    <row r="27" spans="1:4" ht="14.25" customHeight="1">
      <c r="A27" s="1" t="s">
        <v>319</v>
      </c>
      <c r="B27" s="8">
        <v>0</v>
      </c>
      <c r="C27" s="8"/>
      <c r="D27" s="8">
        <f>SUM(B27:C27)</f>
        <v>0</v>
      </c>
    </row>
    <row r="28" spans="1:4" ht="31.5">
      <c r="A28" s="42" t="s">
        <v>373</v>
      </c>
      <c r="B28" s="8">
        <v>6699</v>
      </c>
      <c r="C28" s="8"/>
      <c r="D28" s="8">
        <f>SUM(B28:C28)</f>
        <v>6699</v>
      </c>
    </row>
    <row r="29" spans="1:4" ht="31.5">
      <c r="A29" s="42" t="s">
        <v>432</v>
      </c>
      <c r="B29" s="8">
        <v>7784</v>
      </c>
      <c r="C29" s="8"/>
      <c r="D29" s="8">
        <f>SUM(B29:C29)</f>
        <v>7784</v>
      </c>
    </row>
    <row r="30" spans="1:4" ht="14.25" customHeight="1">
      <c r="A30" s="1" t="s">
        <v>374</v>
      </c>
      <c r="B30" s="8">
        <v>3000</v>
      </c>
      <c r="C30" s="8"/>
      <c r="D30" s="8">
        <f>SUM(B30:C30)</f>
        <v>3000</v>
      </c>
    </row>
    <row r="31" spans="1:4" ht="14.25" customHeight="1">
      <c r="A31" s="1" t="s">
        <v>436</v>
      </c>
      <c r="B31" s="8">
        <v>0</v>
      </c>
      <c r="C31" s="8">
        <v>667</v>
      </c>
      <c r="D31" s="8">
        <f>SUM(B31:C31)</f>
        <v>667</v>
      </c>
    </row>
    <row r="32" spans="1:4" ht="14.25" customHeight="1">
      <c r="A32" s="7" t="s">
        <v>320</v>
      </c>
      <c r="B32" s="11">
        <f>SUM(B27:B31)</f>
        <v>17483</v>
      </c>
      <c r="C32" s="11">
        <f>SUM(C27:C31)</f>
        <v>667</v>
      </c>
      <c r="D32" s="11">
        <f>SUM(D27:D31)</f>
        <v>18150</v>
      </c>
    </row>
    <row r="33" spans="1:4" ht="14.25" customHeight="1">
      <c r="A33" s="7"/>
      <c r="B33" s="11"/>
      <c r="C33" s="8"/>
      <c r="D33" s="8"/>
    </row>
    <row r="34" spans="1:4" ht="14.25" customHeight="1">
      <c r="A34" s="90" t="s">
        <v>300</v>
      </c>
      <c r="B34" s="11"/>
      <c r="C34" s="11"/>
      <c r="D34" s="11"/>
    </row>
    <row r="35" spans="1:4" ht="31.5">
      <c r="A35" s="42" t="s">
        <v>399</v>
      </c>
      <c r="B35" s="11">
        <v>2000</v>
      </c>
      <c r="C35" s="11"/>
      <c r="D35" s="11">
        <f>SUM(B35:C35)</f>
        <v>2000</v>
      </c>
    </row>
    <row r="36" spans="1:4" ht="12" customHeight="1">
      <c r="A36" s="7"/>
      <c r="B36" s="11"/>
      <c r="C36" s="8"/>
      <c r="D36" s="8"/>
    </row>
    <row r="37" spans="1:4" s="12" customFormat="1" ht="14.25" customHeight="1">
      <c r="A37" s="90" t="s">
        <v>321</v>
      </c>
      <c r="B37" s="88"/>
      <c r="C37" s="8"/>
      <c r="D37" s="8"/>
    </row>
    <row r="38" spans="1:4" s="12" customFormat="1" ht="14.25" customHeight="1">
      <c r="A38" s="1" t="s">
        <v>322</v>
      </c>
      <c r="B38" s="8">
        <v>4039</v>
      </c>
      <c r="C38" s="8"/>
      <c r="D38" s="8">
        <f>SUM(B38:C38)</f>
        <v>4039</v>
      </c>
    </row>
    <row r="39" spans="1:4" s="12" customFormat="1" ht="14.25" customHeight="1">
      <c r="A39" s="7" t="s">
        <v>323</v>
      </c>
      <c r="B39" s="11">
        <f>SUM(B38:B38)</f>
        <v>4039</v>
      </c>
      <c r="C39" s="11">
        <f>SUM(C38:C38)</f>
        <v>0</v>
      </c>
      <c r="D39" s="11">
        <f>SUM(D38:D38)</f>
        <v>4039</v>
      </c>
    </row>
    <row r="40" spans="1:4" s="12" customFormat="1" ht="14.25" customHeight="1">
      <c r="A40" s="7" t="s">
        <v>324</v>
      </c>
      <c r="B40" s="11"/>
      <c r="C40" s="8"/>
      <c r="D40" s="8"/>
    </row>
    <row r="41" spans="1:4" s="12" customFormat="1" ht="14.25" customHeight="1">
      <c r="A41" s="7" t="s">
        <v>289</v>
      </c>
      <c r="B41" s="11">
        <v>6793</v>
      </c>
      <c r="C41" s="11"/>
      <c r="D41" s="11">
        <f>SUM(B41:C41)</f>
        <v>6793</v>
      </c>
    </row>
    <row r="42" spans="1:4" s="12" customFormat="1" ht="14.25" customHeight="1">
      <c r="A42" s="7" t="s">
        <v>325</v>
      </c>
      <c r="B42" s="11">
        <f>B16+B20+B24+B39+B32+B40+B41+B35</f>
        <v>64999</v>
      </c>
      <c r="C42" s="11">
        <f>C16+C20+C24+C39+C32+C40+C41+C35</f>
        <v>667</v>
      </c>
      <c r="D42" s="11">
        <f>D16+D20+D24+D39+D32+D40+D41+D35</f>
        <v>65666</v>
      </c>
    </row>
    <row r="43" spans="1:4" s="12" customFormat="1" ht="14.25" customHeight="1">
      <c r="A43" s="7"/>
      <c r="B43" s="11"/>
      <c r="C43" s="8"/>
      <c r="D43" s="8"/>
    </row>
    <row r="44" spans="1:4" s="12" customFormat="1" ht="14.25" customHeight="1">
      <c r="A44" s="17" t="s">
        <v>19</v>
      </c>
      <c r="B44" s="11"/>
      <c r="C44" s="8"/>
      <c r="D44" s="8"/>
    </row>
    <row r="45" spans="1:4" s="12" customFormat="1" ht="14.25" customHeight="1">
      <c r="A45" s="13" t="s">
        <v>338</v>
      </c>
      <c r="B45" s="8">
        <v>900</v>
      </c>
      <c r="C45" s="8"/>
      <c r="D45" s="8">
        <f>SUM(B45:C45)</f>
        <v>900</v>
      </c>
    </row>
    <row r="46" spans="1:4" s="12" customFormat="1" ht="14.25" customHeight="1">
      <c r="A46" s="1" t="s">
        <v>326</v>
      </c>
      <c r="B46" s="8">
        <v>13820</v>
      </c>
      <c r="C46" s="8"/>
      <c r="D46" s="8">
        <f>SUM(B46:C46)</f>
        <v>13820</v>
      </c>
    </row>
    <row r="47" spans="1:4" s="12" customFormat="1" ht="14.25" customHeight="1">
      <c r="A47" s="7" t="s">
        <v>339</v>
      </c>
      <c r="B47" s="11">
        <f>SUM(B45:B46)</f>
        <v>14720</v>
      </c>
      <c r="C47" s="11">
        <f>SUM(C45:C46)</f>
        <v>0</v>
      </c>
      <c r="D47" s="11">
        <f>SUM(D45:D46)</f>
        <v>14720</v>
      </c>
    </row>
    <row r="48" spans="1:4" s="12" customFormat="1" ht="14.25" customHeight="1">
      <c r="A48" s="7"/>
      <c r="B48" s="91"/>
      <c r="C48" s="8"/>
      <c r="D48" s="8"/>
    </row>
    <row r="49" spans="1:4" ht="14.25" customHeight="1">
      <c r="A49" s="7" t="s">
        <v>30</v>
      </c>
      <c r="B49" s="91"/>
      <c r="C49" s="8"/>
      <c r="D49" s="8"/>
    </row>
    <row r="50" spans="1:4" ht="14.25" customHeight="1">
      <c r="A50" s="1" t="s">
        <v>400</v>
      </c>
      <c r="B50" s="8">
        <v>431</v>
      </c>
      <c r="C50" s="8"/>
      <c r="D50" s="8">
        <f>SUM(B50:C50)</f>
        <v>431</v>
      </c>
    </row>
    <row r="51" spans="1:4" ht="14.25" customHeight="1">
      <c r="A51" s="1" t="s">
        <v>401</v>
      </c>
      <c r="B51" s="8">
        <v>2073</v>
      </c>
      <c r="C51" s="8"/>
      <c r="D51" s="8">
        <f>SUM(B51:C51)</f>
        <v>2073</v>
      </c>
    </row>
    <row r="52" spans="1:4" ht="14.25" customHeight="1">
      <c r="A52" s="13" t="s">
        <v>327</v>
      </c>
      <c r="B52" s="8">
        <v>5100</v>
      </c>
      <c r="C52" s="8">
        <v>40</v>
      </c>
      <c r="D52" s="8">
        <f>SUM(B52:C52)</f>
        <v>5140</v>
      </c>
    </row>
    <row r="53" spans="1:4" ht="14.25" customHeight="1">
      <c r="A53" s="17" t="s">
        <v>328</v>
      </c>
      <c r="B53" s="11">
        <f>SUM(B50:B52)</f>
        <v>7604</v>
      </c>
      <c r="C53" s="11">
        <f>SUM(C50:C52)</f>
        <v>40</v>
      </c>
      <c r="D53" s="11">
        <f>SUM(D50:D52)</f>
        <v>7644</v>
      </c>
    </row>
    <row r="54" spans="1:4" ht="14.25" customHeight="1">
      <c r="A54" s="7"/>
      <c r="B54" s="91"/>
      <c r="C54" s="8"/>
      <c r="D54" s="8"/>
    </row>
    <row r="55" spans="1:4" ht="14.25" customHeight="1">
      <c r="A55" s="17" t="s">
        <v>329</v>
      </c>
      <c r="B55" s="91"/>
      <c r="C55" s="8"/>
      <c r="D55" s="8"/>
    </row>
    <row r="56" spans="1:4" ht="14.25" customHeight="1">
      <c r="A56" s="1" t="s">
        <v>400</v>
      </c>
      <c r="B56" s="8">
        <v>593</v>
      </c>
      <c r="C56" s="8"/>
      <c r="D56" s="8">
        <f>SUM(B56:C56)</f>
        <v>593</v>
      </c>
    </row>
    <row r="57" spans="1:4" ht="14.25" customHeight="1">
      <c r="A57" s="1" t="s">
        <v>326</v>
      </c>
      <c r="B57" s="8">
        <v>9749</v>
      </c>
      <c r="C57" s="8"/>
      <c r="D57" s="8">
        <f>SUM(B57:C57)</f>
        <v>9749</v>
      </c>
    </row>
    <row r="58" spans="1:4" ht="14.25" customHeight="1">
      <c r="A58" s="7" t="s">
        <v>402</v>
      </c>
      <c r="B58" s="11">
        <f>SUM(B56:B57)</f>
        <v>10342</v>
      </c>
      <c r="C58" s="11">
        <f>SUM(C56:C57)</f>
        <v>0</v>
      </c>
      <c r="D58" s="11">
        <f>SUM(D56:D57)</f>
        <v>10342</v>
      </c>
    </row>
    <row r="59" spans="2:4" ht="14.25" customHeight="1">
      <c r="B59" s="11"/>
      <c r="C59" s="11"/>
      <c r="D59" s="11"/>
    </row>
    <row r="60" spans="1:4" ht="14.25" customHeight="1">
      <c r="A60" s="7" t="s">
        <v>375</v>
      </c>
      <c r="B60" s="11"/>
      <c r="C60" s="11"/>
      <c r="D60" s="11"/>
    </row>
    <row r="61" spans="1:4" ht="14.25" customHeight="1">
      <c r="A61" s="1" t="s">
        <v>400</v>
      </c>
      <c r="B61" s="8">
        <v>143</v>
      </c>
      <c r="C61" s="8"/>
      <c r="D61" s="8">
        <f>SUM(B61:C61)</f>
        <v>143</v>
      </c>
    </row>
    <row r="62" spans="1:4" ht="14.25" customHeight="1">
      <c r="A62" s="1" t="s">
        <v>289</v>
      </c>
      <c r="B62" s="8">
        <v>208</v>
      </c>
      <c r="C62" s="8"/>
      <c r="D62" s="8">
        <f>SUM(B62:C62)</f>
        <v>208</v>
      </c>
    </row>
    <row r="63" spans="1:4" ht="14.25" customHeight="1">
      <c r="A63" s="7" t="s">
        <v>403</v>
      </c>
      <c r="B63" s="11">
        <f>SUM(B61:B62)</f>
        <v>351</v>
      </c>
      <c r="C63" s="11">
        <f>SUM(C61:C62)</f>
        <v>0</v>
      </c>
      <c r="D63" s="11">
        <f>SUM(D61:D62)</f>
        <v>351</v>
      </c>
    </row>
    <row r="64" spans="2:4" ht="14.25" customHeight="1">
      <c r="B64" s="11"/>
      <c r="C64" s="11"/>
      <c r="D64" s="11"/>
    </row>
    <row r="65" spans="1:4" ht="14.25" customHeight="1">
      <c r="A65" s="7" t="s">
        <v>112</v>
      </c>
      <c r="B65" s="92"/>
      <c r="C65" s="8"/>
      <c r="D65" s="8"/>
    </row>
    <row r="66" spans="1:4" ht="14.25" customHeight="1">
      <c r="A66" s="1" t="s">
        <v>404</v>
      </c>
      <c r="B66" s="8">
        <v>0</v>
      </c>
      <c r="C66" s="8"/>
      <c r="D66" s="8">
        <f>SUM(B66:C66)</f>
        <v>0</v>
      </c>
    </row>
    <row r="67" spans="1:4" ht="14.25" customHeight="1">
      <c r="A67" s="13" t="s">
        <v>326</v>
      </c>
      <c r="B67" s="8">
        <v>500</v>
      </c>
      <c r="C67" s="8"/>
      <c r="D67" s="8">
        <f>SUM(B67:C67)</f>
        <v>500</v>
      </c>
    </row>
    <row r="68" spans="1:4" ht="14.25" customHeight="1">
      <c r="A68" s="7" t="s">
        <v>330</v>
      </c>
      <c r="B68" s="11">
        <f>SUM(B66:B67)</f>
        <v>500</v>
      </c>
      <c r="C68" s="11">
        <f>SUM(C66:C67)</f>
        <v>0</v>
      </c>
      <c r="D68" s="11">
        <f>SUM(D66:D67)</f>
        <v>500</v>
      </c>
    </row>
    <row r="69" spans="1:4" ht="14.25" customHeight="1">
      <c r="A69" s="7"/>
      <c r="B69" s="91"/>
      <c r="C69" s="8"/>
      <c r="D69" s="8"/>
    </row>
    <row r="70" spans="1:4" ht="14.25" customHeight="1">
      <c r="A70" s="7" t="s">
        <v>191</v>
      </c>
      <c r="B70" s="91"/>
      <c r="C70" s="8"/>
      <c r="D70" s="8"/>
    </row>
    <row r="71" spans="1:4" ht="14.25" customHeight="1">
      <c r="A71" s="1" t="s">
        <v>376</v>
      </c>
      <c r="B71" s="8">
        <v>1200</v>
      </c>
      <c r="C71" s="8"/>
      <c r="D71" s="8">
        <f>SUM(B71:C71)</f>
        <v>1200</v>
      </c>
    </row>
    <row r="72" spans="1:4" ht="14.25" customHeight="1">
      <c r="A72" s="1" t="s">
        <v>377</v>
      </c>
      <c r="B72" s="8">
        <v>0</v>
      </c>
      <c r="C72" s="8"/>
      <c r="D72" s="8">
        <f>SUM(B72:C72)</f>
        <v>0</v>
      </c>
    </row>
    <row r="73" spans="1:4" ht="14.25" customHeight="1">
      <c r="A73" s="1" t="s">
        <v>331</v>
      </c>
      <c r="B73" s="8">
        <v>2388</v>
      </c>
      <c r="C73" s="8"/>
      <c r="D73" s="8">
        <f>SUM(B73:C73)</f>
        <v>2388</v>
      </c>
    </row>
    <row r="74" spans="1:4" ht="14.25" customHeight="1">
      <c r="A74" s="7" t="s">
        <v>332</v>
      </c>
      <c r="B74" s="11">
        <f>SUM(B71:B73)</f>
        <v>3588</v>
      </c>
      <c r="C74" s="11">
        <f>SUM(C71:C73)</f>
        <v>0</v>
      </c>
      <c r="D74" s="11">
        <f>SUM(D71:D73)</f>
        <v>3588</v>
      </c>
    </row>
    <row r="75" spans="1:4" ht="14.25" customHeight="1">
      <c r="A75" s="7"/>
      <c r="B75" s="91"/>
      <c r="C75" s="8"/>
      <c r="D75" s="8"/>
    </row>
    <row r="76" spans="1:4" ht="14.25" customHeight="1">
      <c r="A76" s="7" t="s">
        <v>333</v>
      </c>
      <c r="B76" s="11">
        <f>B74+B68+B58+B53+B47+B63</f>
        <v>37105</v>
      </c>
      <c r="C76" s="11">
        <f>C74+C68+C58+C53+C47+C63</f>
        <v>40</v>
      </c>
      <c r="D76" s="11">
        <f>D74+D68+D58+D53+D47+D63</f>
        <v>37145</v>
      </c>
    </row>
    <row r="77" spans="1:4" ht="14.25" customHeight="1">
      <c r="A77" s="7" t="s">
        <v>334</v>
      </c>
      <c r="B77" s="11">
        <f>B42+B76</f>
        <v>102104</v>
      </c>
      <c r="C77" s="11">
        <f>C42+C76</f>
        <v>707</v>
      </c>
      <c r="D77" s="11">
        <f>D42+D76</f>
        <v>102811</v>
      </c>
    </row>
    <row r="78" spans="1:4" s="7" customFormat="1" ht="14.25" customHeight="1">
      <c r="A78" s="7" t="s">
        <v>340</v>
      </c>
      <c r="B78" s="11">
        <f>B73+B57+B46+B67</f>
        <v>26457</v>
      </c>
      <c r="C78" s="11">
        <f>C73+C57+C46+C67</f>
        <v>0</v>
      </c>
      <c r="D78" s="11">
        <f>D73+D57+D46+D67</f>
        <v>26457</v>
      </c>
    </row>
    <row r="79" spans="1:4" s="7" customFormat="1" ht="14.25" customHeight="1">
      <c r="A79" s="7" t="s">
        <v>405</v>
      </c>
      <c r="B79" s="11">
        <f>B61+B56+B50</f>
        <v>1167</v>
      </c>
      <c r="C79" s="11">
        <f>C61+C56+C50</f>
        <v>0</v>
      </c>
      <c r="D79" s="11">
        <f>D61+D56+D50</f>
        <v>1167</v>
      </c>
    </row>
    <row r="80" spans="2:4" s="7" customFormat="1" ht="14.25" customHeight="1">
      <c r="B80" s="91"/>
      <c r="C80" s="11"/>
      <c r="D80" s="8"/>
    </row>
    <row r="81" spans="1:4" ht="14.25" customHeight="1">
      <c r="A81" s="17" t="s">
        <v>335</v>
      </c>
      <c r="B81" s="11">
        <f>B77-B78-B79</f>
        <v>74480</v>
      </c>
      <c r="C81" s="11">
        <f>C77-C78-C79</f>
        <v>707</v>
      </c>
      <c r="D81" s="11">
        <f>D77-D78-D79</f>
        <v>75187</v>
      </c>
    </row>
    <row r="82" spans="2:4" ht="14.25" customHeight="1">
      <c r="B82" s="8"/>
      <c r="C82" s="8"/>
      <c r="D82" s="8"/>
    </row>
    <row r="83" spans="1:4" ht="14.25" customHeight="1">
      <c r="A83" s="17" t="s">
        <v>336</v>
      </c>
      <c r="B83" s="11">
        <f>B52+B41+B62</f>
        <v>12101</v>
      </c>
      <c r="C83" s="11">
        <f>C52+C41+C62</f>
        <v>40</v>
      </c>
      <c r="D83" s="11">
        <f>D52+D41+D62</f>
        <v>12141</v>
      </c>
    </row>
    <row r="84" spans="2:4" ht="14.25" customHeight="1">
      <c r="B84" s="8"/>
      <c r="C84" s="8"/>
      <c r="D84" s="8"/>
    </row>
    <row r="85" spans="1:4" ht="31.5">
      <c r="A85" s="43" t="s">
        <v>337</v>
      </c>
      <c r="B85" s="11">
        <f>B81-B83</f>
        <v>62379</v>
      </c>
      <c r="C85" s="11">
        <f>C81-C83</f>
        <v>667</v>
      </c>
      <c r="D85" s="11">
        <f>D81-D83</f>
        <v>63046</v>
      </c>
    </row>
    <row r="86" spans="2:4" ht="14.25" customHeight="1">
      <c r="B86" s="8"/>
      <c r="C86" s="8"/>
      <c r="D86" s="8"/>
    </row>
    <row r="87" ht="14.25" customHeight="1">
      <c r="B87" s="8"/>
    </row>
  </sheetData>
  <mergeCells count="5">
    <mergeCell ref="A5:D5"/>
    <mergeCell ref="B1:D1"/>
    <mergeCell ref="A2:D2"/>
    <mergeCell ref="A3:D3"/>
    <mergeCell ref="A4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V27"/>
  <sheetViews>
    <sheetView workbookViewId="0" topLeftCell="B1">
      <selection activeCell="J10" sqref="J10"/>
    </sheetView>
  </sheetViews>
  <sheetFormatPr defaultColWidth="9.140625" defaultRowHeight="12.75"/>
  <cols>
    <col min="1" max="1" width="20.8515625" style="1" customWidth="1"/>
    <col min="2" max="11" width="8.421875" style="1" customWidth="1"/>
    <col min="12" max="12" width="7.28125" style="1" bestFit="1" customWidth="1"/>
    <col min="13" max="13" width="8.421875" style="1" customWidth="1"/>
    <col min="14" max="14" width="10.140625" style="1" customWidth="1"/>
    <col min="15" max="15" width="7.28125" style="1" bestFit="1" customWidth="1"/>
    <col min="16" max="16" width="10.140625" style="1" customWidth="1"/>
    <col min="17" max="17" width="8.421875" style="1" customWidth="1"/>
    <col min="18" max="18" width="6.8515625" style="1" customWidth="1"/>
    <col min="19" max="19" width="8.421875" style="1" customWidth="1"/>
    <col min="20" max="20" width="10.421875" style="1" customWidth="1"/>
    <col min="21" max="21" width="7.28125" style="1" bestFit="1" customWidth="1"/>
    <col min="22" max="22" width="10.140625" style="1" bestFit="1" customWidth="1"/>
    <col min="23" max="16384" width="9.140625" style="1" customWidth="1"/>
  </cols>
  <sheetData>
    <row r="1" spans="1:22" ht="15.75">
      <c r="A1" s="117" t="s">
        <v>114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 ht="15.75">
      <c r="A2" s="109" t="s">
        <v>16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1:22" s="7" customFormat="1" ht="15.75">
      <c r="A3" s="109" t="s">
        <v>253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ht="15.75">
      <c r="A4" s="109" t="s">
        <v>152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</row>
    <row r="5" spans="1:22" ht="15.75">
      <c r="A5" s="109" t="s">
        <v>13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</row>
    <row r="6" spans="1:2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6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2"/>
      <c r="O7" s="32"/>
      <c r="P7" s="32"/>
    </row>
    <row r="8" spans="1:22" s="14" customFormat="1" ht="29.25" customHeight="1">
      <c r="A8" s="118" t="s">
        <v>14</v>
      </c>
      <c r="B8" s="118" t="s">
        <v>153</v>
      </c>
      <c r="C8" s="118"/>
      <c r="D8" s="118"/>
      <c r="E8" s="118" t="s">
        <v>154</v>
      </c>
      <c r="F8" s="118"/>
      <c r="G8" s="118"/>
      <c r="H8" s="118" t="s">
        <v>155</v>
      </c>
      <c r="I8" s="118"/>
      <c r="J8" s="118"/>
      <c r="K8" s="118" t="s">
        <v>195</v>
      </c>
      <c r="L8" s="118"/>
      <c r="M8" s="118"/>
      <c r="N8" s="118" t="s">
        <v>126</v>
      </c>
      <c r="O8" s="118"/>
      <c r="P8" s="118"/>
      <c r="Q8" s="118" t="s">
        <v>111</v>
      </c>
      <c r="R8" s="118"/>
      <c r="S8" s="118"/>
      <c r="T8" s="118" t="s">
        <v>196</v>
      </c>
      <c r="U8" s="118"/>
      <c r="V8" s="118"/>
    </row>
    <row r="9" spans="1:22" s="14" customFormat="1" ht="38.25">
      <c r="A9" s="118"/>
      <c r="B9" s="6" t="s">
        <v>437</v>
      </c>
      <c r="C9" s="6" t="s">
        <v>125</v>
      </c>
      <c r="D9" s="6" t="s">
        <v>438</v>
      </c>
      <c r="E9" s="6" t="s">
        <v>437</v>
      </c>
      <c r="F9" s="6" t="s">
        <v>125</v>
      </c>
      <c r="G9" s="6" t="s">
        <v>438</v>
      </c>
      <c r="H9" s="6" t="s">
        <v>437</v>
      </c>
      <c r="I9" s="6" t="s">
        <v>125</v>
      </c>
      <c r="J9" s="6" t="s">
        <v>438</v>
      </c>
      <c r="K9" s="6" t="s">
        <v>437</v>
      </c>
      <c r="L9" s="6" t="s">
        <v>125</v>
      </c>
      <c r="M9" s="6" t="s">
        <v>438</v>
      </c>
      <c r="N9" s="6" t="s">
        <v>437</v>
      </c>
      <c r="O9" s="6" t="s">
        <v>125</v>
      </c>
      <c r="P9" s="6" t="s">
        <v>438</v>
      </c>
      <c r="Q9" s="6" t="s">
        <v>437</v>
      </c>
      <c r="R9" s="6" t="s">
        <v>125</v>
      </c>
      <c r="S9" s="6" t="s">
        <v>438</v>
      </c>
      <c r="T9" s="6" t="s">
        <v>437</v>
      </c>
      <c r="U9" s="6" t="s">
        <v>125</v>
      </c>
      <c r="V9" s="6" t="s">
        <v>438</v>
      </c>
    </row>
    <row r="10" spans="1:22" s="7" customFormat="1" ht="21.75" customHeight="1">
      <c r="A10" s="40" t="s">
        <v>192</v>
      </c>
      <c r="B10" s="31">
        <v>141214</v>
      </c>
      <c r="C10" s="31">
        <v>355</v>
      </c>
      <c r="D10" s="31">
        <f>B10+C10</f>
        <v>141569</v>
      </c>
      <c r="E10" s="31">
        <v>790772</v>
      </c>
      <c r="F10" s="31"/>
      <c r="G10" s="31">
        <f>E10+F10</f>
        <v>790772</v>
      </c>
      <c r="H10" s="31">
        <v>935495</v>
      </c>
      <c r="I10" s="31">
        <v>6460</v>
      </c>
      <c r="J10" s="31">
        <f>H10+I10</f>
        <v>941955</v>
      </c>
      <c r="K10" s="31"/>
      <c r="L10" s="31"/>
      <c r="M10" s="31"/>
      <c r="N10" s="31">
        <f>B10+E10+H10+K10</f>
        <v>1867481</v>
      </c>
      <c r="O10" s="31">
        <f aca="true" t="shared" si="0" ref="O10:P18">C10+F10+I10+L10</f>
        <v>6815</v>
      </c>
      <c r="P10" s="31">
        <f t="shared" si="0"/>
        <v>1874296</v>
      </c>
      <c r="Q10" s="31">
        <v>852825</v>
      </c>
      <c r="R10" s="31"/>
      <c r="S10" s="31">
        <f>Q10+R10</f>
        <v>852825</v>
      </c>
      <c r="T10" s="31">
        <f>N10+Q10</f>
        <v>2720306</v>
      </c>
      <c r="U10" s="31">
        <f aca="true" t="shared" si="1" ref="U10:V18">O10+R10</f>
        <v>6815</v>
      </c>
      <c r="V10" s="31">
        <f t="shared" si="1"/>
        <v>2727121</v>
      </c>
    </row>
    <row r="11" spans="1:22" ht="21.75" customHeight="1">
      <c r="A11" s="14" t="s">
        <v>9</v>
      </c>
      <c r="B11" s="30">
        <v>56764</v>
      </c>
      <c r="C11" s="30"/>
      <c r="D11" s="30">
        <f aca="true" t="shared" si="2" ref="D11:D18">B11+C11</f>
        <v>56764</v>
      </c>
      <c r="E11" s="30"/>
      <c r="F11" s="30"/>
      <c r="G11" s="30"/>
      <c r="H11" s="30">
        <v>8106</v>
      </c>
      <c r="I11" s="30"/>
      <c r="J11" s="30">
        <f>H11+I11</f>
        <v>8106</v>
      </c>
      <c r="K11" s="30">
        <v>263397</v>
      </c>
      <c r="L11" s="30">
        <v>1251</v>
      </c>
      <c r="M11" s="30">
        <f aca="true" t="shared" si="3" ref="M11:M16">K11+L11</f>
        <v>264648</v>
      </c>
      <c r="N11" s="30">
        <f aca="true" t="shared" si="4" ref="N11:N16">B11+E11+H11+K11</f>
        <v>328267</v>
      </c>
      <c r="O11" s="30">
        <f t="shared" si="0"/>
        <v>1251</v>
      </c>
      <c r="P11" s="30">
        <f t="shared" si="0"/>
        <v>329518</v>
      </c>
      <c r="Q11" s="30">
        <v>2607</v>
      </c>
      <c r="R11" s="30"/>
      <c r="S11" s="30">
        <f aca="true" t="shared" si="5" ref="S11:S18">Q11+R11</f>
        <v>2607</v>
      </c>
      <c r="T11" s="31">
        <f aca="true" t="shared" si="6" ref="T11:T18">N11+Q11</f>
        <v>330874</v>
      </c>
      <c r="U11" s="31">
        <f t="shared" si="1"/>
        <v>1251</v>
      </c>
      <c r="V11" s="31">
        <f t="shared" si="1"/>
        <v>332125</v>
      </c>
    </row>
    <row r="12" spans="1:22" ht="21.75" customHeight="1">
      <c r="A12" s="14" t="s">
        <v>10</v>
      </c>
      <c r="B12" s="30">
        <v>2810</v>
      </c>
      <c r="C12" s="30"/>
      <c r="D12" s="30">
        <f t="shared" si="2"/>
        <v>2810</v>
      </c>
      <c r="E12" s="30"/>
      <c r="F12" s="30"/>
      <c r="G12" s="30"/>
      <c r="H12" s="30">
        <v>420</v>
      </c>
      <c r="I12" s="30"/>
      <c r="J12" s="30">
        <f>H12+I12</f>
        <v>420</v>
      </c>
      <c r="K12" s="30">
        <v>155782</v>
      </c>
      <c r="L12" s="30">
        <v>756</v>
      </c>
      <c r="M12" s="30">
        <f t="shared" si="3"/>
        <v>156538</v>
      </c>
      <c r="N12" s="30">
        <f t="shared" si="4"/>
        <v>159012</v>
      </c>
      <c r="O12" s="30">
        <f t="shared" si="0"/>
        <v>756</v>
      </c>
      <c r="P12" s="30">
        <f t="shared" si="0"/>
        <v>159768</v>
      </c>
      <c r="Q12" s="30">
        <v>953</v>
      </c>
      <c r="R12" s="30">
        <v>-40</v>
      </c>
      <c r="S12" s="30">
        <f t="shared" si="5"/>
        <v>913</v>
      </c>
      <c r="T12" s="31">
        <f t="shared" si="6"/>
        <v>159965</v>
      </c>
      <c r="U12" s="31">
        <f t="shared" si="1"/>
        <v>716</v>
      </c>
      <c r="V12" s="31">
        <f t="shared" si="1"/>
        <v>160681</v>
      </c>
    </row>
    <row r="13" spans="1:22" ht="21.75" customHeight="1">
      <c r="A13" s="14" t="s">
        <v>124</v>
      </c>
      <c r="B13" s="30">
        <v>2150</v>
      </c>
      <c r="C13" s="30"/>
      <c r="D13" s="30">
        <f t="shared" si="2"/>
        <v>2150</v>
      </c>
      <c r="E13" s="30"/>
      <c r="F13" s="30"/>
      <c r="G13" s="30"/>
      <c r="H13" s="30"/>
      <c r="I13" s="30"/>
      <c r="J13" s="30"/>
      <c r="K13" s="30">
        <v>264574</v>
      </c>
      <c r="L13" s="30">
        <v>2052</v>
      </c>
      <c r="M13" s="30">
        <f t="shared" si="3"/>
        <v>266626</v>
      </c>
      <c r="N13" s="30">
        <f t="shared" si="4"/>
        <v>266724</v>
      </c>
      <c r="O13" s="30">
        <f t="shared" si="0"/>
        <v>2052</v>
      </c>
      <c r="P13" s="30">
        <f t="shared" si="0"/>
        <v>268776</v>
      </c>
      <c r="Q13" s="30">
        <v>1890</v>
      </c>
      <c r="R13" s="30"/>
      <c r="S13" s="30">
        <f t="shared" si="5"/>
        <v>1890</v>
      </c>
      <c r="T13" s="31">
        <f t="shared" si="6"/>
        <v>268614</v>
      </c>
      <c r="U13" s="31">
        <f t="shared" si="1"/>
        <v>2052</v>
      </c>
      <c r="V13" s="31">
        <f t="shared" si="1"/>
        <v>270666</v>
      </c>
    </row>
    <row r="14" spans="1:22" ht="21.75" customHeight="1">
      <c r="A14" s="14" t="s">
        <v>11</v>
      </c>
      <c r="B14" s="30"/>
      <c r="C14" s="30"/>
      <c r="D14" s="30">
        <f t="shared" si="2"/>
        <v>0</v>
      </c>
      <c r="E14" s="30"/>
      <c r="F14" s="30"/>
      <c r="G14" s="30"/>
      <c r="H14" s="30"/>
      <c r="I14" s="30"/>
      <c r="J14" s="30"/>
      <c r="K14" s="30">
        <v>115759</v>
      </c>
      <c r="L14" s="30">
        <v>749</v>
      </c>
      <c r="M14" s="30">
        <f t="shared" si="3"/>
        <v>116508</v>
      </c>
      <c r="N14" s="30">
        <f t="shared" si="4"/>
        <v>115759</v>
      </c>
      <c r="O14" s="30">
        <f t="shared" si="0"/>
        <v>749</v>
      </c>
      <c r="P14" s="30">
        <f t="shared" si="0"/>
        <v>116508</v>
      </c>
      <c r="Q14" s="30">
        <v>264</v>
      </c>
      <c r="R14" s="30"/>
      <c r="S14" s="30">
        <f t="shared" si="5"/>
        <v>264</v>
      </c>
      <c r="T14" s="31">
        <f t="shared" si="6"/>
        <v>116023</v>
      </c>
      <c r="U14" s="31">
        <f t="shared" si="1"/>
        <v>749</v>
      </c>
      <c r="V14" s="31">
        <f t="shared" si="1"/>
        <v>116772</v>
      </c>
    </row>
    <row r="15" spans="1:22" ht="21.75" customHeight="1">
      <c r="A15" s="14" t="s">
        <v>122</v>
      </c>
      <c r="B15" s="30">
        <v>58927</v>
      </c>
      <c r="C15" s="30"/>
      <c r="D15" s="30">
        <f t="shared" si="2"/>
        <v>58927</v>
      </c>
      <c r="E15" s="30"/>
      <c r="F15" s="30"/>
      <c r="G15" s="30"/>
      <c r="H15" s="30">
        <v>8153</v>
      </c>
      <c r="I15" s="30"/>
      <c r="J15" s="30">
        <f>H15+I15</f>
        <v>8153</v>
      </c>
      <c r="K15" s="30">
        <v>122326</v>
      </c>
      <c r="L15" s="30">
        <v>1073</v>
      </c>
      <c r="M15" s="30">
        <f t="shared" si="3"/>
        <v>123399</v>
      </c>
      <c r="N15" s="30">
        <f t="shared" si="4"/>
        <v>189406</v>
      </c>
      <c r="O15" s="30">
        <f t="shared" si="0"/>
        <v>1073</v>
      </c>
      <c r="P15" s="30">
        <f t="shared" si="0"/>
        <v>190479</v>
      </c>
      <c r="Q15" s="30">
        <v>1906</v>
      </c>
      <c r="R15" s="30"/>
      <c r="S15" s="30">
        <f t="shared" si="5"/>
        <v>1906</v>
      </c>
      <c r="T15" s="31">
        <f t="shared" si="6"/>
        <v>191312</v>
      </c>
      <c r="U15" s="31">
        <f t="shared" si="1"/>
        <v>1073</v>
      </c>
      <c r="V15" s="31">
        <f t="shared" si="1"/>
        <v>192385</v>
      </c>
    </row>
    <row r="16" spans="1:22" ht="21.75" customHeight="1">
      <c r="A16" s="14" t="s">
        <v>123</v>
      </c>
      <c r="B16" s="30">
        <v>11450</v>
      </c>
      <c r="C16" s="30"/>
      <c r="D16" s="30">
        <f t="shared" si="2"/>
        <v>11450</v>
      </c>
      <c r="E16" s="30"/>
      <c r="F16" s="30"/>
      <c r="G16" s="30"/>
      <c r="H16" s="30">
        <v>6972</v>
      </c>
      <c r="I16" s="30"/>
      <c r="J16" s="30">
        <f>H16+I16</f>
        <v>6972</v>
      </c>
      <c r="K16" s="30">
        <v>60806</v>
      </c>
      <c r="L16" s="30">
        <v>317</v>
      </c>
      <c r="M16" s="30">
        <f t="shared" si="3"/>
        <v>61123</v>
      </c>
      <c r="N16" s="30">
        <f t="shared" si="4"/>
        <v>79228</v>
      </c>
      <c r="O16" s="30">
        <f t="shared" si="0"/>
        <v>317</v>
      </c>
      <c r="P16" s="30">
        <f t="shared" si="0"/>
        <v>79545</v>
      </c>
      <c r="Q16" s="30">
        <v>461</v>
      </c>
      <c r="R16" s="30"/>
      <c r="S16" s="30">
        <f t="shared" si="5"/>
        <v>461</v>
      </c>
      <c r="T16" s="31">
        <f t="shared" si="6"/>
        <v>79689</v>
      </c>
      <c r="U16" s="31">
        <f t="shared" si="1"/>
        <v>317</v>
      </c>
      <c r="V16" s="31">
        <f t="shared" si="1"/>
        <v>80006</v>
      </c>
    </row>
    <row r="17" spans="1:22" s="7" customFormat="1" ht="26.25">
      <c r="A17" s="63" t="s">
        <v>197</v>
      </c>
      <c r="B17" s="31">
        <f aca="true" t="shared" si="7" ref="B17:N17">SUM(B11:B16)</f>
        <v>132101</v>
      </c>
      <c r="C17" s="31">
        <f t="shared" si="7"/>
        <v>0</v>
      </c>
      <c r="D17" s="31">
        <f t="shared" si="7"/>
        <v>132101</v>
      </c>
      <c r="E17" s="31">
        <f t="shared" si="7"/>
        <v>0</v>
      </c>
      <c r="F17" s="31">
        <f>SUM(F11:F16)</f>
        <v>0</v>
      </c>
      <c r="G17" s="31">
        <f>SUM(G11:G16)</f>
        <v>0</v>
      </c>
      <c r="H17" s="31">
        <f>SUM(H11:H16)</f>
        <v>23651</v>
      </c>
      <c r="I17" s="31">
        <f t="shared" si="7"/>
        <v>0</v>
      </c>
      <c r="J17" s="31">
        <f t="shared" si="7"/>
        <v>23651</v>
      </c>
      <c r="K17" s="31">
        <f t="shared" si="7"/>
        <v>982644</v>
      </c>
      <c r="L17" s="31">
        <f>SUM(L11:L16)</f>
        <v>6198</v>
      </c>
      <c r="M17" s="31">
        <f t="shared" si="7"/>
        <v>988842</v>
      </c>
      <c r="N17" s="31">
        <f t="shared" si="7"/>
        <v>1138396</v>
      </c>
      <c r="O17" s="31">
        <f t="shared" si="0"/>
        <v>6198</v>
      </c>
      <c r="P17" s="31">
        <f t="shared" si="0"/>
        <v>1144594</v>
      </c>
      <c r="Q17" s="31">
        <f>SUM(Q11:Q16)</f>
        <v>8081</v>
      </c>
      <c r="R17" s="31">
        <f>SUM(R11:R16)</f>
        <v>-40</v>
      </c>
      <c r="S17" s="31">
        <f t="shared" si="5"/>
        <v>8041</v>
      </c>
      <c r="T17" s="31">
        <f t="shared" si="6"/>
        <v>1146477</v>
      </c>
      <c r="U17" s="31">
        <f t="shared" si="1"/>
        <v>6158</v>
      </c>
      <c r="V17" s="31">
        <f t="shared" si="1"/>
        <v>1152635</v>
      </c>
    </row>
    <row r="18" spans="1:22" ht="21.75" customHeight="1">
      <c r="A18" s="40" t="s">
        <v>32</v>
      </c>
      <c r="B18" s="31">
        <f aca="true" t="shared" si="8" ref="B18:R18">B10+B17</f>
        <v>273315</v>
      </c>
      <c r="C18" s="31">
        <f t="shared" si="8"/>
        <v>355</v>
      </c>
      <c r="D18" s="31">
        <f t="shared" si="2"/>
        <v>273670</v>
      </c>
      <c r="E18" s="31">
        <f t="shared" si="8"/>
        <v>790772</v>
      </c>
      <c r="F18" s="31">
        <f>F10+F17</f>
        <v>0</v>
      </c>
      <c r="G18" s="31">
        <f>G10+G17</f>
        <v>790772</v>
      </c>
      <c r="H18" s="31">
        <f t="shared" si="8"/>
        <v>959146</v>
      </c>
      <c r="I18" s="31">
        <f t="shared" si="8"/>
        <v>6460</v>
      </c>
      <c r="J18" s="31">
        <f>J10+J17</f>
        <v>965606</v>
      </c>
      <c r="K18" s="31">
        <f t="shared" si="8"/>
        <v>982644</v>
      </c>
      <c r="L18" s="31">
        <f t="shared" si="8"/>
        <v>6198</v>
      </c>
      <c r="M18" s="31">
        <f t="shared" si="8"/>
        <v>988842</v>
      </c>
      <c r="N18" s="31">
        <f t="shared" si="8"/>
        <v>3005877</v>
      </c>
      <c r="O18" s="31">
        <f t="shared" si="0"/>
        <v>13013</v>
      </c>
      <c r="P18" s="31">
        <f t="shared" si="0"/>
        <v>3018890</v>
      </c>
      <c r="Q18" s="31">
        <f t="shared" si="8"/>
        <v>860906</v>
      </c>
      <c r="R18" s="31">
        <f t="shared" si="8"/>
        <v>-40</v>
      </c>
      <c r="S18" s="31">
        <f t="shared" si="5"/>
        <v>860866</v>
      </c>
      <c r="T18" s="31">
        <f t="shared" si="6"/>
        <v>3866783</v>
      </c>
      <c r="U18" s="31">
        <f t="shared" si="1"/>
        <v>12973</v>
      </c>
      <c r="V18" s="31">
        <f t="shared" si="1"/>
        <v>3879756</v>
      </c>
    </row>
    <row r="19" spans="1:22" ht="21.75" customHeight="1">
      <c r="A19" s="14" t="s">
        <v>193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>
        <f>K17*-1</f>
        <v>-982644</v>
      </c>
      <c r="O19" s="30">
        <f>L17*-1</f>
        <v>-6198</v>
      </c>
      <c r="P19" s="30">
        <f>M17*-1</f>
        <v>-988842</v>
      </c>
      <c r="Q19" s="30"/>
      <c r="R19" s="30"/>
      <c r="S19" s="30"/>
      <c r="T19" s="30">
        <f>N19</f>
        <v>-982644</v>
      </c>
      <c r="U19" s="30">
        <f>O19</f>
        <v>-6198</v>
      </c>
      <c r="V19" s="30">
        <f>P19</f>
        <v>-988842</v>
      </c>
    </row>
    <row r="20" spans="1:22" ht="26.25">
      <c r="A20" s="64" t="s">
        <v>194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>
        <f>N18+N19</f>
        <v>2023233</v>
      </c>
      <c r="O20" s="31">
        <f>O18+O19</f>
        <v>6815</v>
      </c>
      <c r="P20" s="31">
        <f>P18+P19</f>
        <v>2030048</v>
      </c>
      <c r="Q20" s="31"/>
      <c r="R20" s="31"/>
      <c r="S20" s="31"/>
      <c r="T20" s="31">
        <f>T18+T19</f>
        <v>2884139</v>
      </c>
      <c r="U20" s="31">
        <f>U18+U19</f>
        <v>6775</v>
      </c>
      <c r="V20" s="31">
        <f>V18+V19</f>
        <v>2890914</v>
      </c>
    </row>
    <row r="21" spans="2:16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1"/>
      <c r="O21" s="11"/>
      <c r="P21" s="11"/>
    </row>
    <row r="22" spans="2:16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1"/>
      <c r="O22" s="11"/>
      <c r="P22" s="11"/>
    </row>
    <row r="23" spans="14:16" ht="15.75">
      <c r="N23" s="7"/>
      <c r="O23" s="7"/>
      <c r="P23" s="7"/>
    </row>
    <row r="24" spans="14:16" ht="15.75">
      <c r="N24" s="7"/>
      <c r="O24" s="7"/>
      <c r="P24" s="7"/>
    </row>
    <row r="25" spans="14:16" ht="15.75">
      <c r="N25" s="7"/>
      <c r="O25" s="7"/>
      <c r="P25" s="7"/>
    </row>
    <row r="26" spans="14:16" ht="15.75">
      <c r="N26" s="7"/>
      <c r="O26" s="7"/>
      <c r="P26" s="7"/>
    </row>
    <row r="27" spans="14:16" ht="15.75">
      <c r="N27" s="7"/>
      <c r="O27" s="7"/>
      <c r="P27" s="7"/>
    </row>
  </sheetData>
  <mergeCells count="13">
    <mergeCell ref="H8:J8"/>
    <mergeCell ref="K8:M8"/>
    <mergeCell ref="N8:P8"/>
    <mergeCell ref="A1:V1"/>
    <mergeCell ref="A8:A9"/>
    <mergeCell ref="B8:D8"/>
    <mergeCell ref="Q8:S8"/>
    <mergeCell ref="T8:V8"/>
    <mergeCell ref="A2:V2"/>
    <mergeCell ref="A3:V3"/>
    <mergeCell ref="A4:V4"/>
    <mergeCell ref="A5:V5"/>
    <mergeCell ref="E8:G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N43"/>
  <sheetViews>
    <sheetView workbookViewId="0" topLeftCell="C1">
      <selection activeCell="I36" sqref="I36"/>
    </sheetView>
  </sheetViews>
  <sheetFormatPr defaultColWidth="9.140625" defaultRowHeight="15" customHeight="1"/>
  <cols>
    <col min="1" max="1" width="48.421875" style="1" customWidth="1"/>
    <col min="2" max="2" width="9.140625" style="1" customWidth="1"/>
    <col min="3" max="4" width="8.421875" style="1" customWidth="1"/>
    <col min="5" max="5" width="9.28125" style="1" customWidth="1"/>
    <col min="6" max="7" width="8.421875" style="1" customWidth="1"/>
    <col min="8" max="8" width="9.00390625" style="1" customWidth="1"/>
    <col min="9" max="10" width="8.421875" style="1" customWidth="1"/>
    <col min="11" max="11" width="10.140625" style="1" bestFit="1" customWidth="1"/>
    <col min="12" max="12" width="10.140625" style="1" customWidth="1"/>
    <col min="13" max="14" width="11.140625" style="1" customWidth="1"/>
    <col min="15" max="16384" width="9.140625" style="1" customWidth="1"/>
  </cols>
  <sheetData>
    <row r="1" spans="8:13" ht="15" customHeight="1">
      <c r="H1" s="117" t="s">
        <v>292</v>
      </c>
      <c r="I1" s="117"/>
      <c r="J1" s="117"/>
      <c r="K1" s="117"/>
      <c r="L1" s="117"/>
      <c r="M1" s="117"/>
    </row>
    <row r="2" spans="1:13" ht="15" customHeight="1">
      <c r="A2" s="109" t="s">
        <v>151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4" ht="15" customHeight="1">
      <c r="A3" s="109" t="s">
        <v>253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7"/>
    </row>
    <row r="4" spans="1:14" s="7" customFormat="1" ht="15" customHeight="1">
      <c r="A4" s="109" t="s">
        <v>152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"/>
    </row>
    <row r="5" spans="1:14" s="7" customFormat="1" ht="15" customHeight="1">
      <c r="A5" s="109" t="s">
        <v>13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"/>
    </row>
    <row r="6" spans="1:13" ht="26.25" customHeight="1">
      <c r="A6" s="119" t="s">
        <v>14</v>
      </c>
      <c r="B6" s="118" t="s">
        <v>153</v>
      </c>
      <c r="C6" s="118"/>
      <c r="D6" s="118"/>
      <c r="E6" s="118" t="s">
        <v>154</v>
      </c>
      <c r="F6" s="118"/>
      <c r="G6" s="118"/>
      <c r="H6" s="118" t="s">
        <v>155</v>
      </c>
      <c r="I6" s="118"/>
      <c r="J6" s="118"/>
      <c r="K6" s="118" t="s">
        <v>18</v>
      </c>
      <c r="L6" s="118"/>
      <c r="M6" s="118"/>
    </row>
    <row r="7" spans="1:13" ht="38.25">
      <c r="A7" s="119"/>
      <c r="B7" s="6" t="s">
        <v>437</v>
      </c>
      <c r="C7" s="6" t="s">
        <v>125</v>
      </c>
      <c r="D7" s="6" t="s">
        <v>438</v>
      </c>
      <c r="E7" s="6" t="s">
        <v>437</v>
      </c>
      <c r="F7" s="6" t="s">
        <v>125</v>
      </c>
      <c r="G7" s="6" t="s">
        <v>438</v>
      </c>
      <c r="H7" s="6" t="s">
        <v>437</v>
      </c>
      <c r="I7" s="6" t="s">
        <v>125</v>
      </c>
      <c r="J7" s="6" t="s">
        <v>438</v>
      </c>
      <c r="K7" s="6" t="s">
        <v>437</v>
      </c>
      <c r="L7" s="6" t="s">
        <v>125</v>
      </c>
      <c r="M7" s="6" t="s">
        <v>438</v>
      </c>
    </row>
    <row r="8" spans="1:13" ht="16.5" customHeight="1">
      <c r="A8" s="66" t="s">
        <v>156</v>
      </c>
      <c r="B8" s="67">
        <v>84</v>
      </c>
      <c r="C8" s="67"/>
      <c r="D8" s="67">
        <f>B8+C8</f>
        <v>84</v>
      </c>
      <c r="E8" s="67"/>
      <c r="F8" s="67"/>
      <c r="G8" s="67"/>
      <c r="H8" s="67"/>
      <c r="I8" s="67"/>
      <c r="J8" s="67"/>
      <c r="K8" s="68">
        <f>B8+E8+H8</f>
        <v>84</v>
      </c>
      <c r="L8" s="68">
        <f>C8+F8+I8</f>
        <v>0</v>
      </c>
      <c r="M8" s="68">
        <f>D8+G8+J8</f>
        <v>84</v>
      </c>
    </row>
    <row r="9" spans="1:13" ht="16.5" customHeight="1">
      <c r="A9" s="62" t="s">
        <v>157</v>
      </c>
      <c r="B9" s="46"/>
      <c r="C9" s="46"/>
      <c r="D9" s="46"/>
      <c r="E9" s="46"/>
      <c r="F9" s="46"/>
      <c r="G9" s="46"/>
      <c r="H9" s="46"/>
      <c r="I9" s="46"/>
      <c r="J9" s="46"/>
      <c r="K9" s="47">
        <f aca="true" t="shared" si="0" ref="K9:K38">B9+E9+H9</f>
        <v>0</v>
      </c>
      <c r="L9" s="47">
        <f aca="true" t="shared" si="1" ref="L9:L41">C9+F9+I9</f>
        <v>0</v>
      </c>
      <c r="M9" s="47">
        <f aca="true" t="shared" si="2" ref="M9:M41">D9+G9+J9</f>
        <v>0</v>
      </c>
    </row>
    <row r="10" spans="1:13" ht="16.5" customHeight="1">
      <c r="A10" s="62" t="s">
        <v>211</v>
      </c>
      <c r="B10" s="46">
        <v>5936</v>
      </c>
      <c r="C10" s="46"/>
      <c r="D10" s="46">
        <f>B10+C10</f>
        <v>5936</v>
      </c>
      <c r="E10" s="46"/>
      <c r="F10" s="46"/>
      <c r="G10" s="46"/>
      <c r="H10" s="46"/>
      <c r="I10" s="46"/>
      <c r="J10" s="46"/>
      <c r="K10" s="47">
        <f t="shared" si="0"/>
        <v>5936</v>
      </c>
      <c r="L10" s="47">
        <f t="shared" si="1"/>
        <v>0</v>
      </c>
      <c r="M10" s="47">
        <f t="shared" si="2"/>
        <v>5936</v>
      </c>
    </row>
    <row r="11" spans="1:13" ht="16.5" customHeight="1">
      <c r="A11" s="62" t="s">
        <v>158</v>
      </c>
      <c r="B11" s="46"/>
      <c r="C11" s="46"/>
      <c r="D11" s="46"/>
      <c r="E11" s="46"/>
      <c r="F11" s="46"/>
      <c r="G11" s="46"/>
      <c r="H11" s="46"/>
      <c r="I11" s="46"/>
      <c r="J11" s="46"/>
      <c r="K11" s="47">
        <f t="shared" si="0"/>
        <v>0</v>
      </c>
      <c r="L11" s="47">
        <f t="shared" si="1"/>
        <v>0</v>
      </c>
      <c r="M11" s="47">
        <f t="shared" si="2"/>
        <v>0</v>
      </c>
    </row>
    <row r="12" spans="1:13" ht="16.5" customHeight="1">
      <c r="A12" s="62" t="s">
        <v>159</v>
      </c>
      <c r="B12" s="46">
        <v>78684</v>
      </c>
      <c r="C12" s="46">
        <v>355</v>
      </c>
      <c r="D12" s="46">
        <f>B12+C12</f>
        <v>79039</v>
      </c>
      <c r="E12" s="46"/>
      <c r="F12" s="46"/>
      <c r="G12" s="46"/>
      <c r="H12" s="46"/>
      <c r="I12" s="46"/>
      <c r="J12" s="46"/>
      <c r="K12" s="47">
        <f t="shared" si="0"/>
        <v>78684</v>
      </c>
      <c r="L12" s="47">
        <f t="shared" si="1"/>
        <v>355</v>
      </c>
      <c r="M12" s="47">
        <f t="shared" si="2"/>
        <v>79039</v>
      </c>
    </row>
    <row r="13" spans="1:13" ht="16.5" customHeight="1">
      <c r="A13" s="62" t="s">
        <v>160</v>
      </c>
      <c r="B13" s="46"/>
      <c r="C13" s="46"/>
      <c r="D13" s="46"/>
      <c r="E13" s="46"/>
      <c r="F13" s="46"/>
      <c r="G13" s="46"/>
      <c r="H13" s="46"/>
      <c r="I13" s="46"/>
      <c r="J13" s="46"/>
      <c r="K13" s="47">
        <f t="shared" si="0"/>
        <v>0</v>
      </c>
      <c r="L13" s="47">
        <f t="shared" si="1"/>
        <v>0</v>
      </c>
      <c r="M13" s="47">
        <f t="shared" si="2"/>
        <v>0</v>
      </c>
    </row>
    <row r="14" spans="1:13" ht="16.5" customHeight="1">
      <c r="A14" s="62" t="s">
        <v>161</v>
      </c>
      <c r="B14" s="46"/>
      <c r="C14" s="46"/>
      <c r="D14" s="46"/>
      <c r="E14" s="46"/>
      <c r="F14" s="46"/>
      <c r="G14" s="46"/>
      <c r="H14" s="46"/>
      <c r="I14" s="46"/>
      <c r="J14" s="46"/>
      <c r="K14" s="47">
        <f t="shared" si="0"/>
        <v>0</v>
      </c>
      <c r="L14" s="47">
        <f t="shared" si="1"/>
        <v>0</v>
      </c>
      <c r="M14" s="47">
        <f t="shared" si="2"/>
        <v>0</v>
      </c>
    </row>
    <row r="15" spans="1:13" ht="16.5" customHeight="1">
      <c r="A15" s="62" t="s">
        <v>162</v>
      </c>
      <c r="B15" s="46">
        <v>53510</v>
      </c>
      <c r="C15" s="46"/>
      <c r="D15" s="46">
        <f>B15+C15</f>
        <v>53510</v>
      </c>
      <c r="E15" s="46"/>
      <c r="F15" s="46"/>
      <c r="G15" s="46"/>
      <c r="H15" s="46">
        <v>195</v>
      </c>
      <c r="I15" s="46">
        <v>107</v>
      </c>
      <c r="J15" s="46">
        <f>H15+I15</f>
        <v>302</v>
      </c>
      <c r="K15" s="47">
        <f t="shared" si="0"/>
        <v>53705</v>
      </c>
      <c r="L15" s="47">
        <f t="shared" si="1"/>
        <v>107</v>
      </c>
      <c r="M15" s="47">
        <f t="shared" si="2"/>
        <v>53812</v>
      </c>
    </row>
    <row r="16" spans="1:13" ht="16.5" customHeight="1">
      <c r="A16" s="62" t="s">
        <v>129</v>
      </c>
      <c r="B16" s="47"/>
      <c r="C16" s="47"/>
      <c r="D16" s="46"/>
      <c r="E16" s="46"/>
      <c r="F16" s="46"/>
      <c r="G16" s="46"/>
      <c r="H16" s="46">
        <v>1050</v>
      </c>
      <c r="I16" s="46"/>
      <c r="J16" s="46">
        <f>H16+I16</f>
        <v>1050</v>
      </c>
      <c r="K16" s="47">
        <f>B16+E16+H16</f>
        <v>1050</v>
      </c>
      <c r="L16" s="47">
        <f>C16+F16+I16</f>
        <v>0</v>
      </c>
      <c r="M16" s="47">
        <f>D16+G16+J16</f>
        <v>1050</v>
      </c>
    </row>
    <row r="17" spans="1:13" ht="16.5" customHeight="1">
      <c r="A17" s="62" t="s">
        <v>163</v>
      </c>
      <c r="B17" s="46">
        <v>1500</v>
      </c>
      <c r="C17" s="46"/>
      <c r="D17" s="46">
        <f>B17+C17</f>
        <v>1500</v>
      </c>
      <c r="E17" s="46"/>
      <c r="F17" s="46"/>
      <c r="G17" s="46"/>
      <c r="H17" s="46"/>
      <c r="I17" s="46"/>
      <c r="J17" s="46"/>
      <c r="K17" s="47">
        <f t="shared" si="0"/>
        <v>1500</v>
      </c>
      <c r="L17" s="47">
        <f t="shared" si="1"/>
        <v>0</v>
      </c>
      <c r="M17" s="47">
        <f t="shared" si="2"/>
        <v>1500</v>
      </c>
    </row>
    <row r="18" spans="1:13" ht="16.5" customHeight="1">
      <c r="A18" s="62" t="s">
        <v>164</v>
      </c>
      <c r="B18" s="46">
        <v>1500</v>
      </c>
      <c r="C18" s="46"/>
      <c r="D18" s="46">
        <f>B18+C18</f>
        <v>1500</v>
      </c>
      <c r="E18" s="46"/>
      <c r="F18" s="46"/>
      <c r="G18" s="46"/>
      <c r="H18" s="46"/>
      <c r="I18" s="46"/>
      <c r="J18" s="46"/>
      <c r="K18" s="47">
        <f t="shared" si="0"/>
        <v>1500</v>
      </c>
      <c r="L18" s="47">
        <f t="shared" si="1"/>
        <v>0</v>
      </c>
      <c r="M18" s="47">
        <f t="shared" si="2"/>
        <v>1500</v>
      </c>
    </row>
    <row r="19" spans="1:13" ht="16.5" customHeight="1">
      <c r="A19" s="62" t="s">
        <v>165</v>
      </c>
      <c r="B19" s="46"/>
      <c r="C19" s="46"/>
      <c r="D19" s="46"/>
      <c r="E19" s="46"/>
      <c r="F19" s="46"/>
      <c r="G19" s="46"/>
      <c r="H19" s="46">
        <v>282</v>
      </c>
      <c r="I19" s="46"/>
      <c r="J19" s="46">
        <f>H19+I19</f>
        <v>282</v>
      </c>
      <c r="K19" s="47">
        <f t="shared" si="0"/>
        <v>282</v>
      </c>
      <c r="L19" s="47">
        <f t="shared" si="1"/>
        <v>0</v>
      </c>
      <c r="M19" s="47">
        <f t="shared" si="2"/>
        <v>282</v>
      </c>
    </row>
    <row r="20" spans="1:13" ht="16.5" customHeight="1">
      <c r="A20" s="62" t="s">
        <v>166</v>
      </c>
      <c r="B20" s="46"/>
      <c r="C20" s="46"/>
      <c r="D20" s="46"/>
      <c r="E20" s="46"/>
      <c r="F20" s="46"/>
      <c r="G20" s="46"/>
      <c r="H20" s="46"/>
      <c r="I20" s="46"/>
      <c r="J20" s="46"/>
      <c r="K20" s="47">
        <f t="shared" si="0"/>
        <v>0</v>
      </c>
      <c r="L20" s="47">
        <f t="shared" si="1"/>
        <v>0</v>
      </c>
      <c r="M20" s="47">
        <f t="shared" si="2"/>
        <v>0</v>
      </c>
    </row>
    <row r="21" spans="1:13" ht="16.5" customHeight="1">
      <c r="A21" s="62" t="s">
        <v>216</v>
      </c>
      <c r="B21" s="46"/>
      <c r="C21" s="46"/>
      <c r="D21" s="46"/>
      <c r="E21" s="46">
        <v>689400</v>
      </c>
      <c r="F21" s="46">
        <v>77</v>
      </c>
      <c r="G21" s="46">
        <f>E21+F21</f>
        <v>689477</v>
      </c>
      <c r="H21" s="46"/>
      <c r="I21" s="46"/>
      <c r="J21" s="46"/>
      <c r="K21" s="47">
        <f t="shared" si="0"/>
        <v>689400</v>
      </c>
      <c r="L21" s="47">
        <f t="shared" si="1"/>
        <v>77</v>
      </c>
      <c r="M21" s="47">
        <f t="shared" si="2"/>
        <v>689477</v>
      </c>
    </row>
    <row r="22" spans="1:13" ht="16.5" customHeight="1">
      <c r="A22" s="62" t="s">
        <v>243</v>
      </c>
      <c r="B22" s="46"/>
      <c r="C22" s="46"/>
      <c r="D22" s="46"/>
      <c r="E22" s="46">
        <v>64869</v>
      </c>
      <c r="F22" s="46">
        <v>-77</v>
      </c>
      <c r="G22" s="46">
        <f>E22+F22</f>
        <v>64792</v>
      </c>
      <c r="H22" s="46"/>
      <c r="I22" s="46"/>
      <c r="J22" s="46"/>
      <c r="K22" s="47">
        <f t="shared" si="0"/>
        <v>64869</v>
      </c>
      <c r="L22" s="47">
        <f t="shared" si="1"/>
        <v>-77</v>
      </c>
      <c r="M22" s="47">
        <f t="shared" si="2"/>
        <v>64792</v>
      </c>
    </row>
    <row r="23" spans="1:14" ht="16.5" customHeight="1">
      <c r="A23" s="62" t="s">
        <v>60</v>
      </c>
      <c r="B23" s="46"/>
      <c r="C23" s="46"/>
      <c r="D23" s="46"/>
      <c r="E23" s="46">
        <v>35103</v>
      </c>
      <c r="F23" s="46"/>
      <c r="G23" s="46">
        <f>E23+F23</f>
        <v>35103</v>
      </c>
      <c r="H23" s="46"/>
      <c r="I23" s="46"/>
      <c r="J23" s="46"/>
      <c r="K23" s="47">
        <f t="shared" si="0"/>
        <v>35103</v>
      </c>
      <c r="L23" s="47">
        <f t="shared" si="1"/>
        <v>0</v>
      </c>
      <c r="M23" s="47">
        <f t="shared" si="2"/>
        <v>35103</v>
      </c>
      <c r="N23" s="7"/>
    </row>
    <row r="24" spans="1:14" s="7" customFormat="1" ht="16.5" customHeight="1">
      <c r="A24" s="62" t="s">
        <v>217</v>
      </c>
      <c r="B24" s="46"/>
      <c r="C24" s="46"/>
      <c r="D24" s="46"/>
      <c r="E24" s="46">
        <v>1400</v>
      </c>
      <c r="F24" s="46"/>
      <c r="G24" s="46">
        <f>E24+F24</f>
        <v>1400</v>
      </c>
      <c r="H24" s="46"/>
      <c r="I24" s="46"/>
      <c r="J24" s="46"/>
      <c r="K24" s="47">
        <f t="shared" si="0"/>
        <v>1400</v>
      </c>
      <c r="L24" s="47">
        <f t="shared" si="1"/>
        <v>0</v>
      </c>
      <c r="M24" s="47">
        <f t="shared" si="2"/>
        <v>1400</v>
      </c>
      <c r="N24" s="1"/>
    </row>
    <row r="25" spans="1:14" s="7" customFormat="1" ht="16.5" customHeight="1">
      <c r="A25" s="62" t="s">
        <v>167</v>
      </c>
      <c r="B25" s="46"/>
      <c r="C25" s="46"/>
      <c r="D25" s="46"/>
      <c r="E25" s="46"/>
      <c r="F25" s="46"/>
      <c r="G25" s="46"/>
      <c r="H25" s="46">
        <v>793928</v>
      </c>
      <c r="I25" s="46"/>
      <c r="J25" s="46">
        <f aca="true" t="shared" si="3" ref="J25:J40">H25+I25</f>
        <v>793928</v>
      </c>
      <c r="K25" s="47">
        <f t="shared" si="0"/>
        <v>793928</v>
      </c>
      <c r="L25" s="47">
        <f t="shared" si="1"/>
        <v>0</v>
      </c>
      <c r="M25" s="47">
        <f t="shared" si="2"/>
        <v>793928</v>
      </c>
      <c r="N25" s="1"/>
    </row>
    <row r="26" spans="1:13" ht="16.5" customHeight="1">
      <c r="A26" s="62" t="s">
        <v>168</v>
      </c>
      <c r="B26" s="47"/>
      <c r="C26" s="47"/>
      <c r="D26" s="46"/>
      <c r="E26" s="46"/>
      <c r="F26" s="46"/>
      <c r="G26" s="46"/>
      <c r="H26" s="46">
        <v>19847</v>
      </c>
      <c r="I26" s="46">
        <v>-1711</v>
      </c>
      <c r="J26" s="46">
        <f t="shared" si="3"/>
        <v>18136</v>
      </c>
      <c r="K26" s="47">
        <f t="shared" si="0"/>
        <v>19847</v>
      </c>
      <c r="L26" s="47">
        <f t="shared" si="1"/>
        <v>-1711</v>
      </c>
      <c r="M26" s="47">
        <f t="shared" si="2"/>
        <v>18136</v>
      </c>
    </row>
    <row r="27" spans="1:13" ht="16.5" customHeight="1">
      <c r="A27" s="62" t="s">
        <v>128</v>
      </c>
      <c r="B27" s="47"/>
      <c r="C27" s="47"/>
      <c r="D27" s="46"/>
      <c r="E27" s="46"/>
      <c r="F27" s="46"/>
      <c r="G27" s="46"/>
      <c r="H27" s="46">
        <v>0</v>
      </c>
      <c r="I27" s="46"/>
      <c r="J27" s="46">
        <f t="shared" si="3"/>
        <v>0</v>
      </c>
      <c r="K27" s="47">
        <f t="shared" si="0"/>
        <v>0</v>
      </c>
      <c r="L27" s="47">
        <f t="shared" si="1"/>
        <v>0</v>
      </c>
      <c r="M27" s="47">
        <f t="shared" si="2"/>
        <v>0</v>
      </c>
    </row>
    <row r="28" spans="1:13" ht="16.5" customHeight="1">
      <c r="A28" s="62" t="s">
        <v>341</v>
      </c>
      <c r="B28" s="47"/>
      <c r="C28" s="47"/>
      <c r="D28" s="46"/>
      <c r="E28" s="46"/>
      <c r="F28" s="46"/>
      <c r="G28" s="46"/>
      <c r="H28" s="46">
        <v>35996</v>
      </c>
      <c r="I28" s="46">
        <v>96</v>
      </c>
      <c r="J28" s="46">
        <f t="shared" si="3"/>
        <v>36092</v>
      </c>
      <c r="K28" s="47">
        <f t="shared" si="0"/>
        <v>35996</v>
      </c>
      <c r="L28" s="47">
        <f t="shared" si="1"/>
        <v>96</v>
      </c>
      <c r="M28" s="47">
        <f t="shared" si="2"/>
        <v>36092</v>
      </c>
    </row>
    <row r="29" spans="1:13" ht="16.5" customHeight="1">
      <c r="A29" s="62" t="s">
        <v>342</v>
      </c>
      <c r="B29" s="47"/>
      <c r="C29" s="47"/>
      <c r="D29" s="46"/>
      <c r="E29" s="46"/>
      <c r="F29" s="46"/>
      <c r="G29" s="46"/>
      <c r="H29" s="46">
        <v>41114</v>
      </c>
      <c r="I29" s="46">
        <v>7539</v>
      </c>
      <c r="J29" s="46">
        <f t="shared" si="3"/>
        <v>48653</v>
      </c>
      <c r="K29" s="47">
        <f t="shared" si="0"/>
        <v>41114</v>
      </c>
      <c r="L29" s="47">
        <f t="shared" si="1"/>
        <v>7539</v>
      </c>
      <c r="M29" s="47">
        <f t="shared" si="2"/>
        <v>48653</v>
      </c>
    </row>
    <row r="30" spans="1:13" ht="16.5" customHeight="1">
      <c r="A30" s="62" t="s">
        <v>344</v>
      </c>
      <c r="B30" s="47"/>
      <c r="C30" s="47"/>
      <c r="D30" s="46"/>
      <c r="E30" s="46"/>
      <c r="F30" s="46"/>
      <c r="G30" s="46"/>
      <c r="H30" s="46">
        <v>6172</v>
      </c>
      <c r="I30" s="46"/>
      <c r="J30" s="46">
        <f t="shared" si="3"/>
        <v>6172</v>
      </c>
      <c r="K30" s="47">
        <f t="shared" si="0"/>
        <v>6172</v>
      </c>
      <c r="L30" s="47">
        <f t="shared" si="1"/>
        <v>0</v>
      </c>
      <c r="M30" s="47">
        <f t="shared" si="2"/>
        <v>6172</v>
      </c>
    </row>
    <row r="31" spans="1:13" ht="16.5" customHeight="1">
      <c r="A31" s="62" t="s">
        <v>345</v>
      </c>
      <c r="B31" s="47"/>
      <c r="C31" s="47"/>
      <c r="D31" s="46"/>
      <c r="E31" s="46"/>
      <c r="F31" s="46"/>
      <c r="G31" s="46"/>
      <c r="H31" s="46">
        <v>19041</v>
      </c>
      <c r="I31" s="46"/>
      <c r="J31" s="46">
        <f t="shared" si="3"/>
        <v>19041</v>
      </c>
      <c r="K31" s="47">
        <f>B31+E31+H31</f>
        <v>19041</v>
      </c>
      <c r="L31" s="47">
        <f t="shared" si="1"/>
        <v>0</v>
      </c>
      <c r="M31" s="47">
        <f t="shared" si="2"/>
        <v>19041</v>
      </c>
    </row>
    <row r="32" spans="1:13" ht="16.5" customHeight="1">
      <c r="A32" s="62" t="s">
        <v>378</v>
      </c>
      <c r="B32" s="47"/>
      <c r="C32" s="47"/>
      <c r="D32" s="46"/>
      <c r="E32" s="46"/>
      <c r="F32" s="46"/>
      <c r="G32" s="46"/>
      <c r="H32" s="46">
        <v>248</v>
      </c>
      <c r="I32" s="46"/>
      <c r="J32" s="46">
        <f>SUM(H32:I32)</f>
        <v>248</v>
      </c>
      <c r="K32" s="47">
        <f>B32+E32+H32</f>
        <v>248</v>
      </c>
      <c r="L32" s="47">
        <f t="shared" si="1"/>
        <v>0</v>
      </c>
      <c r="M32" s="47">
        <f t="shared" si="2"/>
        <v>248</v>
      </c>
    </row>
    <row r="33" spans="1:13" ht="16.5" customHeight="1">
      <c r="A33" s="62" t="s">
        <v>406</v>
      </c>
      <c r="B33" s="47"/>
      <c r="C33" s="47"/>
      <c r="D33" s="46"/>
      <c r="E33" s="46"/>
      <c r="F33" s="46"/>
      <c r="G33" s="46"/>
      <c r="H33" s="46">
        <v>873</v>
      </c>
      <c r="I33" s="46"/>
      <c r="J33" s="46">
        <f>SUM(H33:I33)</f>
        <v>873</v>
      </c>
      <c r="K33" s="47">
        <f>B33+E33+H33</f>
        <v>873</v>
      </c>
      <c r="L33" s="47">
        <f t="shared" si="1"/>
        <v>0</v>
      </c>
      <c r="M33" s="47">
        <f t="shared" si="2"/>
        <v>873</v>
      </c>
    </row>
    <row r="34" spans="1:13" ht="16.5" customHeight="1">
      <c r="A34" s="62" t="s">
        <v>346</v>
      </c>
      <c r="B34" s="47"/>
      <c r="C34" s="47"/>
      <c r="D34" s="46"/>
      <c r="E34" s="46"/>
      <c r="F34" s="46"/>
      <c r="G34" s="46"/>
      <c r="H34" s="46">
        <v>3900</v>
      </c>
      <c r="I34" s="46"/>
      <c r="J34" s="46">
        <f t="shared" si="3"/>
        <v>3900</v>
      </c>
      <c r="K34" s="47">
        <f t="shared" si="0"/>
        <v>3900</v>
      </c>
      <c r="L34" s="47">
        <f t="shared" si="1"/>
        <v>0</v>
      </c>
      <c r="M34" s="47">
        <f t="shared" si="2"/>
        <v>3900</v>
      </c>
    </row>
    <row r="35" spans="1:13" ht="16.5" customHeight="1">
      <c r="A35" s="62" t="s">
        <v>169</v>
      </c>
      <c r="B35" s="47"/>
      <c r="C35" s="47"/>
      <c r="D35" s="46"/>
      <c r="E35" s="46"/>
      <c r="F35" s="46"/>
      <c r="G35" s="46"/>
      <c r="H35" s="46">
        <v>4071</v>
      </c>
      <c r="I35" s="46"/>
      <c r="J35" s="46">
        <f t="shared" si="3"/>
        <v>4071</v>
      </c>
      <c r="K35" s="47">
        <f t="shared" si="0"/>
        <v>4071</v>
      </c>
      <c r="L35" s="47">
        <f t="shared" si="1"/>
        <v>0</v>
      </c>
      <c r="M35" s="47">
        <f t="shared" si="2"/>
        <v>4071</v>
      </c>
    </row>
    <row r="36" spans="1:13" ht="16.5" customHeight="1">
      <c r="A36" s="62" t="s">
        <v>347</v>
      </c>
      <c r="B36" s="47"/>
      <c r="C36" s="47"/>
      <c r="D36" s="46"/>
      <c r="E36" s="46"/>
      <c r="F36" s="46"/>
      <c r="G36" s="46"/>
      <c r="H36" s="46">
        <v>3560</v>
      </c>
      <c r="I36" s="46"/>
      <c r="J36" s="46">
        <f t="shared" si="3"/>
        <v>3560</v>
      </c>
      <c r="K36" s="47">
        <f t="shared" si="0"/>
        <v>3560</v>
      </c>
      <c r="L36" s="47">
        <f t="shared" si="1"/>
        <v>0</v>
      </c>
      <c r="M36" s="47">
        <f t="shared" si="2"/>
        <v>3560</v>
      </c>
    </row>
    <row r="37" spans="1:13" ht="16.5" customHeight="1">
      <c r="A37" s="62" t="s">
        <v>170</v>
      </c>
      <c r="B37" s="47"/>
      <c r="C37" s="47"/>
      <c r="D37" s="46"/>
      <c r="E37" s="46"/>
      <c r="F37" s="46"/>
      <c r="G37" s="46"/>
      <c r="H37" s="46">
        <v>3004</v>
      </c>
      <c r="I37" s="46"/>
      <c r="J37" s="46">
        <f t="shared" si="3"/>
        <v>3004</v>
      </c>
      <c r="K37" s="47">
        <f t="shared" si="0"/>
        <v>3004</v>
      </c>
      <c r="L37" s="47">
        <f t="shared" si="1"/>
        <v>0</v>
      </c>
      <c r="M37" s="47">
        <f t="shared" si="2"/>
        <v>3004</v>
      </c>
    </row>
    <row r="38" spans="1:13" ht="16.5" customHeight="1">
      <c r="A38" s="62" t="s">
        <v>343</v>
      </c>
      <c r="B38" s="47"/>
      <c r="C38" s="47"/>
      <c r="D38" s="46"/>
      <c r="E38" s="46"/>
      <c r="F38" s="46"/>
      <c r="G38" s="46"/>
      <c r="H38" s="46">
        <v>1654</v>
      </c>
      <c r="I38" s="46"/>
      <c r="J38" s="46">
        <f t="shared" si="3"/>
        <v>1654</v>
      </c>
      <c r="K38" s="47">
        <f t="shared" si="0"/>
        <v>1654</v>
      </c>
      <c r="L38" s="47">
        <f t="shared" si="1"/>
        <v>0</v>
      </c>
      <c r="M38" s="47">
        <f t="shared" si="2"/>
        <v>1654</v>
      </c>
    </row>
    <row r="39" spans="1:13" ht="16.5" customHeight="1">
      <c r="A39" s="62" t="s">
        <v>84</v>
      </c>
      <c r="B39" s="47"/>
      <c r="C39" s="47"/>
      <c r="D39" s="46"/>
      <c r="E39" s="46"/>
      <c r="F39" s="46"/>
      <c r="G39" s="46"/>
      <c r="H39" s="46">
        <v>560</v>
      </c>
      <c r="I39" s="46"/>
      <c r="J39" s="46">
        <f t="shared" si="3"/>
        <v>560</v>
      </c>
      <c r="K39" s="47">
        <f>B39+E39+H39</f>
        <v>560</v>
      </c>
      <c r="L39" s="47">
        <f t="shared" si="1"/>
        <v>0</v>
      </c>
      <c r="M39" s="47">
        <f t="shared" si="2"/>
        <v>560</v>
      </c>
    </row>
    <row r="40" spans="1:13" ht="16.5" customHeight="1">
      <c r="A40" s="62" t="s">
        <v>439</v>
      </c>
      <c r="B40" s="47"/>
      <c r="C40" s="47"/>
      <c r="D40" s="46"/>
      <c r="E40" s="46"/>
      <c r="F40" s="46"/>
      <c r="G40" s="46"/>
      <c r="H40" s="46"/>
      <c r="I40" s="46">
        <v>429</v>
      </c>
      <c r="J40" s="46">
        <f t="shared" si="3"/>
        <v>429</v>
      </c>
      <c r="K40" s="47">
        <f>B40+E40+H40</f>
        <v>0</v>
      </c>
      <c r="L40" s="47">
        <f t="shared" si="1"/>
        <v>429</v>
      </c>
      <c r="M40" s="47">
        <f t="shared" si="2"/>
        <v>429</v>
      </c>
    </row>
    <row r="41" spans="1:13" ht="16.5" customHeight="1">
      <c r="A41" s="61" t="s">
        <v>127</v>
      </c>
      <c r="B41" s="47">
        <f>SUM(B8:B40)</f>
        <v>141214</v>
      </c>
      <c r="C41" s="47">
        <f aca="true" t="shared" si="4" ref="C41:J41">SUM(C8:C40)</f>
        <v>355</v>
      </c>
      <c r="D41" s="47">
        <f t="shared" si="4"/>
        <v>141569</v>
      </c>
      <c r="E41" s="47">
        <f t="shared" si="4"/>
        <v>790772</v>
      </c>
      <c r="F41" s="47">
        <f t="shared" si="4"/>
        <v>0</v>
      </c>
      <c r="G41" s="47">
        <f t="shared" si="4"/>
        <v>790772</v>
      </c>
      <c r="H41" s="47">
        <f t="shared" si="4"/>
        <v>935495</v>
      </c>
      <c r="I41" s="47">
        <f t="shared" si="4"/>
        <v>6460</v>
      </c>
      <c r="J41" s="47">
        <f t="shared" si="4"/>
        <v>941955</v>
      </c>
      <c r="K41" s="47">
        <f>B41+E41+H41</f>
        <v>1867481</v>
      </c>
      <c r="L41" s="47">
        <f t="shared" si="1"/>
        <v>6815</v>
      </c>
      <c r="M41" s="47">
        <f t="shared" si="2"/>
        <v>1874296</v>
      </c>
    </row>
    <row r="43" ht="15" customHeight="1">
      <c r="K43" s="8"/>
    </row>
  </sheetData>
  <mergeCells count="10">
    <mergeCell ref="K6:M6"/>
    <mergeCell ref="A5:M5"/>
    <mergeCell ref="H1:M1"/>
    <mergeCell ref="A2:M2"/>
    <mergeCell ref="A3:M3"/>
    <mergeCell ref="A4:M4"/>
    <mergeCell ref="A6:A7"/>
    <mergeCell ref="B6:D6"/>
    <mergeCell ref="E6:G6"/>
    <mergeCell ref="H6:J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Y20"/>
  <sheetViews>
    <sheetView workbookViewId="0" topLeftCell="A1">
      <selection activeCell="D10" sqref="D10"/>
    </sheetView>
  </sheetViews>
  <sheetFormatPr defaultColWidth="9.140625" defaultRowHeight="12.75"/>
  <cols>
    <col min="1" max="1" width="26.140625" style="0" customWidth="1"/>
    <col min="2" max="2" width="7.28125" style="0" customWidth="1"/>
    <col min="3" max="3" width="6.57421875" style="0" customWidth="1"/>
    <col min="4" max="4" width="7.28125" style="0" bestFit="1" customWidth="1"/>
    <col min="5" max="7" width="8.421875" style="0" customWidth="1"/>
    <col min="8" max="8" width="5.7109375" style="0" customWidth="1"/>
    <col min="9" max="9" width="5.8515625" style="0" customWidth="1"/>
    <col min="10" max="10" width="6.7109375" style="0" customWidth="1"/>
    <col min="11" max="11" width="6.421875" style="0" customWidth="1"/>
    <col min="12" max="12" width="5.00390625" style="0" customWidth="1"/>
    <col min="13" max="13" width="6.57421875" style="0" customWidth="1"/>
    <col min="14" max="14" width="7.28125" style="0" bestFit="1" customWidth="1"/>
    <col min="15" max="15" width="6.421875" style="0" bestFit="1" customWidth="1"/>
    <col min="16" max="16" width="7.00390625" style="0" bestFit="1" customWidth="1"/>
    <col min="17" max="17" width="6.140625" style="0" bestFit="1" customWidth="1"/>
    <col min="18" max="18" width="5.28125" style="0" customWidth="1"/>
    <col min="19" max="19" width="7.00390625" style="0" bestFit="1" customWidth="1"/>
    <col min="20" max="20" width="6.00390625" style="0" bestFit="1" customWidth="1"/>
    <col min="21" max="21" width="6.421875" style="0" bestFit="1" customWidth="1"/>
    <col min="22" max="22" width="7.00390625" style="0" bestFit="1" customWidth="1"/>
    <col min="23" max="23" width="8.421875" style="0" bestFit="1" customWidth="1"/>
    <col min="24" max="24" width="7.28125" style="0" bestFit="1" customWidth="1"/>
    <col min="25" max="25" width="8.421875" style="0" bestFit="1" customWidth="1"/>
  </cols>
  <sheetData>
    <row r="1" spans="20:25" ht="15.75" customHeight="1">
      <c r="T1" s="121" t="s">
        <v>291</v>
      </c>
      <c r="U1" s="121"/>
      <c r="V1" s="121"/>
      <c r="W1" s="121"/>
      <c r="X1" s="121"/>
      <c r="Y1" s="121"/>
    </row>
    <row r="2" spans="1:25" s="12" customFormat="1" ht="15.75">
      <c r="A2" s="109" t="s">
        <v>16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5" s="12" customFormat="1" ht="15.75">
      <c r="A3" s="109" t="s">
        <v>253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:25" s="12" customFormat="1" ht="15.75">
      <c r="A4" s="109" t="s">
        <v>223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</row>
    <row r="5" spans="1:25" s="12" customFormat="1" ht="15.75">
      <c r="A5" s="109" t="s">
        <v>13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</row>
    <row r="6" spans="1:23" s="12" customFormat="1" ht="15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65"/>
      <c r="U6" s="65"/>
      <c r="V6" s="65"/>
      <c r="W6" s="65"/>
    </row>
    <row r="7" spans="1:19" s="1" customFormat="1" ht="15.75">
      <c r="A7" s="3"/>
      <c r="B7" s="3"/>
      <c r="C7" s="3"/>
      <c r="D7" s="3"/>
      <c r="E7" s="3"/>
      <c r="F7" s="3"/>
      <c r="G7" s="3"/>
      <c r="K7" s="3"/>
      <c r="L7" s="3"/>
      <c r="M7" s="3"/>
      <c r="N7" s="3"/>
      <c r="O7" s="3"/>
      <c r="P7" s="3"/>
      <c r="Q7" s="3"/>
      <c r="R7" s="3"/>
      <c r="S7" s="3"/>
    </row>
    <row r="8" spans="1:25" s="40" customFormat="1" ht="12.75" customHeight="1">
      <c r="A8" s="118" t="s">
        <v>17</v>
      </c>
      <c r="B8" s="122" t="s">
        <v>238</v>
      </c>
      <c r="C8" s="123"/>
      <c r="D8" s="124"/>
      <c r="E8" s="122" t="s">
        <v>271</v>
      </c>
      <c r="F8" s="123"/>
      <c r="G8" s="124"/>
      <c r="H8" s="100" t="s">
        <v>224</v>
      </c>
      <c r="I8" s="101"/>
      <c r="J8" s="102"/>
      <c r="K8" s="120" t="s">
        <v>132</v>
      </c>
      <c r="L8" s="120"/>
      <c r="M8" s="120"/>
      <c r="N8" s="120"/>
      <c r="O8" s="120"/>
      <c r="P8" s="120"/>
      <c r="Q8" s="120" t="s">
        <v>218</v>
      </c>
      <c r="R8" s="120"/>
      <c r="S8" s="120"/>
      <c r="T8" s="120"/>
      <c r="U8" s="120"/>
      <c r="V8" s="120"/>
      <c r="W8" s="119" t="s">
        <v>18</v>
      </c>
      <c r="X8" s="119"/>
      <c r="Y8" s="119"/>
    </row>
    <row r="9" spans="1:25" s="40" customFormat="1" ht="24.75" customHeight="1">
      <c r="A9" s="118"/>
      <c r="B9" s="125"/>
      <c r="C9" s="98"/>
      <c r="D9" s="99"/>
      <c r="E9" s="125"/>
      <c r="F9" s="98"/>
      <c r="G9" s="99"/>
      <c r="H9" s="103"/>
      <c r="I9" s="126"/>
      <c r="J9" s="127"/>
      <c r="K9" s="119" t="s">
        <v>238</v>
      </c>
      <c r="L9" s="119"/>
      <c r="M9" s="119"/>
      <c r="N9" s="119" t="s">
        <v>271</v>
      </c>
      <c r="O9" s="119"/>
      <c r="P9" s="119"/>
      <c r="Q9" s="119" t="s">
        <v>219</v>
      </c>
      <c r="R9" s="119"/>
      <c r="S9" s="119"/>
      <c r="T9" s="119" t="s">
        <v>220</v>
      </c>
      <c r="U9" s="119"/>
      <c r="V9" s="119"/>
      <c r="W9" s="119"/>
      <c r="X9" s="119"/>
      <c r="Y9" s="119"/>
    </row>
    <row r="10" spans="1:25" s="40" customFormat="1" ht="51">
      <c r="A10" s="118"/>
      <c r="B10" s="6" t="s">
        <v>437</v>
      </c>
      <c r="C10" s="6" t="s">
        <v>125</v>
      </c>
      <c r="D10" s="6" t="s">
        <v>438</v>
      </c>
      <c r="E10" s="6" t="s">
        <v>437</v>
      </c>
      <c r="F10" s="6" t="s">
        <v>125</v>
      </c>
      <c r="G10" s="6" t="s">
        <v>438</v>
      </c>
      <c r="H10" s="6" t="s">
        <v>437</v>
      </c>
      <c r="I10" s="6" t="s">
        <v>125</v>
      </c>
      <c r="J10" s="6" t="s">
        <v>438</v>
      </c>
      <c r="K10" s="6" t="s">
        <v>437</v>
      </c>
      <c r="L10" s="6" t="s">
        <v>125</v>
      </c>
      <c r="M10" s="6" t="s">
        <v>438</v>
      </c>
      <c r="N10" s="6" t="s">
        <v>437</v>
      </c>
      <c r="O10" s="6" t="s">
        <v>125</v>
      </c>
      <c r="P10" s="6" t="s">
        <v>438</v>
      </c>
      <c r="Q10" s="6" t="s">
        <v>437</v>
      </c>
      <c r="R10" s="6" t="s">
        <v>125</v>
      </c>
      <c r="S10" s="6" t="s">
        <v>438</v>
      </c>
      <c r="T10" s="6" t="s">
        <v>437</v>
      </c>
      <c r="U10" s="6" t="s">
        <v>125</v>
      </c>
      <c r="V10" s="6" t="s">
        <v>438</v>
      </c>
      <c r="W10" s="6" t="s">
        <v>437</v>
      </c>
      <c r="X10" s="6" t="s">
        <v>125</v>
      </c>
      <c r="Y10" s="6" t="s">
        <v>438</v>
      </c>
    </row>
    <row r="11" spans="2:19" s="1" customFormat="1" ht="15.75">
      <c r="B11" s="2"/>
      <c r="C11" s="2"/>
      <c r="D11" s="2"/>
      <c r="E11" s="2"/>
      <c r="F11" s="2"/>
      <c r="G11" s="2"/>
      <c r="K11" s="2"/>
      <c r="L11" s="2"/>
      <c r="M11" s="2"/>
      <c r="N11" s="2"/>
      <c r="O11" s="2"/>
      <c r="P11" s="2"/>
      <c r="Q11" s="2"/>
      <c r="R11" s="2"/>
      <c r="S11" s="2"/>
    </row>
    <row r="12" spans="1:25" s="7" customFormat="1" ht="24.75" customHeight="1">
      <c r="A12" s="17" t="s">
        <v>192</v>
      </c>
      <c r="B12" s="11">
        <v>96760</v>
      </c>
      <c r="C12" s="11"/>
      <c r="D12" s="11">
        <f>B12+C12</f>
        <v>96760</v>
      </c>
      <c r="E12" s="11">
        <v>225689</v>
      </c>
      <c r="F12" s="11"/>
      <c r="G12" s="11">
        <f>SUM(E12:F12)</f>
        <v>225689</v>
      </c>
      <c r="H12" s="11"/>
      <c r="I12" s="11"/>
      <c r="J12" s="11"/>
      <c r="K12" s="11">
        <v>3000</v>
      </c>
      <c r="L12" s="11">
        <v>159</v>
      </c>
      <c r="M12" s="11">
        <f>SUM(K12:L12)</f>
        <v>3159</v>
      </c>
      <c r="N12" s="11">
        <v>11110</v>
      </c>
      <c r="O12" s="11"/>
      <c r="P12" s="11">
        <f>N12+O12</f>
        <v>11110</v>
      </c>
      <c r="Q12" s="11">
        <v>3000</v>
      </c>
      <c r="R12" s="11"/>
      <c r="S12" s="11">
        <f>Q12+R12</f>
        <v>3000</v>
      </c>
      <c r="T12" s="11"/>
      <c r="U12" s="11"/>
      <c r="V12" s="11"/>
      <c r="W12" s="11">
        <f>B12+E12+H12+K12+N12+Q12+T12</f>
        <v>339559</v>
      </c>
      <c r="X12" s="11">
        <f aca="true" t="shared" si="0" ref="X12:Y20">C12+F12+I12+L12+O12+R12+U12</f>
        <v>159</v>
      </c>
      <c r="Y12" s="11">
        <f t="shared" si="0"/>
        <v>339718</v>
      </c>
    </row>
    <row r="13" spans="1:25" s="1" customFormat="1" ht="24.75" customHeight="1">
      <c r="A13" s="13" t="s">
        <v>222</v>
      </c>
      <c r="B13" s="8"/>
      <c r="C13" s="8"/>
      <c r="D13" s="8"/>
      <c r="E13" s="8">
        <v>14720</v>
      </c>
      <c r="F13" s="8"/>
      <c r="G13" s="8">
        <f aca="true" t="shared" si="1" ref="G13:G18">SUM(E13:F13)</f>
        <v>14720</v>
      </c>
      <c r="H13" s="8"/>
      <c r="I13" s="8"/>
      <c r="J13" s="8"/>
      <c r="K13" s="8"/>
      <c r="L13" s="8"/>
      <c r="M13" s="8"/>
      <c r="N13" s="8"/>
      <c r="O13" s="8"/>
      <c r="P13" s="8">
        <f aca="true" t="shared" si="2" ref="P13:P20">N13+O13</f>
        <v>0</v>
      </c>
      <c r="Q13" s="8"/>
      <c r="R13" s="8"/>
      <c r="S13" s="11"/>
      <c r="T13" s="8"/>
      <c r="U13" s="8"/>
      <c r="V13" s="8"/>
      <c r="W13" s="11">
        <f aca="true" t="shared" si="3" ref="W13:W19">B13+E13+H13+K13+N13+Q13+T13</f>
        <v>14720</v>
      </c>
      <c r="X13" s="11">
        <f t="shared" si="0"/>
        <v>0</v>
      </c>
      <c r="Y13" s="11">
        <f t="shared" si="0"/>
        <v>14720</v>
      </c>
    </row>
    <row r="14" spans="1:25" s="7" customFormat="1" ht="24.75" customHeight="1">
      <c r="A14" s="13" t="s">
        <v>225</v>
      </c>
      <c r="B14" s="8">
        <v>500</v>
      </c>
      <c r="C14" s="8"/>
      <c r="D14" s="8">
        <f>B14+C14</f>
        <v>500</v>
      </c>
      <c r="E14" s="8">
        <v>5620</v>
      </c>
      <c r="F14" s="8">
        <v>-3117</v>
      </c>
      <c r="G14" s="8">
        <f t="shared" si="1"/>
        <v>2503</v>
      </c>
      <c r="H14" s="8"/>
      <c r="I14" s="8"/>
      <c r="J14" s="8"/>
      <c r="K14" s="8"/>
      <c r="L14" s="8"/>
      <c r="M14" s="8"/>
      <c r="N14" s="8">
        <v>1484</v>
      </c>
      <c r="O14" s="8">
        <v>3157</v>
      </c>
      <c r="P14" s="8">
        <f t="shared" si="2"/>
        <v>4641</v>
      </c>
      <c r="Q14" s="8"/>
      <c r="R14" s="8"/>
      <c r="S14" s="11"/>
      <c r="T14" s="8"/>
      <c r="U14" s="8"/>
      <c r="V14" s="8"/>
      <c r="W14" s="11">
        <f t="shared" si="3"/>
        <v>7604</v>
      </c>
      <c r="X14" s="11">
        <f t="shared" si="0"/>
        <v>40</v>
      </c>
      <c r="Y14" s="11">
        <f t="shared" si="0"/>
        <v>7644</v>
      </c>
    </row>
    <row r="15" spans="1:25" s="1" customFormat="1" ht="24.75" customHeight="1">
      <c r="A15" s="13" t="s">
        <v>124</v>
      </c>
      <c r="B15" s="8"/>
      <c r="C15" s="8"/>
      <c r="D15" s="8"/>
      <c r="E15" s="8">
        <v>10342</v>
      </c>
      <c r="F15" s="8"/>
      <c r="G15" s="8">
        <f t="shared" si="1"/>
        <v>10342</v>
      </c>
      <c r="H15" s="8"/>
      <c r="I15" s="8"/>
      <c r="J15" s="8"/>
      <c r="K15" s="8"/>
      <c r="L15" s="8"/>
      <c r="M15" s="8"/>
      <c r="N15" s="8"/>
      <c r="O15" s="8"/>
      <c r="P15" s="8">
        <f t="shared" si="2"/>
        <v>0</v>
      </c>
      <c r="Q15" s="8"/>
      <c r="R15" s="8"/>
      <c r="S15" s="11"/>
      <c r="T15" s="8"/>
      <c r="U15" s="8"/>
      <c r="V15" s="8"/>
      <c r="W15" s="11">
        <f t="shared" si="3"/>
        <v>10342</v>
      </c>
      <c r="X15" s="11">
        <f t="shared" si="0"/>
        <v>0</v>
      </c>
      <c r="Y15" s="11">
        <f t="shared" si="0"/>
        <v>10342</v>
      </c>
    </row>
    <row r="16" spans="1:25" s="1" customFormat="1" ht="24.75" customHeight="1">
      <c r="A16" s="13" t="s">
        <v>11</v>
      </c>
      <c r="B16" s="8"/>
      <c r="C16" s="8"/>
      <c r="D16" s="8"/>
      <c r="E16" s="8">
        <v>351</v>
      </c>
      <c r="F16" s="8"/>
      <c r="G16" s="8">
        <f t="shared" si="1"/>
        <v>351</v>
      </c>
      <c r="H16" s="8"/>
      <c r="I16" s="8"/>
      <c r="J16" s="8"/>
      <c r="K16" s="8"/>
      <c r="L16" s="8"/>
      <c r="M16" s="8"/>
      <c r="N16" s="8"/>
      <c r="O16" s="8"/>
      <c r="P16" s="8">
        <f t="shared" si="2"/>
        <v>0</v>
      </c>
      <c r="Q16" s="8"/>
      <c r="R16" s="8"/>
      <c r="S16" s="11"/>
      <c r="T16" s="8"/>
      <c r="U16" s="8"/>
      <c r="V16" s="8"/>
      <c r="W16" s="11">
        <f t="shared" si="3"/>
        <v>351</v>
      </c>
      <c r="X16" s="11">
        <f t="shared" si="0"/>
        <v>0</v>
      </c>
      <c r="Y16" s="11">
        <f t="shared" si="0"/>
        <v>351</v>
      </c>
    </row>
    <row r="17" spans="1:25" s="1" customFormat="1" ht="24.75" customHeight="1">
      <c r="A17" s="13" t="s">
        <v>130</v>
      </c>
      <c r="B17" s="8"/>
      <c r="C17" s="8"/>
      <c r="D17" s="8"/>
      <c r="E17" s="8">
        <v>500</v>
      </c>
      <c r="F17" s="8"/>
      <c r="G17" s="8">
        <f t="shared" si="1"/>
        <v>500</v>
      </c>
      <c r="H17" s="8"/>
      <c r="I17" s="8"/>
      <c r="J17" s="8"/>
      <c r="K17" s="8"/>
      <c r="L17" s="8"/>
      <c r="M17" s="8"/>
      <c r="N17" s="8"/>
      <c r="O17" s="8"/>
      <c r="P17" s="8">
        <f t="shared" si="2"/>
        <v>0</v>
      </c>
      <c r="Q17" s="8"/>
      <c r="R17" s="8"/>
      <c r="S17" s="11"/>
      <c r="T17" s="8"/>
      <c r="U17" s="8"/>
      <c r="V17" s="8"/>
      <c r="W17" s="11">
        <f t="shared" si="3"/>
        <v>500</v>
      </c>
      <c r="X17" s="11">
        <f t="shared" si="0"/>
        <v>0</v>
      </c>
      <c r="Y17" s="11">
        <f t="shared" si="0"/>
        <v>500</v>
      </c>
    </row>
    <row r="18" spans="1:25" s="1" customFormat="1" ht="24.75" customHeight="1">
      <c r="A18" s="13" t="s">
        <v>131</v>
      </c>
      <c r="B18" s="8"/>
      <c r="C18" s="8"/>
      <c r="D18" s="8"/>
      <c r="E18" s="8">
        <v>3588</v>
      </c>
      <c r="F18" s="8"/>
      <c r="G18" s="8">
        <f t="shared" si="1"/>
        <v>3588</v>
      </c>
      <c r="H18" s="8"/>
      <c r="I18" s="8"/>
      <c r="J18" s="8"/>
      <c r="K18" s="8"/>
      <c r="L18" s="8"/>
      <c r="M18" s="8"/>
      <c r="N18" s="8"/>
      <c r="O18" s="8"/>
      <c r="P18" s="8">
        <f t="shared" si="2"/>
        <v>0</v>
      </c>
      <c r="Q18" s="8"/>
      <c r="R18" s="8"/>
      <c r="S18" s="11"/>
      <c r="T18" s="8"/>
      <c r="U18" s="8"/>
      <c r="V18" s="8"/>
      <c r="W18" s="11">
        <f t="shared" si="3"/>
        <v>3588</v>
      </c>
      <c r="X18" s="11">
        <f t="shared" si="0"/>
        <v>0</v>
      </c>
      <c r="Y18" s="11">
        <f t="shared" si="0"/>
        <v>3588</v>
      </c>
    </row>
    <row r="19" spans="1:25" s="7" customFormat="1" ht="29.25">
      <c r="A19" s="69" t="s">
        <v>221</v>
      </c>
      <c r="B19" s="11">
        <f>SUM(B13:B18)</f>
        <v>500</v>
      </c>
      <c r="C19" s="11">
        <f>SUM(C13:C18)</f>
        <v>0</v>
      </c>
      <c r="D19" s="11">
        <f>B19+C19</f>
        <v>500</v>
      </c>
      <c r="E19" s="11">
        <f aca="true" t="shared" si="4" ref="E19:O19">SUM(E13:E18)</f>
        <v>35121</v>
      </c>
      <c r="F19" s="11">
        <f t="shared" si="4"/>
        <v>-3117</v>
      </c>
      <c r="G19" s="11">
        <f t="shared" si="4"/>
        <v>32004</v>
      </c>
      <c r="H19" s="11">
        <f t="shared" si="4"/>
        <v>0</v>
      </c>
      <c r="I19" s="11">
        <f t="shared" si="4"/>
        <v>0</v>
      </c>
      <c r="J19" s="11">
        <f t="shared" si="4"/>
        <v>0</v>
      </c>
      <c r="K19" s="11">
        <f t="shared" si="4"/>
        <v>0</v>
      </c>
      <c r="L19" s="11">
        <f t="shared" si="4"/>
        <v>0</v>
      </c>
      <c r="M19" s="11">
        <f t="shared" si="4"/>
        <v>0</v>
      </c>
      <c r="N19" s="11">
        <f t="shared" si="4"/>
        <v>1484</v>
      </c>
      <c r="O19" s="11">
        <f t="shared" si="4"/>
        <v>3157</v>
      </c>
      <c r="P19" s="11">
        <f t="shared" si="2"/>
        <v>4641</v>
      </c>
      <c r="Q19" s="11">
        <f aca="true" t="shared" si="5" ref="Q19:V19">SUM(Q13:Q18)</f>
        <v>0</v>
      </c>
      <c r="R19" s="11">
        <f t="shared" si="5"/>
        <v>0</v>
      </c>
      <c r="S19" s="11">
        <f t="shared" si="5"/>
        <v>0</v>
      </c>
      <c r="T19" s="11">
        <f t="shared" si="5"/>
        <v>0</v>
      </c>
      <c r="U19" s="11">
        <f t="shared" si="5"/>
        <v>0</v>
      </c>
      <c r="V19" s="11">
        <f t="shared" si="5"/>
        <v>0</v>
      </c>
      <c r="W19" s="11">
        <f t="shared" si="3"/>
        <v>37105</v>
      </c>
      <c r="X19" s="11">
        <f t="shared" si="0"/>
        <v>40</v>
      </c>
      <c r="Y19" s="11">
        <f t="shared" si="0"/>
        <v>37145</v>
      </c>
    </row>
    <row r="20" spans="1:25" s="7" customFormat="1" ht="24.75" customHeight="1">
      <c r="A20" s="17" t="s">
        <v>15</v>
      </c>
      <c r="B20" s="11">
        <f aca="true" t="shared" si="6" ref="B20:T20">B12+B19</f>
        <v>97260</v>
      </c>
      <c r="C20" s="11">
        <f t="shared" si="6"/>
        <v>0</v>
      </c>
      <c r="D20" s="11">
        <f>B20+C20</f>
        <v>97260</v>
      </c>
      <c r="E20" s="11">
        <f t="shared" si="6"/>
        <v>260810</v>
      </c>
      <c r="F20" s="11">
        <f t="shared" si="6"/>
        <v>-3117</v>
      </c>
      <c r="G20" s="11">
        <f t="shared" si="6"/>
        <v>257693</v>
      </c>
      <c r="H20" s="11">
        <f t="shared" si="6"/>
        <v>0</v>
      </c>
      <c r="I20" s="11">
        <f>I12+I19</f>
        <v>0</v>
      </c>
      <c r="J20" s="11">
        <f>J12+J19</f>
        <v>0</v>
      </c>
      <c r="K20" s="11">
        <f>K12+K19</f>
        <v>3000</v>
      </c>
      <c r="L20" s="11">
        <f>L12+L19</f>
        <v>159</v>
      </c>
      <c r="M20" s="11">
        <f>M12+M19</f>
        <v>3159</v>
      </c>
      <c r="N20" s="11">
        <f t="shared" si="6"/>
        <v>12594</v>
      </c>
      <c r="O20" s="11">
        <f t="shared" si="6"/>
        <v>3157</v>
      </c>
      <c r="P20" s="11">
        <f t="shared" si="2"/>
        <v>15751</v>
      </c>
      <c r="Q20" s="11">
        <f t="shared" si="6"/>
        <v>3000</v>
      </c>
      <c r="R20" s="11">
        <f t="shared" si="6"/>
        <v>0</v>
      </c>
      <c r="S20" s="11">
        <f>Q20+R20</f>
        <v>3000</v>
      </c>
      <c r="T20" s="11">
        <f t="shared" si="6"/>
        <v>0</v>
      </c>
      <c r="U20" s="11">
        <f>U12+U19</f>
        <v>0</v>
      </c>
      <c r="V20" s="11">
        <f>V12+V19</f>
        <v>0</v>
      </c>
      <c r="W20" s="11">
        <f>B20+E20+H20+K20+N20+Q20+T20</f>
        <v>376664</v>
      </c>
      <c r="X20" s="11">
        <f t="shared" si="0"/>
        <v>199</v>
      </c>
      <c r="Y20" s="11">
        <f t="shared" si="0"/>
        <v>376863</v>
      </c>
    </row>
  </sheetData>
  <mergeCells count="16">
    <mergeCell ref="T1:Y1"/>
    <mergeCell ref="A8:A10"/>
    <mergeCell ref="W8:Y9"/>
    <mergeCell ref="Q9:S9"/>
    <mergeCell ref="T9:V9"/>
    <mergeCell ref="Q8:V8"/>
    <mergeCell ref="B8:D9"/>
    <mergeCell ref="E8:G9"/>
    <mergeCell ref="H8:J9"/>
    <mergeCell ref="A2:Y2"/>
    <mergeCell ref="K9:M9"/>
    <mergeCell ref="N9:P9"/>
    <mergeCell ref="A3:Y3"/>
    <mergeCell ref="A4:Y4"/>
    <mergeCell ref="A5:Y5"/>
    <mergeCell ref="K8:P8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F271"/>
  <sheetViews>
    <sheetView workbookViewId="0" topLeftCell="A1">
      <selection activeCell="C7" sqref="C7:E7"/>
    </sheetView>
  </sheetViews>
  <sheetFormatPr defaultColWidth="9.140625" defaultRowHeight="13.5" customHeight="1"/>
  <cols>
    <col min="1" max="1" width="3.421875" style="49" customWidth="1"/>
    <col min="2" max="2" width="67.57421875" style="49" customWidth="1"/>
    <col min="3" max="3" width="10.00390625" style="49" customWidth="1"/>
    <col min="4" max="4" width="9.140625" style="49" customWidth="1"/>
    <col min="5" max="5" width="9.8515625" style="49" customWidth="1"/>
    <col min="6" max="16384" width="9.140625" style="49" customWidth="1"/>
  </cols>
  <sheetData>
    <row r="1" spans="1:5" ht="12.75" customHeight="1">
      <c r="A1" s="128" t="s">
        <v>113</v>
      </c>
      <c r="B1" s="128"/>
      <c r="C1" s="128"/>
      <c r="D1" s="128"/>
      <c r="E1" s="128"/>
    </row>
    <row r="2" spans="1:5" ht="13.5" customHeight="1">
      <c r="A2" s="130" t="s">
        <v>16</v>
      </c>
      <c r="B2" s="130"/>
      <c r="C2" s="130"/>
      <c r="D2" s="130"/>
      <c r="E2" s="130"/>
    </row>
    <row r="3" spans="1:5" ht="13.5" customHeight="1">
      <c r="A3" s="130" t="s">
        <v>253</v>
      </c>
      <c r="B3" s="130"/>
      <c r="C3" s="130"/>
      <c r="D3" s="130"/>
      <c r="E3" s="130"/>
    </row>
    <row r="4" spans="1:5" ht="13.5" customHeight="1">
      <c r="A4" s="130" t="s">
        <v>237</v>
      </c>
      <c r="B4" s="130"/>
      <c r="C4" s="130"/>
      <c r="D4" s="130"/>
      <c r="E4" s="130"/>
    </row>
    <row r="5" spans="1:5" ht="13.5" customHeight="1">
      <c r="A5" s="131" t="s">
        <v>13</v>
      </c>
      <c r="B5" s="131"/>
      <c r="C5" s="131"/>
      <c r="D5" s="131"/>
      <c r="E5" s="131"/>
    </row>
    <row r="6" spans="1:2" ht="8.25" customHeight="1">
      <c r="A6" s="129"/>
      <c r="B6" s="129"/>
    </row>
    <row r="7" spans="1:5" ht="41.25">
      <c r="A7" s="60" t="s">
        <v>215</v>
      </c>
      <c r="B7" s="59" t="s">
        <v>14</v>
      </c>
      <c r="C7" s="6" t="s">
        <v>437</v>
      </c>
      <c r="D7" s="6" t="s">
        <v>125</v>
      </c>
      <c r="E7" s="6" t="s">
        <v>438</v>
      </c>
    </row>
    <row r="8" spans="1:2" ht="12.75" customHeight="1">
      <c r="A8" s="45"/>
      <c r="B8" s="50"/>
    </row>
    <row r="9" spans="2:5" ht="13.5" customHeight="1">
      <c r="B9" s="51" t="s">
        <v>73</v>
      </c>
      <c r="C9" s="54"/>
      <c r="D9" s="54"/>
      <c r="E9" s="54"/>
    </row>
    <row r="10" spans="2:5" ht="10.5" customHeight="1">
      <c r="B10" s="51"/>
      <c r="C10" s="54"/>
      <c r="D10" s="54"/>
      <c r="E10" s="54"/>
    </row>
    <row r="11" spans="2:5" ht="13.5" customHeight="1">
      <c r="B11" s="51" t="s">
        <v>238</v>
      </c>
      <c r="C11" s="54"/>
      <c r="D11" s="54"/>
      <c r="E11" s="54"/>
    </row>
    <row r="12" spans="1:5" ht="12.75">
      <c r="A12" s="52" t="s">
        <v>94</v>
      </c>
      <c r="B12" s="53" t="s">
        <v>201</v>
      </c>
      <c r="C12" s="54">
        <v>6417</v>
      </c>
      <c r="D12" s="54"/>
      <c r="E12" s="54">
        <f aca="true" t="shared" si="0" ref="E12:E112">C12+D12</f>
        <v>6417</v>
      </c>
    </row>
    <row r="13" spans="1:5" ht="12.75">
      <c r="A13" s="52" t="s">
        <v>95</v>
      </c>
      <c r="B13" s="53" t="s">
        <v>20</v>
      </c>
      <c r="C13" s="54">
        <v>233</v>
      </c>
      <c r="D13" s="54"/>
      <c r="E13" s="54">
        <f t="shared" si="0"/>
        <v>233</v>
      </c>
    </row>
    <row r="14" spans="1:5" ht="12.75">
      <c r="A14" s="52" t="s">
        <v>96</v>
      </c>
      <c r="B14" s="53" t="s">
        <v>76</v>
      </c>
      <c r="C14" s="54">
        <v>20000</v>
      </c>
      <c r="D14" s="54"/>
      <c r="E14" s="54">
        <f t="shared" si="0"/>
        <v>20000</v>
      </c>
    </row>
    <row r="15" spans="1:5" ht="25.5">
      <c r="A15" s="52" t="s">
        <v>97</v>
      </c>
      <c r="B15" s="53" t="s">
        <v>24</v>
      </c>
      <c r="C15" s="54">
        <v>15000</v>
      </c>
      <c r="D15" s="54"/>
      <c r="E15" s="54">
        <f t="shared" si="0"/>
        <v>15000</v>
      </c>
    </row>
    <row r="16" spans="1:5" ht="12.75">
      <c r="A16" s="52" t="s">
        <v>98</v>
      </c>
      <c r="B16" s="53" t="s">
        <v>25</v>
      </c>
      <c r="C16" s="54">
        <v>12000</v>
      </c>
      <c r="D16" s="54"/>
      <c r="E16" s="54">
        <f t="shared" si="0"/>
        <v>12000</v>
      </c>
    </row>
    <row r="17" spans="1:5" ht="12.75">
      <c r="A17" s="52" t="s">
        <v>99</v>
      </c>
      <c r="B17" s="53" t="s">
        <v>276</v>
      </c>
      <c r="C17" s="54">
        <v>3000</v>
      </c>
      <c r="D17" s="54"/>
      <c r="E17" s="54">
        <f t="shared" si="0"/>
        <v>3000</v>
      </c>
    </row>
    <row r="18" spans="1:5" ht="12.75">
      <c r="A18" s="52" t="s">
        <v>100</v>
      </c>
      <c r="B18" s="53" t="s">
        <v>348</v>
      </c>
      <c r="C18" s="54">
        <v>500</v>
      </c>
      <c r="D18" s="54"/>
      <c r="E18" s="54">
        <f t="shared" si="0"/>
        <v>500</v>
      </c>
    </row>
    <row r="19" spans="1:5" ht="12.75">
      <c r="A19" s="52" t="s">
        <v>101</v>
      </c>
      <c r="B19" s="53" t="s">
        <v>349</v>
      </c>
      <c r="C19" s="54">
        <v>917</v>
      </c>
      <c r="D19" s="54"/>
      <c r="E19" s="54">
        <f t="shared" si="0"/>
        <v>917</v>
      </c>
    </row>
    <row r="20" spans="1:5" ht="25.5">
      <c r="A20" s="52" t="s">
        <v>102</v>
      </c>
      <c r="B20" s="53" t="s">
        <v>350</v>
      </c>
      <c r="C20" s="54">
        <v>11850</v>
      </c>
      <c r="D20" s="54"/>
      <c r="E20" s="54">
        <f t="shared" si="0"/>
        <v>11850</v>
      </c>
    </row>
    <row r="21" spans="1:5" ht="12.75">
      <c r="A21" s="52" t="s">
        <v>103</v>
      </c>
      <c r="B21" s="53" t="s">
        <v>407</v>
      </c>
      <c r="C21" s="54">
        <v>10259</v>
      </c>
      <c r="D21" s="54"/>
      <c r="E21" s="54">
        <f t="shared" si="0"/>
        <v>10259</v>
      </c>
    </row>
    <row r="22" spans="1:5" ht="13.5" customHeight="1">
      <c r="A22" s="52"/>
      <c r="B22" s="51" t="s">
        <v>269</v>
      </c>
      <c r="C22" s="56">
        <f>SUM(C12:C21)</f>
        <v>80176</v>
      </c>
      <c r="D22" s="56">
        <f>SUM(D12:D21)</f>
        <v>0</v>
      </c>
      <c r="E22" s="56">
        <f>SUM(E12:E21)</f>
        <v>80176</v>
      </c>
    </row>
    <row r="23" spans="1:5" ht="13.5" customHeight="1">
      <c r="A23" s="52"/>
      <c r="B23" s="51" t="s">
        <v>270</v>
      </c>
      <c r="C23" s="56">
        <v>16584</v>
      </c>
      <c r="D23" s="56"/>
      <c r="E23" s="56">
        <f t="shared" si="0"/>
        <v>16584</v>
      </c>
    </row>
    <row r="24" spans="1:5" ht="13.5" customHeight="1">
      <c r="A24" s="52"/>
      <c r="B24" s="51" t="s">
        <v>207</v>
      </c>
      <c r="C24" s="56">
        <f>SUM(C22:C23)</f>
        <v>96760</v>
      </c>
      <c r="D24" s="56">
        <f>SUM(D22:D23)</f>
        <v>0</v>
      </c>
      <c r="E24" s="56">
        <f t="shared" si="0"/>
        <v>96760</v>
      </c>
    </row>
    <row r="25" spans="1:5" ht="13.5" customHeight="1">
      <c r="A25" s="52"/>
      <c r="B25" s="51"/>
      <c r="C25" s="54"/>
      <c r="D25" s="54"/>
      <c r="E25" s="54"/>
    </row>
    <row r="26" spans="1:5" ht="13.5" customHeight="1">
      <c r="A26" s="52"/>
      <c r="B26" s="51" t="s">
        <v>271</v>
      </c>
      <c r="C26" s="54"/>
      <c r="D26" s="54"/>
      <c r="E26" s="54"/>
    </row>
    <row r="27" spans="1:5" ht="13.5" customHeight="1">
      <c r="A27" s="52"/>
      <c r="B27" s="55" t="s">
        <v>136</v>
      </c>
      <c r="C27" s="54"/>
      <c r="D27" s="54"/>
      <c r="E27" s="54"/>
    </row>
    <row r="28" spans="1:5" ht="13.5" customHeight="1">
      <c r="A28" s="52" t="s">
        <v>94</v>
      </c>
      <c r="B28" s="53" t="s">
        <v>137</v>
      </c>
      <c r="C28" s="54">
        <v>7275</v>
      </c>
      <c r="D28" s="54"/>
      <c r="E28" s="54">
        <f t="shared" si="0"/>
        <v>7275</v>
      </c>
    </row>
    <row r="29" spans="1:5" ht="13.5" customHeight="1">
      <c r="A29" s="52" t="s">
        <v>95</v>
      </c>
      <c r="B29" s="53" t="s">
        <v>212</v>
      </c>
      <c r="C29" s="54">
        <v>840</v>
      </c>
      <c r="D29" s="54"/>
      <c r="E29" s="54">
        <f t="shared" si="0"/>
        <v>840</v>
      </c>
    </row>
    <row r="30" spans="1:5" ht="13.5" customHeight="1">
      <c r="A30" s="52" t="s">
        <v>96</v>
      </c>
      <c r="B30" s="53" t="s">
        <v>7</v>
      </c>
      <c r="C30" s="54">
        <v>0</v>
      </c>
      <c r="D30" s="54"/>
      <c r="E30" s="54">
        <f t="shared" si="0"/>
        <v>0</v>
      </c>
    </row>
    <row r="31" spans="1:5" ht="13.5" customHeight="1">
      <c r="A31" s="52" t="s">
        <v>97</v>
      </c>
      <c r="B31" s="53" t="s">
        <v>351</v>
      </c>
      <c r="C31" s="54">
        <v>729</v>
      </c>
      <c r="D31" s="54"/>
      <c r="E31" s="54">
        <f t="shared" si="0"/>
        <v>729</v>
      </c>
    </row>
    <row r="32" spans="1:5" ht="13.5" customHeight="1">
      <c r="A32" s="52" t="s">
        <v>98</v>
      </c>
      <c r="B32" s="53" t="s">
        <v>379</v>
      </c>
      <c r="C32" s="54">
        <v>1000</v>
      </c>
      <c r="D32" s="54"/>
      <c r="E32" s="54">
        <f t="shared" si="0"/>
        <v>1000</v>
      </c>
    </row>
    <row r="33" spans="1:5" ht="13.5" customHeight="1">
      <c r="A33" s="52" t="s">
        <v>99</v>
      </c>
      <c r="B33" s="53" t="s">
        <v>380</v>
      </c>
      <c r="C33" s="54">
        <v>220</v>
      </c>
      <c r="D33" s="54"/>
      <c r="E33" s="54">
        <f t="shared" si="0"/>
        <v>220</v>
      </c>
    </row>
    <row r="34" spans="1:5" ht="13.5" customHeight="1">
      <c r="A34" s="52" t="s">
        <v>100</v>
      </c>
      <c r="B34" s="53" t="s">
        <v>395</v>
      </c>
      <c r="C34" s="54">
        <v>150</v>
      </c>
      <c r="D34" s="54"/>
      <c r="E34" s="54">
        <f t="shared" si="0"/>
        <v>150</v>
      </c>
    </row>
    <row r="35" spans="1:5" ht="13.5" customHeight="1">
      <c r="A35" s="52"/>
      <c r="B35" s="51" t="s">
        <v>138</v>
      </c>
      <c r="C35" s="56">
        <f>SUM(C28:C34)</f>
        <v>10214</v>
      </c>
      <c r="D35" s="56">
        <f>SUM(D28:D34)</f>
        <v>0</v>
      </c>
      <c r="E35" s="56">
        <f>SUM(E28:E34)</f>
        <v>10214</v>
      </c>
    </row>
    <row r="36" spans="1:5" ht="13.5" customHeight="1">
      <c r="A36" s="52"/>
      <c r="B36" s="51"/>
      <c r="C36" s="56"/>
      <c r="D36" s="54"/>
      <c r="E36" s="54"/>
    </row>
    <row r="37" spans="1:5" ht="13.5" customHeight="1">
      <c r="A37" s="52"/>
      <c r="B37" s="55" t="s">
        <v>204</v>
      </c>
      <c r="C37" s="56"/>
      <c r="D37" s="54"/>
      <c r="E37" s="54"/>
    </row>
    <row r="38" spans="1:5" ht="13.5" customHeight="1">
      <c r="A38" s="52" t="s">
        <v>94</v>
      </c>
      <c r="B38" s="53" t="s">
        <v>75</v>
      </c>
      <c r="C38" s="54">
        <v>2100</v>
      </c>
      <c r="D38" s="54"/>
      <c r="E38" s="54">
        <f t="shared" si="0"/>
        <v>2100</v>
      </c>
    </row>
    <row r="39" spans="1:5" ht="13.5" customHeight="1">
      <c r="A39" s="52" t="s">
        <v>95</v>
      </c>
      <c r="B39" s="53" t="s">
        <v>352</v>
      </c>
      <c r="C39" s="54">
        <v>1667</v>
      </c>
      <c r="D39" s="54"/>
      <c r="E39" s="54">
        <f t="shared" si="0"/>
        <v>1667</v>
      </c>
    </row>
    <row r="40" spans="1:5" ht="13.5" customHeight="1">
      <c r="A40" s="52" t="s">
        <v>96</v>
      </c>
      <c r="B40" s="53" t="s">
        <v>353</v>
      </c>
      <c r="C40" s="54">
        <v>417</v>
      </c>
      <c r="D40" s="54"/>
      <c r="E40" s="54">
        <f t="shared" si="0"/>
        <v>417</v>
      </c>
    </row>
    <row r="41" spans="1:5" ht="13.5" customHeight="1">
      <c r="A41" s="52" t="s">
        <v>97</v>
      </c>
      <c r="B41" s="53" t="s">
        <v>202</v>
      </c>
      <c r="C41" s="54">
        <v>5300</v>
      </c>
      <c r="D41" s="54"/>
      <c r="E41" s="54">
        <f t="shared" si="0"/>
        <v>5300</v>
      </c>
    </row>
    <row r="42" spans="1:5" ht="13.5" customHeight="1">
      <c r="A42" s="52" t="s">
        <v>98</v>
      </c>
      <c r="B42" s="53" t="s">
        <v>203</v>
      </c>
      <c r="C42" s="54">
        <v>4000</v>
      </c>
      <c r="D42" s="54"/>
      <c r="E42" s="54">
        <f t="shared" si="0"/>
        <v>4000</v>
      </c>
    </row>
    <row r="43" spans="1:5" ht="12.75">
      <c r="A43" s="52" t="s">
        <v>99</v>
      </c>
      <c r="B43" s="53" t="s">
        <v>74</v>
      </c>
      <c r="C43" s="54">
        <v>8000</v>
      </c>
      <c r="D43" s="54"/>
      <c r="E43" s="54">
        <f t="shared" si="0"/>
        <v>8000</v>
      </c>
    </row>
    <row r="44" spans="1:5" ht="12.75">
      <c r="A44" s="52" t="s">
        <v>100</v>
      </c>
      <c r="B44" s="53" t="s">
        <v>21</v>
      </c>
      <c r="C44" s="54">
        <v>4300</v>
      </c>
      <c r="D44" s="54"/>
      <c r="E44" s="54">
        <f t="shared" si="0"/>
        <v>4300</v>
      </c>
    </row>
    <row r="45" spans="1:5" ht="12.75">
      <c r="A45" s="52" t="s">
        <v>101</v>
      </c>
      <c r="B45" s="53" t="s">
        <v>266</v>
      </c>
      <c r="C45" s="54">
        <v>1200</v>
      </c>
      <c r="D45" s="54"/>
      <c r="E45" s="54">
        <f t="shared" si="0"/>
        <v>1200</v>
      </c>
    </row>
    <row r="46" spans="1:5" ht="12.75">
      <c r="A46" s="52" t="s">
        <v>102</v>
      </c>
      <c r="B46" s="53" t="s">
        <v>205</v>
      </c>
      <c r="C46" s="54">
        <v>3000</v>
      </c>
      <c r="D46" s="54"/>
      <c r="E46" s="54">
        <f t="shared" si="0"/>
        <v>3000</v>
      </c>
    </row>
    <row r="47" spans="1:5" ht="12.75">
      <c r="A47" s="52" t="s">
        <v>103</v>
      </c>
      <c r="B47" s="53" t="s">
        <v>206</v>
      </c>
      <c r="C47" s="54">
        <v>14223</v>
      </c>
      <c r="D47" s="54"/>
      <c r="E47" s="54">
        <f t="shared" si="0"/>
        <v>14223</v>
      </c>
    </row>
    <row r="48" spans="1:5" ht="12.75">
      <c r="A48" s="52" t="s">
        <v>104</v>
      </c>
      <c r="B48" s="53" t="s">
        <v>22</v>
      </c>
      <c r="C48" s="54">
        <v>6000</v>
      </c>
      <c r="D48" s="54"/>
      <c r="E48" s="54">
        <f t="shared" si="0"/>
        <v>6000</v>
      </c>
    </row>
    <row r="49" spans="1:5" ht="12.75">
      <c r="A49" s="52" t="s">
        <v>105</v>
      </c>
      <c r="B49" s="53" t="s">
        <v>23</v>
      </c>
      <c r="C49" s="54">
        <v>0</v>
      </c>
      <c r="D49" s="54"/>
      <c r="E49" s="54">
        <f t="shared" si="0"/>
        <v>0</v>
      </c>
    </row>
    <row r="50" spans="1:5" ht="12.75">
      <c r="A50" s="52" t="s">
        <v>106</v>
      </c>
      <c r="B50" s="53" t="s">
        <v>77</v>
      </c>
      <c r="C50" s="54">
        <v>1000</v>
      </c>
      <c r="D50" s="54"/>
      <c r="E50" s="54">
        <f t="shared" si="0"/>
        <v>1000</v>
      </c>
    </row>
    <row r="51" spans="1:5" ht="13.5" customHeight="1">
      <c r="A51" s="52" t="s">
        <v>107</v>
      </c>
      <c r="B51" s="53" t="s">
        <v>252</v>
      </c>
      <c r="C51" s="54">
        <v>5500</v>
      </c>
      <c r="D51" s="54"/>
      <c r="E51" s="54">
        <f t="shared" si="0"/>
        <v>5500</v>
      </c>
    </row>
    <row r="52" spans="1:5" ht="13.5" customHeight="1">
      <c r="A52" s="52" t="s">
        <v>108</v>
      </c>
      <c r="B52" s="53" t="s">
        <v>133</v>
      </c>
      <c r="C52" s="54">
        <v>13000</v>
      </c>
      <c r="D52" s="54"/>
      <c r="E52" s="54">
        <f t="shared" si="0"/>
        <v>13000</v>
      </c>
    </row>
    <row r="53" spans="1:5" ht="13.5" customHeight="1">
      <c r="A53" s="52" t="s">
        <v>109</v>
      </c>
      <c r="B53" s="53" t="s">
        <v>134</v>
      </c>
      <c r="C53" s="54">
        <v>1200</v>
      </c>
      <c r="D53" s="54"/>
      <c r="E53" s="54">
        <f t="shared" si="0"/>
        <v>1200</v>
      </c>
    </row>
    <row r="54" spans="1:5" ht="25.5">
      <c r="A54" s="52" t="s">
        <v>110</v>
      </c>
      <c r="B54" s="53" t="s">
        <v>293</v>
      </c>
      <c r="C54" s="54">
        <v>3980</v>
      </c>
      <c r="D54" s="54"/>
      <c r="E54" s="54">
        <f t="shared" si="0"/>
        <v>3980</v>
      </c>
    </row>
    <row r="55" spans="1:5" ht="13.5" customHeight="1">
      <c r="A55" s="52" t="s">
        <v>354</v>
      </c>
      <c r="B55" s="53" t="s">
        <v>139</v>
      </c>
      <c r="C55" s="54">
        <v>16200</v>
      </c>
      <c r="D55" s="54"/>
      <c r="E55" s="54">
        <f t="shared" si="0"/>
        <v>16200</v>
      </c>
    </row>
    <row r="56" spans="1:5" ht="13.5" customHeight="1">
      <c r="A56" s="52" t="s">
        <v>355</v>
      </c>
      <c r="B56" s="53" t="s">
        <v>140</v>
      </c>
      <c r="C56" s="54">
        <v>13000</v>
      </c>
      <c r="D56" s="54"/>
      <c r="E56" s="54">
        <f t="shared" si="0"/>
        <v>13000</v>
      </c>
    </row>
    <row r="57" spans="1:5" ht="13.5" customHeight="1">
      <c r="A57" s="52" t="s">
        <v>356</v>
      </c>
      <c r="B57" s="53" t="s">
        <v>357</v>
      </c>
      <c r="C57" s="54">
        <v>13400</v>
      </c>
      <c r="D57" s="54"/>
      <c r="E57" s="54">
        <f t="shared" si="0"/>
        <v>13400</v>
      </c>
    </row>
    <row r="58" spans="1:5" ht="25.5">
      <c r="A58" s="52" t="s">
        <v>381</v>
      </c>
      <c r="B58" s="53" t="s">
        <v>382</v>
      </c>
      <c r="C58" s="54">
        <v>11040</v>
      </c>
      <c r="D58" s="54"/>
      <c r="E58" s="54">
        <f t="shared" si="0"/>
        <v>11040</v>
      </c>
    </row>
    <row r="59" spans="1:5" ht="12.75">
      <c r="A59" s="52" t="s">
        <v>408</v>
      </c>
      <c r="B59" s="53" t="s">
        <v>409</v>
      </c>
      <c r="C59" s="54">
        <v>3610</v>
      </c>
      <c r="D59" s="54"/>
      <c r="E59" s="54">
        <f t="shared" si="0"/>
        <v>3610</v>
      </c>
    </row>
    <row r="60" spans="1:5" ht="12.75">
      <c r="A60" s="52"/>
      <c r="B60" s="51" t="s">
        <v>208</v>
      </c>
      <c r="C60" s="56">
        <f>SUM(C38:C59)</f>
        <v>132137</v>
      </c>
      <c r="D60" s="56">
        <f>SUM(D38:D59)</f>
        <v>0</v>
      </c>
      <c r="E60" s="56">
        <f>SUM(E38:E59)</f>
        <v>132137</v>
      </c>
    </row>
    <row r="61" spans="1:5" ht="12.75">
      <c r="A61" s="52"/>
      <c r="B61" s="53"/>
      <c r="C61" s="54"/>
      <c r="D61" s="54"/>
      <c r="E61" s="54"/>
    </row>
    <row r="62" spans="1:5" ht="13.5" customHeight="1">
      <c r="A62" s="52"/>
      <c r="B62" s="55" t="s">
        <v>268</v>
      </c>
      <c r="C62" s="54"/>
      <c r="D62" s="54"/>
      <c r="E62" s="54"/>
    </row>
    <row r="63" spans="1:5" ht="13.5" customHeight="1">
      <c r="A63" s="52" t="s">
        <v>94</v>
      </c>
      <c r="B63" s="53" t="s">
        <v>267</v>
      </c>
      <c r="C63" s="54">
        <v>7421</v>
      </c>
      <c r="D63" s="54"/>
      <c r="E63" s="54">
        <f t="shared" si="0"/>
        <v>7421</v>
      </c>
    </row>
    <row r="64" spans="1:5" ht="25.5">
      <c r="A64" s="52" t="s">
        <v>95</v>
      </c>
      <c r="B64" s="53" t="s">
        <v>383</v>
      </c>
      <c r="C64" s="54">
        <v>15000</v>
      </c>
      <c r="D64" s="54"/>
      <c r="E64" s="54">
        <f t="shared" si="0"/>
        <v>15000</v>
      </c>
    </row>
    <row r="65" spans="1:5" ht="13.5" customHeight="1">
      <c r="A65" s="52" t="s">
        <v>96</v>
      </c>
      <c r="B65" s="53" t="s">
        <v>6</v>
      </c>
      <c r="C65" s="54">
        <v>6250</v>
      </c>
      <c r="D65" s="54"/>
      <c r="E65" s="54">
        <f t="shared" si="0"/>
        <v>6250</v>
      </c>
    </row>
    <row r="66" spans="1:5" ht="13.5" customHeight="1">
      <c r="A66" s="52" t="s">
        <v>97</v>
      </c>
      <c r="B66" s="53" t="s">
        <v>4</v>
      </c>
      <c r="C66" s="54">
        <v>160</v>
      </c>
      <c r="D66" s="54"/>
      <c r="E66" s="54">
        <f t="shared" si="0"/>
        <v>160</v>
      </c>
    </row>
    <row r="67" spans="1:5" ht="13.5" customHeight="1">
      <c r="A67" s="52" t="s">
        <v>98</v>
      </c>
      <c r="B67" s="53" t="s">
        <v>119</v>
      </c>
      <c r="C67" s="54">
        <v>130</v>
      </c>
      <c r="D67" s="54"/>
      <c r="E67" s="54">
        <f t="shared" si="0"/>
        <v>130</v>
      </c>
    </row>
    <row r="68" spans="1:5" ht="13.5" customHeight="1">
      <c r="A68" s="52" t="s">
        <v>99</v>
      </c>
      <c r="B68" s="53" t="s">
        <v>213</v>
      </c>
      <c r="C68" s="54">
        <v>120</v>
      </c>
      <c r="D68" s="54"/>
      <c r="E68" s="54">
        <f t="shared" si="0"/>
        <v>120</v>
      </c>
    </row>
    <row r="69" spans="1:5" ht="13.5" customHeight="1">
      <c r="A69" s="52" t="s">
        <v>100</v>
      </c>
      <c r="B69" s="53" t="s">
        <v>5</v>
      </c>
      <c r="C69" s="54">
        <v>1091</v>
      </c>
      <c r="D69" s="54"/>
      <c r="E69" s="54">
        <f t="shared" si="0"/>
        <v>1091</v>
      </c>
    </row>
    <row r="70" spans="1:5" ht="13.5" customHeight="1">
      <c r="A70" s="52" t="s">
        <v>101</v>
      </c>
      <c r="B70" s="53" t="s">
        <v>384</v>
      </c>
      <c r="C70" s="54">
        <v>8333</v>
      </c>
      <c r="D70" s="54"/>
      <c r="E70" s="54">
        <f t="shared" si="0"/>
        <v>8333</v>
      </c>
    </row>
    <row r="71" spans="1:5" ht="13.5" customHeight="1">
      <c r="A71" s="52" t="s">
        <v>102</v>
      </c>
      <c r="B71" s="53" t="s">
        <v>410</v>
      </c>
      <c r="C71" s="54">
        <v>5995</v>
      </c>
      <c r="D71" s="54"/>
      <c r="E71" s="54">
        <f>C71+D71</f>
        <v>5995</v>
      </c>
    </row>
    <row r="72" spans="1:5" ht="13.5" customHeight="1">
      <c r="A72" s="52" t="s">
        <v>103</v>
      </c>
      <c r="B72" s="53" t="s">
        <v>411</v>
      </c>
      <c r="C72" s="54">
        <v>130</v>
      </c>
      <c r="D72" s="54"/>
      <c r="E72" s="54">
        <f>C72+D72</f>
        <v>130</v>
      </c>
    </row>
    <row r="73" spans="1:5" ht="13.5" customHeight="1">
      <c r="A73" s="52" t="s">
        <v>104</v>
      </c>
      <c r="B73" s="53" t="s">
        <v>412</v>
      </c>
      <c r="C73" s="54">
        <v>625</v>
      </c>
      <c r="D73" s="54"/>
      <c r="E73" s="54">
        <f>C73+D73</f>
        <v>625</v>
      </c>
    </row>
    <row r="74" spans="1:5" ht="13.5" customHeight="1">
      <c r="A74" s="52" t="s">
        <v>105</v>
      </c>
      <c r="B74" s="53" t="s">
        <v>413</v>
      </c>
      <c r="C74" s="54">
        <v>500</v>
      </c>
      <c r="D74" s="54"/>
      <c r="E74" s="54">
        <f>C74+D74</f>
        <v>500</v>
      </c>
    </row>
    <row r="75" spans="1:5" ht="13.5" customHeight="1">
      <c r="A75" s="52" t="s">
        <v>106</v>
      </c>
      <c r="B75" s="53" t="s">
        <v>414</v>
      </c>
      <c r="C75" s="54">
        <v>416</v>
      </c>
      <c r="D75" s="54"/>
      <c r="E75" s="54">
        <f>C75+D75</f>
        <v>416</v>
      </c>
    </row>
    <row r="76" spans="1:5" ht="13.5" customHeight="1">
      <c r="A76" s="52"/>
      <c r="B76" s="51" t="s">
        <v>272</v>
      </c>
      <c r="C76" s="56">
        <f>SUM(C63:C75)</f>
        <v>46171</v>
      </c>
      <c r="D76" s="56">
        <f>SUM(D63:D75)</f>
        <v>0</v>
      </c>
      <c r="E76" s="56">
        <f>SUM(E63:E75)</f>
        <v>46171</v>
      </c>
    </row>
    <row r="77" spans="1:5" ht="12.75">
      <c r="A77" s="52"/>
      <c r="B77" s="53"/>
      <c r="C77" s="54"/>
      <c r="D77" s="54"/>
      <c r="E77" s="54"/>
    </row>
    <row r="78" spans="1:5" ht="13.5" customHeight="1">
      <c r="A78" s="52"/>
      <c r="B78" s="51" t="s">
        <v>273</v>
      </c>
      <c r="C78" s="56">
        <f>C35+C60+C76</f>
        <v>188522</v>
      </c>
      <c r="D78" s="56">
        <f>D35+D60+D76</f>
        <v>0</v>
      </c>
      <c r="E78" s="56">
        <f>E35+E60+E76</f>
        <v>188522</v>
      </c>
    </row>
    <row r="79" spans="1:5" ht="13.5" customHeight="1">
      <c r="A79" s="52"/>
      <c r="B79" s="51" t="s">
        <v>241</v>
      </c>
      <c r="C79" s="56">
        <v>37167</v>
      </c>
      <c r="D79" s="56"/>
      <c r="E79" s="56">
        <f t="shared" si="0"/>
        <v>37167</v>
      </c>
    </row>
    <row r="80" spans="1:5" ht="13.5" customHeight="1">
      <c r="A80" s="52"/>
      <c r="B80" s="51" t="s">
        <v>274</v>
      </c>
      <c r="C80" s="56">
        <f>SUM(C78:C79)</f>
        <v>225689</v>
      </c>
      <c r="D80" s="56">
        <f>SUM(D78:D79)</f>
        <v>0</v>
      </c>
      <c r="E80" s="56">
        <f>SUM(E78:E79)</f>
        <v>225689</v>
      </c>
    </row>
    <row r="81" spans="1:5" ht="13.5" customHeight="1">
      <c r="A81" s="52"/>
      <c r="B81" s="51"/>
      <c r="C81" s="56"/>
      <c r="D81" s="56"/>
      <c r="E81" s="56"/>
    </row>
    <row r="82" spans="1:5" ht="13.5" customHeight="1">
      <c r="A82" s="52"/>
      <c r="B82" s="51" t="s">
        <v>141</v>
      </c>
      <c r="C82" s="56"/>
      <c r="D82" s="56"/>
      <c r="E82" s="56"/>
    </row>
    <row r="83" spans="1:5" ht="13.5" customHeight="1">
      <c r="A83" s="52"/>
      <c r="B83" s="53" t="s">
        <v>142</v>
      </c>
      <c r="C83" s="54">
        <v>1100</v>
      </c>
      <c r="D83" s="54"/>
      <c r="E83" s="54">
        <f>SUM(C83:D83)</f>
        <v>1100</v>
      </c>
    </row>
    <row r="84" spans="1:5" ht="13.5" customHeight="1">
      <c r="A84" s="52"/>
      <c r="B84" s="53" t="s">
        <v>440</v>
      </c>
      <c r="C84" s="54"/>
      <c r="D84" s="54">
        <v>159</v>
      </c>
      <c r="E84" s="54">
        <f>SUM(C84:D84)</f>
        <v>159</v>
      </c>
    </row>
    <row r="85" spans="1:5" ht="13.5" customHeight="1">
      <c r="A85" s="52"/>
      <c r="B85" s="51" t="s">
        <v>143</v>
      </c>
      <c r="C85" s="56">
        <f>SUM(C83:C84)</f>
        <v>1100</v>
      </c>
      <c r="D85" s="56">
        <f>SUM(D83:D84)</f>
        <v>159</v>
      </c>
      <c r="E85" s="56">
        <f>SUM(E83:E84)</f>
        <v>1259</v>
      </c>
    </row>
    <row r="86" spans="1:5" ht="13.5" customHeight="1">
      <c r="A86" s="52"/>
      <c r="B86" s="51"/>
      <c r="C86" s="56"/>
      <c r="D86" s="56"/>
      <c r="E86" s="56"/>
    </row>
    <row r="87" spans="1:5" ht="12.75">
      <c r="A87" s="52"/>
      <c r="B87" s="51" t="s">
        <v>199</v>
      </c>
      <c r="C87" s="56"/>
      <c r="D87" s="54"/>
      <c r="E87" s="54"/>
    </row>
    <row r="88" spans="1:5" ht="12.75">
      <c r="A88" s="52" t="s">
        <v>94</v>
      </c>
      <c r="B88" s="53" t="s">
        <v>198</v>
      </c>
      <c r="C88" s="54">
        <v>2250</v>
      </c>
      <c r="D88" s="54"/>
      <c r="E88" s="54">
        <f t="shared" si="0"/>
        <v>2250</v>
      </c>
    </row>
    <row r="89" spans="1:5" ht="25.5">
      <c r="A89" s="52" t="s">
        <v>95</v>
      </c>
      <c r="B89" s="53" t="s">
        <v>236</v>
      </c>
      <c r="C89" s="54">
        <v>0</v>
      </c>
      <c r="D89" s="54"/>
      <c r="E89" s="54">
        <f t="shared" si="0"/>
        <v>0</v>
      </c>
    </row>
    <row r="90" spans="1:5" ht="12.75">
      <c r="A90" s="52" t="s">
        <v>96</v>
      </c>
      <c r="B90" s="53" t="s">
        <v>144</v>
      </c>
      <c r="C90" s="54">
        <v>2000</v>
      </c>
      <c r="D90" s="54"/>
      <c r="E90" s="54">
        <f t="shared" si="0"/>
        <v>2000</v>
      </c>
    </row>
    <row r="91" spans="1:5" ht="12.75">
      <c r="A91" s="52" t="s">
        <v>97</v>
      </c>
      <c r="B91" s="53" t="s">
        <v>145</v>
      </c>
      <c r="C91" s="54">
        <v>1000</v>
      </c>
      <c r="D91" s="54"/>
      <c r="E91" s="54">
        <f t="shared" si="0"/>
        <v>1000</v>
      </c>
    </row>
    <row r="92" spans="1:5" ht="12.75">
      <c r="A92" s="52" t="s">
        <v>98</v>
      </c>
      <c r="B92" s="53" t="s">
        <v>146</v>
      </c>
      <c r="C92" s="54">
        <v>500</v>
      </c>
      <c r="D92" s="54"/>
      <c r="E92" s="54">
        <f t="shared" si="0"/>
        <v>500</v>
      </c>
    </row>
    <row r="93" spans="1:5" ht="12.75">
      <c r="A93" s="52" t="s">
        <v>99</v>
      </c>
      <c r="B93" s="53" t="s">
        <v>147</v>
      </c>
      <c r="C93" s="54">
        <v>3100</v>
      </c>
      <c r="D93" s="54"/>
      <c r="E93" s="54">
        <f t="shared" si="0"/>
        <v>3100</v>
      </c>
    </row>
    <row r="94" spans="1:5" ht="12.75">
      <c r="A94" s="52" t="s">
        <v>100</v>
      </c>
      <c r="B94" s="53" t="s">
        <v>371</v>
      </c>
      <c r="C94" s="54">
        <v>50</v>
      </c>
      <c r="D94" s="54"/>
      <c r="E94" s="54">
        <f t="shared" si="0"/>
        <v>50</v>
      </c>
    </row>
    <row r="95" spans="1:5" ht="12.75">
      <c r="A95" s="52" t="s">
        <v>101</v>
      </c>
      <c r="B95" s="53" t="s">
        <v>385</v>
      </c>
      <c r="C95" s="54">
        <v>10</v>
      </c>
      <c r="D95" s="54"/>
      <c r="E95" s="54">
        <f t="shared" si="0"/>
        <v>10</v>
      </c>
    </row>
    <row r="96" spans="1:5" ht="12.75">
      <c r="A96" s="52" t="s">
        <v>102</v>
      </c>
      <c r="B96" s="53" t="s">
        <v>415</v>
      </c>
      <c r="C96" s="54">
        <v>3300</v>
      </c>
      <c r="D96" s="54"/>
      <c r="E96" s="54">
        <f t="shared" si="0"/>
        <v>3300</v>
      </c>
    </row>
    <row r="97" spans="1:5" ht="12.75">
      <c r="A97" s="52" t="s">
        <v>103</v>
      </c>
      <c r="B97" s="53" t="s">
        <v>416</v>
      </c>
      <c r="C97" s="54">
        <v>800</v>
      </c>
      <c r="D97" s="54"/>
      <c r="E97" s="54">
        <f t="shared" si="0"/>
        <v>800</v>
      </c>
    </row>
    <row r="98" spans="1:5" ht="12.75">
      <c r="A98" s="52"/>
      <c r="B98" s="51" t="s">
        <v>200</v>
      </c>
      <c r="C98" s="56">
        <f>SUM(C88:C97)</f>
        <v>13010</v>
      </c>
      <c r="D98" s="56">
        <f>SUM(D88:D97)</f>
        <v>0</v>
      </c>
      <c r="E98" s="56">
        <f>SUM(E88:E97)</f>
        <v>13010</v>
      </c>
    </row>
    <row r="99" spans="1:5" ht="12.75">
      <c r="A99" s="52"/>
      <c r="B99" s="53"/>
      <c r="C99" s="54"/>
      <c r="D99" s="54"/>
      <c r="E99" s="54"/>
    </row>
    <row r="100" spans="1:5" ht="12.75">
      <c r="A100" s="52"/>
      <c r="B100" s="51" t="s">
        <v>214</v>
      </c>
      <c r="C100" s="56">
        <v>3000</v>
      </c>
      <c r="D100" s="54"/>
      <c r="E100" s="56">
        <f t="shared" si="0"/>
        <v>3000</v>
      </c>
    </row>
    <row r="101" spans="1:5" ht="12.75">
      <c r="A101" s="52"/>
      <c r="B101" s="53"/>
      <c r="C101" s="54"/>
      <c r="D101" s="54"/>
      <c r="E101" s="54"/>
    </row>
    <row r="102" spans="1:5" s="57" customFormat="1" ht="13.5" customHeight="1">
      <c r="A102" s="52"/>
      <c r="B102" s="51" t="s">
        <v>417</v>
      </c>
      <c r="C102" s="56">
        <v>26457</v>
      </c>
      <c r="D102" s="56"/>
      <c r="E102" s="56">
        <v>26457</v>
      </c>
    </row>
    <row r="103" spans="1:5" s="57" customFormat="1" ht="13.5" customHeight="1">
      <c r="A103" s="52"/>
      <c r="B103" s="51" t="s">
        <v>418</v>
      </c>
      <c r="C103" s="56">
        <v>1167</v>
      </c>
      <c r="D103" s="56"/>
      <c r="E103" s="56">
        <v>1167</v>
      </c>
    </row>
    <row r="104" spans="1:5" s="57" customFormat="1" ht="13.5" customHeight="1">
      <c r="A104" s="52"/>
      <c r="B104" s="51"/>
      <c r="C104" s="56"/>
      <c r="D104" s="56"/>
      <c r="E104" s="54"/>
    </row>
    <row r="105" spans="2:5" s="57" customFormat="1" ht="13.5" customHeight="1">
      <c r="B105" s="51" t="s">
        <v>275</v>
      </c>
      <c r="C105" s="56">
        <f>C80+C24+C98+C100+C102+C85+C103</f>
        <v>367183</v>
      </c>
      <c r="D105" s="56">
        <f>D80+D24+D98+D100+D102+D85+D103</f>
        <v>159</v>
      </c>
      <c r="E105" s="56">
        <f>E80+E24+E98+E100+E102+E85+E103</f>
        <v>367342</v>
      </c>
    </row>
    <row r="106" spans="2:5" s="57" customFormat="1" ht="12.75">
      <c r="B106" s="51"/>
      <c r="C106" s="56"/>
      <c r="D106" s="56"/>
      <c r="E106" s="54"/>
    </row>
    <row r="107" spans="2:5" s="57" customFormat="1" ht="13.5" customHeight="1">
      <c r="B107" s="51" t="s">
        <v>19</v>
      </c>
      <c r="C107" s="56"/>
      <c r="D107" s="56"/>
      <c r="E107" s="54"/>
    </row>
    <row r="108" spans="1:5" ht="13.5" customHeight="1">
      <c r="A108" s="49" t="s">
        <v>94</v>
      </c>
      <c r="B108" s="53" t="s">
        <v>209</v>
      </c>
      <c r="C108" s="54">
        <v>6250</v>
      </c>
      <c r="D108" s="54"/>
      <c r="E108" s="54">
        <f t="shared" si="0"/>
        <v>6250</v>
      </c>
    </row>
    <row r="109" spans="1:5" ht="13.5" customHeight="1">
      <c r="A109" s="49" t="s">
        <v>95</v>
      </c>
      <c r="B109" s="53" t="s">
        <v>358</v>
      </c>
      <c r="C109" s="54">
        <v>2667</v>
      </c>
      <c r="D109" s="54"/>
      <c r="E109" s="54">
        <f t="shared" si="0"/>
        <v>2667</v>
      </c>
    </row>
    <row r="110" spans="1:5" ht="12.75">
      <c r="A110" s="49" t="s">
        <v>96</v>
      </c>
      <c r="B110" s="53" t="s">
        <v>116</v>
      </c>
      <c r="C110" s="54">
        <v>850</v>
      </c>
      <c r="D110" s="54"/>
      <c r="E110" s="54">
        <f t="shared" si="0"/>
        <v>850</v>
      </c>
    </row>
    <row r="111" spans="1:5" ht="12.75">
      <c r="A111" s="49" t="s">
        <v>97</v>
      </c>
      <c r="B111" s="53" t="s">
        <v>419</v>
      </c>
      <c r="C111" s="54">
        <v>2730</v>
      </c>
      <c r="D111" s="54"/>
      <c r="E111" s="54">
        <f t="shared" si="0"/>
        <v>2730</v>
      </c>
    </row>
    <row r="112" spans="1:5" ht="13.5" customHeight="1">
      <c r="A112" s="49" t="s">
        <v>98</v>
      </c>
      <c r="B112" s="53" t="s">
        <v>240</v>
      </c>
      <c r="C112" s="54">
        <v>2223</v>
      </c>
      <c r="D112" s="54"/>
      <c r="E112" s="54">
        <f t="shared" si="0"/>
        <v>2223</v>
      </c>
    </row>
    <row r="113" spans="2:5" s="57" customFormat="1" ht="13.5" customHeight="1">
      <c r="B113" s="51" t="s">
        <v>135</v>
      </c>
      <c r="C113" s="56">
        <f>SUM(C108:C112)</f>
        <v>14720</v>
      </c>
      <c r="D113" s="56">
        <f>SUM(D108:D112)</f>
        <v>0</v>
      </c>
      <c r="E113" s="56">
        <f>SUM(E108:E112)</f>
        <v>14720</v>
      </c>
    </row>
    <row r="114" spans="2:5" s="57" customFormat="1" ht="12.75">
      <c r="B114" s="51"/>
      <c r="C114" s="56"/>
      <c r="D114" s="56"/>
      <c r="E114" s="54"/>
    </row>
    <row r="115" spans="2:5" s="57" customFormat="1" ht="13.5" customHeight="1">
      <c r="B115" s="51" t="s">
        <v>30</v>
      </c>
      <c r="C115" s="56"/>
      <c r="D115" s="56"/>
      <c r="E115" s="54"/>
    </row>
    <row r="116" spans="1:5" s="57" customFormat="1" ht="13.5" customHeight="1">
      <c r="A116" s="49" t="s">
        <v>94</v>
      </c>
      <c r="B116" s="53" t="s">
        <v>26</v>
      </c>
      <c r="C116" s="54">
        <v>417</v>
      </c>
      <c r="D116" s="56"/>
      <c r="E116" s="54">
        <f aca="true" t="shared" si="1" ref="E116:E122">C116+D116</f>
        <v>417</v>
      </c>
    </row>
    <row r="117" spans="1:5" s="57" customFormat="1" ht="13.5" customHeight="1">
      <c r="A117" s="49" t="s">
        <v>95</v>
      </c>
      <c r="B117" s="53" t="s">
        <v>239</v>
      </c>
      <c r="C117" s="54">
        <v>83</v>
      </c>
      <c r="D117" s="56"/>
      <c r="E117" s="54">
        <f t="shared" si="1"/>
        <v>83</v>
      </c>
    </row>
    <row r="118" spans="1:5" s="57" customFormat="1" ht="13.5" customHeight="1">
      <c r="A118" s="49" t="s">
        <v>96</v>
      </c>
      <c r="B118" s="53" t="s">
        <v>27</v>
      </c>
      <c r="C118" s="54">
        <v>2596</v>
      </c>
      <c r="D118" s="54">
        <v>-2596</v>
      </c>
      <c r="E118" s="54">
        <f t="shared" si="1"/>
        <v>0</v>
      </c>
    </row>
    <row r="119" spans="1:5" s="57" customFormat="1" ht="13.5" customHeight="1">
      <c r="A119" s="49" t="s">
        <v>97</v>
      </c>
      <c r="B119" s="53" t="s">
        <v>420</v>
      </c>
      <c r="C119" s="54">
        <v>359</v>
      </c>
      <c r="D119" s="54"/>
      <c r="E119" s="54">
        <f t="shared" si="1"/>
        <v>359</v>
      </c>
    </row>
    <row r="120" spans="1:5" s="57" customFormat="1" ht="13.5" customHeight="1">
      <c r="A120" s="49" t="s">
        <v>98</v>
      </c>
      <c r="B120" s="53" t="s">
        <v>421</v>
      </c>
      <c r="C120" s="54">
        <v>1727</v>
      </c>
      <c r="D120" s="54">
        <v>-2</v>
      </c>
      <c r="E120" s="54">
        <f t="shared" si="1"/>
        <v>1725</v>
      </c>
    </row>
    <row r="121" spans="1:5" s="57" customFormat="1" ht="13.5" customHeight="1">
      <c r="A121" s="49" t="s">
        <v>99</v>
      </c>
      <c r="B121" s="53" t="s">
        <v>240</v>
      </c>
      <c r="C121" s="54">
        <v>938</v>
      </c>
      <c r="D121" s="54">
        <v>-519</v>
      </c>
      <c r="E121" s="54">
        <f t="shared" si="1"/>
        <v>419</v>
      </c>
    </row>
    <row r="122" spans="1:5" s="57" customFormat="1" ht="13.5" customHeight="1">
      <c r="A122" s="49" t="s">
        <v>100</v>
      </c>
      <c r="B122" s="53" t="s">
        <v>29</v>
      </c>
      <c r="C122" s="54">
        <v>1484</v>
      </c>
      <c r="D122" s="54">
        <v>3157</v>
      </c>
      <c r="E122" s="54">
        <f t="shared" si="1"/>
        <v>4641</v>
      </c>
    </row>
    <row r="123" spans="1:5" s="57" customFormat="1" ht="13.5" customHeight="1">
      <c r="A123" s="49"/>
      <c r="B123" s="51" t="s">
        <v>265</v>
      </c>
      <c r="C123" s="56">
        <f>SUM(C116:C122)</f>
        <v>7604</v>
      </c>
      <c r="D123" s="56">
        <f>SUM(D116:D122)</f>
        <v>40</v>
      </c>
      <c r="E123" s="56">
        <f>SUM(E116:E122)</f>
        <v>7644</v>
      </c>
    </row>
    <row r="124" spans="1:5" s="57" customFormat="1" ht="13.5" customHeight="1">
      <c r="A124" s="49"/>
      <c r="B124" s="51"/>
      <c r="C124" s="56"/>
      <c r="D124" s="56"/>
      <c r="E124" s="56"/>
    </row>
    <row r="125" spans="1:5" s="57" customFormat="1" ht="13.5" customHeight="1">
      <c r="A125" s="49"/>
      <c r="B125" s="51" t="s">
        <v>360</v>
      </c>
      <c r="C125" s="56"/>
      <c r="D125" s="56"/>
      <c r="E125" s="56"/>
    </row>
    <row r="126" spans="1:5" s="57" customFormat="1" ht="13.5" customHeight="1">
      <c r="A126" s="49" t="s">
        <v>94</v>
      </c>
      <c r="B126" s="53" t="s">
        <v>361</v>
      </c>
      <c r="C126" s="54">
        <v>6667</v>
      </c>
      <c r="D126" s="54"/>
      <c r="E126" s="54">
        <f aca="true" t="shared" si="2" ref="E126:E131">SUM(C126:D126)</f>
        <v>6667</v>
      </c>
    </row>
    <row r="127" spans="1:5" s="57" customFormat="1" ht="13.5" customHeight="1">
      <c r="A127" s="49" t="s">
        <v>95</v>
      </c>
      <c r="B127" s="53" t="s">
        <v>422</v>
      </c>
      <c r="C127" s="54">
        <v>500</v>
      </c>
      <c r="D127" s="54"/>
      <c r="E127" s="54">
        <f t="shared" si="2"/>
        <v>500</v>
      </c>
    </row>
    <row r="128" spans="1:5" s="57" customFormat="1" ht="13.5" customHeight="1">
      <c r="A128" s="49" t="s">
        <v>96</v>
      </c>
      <c r="B128" s="53" t="s">
        <v>423</v>
      </c>
      <c r="C128" s="54">
        <v>494</v>
      </c>
      <c r="D128" s="54"/>
      <c r="E128" s="54">
        <f t="shared" si="2"/>
        <v>494</v>
      </c>
    </row>
    <row r="129" spans="1:5" s="57" customFormat="1" ht="13.5" customHeight="1">
      <c r="A129" s="49" t="s">
        <v>97</v>
      </c>
      <c r="B129" s="53" t="s">
        <v>424</v>
      </c>
      <c r="C129" s="54">
        <v>542</v>
      </c>
      <c r="D129" s="54"/>
      <c r="E129" s="54">
        <f t="shared" si="2"/>
        <v>542</v>
      </c>
    </row>
    <row r="130" spans="1:5" s="57" customFormat="1" ht="13.5" customHeight="1">
      <c r="A130" s="49" t="s">
        <v>98</v>
      </c>
      <c r="B130" s="53" t="s">
        <v>425</v>
      </c>
      <c r="C130" s="54">
        <v>416</v>
      </c>
      <c r="D130" s="54"/>
      <c r="E130" s="54">
        <f t="shared" si="2"/>
        <v>416</v>
      </c>
    </row>
    <row r="131" spans="1:5" s="57" customFormat="1" ht="13.5" customHeight="1">
      <c r="A131" s="49" t="s">
        <v>99</v>
      </c>
      <c r="B131" s="53" t="s">
        <v>240</v>
      </c>
      <c r="C131" s="54">
        <v>1723</v>
      </c>
      <c r="D131" s="54"/>
      <c r="E131" s="54">
        <f t="shared" si="2"/>
        <v>1723</v>
      </c>
    </row>
    <row r="132" spans="1:5" s="57" customFormat="1" ht="13.5" customHeight="1">
      <c r="A132" s="49"/>
      <c r="B132" s="51" t="s">
        <v>362</v>
      </c>
      <c r="C132" s="56">
        <f>SUM(C126:C131)</f>
        <v>10342</v>
      </c>
      <c r="D132" s="56">
        <f>SUM(D126:D131)</f>
        <v>0</v>
      </c>
      <c r="E132" s="56">
        <f>SUM(E126:E131)</f>
        <v>10342</v>
      </c>
    </row>
    <row r="133" spans="1:5" s="57" customFormat="1" ht="13.5" customHeight="1">
      <c r="A133" s="49"/>
      <c r="B133" s="51"/>
      <c r="C133" s="56"/>
      <c r="D133" s="56"/>
      <c r="E133" s="56"/>
    </row>
    <row r="134" spans="1:5" s="57" customFormat="1" ht="13.5" customHeight="1">
      <c r="A134" s="49"/>
      <c r="B134" s="51" t="s">
        <v>375</v>
      </c>
      <c r="C134" s="56"/>
      <c r="D134" s="56"/>
      <c r="E134" s="56"/>
    </row>
    <row r="135" spans="1:5" s="57" customFormat="1" ht="13.5" customHeight="1">
      <c r="A135" s="49" t="s">
        <v>94</v>
      </c>
      <c r="B135" s="53" t="s">
        <v>386</v>
      </c>
      <c r="C135" s="54">
        <v>173</v>
      </c>
      <c r="D135" s="54"/>
      <c r="E135" s="54">
        <f>SUM(C135:D135)</f>
        <v>173</v>
      </c>
    </row>
    <row r="136" spans="1:5" s="57" customFormat="1" ht="13.5" customHeight="1">
      <c r="A136" s="49" t="s">
        <v>95</v>
      </c>
      <c r="B136" s="53" t="s">
        <v>426</v>
      </c>
      <c r="C136" s="54">
        <v>119</v>
      </c>
      <c r="D136" s="54">
        <v>0</v>
      </c>
      <c r="E136" s="54">
        <f>SUM(C136:D136)</f>
        <v>119</v>
      </c>
    </row>
    <row r="137" spans="1:5" s="57" customFormat="1" ht="13.5" customHeight="1">
      <c r="A137" s="49" t="s">
        <v>96</v>
      </c>
      <c r="B137" s="53" t="s">
        <v>240</v>
      </c>
      <c r="C137" s="54">
        <v>59</v>
      </c>
      <c r="D137" s="54"/>
      <c r="E137" s="54">
        <f>SUM(C137:D137)</f>
        <v>59</v>
      </c>
    </row>
    <row r="138" spans="1:5" s="57" customFormat="1" ht="13.5" customHeight="1">
      <c r="A138" s="49"/>
      <c r="B138" s="51" t="s">
        <v>387</v>
      </c>
      <c r="C138" s="56">
        <f>SUM(C135:C137)</f>
        <v>351</v>
      </c>
      <c r="D138" s="56">
        <f>SUM(D135:D137)</f>
        <v>0</v>
      </c>
      <c r="E138" s="56">
        <f>SUM(E135:E137)</f>
        <v>351</v>
      </c>
    </row>
    <row r="139" spans="1:5" s="57" customFormat="1" ht="13.5" customHeight="1">
      <c r="A139" s="49"/>
      <c r="B139" s="53"/>
      <c r="C139" s="56"/>
      <c r="D139" s="56"/>
      <c r="E139" s="54"/>
    </row>
    <row r="140" spans="2:5" s="57" customFormat="1" ht="13.5" customHeight="1">
      <c r="B140" s="51" t="s">
        <v>112</v>
      </c>
      <c r="C140" s="56"/>
      <c r="D140" s="56"/>
      <c r="E140" s="54"/>
    </row>
    <row r="141" spans="1:5" ht="13.5" customHeight="1">
      <c r="A141" s="49" t="s">
        <v>94</v>
      </c>
      <c r="B141" s="49" t="s">
        <v>210</v>
      </c>
      <c r="C141" s="54">
        <v>0</v>
      </c>
      <c r="D141" s="54"/>
      <c r="E141" s="54">
        <f>C141+D141</f>
        <v>0</v>
      </c>
    </row>
    <row r="142" spans="1:5" ht="13.5" customHeight="1">
      <c r="A142" s="49" t="s">
        <v>95</v>
      </c>
      <c r="B142" s="49" t="s">
        <v>359</v>
      </c>
      <c r="C142" s="54">
        <v>417</v>
      </c>
      <c r="D142" s="54"/>
      <c r="E142" s="54">
        <f>C142+D142</f>
        <v>417</v>
      </c>
    </row>
    <row r="143" spans="1:5" ht="13.5" customHeight="1">
      <c r="A143" s="49" t="s">
        <v>96</v>
      </c>
      <c r="B143" s="49" t="s">
        <v>240</v>
      </c>
      <c r="C143" s="54">
        <v>83</v>
      </c>
      <c r="D143" s="54"/>
      <c r="E143" s="54">
        <f>C143+D143</f>
        <v>83</v>
      </c>
    </row>
    <row r="144" spans="2:5" s="57" customFormat="1" ht="13.5" customHeight="1">
      <c r="B144" s="57" t="s">
        <v>117</v>
      </c>
      <c r="C144" s="56">
        <f>SUM(C141:C143)</f>
        <v>500</v>
      </c>
      <c r="D144" s="56">
        <f>SUM(D141:D143)</f>
        <v>0</v>
      </c>
      <c r="E144" s="56">
        <f>SUM(E141:E143)</f>
        <v>500</v>
      </c>
    </row>
    <row r="145" spans="3:5" s="57" customFormat="1" ht="13.5" customHeight="1">
      <c r="C145" s="56"/>
      <c r="D145" s="56"/>
      <c r="E145" s="54"/>
    </row>
    <row r="146" spans="2:5" s="57" customFormat="1" ht="13.5" customHeight="1">
      <c r="B146" s="57" t="s">
        <v>191</v>
      </c>
      <c r="C146" s="56"/>
      <c r="D146" s="56"/>
      <c r="E146" s="54"/>
    </row>
    <row r="147" spans="1:5" s="57" customFormat="1" ht="13.5" customHeight="1">
      <c r="A147" s="49" t="s">
        <v>94</v>
      </c>
      <c r="B147" s="49" t="s">
        <v>118</v>
      </c>
      <c r="C147" s="54">
        <v>1250</v>
      </c>
      <c r="D147" s="56"/>
      <c r="E147" s="54">
        <f>C147+D147</f>
        <v>1250</v>
      </c>
    </row>
    <row r="148" spans="1:5" s="57" customFormat="1" ht="13.5" customHeight="1">
      <c r="A148" s="49" t="s">
        <v>95</v>
      </c>
      <c r="B148" s="49" t="s">
        <v>388</v>
      </c>
      <c r="C148" s="54">
        <v>1740</v>
      </c>
      <c r="D148" s="54"/>
      <c r="E148" s="54">
        <f>C148+D148</f>
        <v>1740</v>
      </c>
    </row>
    <row r="149" spans="1:5" s="57" customFormat="1" ht="13.5" customHeight="1">
      <c r="A149" s="49" t="s">
        <v>96</v>
      </c>
      <c r="B149" s="49" t="s">
        <v>28</v>
      </c>
      <c r="C149" s="54">
        <v>598</v>
      </c>
      <c r="D149" s="54"/>
      <c r="E149" s="54">
        <f>C149+D149</f>
        <v>598</v>
      </c>
    </row>
    <row r="150" spans="2:5" s="57" customFormat="1" ht="13.5" customHeight="1">
      <c r="B150" s="57" t="s">
        <v>0</v>
      </c>
      <c r="C150" s="56">
        <f>SUM(C147:C149)</f>
        <v>3588</v>
      </c>
      <c r="D150" s="56">
        <f>SUM(D147:D149)</f>
        <v>0</v>
      </c>
      <c r="E150" s="56">
        <f>SUM(E147:E149)</f>
        <v>3588</v>
      </c>
    </row>
    <row r="151" spans="3:5" s="57" customFormat="1" ht="13.5" customHeight="1">
      <c r="C151" s="56"/>
      <c r="D151" s="56"/>
      <c r="E151" s="54"/>
    </row>
    <row r="152" spans="2:5" s="57" customFormat="1" ht="13.5" customHeight="1">
      <c r="B152" s="57" t="s">
        <v>251</v>
      </c>
      <c r="C152" s="56">
        <f>C113+C123+C144+C150+C132+C138</f>
        <v>37105</v>
      </c>
      <c r="D152" s="56">
        <f>D113+D123+D144+D150+D132+D138</f>
        <v>40</v>
      </c>
      <c r="E152" s="56">
        <f>E113+E123+E144+E150+E132+E138</f>
        <v>37145</v>
      </c>
    </row>
    <row r="153" spans="2:5" s="57" customFormat="1" ht="13.5" customHeight="1">
      <c r="B153" s="57" t="s">
        <v>427</v>
      </c>
      <c r="C153" s="56">
        <v>26457</v>
      </c>
      <c r="D153" s="56"/>
      <c r="E153" s="56">
        <f>SUM(C153:D153)</f>
        <v>26457</v>
      </c>
    </row>
    <row r="154" spans="2:5" s="57" customFormat="1" ht="13.5" customHeight="1">
      <c r="B154" s="57" t="s">
        <v>428</v>
      </c>
      <c r="C154" s="56">
        <v>1167</v>
      </c>
      <c r="D154" s="56">
        <v>0</v>
      </c>
      <c r="E154" s="56">
        <f>SUM(C154:D154)</f>
        <v>1167</v>
      </c>
    </row>
    <row r="155" spans="3:5" s="57" customFormat="1" ht="13.5" customHeight="1">
      <c r="C155" s="56"/>
      <c r="D155" s="56"/>
      <c r="E155" s="54"/>
    </row>
    <row r="156" spans="2:5" s="57" customFormat="1" ht="13.5" customHeight="1">
      <c r="B156" s="57" t="s">
        <v>78</v>
      </c>
      <c r="C156" s="56">
        <f>C24+C116+C117</f>
        <v>97260</v>
      </c>
      <c r="D156" s="56">
        <f>D24+D116+D117</f>
        <v>0</v>
      </c>
      <c r="E156" s="56">
        <f>E24+E116+E117</f>
        <v>97260</v>
      </c>
    </row>
    <row r="157" spans="2:6" s="57" customFormat="1" ht="13.5" customHeight="1">
      <c r="B157" s="57" t="s">
        <v>79</v>
      </c>
      <c r="C157" s="56">
        <f>C80+C113+C121+C118+C119+C120+C144+C150+C132+C138</f>
        <v>260810</v>
      </c>
      <c r="D157" s="56">
        <f>D80+D113+D121+D119+D118+D120+D144+D150+D132+D138</f>
        <v>-3117</v>
      </c>
      <c r="E157" s="56">
        <f>E80+E113+E121+E119+E118+E120+E144+E150+E132+E138</f>
        <v>257693</v>
      </c>
      <c r="F157" s="56"/>
    </row>
    <row r="158" spans="2:5" s="57" customFormat="1" ht="13.5" customHeight="1">
      <c r="B158" s="57" t="s">
        <v>80</v>
      </c>
      <c r="C158" s="56">
        <f>C122+C85</f>
        <v>2584</v>
      </c>
      <c r="D158" s="56">
        <f>D122+D85</f>
        <v>3316</v>
      </c>
      <c r="E158" s="56">
        <f>E122+E85</f>
        <v>5900</v>
      </c>
    </row>
    <row r="159" spans="2:5" s="57" customFormat="1" ht="13.5" customHeight="1">
      <c r="B159" s="57" t="s">
        <v>81</v>
      </c>
      <c r="C159" s="56">
        <f>C98</f>
        <v>13010</v>
      </c>
      <c r="D159" s="56">
        <f>D98</f>
        <v>0</v>
      </c>
      <c r="E159" s="56">
        <f>E98</f>
        <v>13010</v>
      </c>
    </row>
    <row r="160" spans="2:5" s="57" customFormat="1" ht="13.5" customHeight="1">
      <c r="B160" s="51" t="s">
        <v>82</v>
      </c>
      <c r="C160" s="56">
        <f>C100</f>
        <v>3000</v>
      </c>
      <c r="D160" s="56">
        <f>D100</f>
        <v>0</v>
      </c>
      <c r="E160" s="56">
        <f>E100</f>
        <v>3000</v>
      </c>
    </row>
    <row r="161" spans="3:6" ht="13.5" customHeight="1">
      <c r="C161" s="54"/>
      <c r="D161" s="54"/>
      <c r="E161" s="54"/>
      <c r="F161" s="54"/>
    </row>
    <row r="162" spans="2:5" s="57" customFormat="1" ht="13.5" customHeight="1">
      <c r="B162" s="57" t="s">
        <v>242</v>
      </c>
      <c r="C162" s="56">
        <f>C152-C153+C105-C154</f>
        <v>376664</v>
      </c>
      <c r="D162" s="56">
        <f>D152-D153+D105-D154</f>
        <v>199</v>
      </c>
      <c r="E162" s="56">
        <f>E152-E153+E105-E154</f>
        <v>376863</v>
      </c>
    </row>
    <row r="163" spans="3:5" ht="13.5" customHeight="1">
      <c r="C163" s="54"/>
      <c r="D163" s="54"/>
      <c r="E163" s="54"/>
    </row>
    <row r="164" spans="3:5" ht="13.5" customHeight="1">
      <c r="C164" s="54"/>
      <c r="D164" s="54"/>
      <c r="E164" s="54"/>
    </row>
    <row r="165" spans="3:5" ht="13.5" customHeight="1">
      <c r="C165" s="54"/>
      <c r="D165" s="54"/>
      <c r="E165" s="54"/>
    </row>
    <row r="166" spans="3:5" ht="13.5" customHeight="1">
      <c r="C166" s="54"/>
      <c r="D166" s="54"/>
      <c r="E166" s="54"/>
    </row>
    <row r="167" spans="3:5" ht="13.5" customHeight="1">
      <c r="C167" s="54"/>
      <c r="D167" s="54"/>
      <c r="E167" s="54"/>
    </row>
    <row r="168" spans="3:5" ht="13.5" customHeight="1">
      <c r="C168" s="54"/>
      <c r="D168" s="54"/>
      <c r="E168" s="54"/>
    </row>
    <row r="169" spans="3:5" ht="13.5" customHeight="1">
      <c r="C169" s="54"/>
      <c r="D169" s="54"/>
      <c r="E169" s="54"/>
    </row>
    <row r="170" spans="3:5" ht="13.5" customHeight="1">
      <c r="C170" s="54"/>
      <c r="D170" s="54"/>
      <c r="E170" s="54"/>
    </row>
    <row r="171" spans="3:5" ht="13.5" customHeight="1">
      <c r="C171" s="54"/>
      <c r="D171" s="54"/>
      <c r="E171" s="54"/>
    </row>
    <row r="172" spans="3:5" ht="13.5" customHeight="1">
      <c r="C172" s="54"/>
      <c r="D172" s="54"/>
      <c r="E172" s="54"/>
    </row>
    <row r="173" spans="3:5" ht="13.5" customHeight="1">
      <c r="C173" s="54"/>
      <c r="D173" s="54"/>
      <c r="E173" s="54"/>
    </row>
    <row r="174" spans="3:5" ht="13.5" customHeight="1">
      <c r="C174" s="54"/>
      <c r="D174" s="54"/>
      <c r="E174" s="54"/>
    </row>
    <row r="175" spans="3:5" ht="13.5" customHeight="1">
      <c r="C175" s="54"/>
      <c r="D175" s="54"/>
      <c r="E175" s="54"/>
    </row>
    <row r="176" spans="3:5" ht="13.5" customHeight="1">
      <c r="C176" s="54"/>
      <c r="D176" s="54"/>
      <c r="E176" s="54"/>
    </row>
    <row r="177" spans="3:5" ht="13.5" customHeight="1">
      <c r="C177" s="54"/>
      <c r="D177" s="54"/>
      <c r="E177" s="54"/>
    </row>
    <row r="178" spans="3:5" ht="13.5" customHeight="1">
      <c r="C178" s="54"/>
      <c r="D178" s="54"/>
      <c r="E178" s="54"/>
    </row>
    <row r="179" spans="3:5" ht="13.5" customHeight="1">
      <c r="C179" s="54"/>
      <c r="D179" s="54"/>
      <c r="E179" s="54"/>
    </row>
    <row r="180" spans="3:5" ht="13.5" customHeight="1">
      <c r="C180" s="54"/>
      <c r="D180" s="54"/>
      <c r="E180" s="54"/>
    </row>
    <row r="181" spans="3:5" ht="13.5" customHeight="1">
      <c r="C181" s="54"/>
      <c r="D181" s="54"/>
      <c r="E181" s="54"/>
    </row>
    <row r="182" spans="3:5" ht="13.5" customHeight="1">
      <c r="C182" s="54"/>
      <c r="D182" s="54"/>
      <c r="E182" s="54"/>
    </row>
    <row r="183" spans="3:5" ht="13.5" customHeight="1">
      <c r="C183" s="54"/>
      <c r="D183" s="54"/>
      <c r="E183" s="54"/>
    </row>
    <row r="184" spans="3:5" ht="13.5" customHeight="1">
      <c r="C184" s="54"/>
      <c r="D184" s="54"/>
      <c r="E184" s="54"/>
    </row>
    <row r="185" spans="3:5" ht="13.5" customHeight="1">
      <c r="C185" s="54"/>
      <c r="D185" s="54"/>
      <c r="E185" s="54"/>
    </row>
    <row r="186" spans="3:5" ht="13.5" customHeight="1">
      <c r="C186" s="54"/>
      <c r="D186" s="54"/>
      <c r="E186" s="54"/>
    </row>
    <row r="187" spans="3:5" ht="13.5" customHeight="1">
      <c r="C187" s="54"/>
      <c r="D187" s="54"/>
      <c r="E187" s="54"/>
    </row>
    <row r="188" spans="3:5" ht="13.5" customHeight="1">
      <c r="C188" s="54"/>
      <c r="D188" s="54"/>
      <c r="E188" s="54"/>
    </row>
    <row r="189" spans="3:5" ht="13.5" customHeight="1">
      <c r="C189" s="54"/>
      <c r="D189" s="54"/>
      <c r="E189" s="54"/>
    </row>
    <row r="190" spans="3:5" ht="13.5" customHeight="1">
      <c r="C190" s="54"/>
      <c r="D190" s="54"/>
      <c r="E190" s="54"/>
    </row>
    <row r="191" spans="3:5" ht="13.5" customHeight="1">
      <c r="C191" s="54"/>
      <c r="D191" s="54"/>
      <c r="E191" s="54"/>
    </row>
    <row r="192" spans="3:5" ht="13.5" customHeight="1">
      <c r="C192" s="54"/>
      <c r="D192" s="54"/>
      <c r="E192" s="54"/>
    </row>
    <row r="193" spans="3:5" ht="13.5" customHeight="1">
      <c r="C193" s="54"/>
      <c r="D193" s="54"/>
      <c r="E193" s="54"/>
    </row>
    <row r="194" spans="3:5" ht="13.5" customHeight="1">
      <c r="C194" s="54"/>
      <c r="D194" s="54"/>
      <c r="E194" s="54"/>
    </row>
    <row r="195" spans="3:5" ht="13.5" customHeight="1">
      <c r="C195" s="54"/>
      <c r="D195" s="54"/>
      <c r="E195" s="54"/>
    </row>
    <row r="196" spans="3:5" ht="13.5" customHeight="1">
      <c r="C196" s="54"/>
      <c r="D196" s="54"/>
      <c r="E196" s="54"/>
    </row>
    <row r="197" spans="3:5" ht="13.5" customHeight="1">
      <c r="C197" s="54"/>
      <c r="D197" s="54"/>
      <c r="E197" s="54"/>
    </row>
    <row r="198" spans="3:5" ht="13.5" customHeight="1">
      <c r="C198" s="54"/>
      <c r="D198" s="54"/>
      <c r="E198" s="54"/>
    </row>
    <row r="199" spans="3:5" ht="13.5" customHeight="1">
      <c r="C199" s="54"/>
      <c r="D199" s="54"/>
      <c r="E199" s="54"/>
    </row>
    <row r="200" spans="3:5" ht="13.5" customHeight="1">
      <c r="C200" s="54"/>
      <c r="D200" s="54"/>
      <c r="E200" s="54"/>
    </row>
    <row r="201" spans="3:5" ht="13.5" customHeight="1">
      <c r="C201" s="54"/>
      <c r="D201" s="54"/>
      <c r="E201" s="54"/>
    </row>
    <row r="202" spans="3:5" ht="13.5" customHeight="1">
      <c r="C202" s="54"/>
      <c r="D202" s="54"/>
      <c r="E202" s="54"/>
    </row>
    <row r="203" spans="3:5" ht="13.5" customHeight="1">
      <c r="C203" s="54"/>
      <c r="D203" s="54"/>
      <c r="E203" s="54"/>
    </row>
    <row r="204" spans="3:5" ht="13.5" customHeight="1">
      <c r="C204" s="54"/>
      <c r="D204" s="54"/>
      <c r="E204" s="54"/>
    </row>
    <row r="205" spans="3:5" ht="13.5" customHeight="1">
      <c r="C205" s="54"/>
      <c r="D205" s="54"/>
      <c r="E205" s="54"/>
    </row>
    <row r="206" spans="3:5" ht="13.5" customHeight="1">
      <c r="C206" s="54"/>
      <c r="D206" s="54"/>
      <c r="E206" s="54"/>
    </row>
    <row r="207" spans="3:5" ht="13.5" customHeight="1">
      <c r="C207" s="54"/>
      <c r="D207" s="54"/>
      <c r="E207" s="54"/>
    </row>
    <row r="208" spans="3:5" ht="13.5" customHeight="1">
      <c r="C208" s="54"/>
      <c r="D208" s="54"/>
      <c r="E208" s="54"/>
    </row>
    <row r="209" spans="3:5" ht="13.5" customHeight="1">
      <c r="C209" s="54"/>
      <c r="D209" s="54"/>
      <c r="E209" s="54"/>
    </row>
    <row r="210" spans="3:5" ht="13.5" customHeight="1">
      <c r="C210" s="54"/>
      <c r="D210" s="54"/>
      <c r="E210" s="54"/>
    </row>
    <row r="211" spans="3:5" ht="13.5" customHeight="1">
      <c r="C211" s="54"/>
      <c r="D211" s="54"/>
      <c r="E211" s="54"/>
    </row>
    <row r="212" spans="3:5" ht="13.5" customHeight="1">
      <c r="C212" s="54"/>
      <c r="D212" s="54"/>
      <c r="E212" s="54"/>
    </row>
    <row r="213" spans="3:5" ht="13.5" customHeight="1">
      <c r="C213" s="54"/>
      <c r="D213" s="54"/>
      <c r="E213" s="54"/>
    </row>
    <row r="214" spans="3:5" ht="13.5" customHeight="1">
      <c r="C214" s="54"/>
      <c r="D214" s="54"/>
      <c r="E214" s="54"/>
    </row>
    <row r="215" spans="3:5" ht="13.5" customHeight="1">
      <c r="C215" s="54"/>
      <c r="D215" s="54"/>
      <c r="E215" s="54"/>
    </row>
    <row r="216" spans="3:5" ht="13.5" customHeight="1">
      <c r="C216" s="54"/>
      <c r="D216" s="54"/>
      <c r="E216" s="54"/>
    </row>
    <row r="217" spans="3:5" ht="13.5" customHeight="1">
      <c r="C217" s="54"/>
      <c r="D217" s="54"/>
      <c r="E217" s="54"/>
    </row>
    <row r="218" spans="3:5" ht="13.5" customHeight="1">
      <c r="C218" s="54"/>
      <c r="D218" s="54"/>
      <c r="E218" s="54"/>
    </row>
    <row r="219" spans="3:5" ht="13.5" customHeight="1">
      <c r="C219" s="54"/>
      <c r="D219" s="54"/>
      <c r="E219" s="54"/>
    </row>
    <row r="220" spans="3:5" ht="13.5" customHeight="1">
      <c r="C220" s="54"/>
      <c r="D220" s="54"/>
      <c r="E220" s="54"/>
    </row>
    <row r="221" spans="3:5" ht="13.5" customHeight="1">
      <c r="C221" s="54"/>
      <c r="D221" s="54"/>
      <c r="E221" s="54"/>
    </row>
    <row r="222" spans="3:5" ht="13.5" customHeight="1">
      <c r="C222" s="54"/>
      <c r="D222" s="54"/>
      <c r="E222" s="54"/>
    </row>
    <row r="223" spans="3:5" ht="13.5" customHeight="1">
      <c r="C223" s="54"/>
      <c r="D223" s="54"/>
      <c r="E223" s="54"/>
    </row>
    <row r="224" spans="3:5" ht="13.5" customHeight="1">
      <c r="C224" s="54"/>
      <c r="D224" s="54"/>
      <c r="E224" s="54"/>
    </row>
    <row r="225" spans="3:5" ht="13.5" customHeight="1">
      <c r="C225" s="54"/>
      <c r="D225" s="54"/>
      <c r="E225" s="54"/>
    </row>
    <row r="226" spans="3:5" ht="13.5" customHeight="1">
      <c r="C226" s="54"/>
      <c r="D226" s="54"/>
      <c r="E226" s="54"/>
    </row>
    <row r="227" spans="3:5" ht="13.5" customHeight="1">
      <c r="C227" s="54"/>
      <c r="D227" s="54"/>
      <c r="E227" s="54"/>
    </row>
    <row r="228" spans="3:5" ht="13.5" customHeight="1">
      <c r="C228" s="54"/>
      <c r="D228" s="54"/>
      <c r="E228" s="54"/>
    </row>
    <row r="229" spans="3:5" ht="13.5" customHeight="1">
      <c r="C229" s="54"/>
      <c r="D229" s="54"/>
      <c r="E229" s="54"/>
    </row>
    <row r="230" spans="3:5" ht="13.5" customHeight="1">
      <c r="C230" s="54"/>
      <c r="D230" s="54"/>
      <c r="E230" s="54"/>
    </row>
    <row r="231" spans="3:5" ht="13.5" customHeight="1">
      <c r="C231" s="54"/>
      <c r="D231" s="54"/>
      <c r="E231" s="54"/>
    </row>
    <row r="232" spans="3:5" ht="13.5" customHeight="1">
      <c r="C232" s="54"/>
      <c r="D232" s="54"/>
      <c r="E232" s="54"/>
    </row>
    <row r="233" spans="3:5" ht="13.5" customHeight="1">
      <c r="C233" s="54"/>
      <c r="D233" s="54"/>
      <c r="E233" s="54"/>
    </row>
    <row r="234" spans="3:5" ht="13.5" customHeight="1">
      <c r="C234" s="54"/>
      <c r="D234" s="54"/>
      <c r="E234" s="54"/>
    </row>
    <row r="235" spans="3:5" ht="13.5" customHeight="1">
      <c r="C235" s="54"/>
      <c r="D235" s="54"/>
      <c r="E235" s="54"/>
    </row>
    <row r="236" spans="3:5" ht="13.5" customHeight="1">
      <c r="C236" s="54"/>
      <c r="D236" s="54"/>
      <c r="E236" s="54"/>
    </row>
    <row r="237" spans="3:5" ht="13.5" customHeight="1">
      <c r="C237" s="54"/>
      <c r="D237" s="54"/>
      <c r="E237" s="54"/>
    </row>
    <row r="238" spans="3:5" ht="13.5" customHeight="1">
      <c r="C238" s="54"/>
      <c r="D238" s="54"/>
      <c r="E238" s="54"/>
    </row>
    <row r="239" spans="3:5" ht="13.5" customHeight="1">
      <c r="C239" s="54"/>
      <c r="D239" s="54"/>
      <c r="E239" s="54"/>
    </row>
    <row r="240" spans="3:5" ht="13.5" customHeight="1">
      <c r="C240" s="54"/>
      <c r="D240" s="54"/>
      <c r="E240" s="54"/>
    </row>
    <row r="241" spans="3:5" ht="13.5" customHeight="1">
      <c r="C241" s="54"/>
      <c r="D241" s="54"/>
      <c r="E241" s="54"/>
    </row>
    <row r="242" spans="3:5" ht="13.5" customHeight="1">
      <c r="C242" s="54"/>
      <c r="D242" s="54"/>
      <c r="E242" s="54"/>
    </row>
    <row r="243" spans="3:5" ht="13.5" customHeight="1">
      <c r="C243" s="54"/>
      <c r="D243" s="54"/>
      <c r="E243" s="54"/>
    </row>
    <row r="244" spans="3:5" ht="13.5" customHeight="1">
      <c r="C244" s="54"/>
      <c r="D244" s="54"/>
      <c r="E244" s="54"/>
    </row>
    <row r="245" spans="3:5" ht="13.5" customHeight="1">
      <c r="C245" s="54"/>
      <c r="D245" s="54"/>
      <c r="E245" s="54"/>
    </row>
    <row r="246" spans="3:5" ht="13.5" customHeight="1">
      <c r="C246" s="54"/>
      <c r="D246" s="54"/>
      <c r="E246" s="54"/>
    </row>
    <row r="247" spans="3:5" ht="13.5" customHeight="1">
      <c r="C247" s="54"/>
      <c r="D247" s="54"/>
      <c r="E247" s="54"/>
    </row>
    <row r="248" spans="3:5" ht="13.5" customHeight="1">
      <c r="C248" s="54"/>
      <c r="D248" s="54"/>
      <c r="E248" s="54"/>
    </row>
    <row r="249" spans="3:5" ht="13.5" customHeight="1">
      <c r="C249" s="54"/>
      <c r="D249" s="54"/>
      <c r="E249" s="54"/>
    </row>
    <row r="250" spans="3:5" ht="13.5" customHeight="1">
      <c r="C250" s="54"/>
      <c r="D250" s="54"/>
      <c r="E250" s="54"/>
    </row>
    <row r="251" spans="3:5" ht="13.5" customHeight="1">
      <c r="C251" s="54"/>
      <c r="D251" s="54"/>
      <c r="E251" s="54"/>
    </row>
    <row r="252" spans="3:5" ht="13.5" customHeight="1">
      <c r="C252" s="54"/>
      <c r="D252" s="54"/>
      <c r="E252" s="54"/>
    </row>
    <row r="253" spans="3:5" ht="13.5" customHeight="1">
      <c r="C253" s="54"/>
      <c r="D253" s="54"/>
      <c r="E253" s="54"/>
    </row>
    <row r="254" spans="3:5" ht="13.5" customHeight="1">
      <c r="C254" s="54"/>
      <c r="D254" s="54"/>
      <c r="E254" s="54"/>
    </row>
    <row r="255" spans="3:5" ht="13.5" customHeight="1">
      <c r="C255" s="54"/>
      <c r="D255" s="54"/>
      <c r="E255" s="54"/>
    </row>
    <row r="256" spans="3:5" ht="13.5" customHeight="1">
      <c r="C256" s="54"/>
      <c r="D256" s="54"/>
      <c r="E256" s="54"/>
    </row>
    <row r="257" spans="3:5" ht="13.5" customHeight="1">
      <c r="C257" s="54"/>
      <c r="D257" s="54"/>
      <c r="E257" s="54"/>
    </row>
    <row r="258" spans="3:5" ht="13.5" customHeight="1">
      <c r="C258" s="54"/>
      <c r="D258" s="54"/>
      <c r="E258" s="54"/>
    </row>
    <row r="259" spans="3:5" ht="13.5" customHeight="1">
      <c r="C259" s="54"/>
      <c r="D259" s="54"/>
      <c r="E259" s="54"/>
    </row>
    <row r="260" spans="3:5" ht="13.5" customHeight="1">
      <c r="C260" s="54"/>
      <c r="D260" s="54"/>
      <c r="E260" s="54"/>
    </row>
    <row r="261" spans="3:5" ht="13.5" customHeight="1">
      <c r="C261" s="54"/>
      <c r="D261" s="54"/>
      <c r="E261" s="54"/>
    </row>
    <row r="262" spans="3:5" ht="13.5" customHeight="1">
      <c r="C262" s="54"/>
      <c r="D262" s="54"/>
      <c r="E262" s="54"/>
    </row>
    <row r="263" spans="3:5" ht="13.5" customHeight="1">
      <c r="C263" s="54"/>
      <c r="D263" s="54"/>
      <c r="E263" s="54"/>
    </row>
    <row r="264" spans="3:5" ht="13.5" customHeight="1">
      <c r="C264" s="54"/>
      <c r="D264" s="54"/>
      <c r="E264" s="54"/>
    </row>
    <row r="265" spans="3:5" ht="13.5" customHeight="1">
      <c r="C265" s="54"/>
      <c r="D265" s="54"/>
      <c r="E265" s="54"/>
    </row>
    <row r="266" spans="3:5" ht="13.5" customHeight="1">
      <c r="C266" s="54"/>
      <c r="D266" s="54"/>
      <c r="E266" s="54"/>
    </row>
    <row r="267" spans="3:5" ht="13.5" customHeight="1">
      <c r="C267" s="54"/>
      <c r="D267" s="54"/>
      <c r="E267" s="54"/>
    </row>
    <row r="268" spans="3:5" ht="13.5" customHeight="1">
      <c r="C268" s="54"/>
      <c r="D268" s="54"/>
      <c r="E268" s="54"/>
    </row>
    <row r="269" spans="3:5" ht="13.5" customHeight="1">
      <c r="C269" s="54"/>
      <c r="D269" s="54"/>
      <c r="E269" s="54"/>
    </row>
    <row r="270" spans="3:5" ht="13.5" customHeight="1">
      <c r="C270" s="54"/>
      <c r="D270" s="54"/>
      <c r="E270" s="54"/>
    </row>
    <row r="271" spans="3:5" ht="13.5" customHeight="1">
      <c r="C271" s="54"/>
      <c r="D271" s="54"/>
      <c r="E271" s="54"/>
    </row>
  </sheetData>
  <mergeCells count="6">
    <mergeCell ref="A1:E1"/>
    <mergeCell ref="A6:B6"/>
    <mergeCell ref="A2:E2"/>
    <mergeCell ref="A3:E3"/>
    <mergeCell ref="A4:E4"/>
    <mergeCell ref="A5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V18"/>
  <sheetViews>
    <sheetView workbookViewId="0" topLeftCell="C1">
      <selection activeCell="S10" sqref="S10"/>
    </sheetView>
  </sheetViews>
  <sheetFormatPr defaultColWidth="9.140625" defaultRowHeight="12.75"/>
  <cols>
    <col min="1" max="1" width="24.140625" style="0" customWidth="1"/>
    <col min="2" max="2" width="8.421875" style="0" customWidth="1"/>
    <col min="3" max="3" width="7.28125" style="0" bestFit="1" customWidth="1"/>
    <col min="4" max="5" width="8.421875" style="0" customWidth="1"/>
    <col min="6" max="6" width="7.00390625" style="0" customWidth="1"/>
    <col min="7" max="8" width="8.421875" style="0" customWidth="1"/>
    <col min="9" max="9" width="7.28125" style="0" bestFit="1" customWidth="1"/>
    <col min="10" max="11" width="8.421875" style="0" customWidth="1"/>
    <col min="12" max="12" width="6.8515625" style="0" bestFit="1" customWidth="1"/>
    <col min="13" max="13" width="8.421875" style="0" customWidth="1"/>
    <col min="14" max="14" width="6.140625" style="0" bestFit="1" customWidth="1"/>
    <col min="15" max="15" width="6.421875" style="0" bestFit="1" customWidth="1"/>
    <col min="16" max="16" width="7.00390625" style="0" bestFit="1" customWidth="1"/>
    <col min="17" max="17" width="7.28125" style="0" bestFit="1" customWidth="1"/>
    <col min="18" max="18" width="6.8515625" style="0" bestFit="1" customWidth="1"/>
    <col min="19" max="19" width="7.28125" style="0" bestFit="1" customWidth="1"/>
    <col min="20" max="20" width="10.140625" style="0" customWidth="1"/>
    <col min="21" max="21" width="7.28125" style="0" bestFit="1" customWidth="1"/>
    <col min="22" max="22" width="10.140625" style="0" customWidth="1"/>
  </cols>
  <sheetData>
    <row r="1" spans="17:22" ht="15.75">
      <c r="Q1" s="117" t="s">
        <v>230</v>
      </c>
      <c r="R1" s="117"/>
      <c r="S1" s="117"/>
      <c r="T1" s="117"/>
      <c r="U1" s="117"/>
      <c r="V1" s="117"/>
    </row>
    <row r="2" spans="1:22" s="1" customFormat="1" ht="15.75">
      <c r="A2" s="109" t="s">
        <v>16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1:22" s="1" customFormat="1" ht="15.75">
      <c r="A3" s="109" t="s">
        <v>253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1" customFormat="1" ht="15.75">
      <c r="A4" s="109" t="s">
        <v>231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</row>
    <row r="5" spans="1:22" s="1" customFormat="1" ht="15.75">
      <c r="A5" s="109" t="s">
        <v>13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</row>
    <row r="6" spans="1:16" s="1" customFormat="1" ht="15.75">
      <c r="A6" s="38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2" s="14" customFormat="1" ht="24.75" customHeight="1">
      <c r="A7" s="118" t="s">
        <v>14</v>
      </c>
      <c r="B7" s="118" t="s">
        <v>232</v>
      </c>
      <c r="C7" s="118"/>
      <c r="D7" s="118"/>
      <c r="E7" s="118" t="s">
        <v>234</v>
      </c>
      <c r="F7" s="118"/>
      <c r="G7" s="118"/>
      <c r="H7" s="118" t="s">
        <v>226</v>
      </c>
      <c r="I7" s="118"/>
      <c r="J7" s="118"/>
      <c r="K7" s="118" t="s">
        <v>233</v>
      </c>
      <c r="L7" s="118"/>
      <c r="M7" s="118"/>
      <c r="N7" s="118" t="s">
        <v>227</v>
      </c>
      <c r="O7" s="118"/>
      <c r="P7" s="118"/>
      <c r="Q7" s="118" t="s">
        <v>228</v>
      </c>
      <c r="R7" s="118"/>
      <c r="S7" s="118"/>
      <c r="T7" s="118" t="s">
        <v>18</v>
      </c>
      <c r="U7" s="118"/>
      <c r="V7" s="118"/>
    </row>
    <row r="8" spans="1:22" s="14" customFormat="1" ht="39.75" customHeight="1">
      <c r="A8" s="118"/>
      <c r="B8" s="6" t="s">
        <v>437</v>
      </c>
      <c r="C8" s="6" t="s">
        <v>125</v>
      </c>
      <c r="D8" s="6" t="s">
        <v>438</v>
      </c>
      <c r="E8" s="6" t="s">
        <v>437</v>
      </c>
      <c r="F8" s="6" t="s">
        <v>125</v>
      </c>
      <c r="G8" s="6" t="s">
        <v>438</v>
      </c>
      <c r="H8" s="6" t="s">
        <v>437</v>
      </c>
      <c r="I8" s="6" t="s">
        <v>125</v>
      </c>
      <c r="J8" s="6" t="s">
        <v>438</v>
      </c>
      <c r="K8" s="6" t="s">
        <v>437</v>
      </c>
      <c r="L8" s="6" t="s">
        <v>125</v>
      </c>
      <c r="M8" s="6" t="s">
        <v>438</v>
      </c>
      <c r="N8" s="6" t="s">
        <v>437</v>
      </c>
      <c r="O8" s="6" t="s">
        <v>125</v>
      </c>
      <c r="P8" s="6" t="s">
        <v>438</v>
      </c>
      <c r="Q8" s="6" t="s">
        <v>437</v>
      </c>
      <c r="R8" s="6" t="s">
        <v>125</v>
      </c>
      <c r="S8" s="6" t="s">
        <v>438</v>
      </c>
      <c r="T8" s="6" t="s">
        <v>437</v>
      </c>
      <c r="U8" s="6" t="s">
        <v>125</v>
      </c>
      <c r="V8" s="6" t="s">
        <v>438</v>
      </c>
    </row>
    <row r="9" spans="2:20" s="14" customFormat="1" ht="15" customHeight="1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</row>
    <row r="10" spans="1:22" s="1" customFormat="1" ht="24.75" customHeight="1">
      <c r="A10" s="40" t="s">
        <v>8</v>
      </c>
      <c r="B10" s="31">
        <v>279816</v>
      </c>
      <c r="C10" s="31">
        <v>38</v>
      </c>
      <c r="D10" s="31">
        <f>B10+C10</f>
        <v>279854</v>
      </c>
      <c r="E10" s="31">
        <v>71530</v>
      </c>
      <c r="F10" s="31">
        <v>13</v>
      </c>
      <c r="G10" s="31">
        <f>E10+F10</f>
        <v>71543</v>
      </c>
      <c r="H10" s="31">
        <v>245983</v>
      </c>
      <c r="I10" s="31">
        <v>355</v>
      </c>
      <c r="J10" s="31">
        <f>H10+I10</f>
        <v>246338</v>
      </c>
      <c r="K10" s="31">
        <v>131068</v>
      </c>
      <c r="L10" s="31">
        <v>540</v>
      </c>
      <c r="M10" s="31">
        <f>K10+L10</f>
        <v>131608</v>
      </c>
      <c r="N10" s="31"/>
      <c r="O10" s="31"/>
      <c r="P10" s="31"/>
      <c r="Q10" s="31">
        <v>34505</v>
      </c>
      <c r="R10" s="31">
        <v>-1025</v>
      </c>
      <c r="S10" s="31">
        <f>Q10+R10</f>
        <v>33480</v>
      </c>
      <c r="T10" s="31">
        <f>B10+E10+H10+K10+N10+Q10</f>
        <v>762902</v>
      </c>
      <c r="U10" s="31">
        <f>C10+F10+I10+L10+O10+R10</f>
        <v>-79</v>
      </c>
      <c r="V10" s="31">
        <f>D10+G10+J10+M10+P10+S10</f>
        <v>762823</v>
      </c>
    </row>
    <row r="11" spans="1:22" s="1" customFormat="1" ht="24.75" customHeight="1">
      <c r="A11" s="14" t="s">
        <v>9</v>
      </c>
      <c r="B11" s="30">
        <v>165926</v>
      </c>
      <c r="C11" s="30">
        <v>948</v>
      </c>
      <c r="D11" s="30">
        <f aca="true" t="shared" si="0" ref="D11:D16">B11+C11</f>
        <v>166874</v>
      </c>
      <c r="E11" s="30">
        <v>46812</v>
      </c>
      <c r="F11" s="30">
        <v>303</v>
      </c>
      <c r="G11" s="30">
        <f aca="true" t="shared" si="1" ref="G11:G16">E11+F11</f>
        <v>47115</v>
      </c>
      <c r="H11" s="30">
        <v>118136</v>
      </c>
      <c r="I11" s="30"/>
      <c r="J11" s="30">
        <f aca="true" t="shared" si="2" ref="J11:J18">H11+I11</f>
        <v>118136</v>
      </c>
      <c r="K11" s="30"/>
      <c r="L11" s="30"/>
      <c r="M11" s="31"/>
      <c r="N11" s="30"/>
      <c r="O11" s="30"/>
      <c r="P11" s="30"/>
      <c r="Q11" s="30"/>
      <c r="R11" s="30"/>
      <c r="S11" s="31">
        <f aca="true" t="shared" si="3" ref="S11:S16">Q11+R11</f>
        <v>0</v>
      </c>
      <c r="T11" s="31">
        <f aca="true" t="shared" si="4" ref="T11:T18">B11+E11+H11+K11+N11+Q11</f>
        <v>330874</v>
      </c>
      <c r="U11" s="31">
        <f aca="true" t="shared" si="5" ref="U11:U18">C11+F11+I11+L11+O11+R11</f>
        <v>1251</v>
      </c>
      <c r="V11" s="31">
        <f aca="true" t="shared" si="6" ref="V11:V18">D11+G11+J11+M11+P11+S11</f>
        <v>332125</v>
      </c>
    </row>
    <row r="12" spans="1:22" s="1" customFormat="1" ht="24.75" customHeight="1">
      <c r="A12" s="14" t="s">
        <v>10</v>
      </c>
      <c r="B12" s="30">
        <v>108553</v>
      </c>
      <c r="C12" s="30">
        <v>533</v>
      </c>
      <c r="D12" s="30">
        <f t="shared" si="0"/>
        <v>109086</v>
      </c>
      <c r="E12" s="30">
        <v>32070</v>
      </c>
      <c r="F12" s="30">
        <v>183</v>
      </c>
      <c r="G12" s="30">
        <f t="shared" si="1"/>
        <v>32253</v>
      </c>
      <c r="H12" s="30">
        <v>18113</v>
      </c>
      <c r="I12" s="30"/>
      <c r="J12" s="30">
        <f t="shared" si="2"/>
        <v>18113</v>
      </c>
      <c r="K12" s="30"/>
      <c r="L12" s="30"/>
      <c r="M12" s="31"/>
      <c r="N12" s="30">
        <v>1229</v>
      </c>
      <c r="O12" s="30"/>
      <c r="P12" s="30">
        <f>N12+O12</f>
        <v>1229</v>
      </c>
      <c r="Q12" s="30"/>
      <c r="R12" s="30"/>
      <c r="S12" s="31">
        <f t="shared" si="3"/>
        <v>0</v>
      </c>
      <c r="T12" s="31">
        <f t="shared" si="4"/>
        <v>159965</v>
      </c>
      <c r="U12" s="31">
        <f t="shared" si="5"/>
        <v>716</v>
      </c>
      <c r="V12" s="31">
        <f t="shared" si="6"/>
        <v>160681</v>
      </c>
    </row>
    <row r="13" spans="1:22" s="1" customFormat="1" ht="24.75" customHeight="1">
      <c r="A13" s="14" t="s">
        <v>121</v>
      </c>
      <c r="B13" s="30">
        <v>181381</v>
      </c>
      <c r="C13" s="30">
        <v>1555</v>
      </c>
      <c r="D13" s="30">
        <f t="shared" si="0"/>
        <v>182936</v>
      </c>
      <c r="E13" s="30">
        <v>52543</v>
      </c>
      <c r="F13" s="30">
        <v>497</v>
      </c>
      <c r="G13" s="30">
        <f t="shared" si="1"/>
        <v>53040</v>
      </c>
      <c r="H13" s="30">
        <v>33478</v>
      </c>
      <c r="I13" s="30"/>
      <c r="J13" s="30">
        <f t="shared" si="2"/>
        <v>33478</v>
      </c>
      <c r="K13" s="30"/>
      <c r="L13" s="30"/>
      <c r="M13" s="31"/>
      <c r="N13" s="30">
        <v>1212</v>
      </c>
      <c r="O13" s="30"/>
      <c r="P13" s="30">
        <f>N13+O13</f>
        <v>1212</v>
      </c>
      <c r="Q13" s="30"/>
      <c r="R13" s="30"/>
      <c r="S13" s="31">
        <f t="shared" si="3"/>
        <v>0</v>
      </c>
      <c r="T13" s="31">
        <f t="shared" si="4"/>
        <v>268614</v>
      </c>
      <c r="U13" s="31">
        <f t="shared" si="5"/>
        <v>2052</v>
      </c>
      <c r="V13" s="31">
        <f t="shared" si="6"/>
        <v>270666</v>
      </c>
    </row>
    <row r="14" spans="1:22" s="1" customFormat="1" ht="24.75" customHeight="1">
      <c r="A14" s="14" t="s">
        <v>11</v>
      </c>
      <c r="B14" s="30">
        <v>78572</v>
      </c>
      <c r="C14" s="30">
        <v>567</v>
      </c>
      <c r="D14" s="30">
        <f t="shared" si="0"/>
        <v>79139</v>
      </c>
      <c r="E14" s="30">
        <v>22178</v>
      </c>
      <c r="F14" s="30">
        <v>182</v>
      </c>
      <c r="G14" s="30">
        <f t="shared" si="1"/>
        <v>22360</v>
      </c>
      <c r="H14" s="30">
        <v>15273</v>
      </c>
      <c r="I14" s="30"/>
      <c r="J14" s="30">
        <f t="shared" si="2"/>
        <v>15273</v>
      </c>
      <c r="K14" s="30"/>
      <c r="L14" s="30"/>
      <c r="M14" s="31"/>
      <c r="N14" s="30"/>
      <c r="O14" s="30"/>
      <c r="P14" s="30"/>
      <c r="Q14" s="30"/>
      <c r="R14" s="30"/>
      <c r="S14" s="31">
        <f t="shared" si="3"/>
        <v>0</v>
      </c>
      <c r="T14" s="31">
        <f t="shared" si="4"/>
        <v>116023</v>
      </c>
      <c r="U14" s="31">
        <f t="shared" si="5"/>
        <v>749</v>
      </c>
      <c r="V14" s="31">
        <f t="shared" si="6"/>
        <v>116772</v>
      </c>
    </row>
    <row r="15" spans="1:22" s="1" customFormat="1" ht="24.75" customHeight="1">
      <c r="A15" s="14" t="s">
        <v>148</v>
      </c>
      <c r="B15" s="30">
        <v>101842</v>
      </c>
      <c r="C15" s="30">
        <v>813</v>
      </c>
      <c r="D15" s="30">
        <f t="shared" si="0"/>
        <v>102655</v>
      </c>
      <c r="E15" s="30">
        <v>30628</v>
      </c>
      <c r="F15" s="30">
        <v>260</v>
      </c>
      <c r="G15" s="30">
        <f t="shared" si="1"/>
        <v>30888</v>
      </c>
      <c r="H15" s="30">
        <v>58742</v>
      </c>
      <c r="I15" s="30"/>
      <c r="J15" s="30">
        <f t="shared" si="2"/>
        <v>58742</v>
      </c>
      <c r="K15" s="30">
        <v>100</v>
      </c>
      <c r="L15" s="30"/>
      <c r="M15" s="31">
        <f>SUM(K15:L15)</f>
        <v>100</v>
      </c>
      <c r="N15" s="30"/>
      <c r="O15" s="30"/>
      <c r="P15" s="30"/>
      <c r="Q15" s="30"/>
      <c r="R15" s="30"/>
      <c r="S15" s="31">
        <f t="shared" si="3"/>
        <v>0</v>
      </c>
      <c r="T15" s="31">
        <f t="shared" si="4"/>
        <v>191312</v>
      </c>
      <c r="U15" s="31">
        <f t="shared" si="5"/>
        <v>1073</v>
      </c>
      <c r="V15" s="31">
        <f t="shared" si="6"/>
        <v>192385</v>
      </c>
    </row>
    <row r="16" spans="1:22" s="1" customFormat="1" ht="24.75" customHeight="1">
      <c r="A16" s="14" t="s">
        <v>149</v>
      </c>
      <c r="B16" s="30">
        <v>36217</v>
      </c>
      <c r="C16" s="30">
        <v>240</v>
      </c>
      <c r="D16" s="30">
        <f t="shared" si="0"/>
        <v>36457</v>
      </c>
      <c r="E16" s="30">
        <v>10425</v>
      </c>
      <c r="F16" s="30">
        <v>77</v>
      </c>
      <c r="G16" s="30">
        <f t="shared" si="1"/>
        <v>10502</v>
      </c>
      <c r="H16" s="30">
        <v>33047</v>
      </c>
      <c r="I16" s="30"/>
      <c r="J16" s="30">
        <f t="shared" si="2"/>
        <v>33047</v>
      </c>
      <c r="K16" s="30"/>
      <c r="L16" s="30"/>
      <c r="M16" s="31"/>
      <c r="N16" s="30"/>
      <c r="O16" s="30"/>
      <c r="P16" s="30"/>
      <c r="Q16" s="30"/>
      <c r="R16" s="30"/>
      <c r="S16" s="31">
        <f t="shared" si="3"/>
        <v>0</v>
      </c>
      <c r="T16" s="31">
        <f t="shared" si="4"/>
        <v>79689</v>
      </c>
      <c r="U16" s="31">
        <f t="shared" si="5"/>
        <v>317</v>
      </c>
      <c r="V16" s="31">
        <f t="shared" si="6"/>
        <v>80006</v>
      </c>
    </row>
    <row r="17" spans="1:22" s="1" customFormat="1" ht="26.25">
      <c r="A17" s="63" t="s">
        <v>229</v>
      </c>
      <c r="B17" s="31">
        <f aca="true" t="shared" si="7" ref="B17:I17">SUM(B11:B16)</f>
        <v>672491</v>
      </c>
      <c r="C17" s="31">
        <f t="shared" si="7"/>
        <v>4656</v>
      </c>
      <c r="D17" s="31">
        <f t="shared" si="7"/>
        <v>677147</v>
      </c>
      <c r="E17" s="31">
        <f t="shared" si="7"/>
        <v>194656</v>
      </c>
      <c r="F17" s="31">
        <f t="shared" si="7"/>
        <v>1502</v>
      </c>
      <c r="G17" s="31">
        <f t="shared" si="7"/>
        <v>196158</v>
      </c>
      <c r="H17" s="31">
        <f t="shared" si="7"/>
        <v>276789</v>
      </c>
      <c r="I17" s="31">
        <f t="shared" si="7"/>
        <v>0</v>
      </c>
      <c r="J17" s="31">
        <f t="shared" si="2"/>
        <v>276789</v>
      </c>
      <c r="K17" s="31">
        <f aca="true" t="shared" si="8" ref="K17:S17">SUM(K11:K16)</f>
        <v>100</v>
      </c>
      <c r="L17" s="31">
        <f t="shared" si="8"/>
        <v>0</v>
      </c>
      <c r="M17" s="31">
        <f t="shared" si="8"/>
        <v>100</v>
      </c>
      <c r="N17" s="31">
        <f t="shared" si="8"/>
        <v>2441</v>
      </c>
      <c r="O17" s="31">
        <f t="shared" si="8"/>
        <v>0</v>
      </c>
      <c r="P17" s="31">
        <f t="shared" si="8"/>
        <v>2441</v>
      </c>
      <c r="Q17" s="31">
        <f t="shared" si="8"/>
        <v>0</v>
      </c>
      <c r="R17" s="31">
        <f t="shared" si="8"/>
        <v>0</v>
      </c>
      <c r="S17" s="31">
        <f t="shared" si="8"/>
        <v>0</v>
      </c>
      <c r="T17" s="31">
        <f t="shared" si="4"/>
        <v>1146477</v>
      </c>
      <c r="U17" s="31">
        <f t="shared" si="5"/>
        <v>6158</v>
      </c>
      <c r="V17" s="31">
        <f t="shared" si="6"/>
        <v>1152635</v>
      </c>
    </row>
    <row r="18" spans="1:22" s="1" customFormat="1" ht="24.75" customHeight="1">
      <c r="A18" s="40" t="s">
        <v>32</v>
      </c>
      <c r="B18" s="31">
        <f aca="true" t="shared" si="9" ref="B18:I18">B10+B17</f>
        <v>952307</v>
      </c>
      <c r="C18" s="31">
        <f t="shared" si="9"/>
        <v>4694</v>
      </c>
      <c r="D18" s="31">
        <f t="shared" si="9"/>
        <v>957001</v>
      </c>
      <c r="E18" s="31">
        <f t="shared" si="9"/>
        <v>266186</v>
      </c>
      <c r="F18" s="31">
        <f t="shared" si="9"/>
        <v>1515</v>
      </c>
      <c r="G18" s="31">
        <f t="shared" si="9"/>
        <v>267701</v>
      </c>
      <c r="H18" s="31">
        <f t="shared" si="9"/>
        <v>522772</v>
      </c>
      <c r="I18" s="31">
        <f t="shared" si="9"/>
        <v>355</v>
      </c>
      <c r="J18" s="31">
        <f t="shared" si="2"/>
        <v>523127</v>
      </c>
      <c r="K18" s="31">
        <f aca="true" t="shared" si="10" ref="K18:S18">K10+K17</f>
        <v>131168</v>
      </c>
      <c r="L18" s="31">
        <f t="shared" si="10"/>
        <v>540</v>
      </c>
      <c r="M18" s="31">
        <f t="shared" si="10"/>
        <v>131708</v>
      </c>
      <c r="N18" s="31">
        <f t="shared" si="10"/>
        <v>2441</v>
      </c>
      <c r="O18" s="31">
        <f t="shared" si="10"/>
        <v>0</v>
      </c>
      <c r="P18" s="31">
        <f t="shared" si="10"/>
        <v>2441</v>
      </c>
      <c r="Q18" s="31">
        <f t="shared" si="10"/>
        <v>34505</v>
      </c>
      <c r="R18" s="31">
        <f t="shared" si="10"/>
        <v>-1025</v>
      </c>
      <c r="S18" s="31">
        <f t="shared" si="10"/>
        <v>33480</v>
      </c>
      <c r="T18" s="31">
        <f t="shared" si="4"/>
        <v>1909379</v>
      </c>
      <c r="U18" s="31">
        <f t="shared" si="5"/>
        <v>6079</v>
      </c>
      <c r="V18" s="31">
        <f t="shared" si="6"/>
        <v>1915458</v>
      </c>
    </row>
  </sheetData>
  <mergeCells count="13">
    <mergeCell ref="Q1:V1"/>
    <mergeCell ref="E7:G7"/>
    <mergeCell ref="T7:V7"/>
    <mergeCell ref="H7:J7"/>
    <mergeCell ref="K7:M7"/>
    <mergeCell ref="N7:P7"/>
    <mergeCell ref="Q7:S7"/>
    <mergeCell ref="A2:V2"/>
    <mergeCell ref="A3:V3"/>
    <mergeCell ref="A4:V4"/>
    <mergeCell ref="A7:A8"/>
    <mergeCell ref="B7:D7"/>
    <mergeCell ref="A5:V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V39"/>
  <sheetViews>
    <sheetView workbookViewId="0" topLeftCell="C1">
      <selection activeCell="O24" sqref="O24"/>
    </sheetView>
  </sheetViews>
  <sheetFormatPr defaultColWidth="9.140625" defaultRowHeight="12.75"/>
  <cols>
    <col min="1" max="1" width="22.8515625" style="7" bestFit="1" customWidth="1"/>
    <col min="2" max="22" width="7.28125" style="1" customWidth="1"/>
    <col min="23" max="16384" width="9.140625" style="1" customWidth="1"/>
  </cols>
  <sheetData>
    <row r="1" spans="11:22" ht="15.75">
      <c r="K1" s="117" t="s">
        <v>171</v>
      </c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 ht="15.75">
      <c r="A2" s="109" t="s">
        <v>12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1:22" ht="15.75">
      <c r="A3" s="109" t="s">
        <v>253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ht="15.75">
      <c r="A4" s="109" t="s">
        <v>235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</row>
    <row r="5" spans="1:22" ht="15.75">
      <c r="A5" s="109" t="s">
        <v>13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2" s="14" customFormat="1" ht="24.75" customHeight="1">
      <c r="A7" s="132" t="s">
        <v>14</v>
      </c>
      <c r="B7" s="118" t="s">
        <v>172</v>
      </c>
      <c r="C7" s="118"/>
      <c r="D7" s="118"/>
      <c r="E7" s="134" t="s">
        <v>186</v>
      </c>
      <c r="F7" s="135"/>
      <c r="G7" s="136"/>
      <c r="H7" s="134" t="s">
        <v>187</v>
      </c>
      <c r="I7" s="135"/>
      <c r="J7" s="136"/>
      <c r="K7" s="134" t="s">
        <v>188</v>
      </c>
      <c r="L7" s="135"/>
      <c r="M7" s="136"/>
      <c r="N7" s="134" t="s">
        <v>189</v>
      </c>
      <c r="O7" s="135"/>
      <c r="P7" s="136"/>
      <c r="Q7" s="134" t="s">
        <v>173</v>
      </c>
      <c r="R7" s="135"/>
      <c r="S7" s="136"/>
      <c r="T7" s="118" t="s">
        <v>18</v>
      </c>
      <c r="U7" s="118"/>
      <c r="V7" s="118"/>
    </row>
    <row r="8" spans="1:22" s="14" customFormat="1" ht="38.25">
      <c r="A8" s="133"/>
      <c r="B8" s="6" t="s">
        <v>437</v>
      </c>
      <c r="C8" s="6" t="s">
        <v>125</v>
      </c>
      <c r="D8" s="6" t="s">
        <v>438</v>
      </c>
      <c r="E8" s="6" t="s">
        <v>437</v>
      </c>
      <c r="F8" s="6" t="s">
        <v>125</v>
      </c>
      <c r="G8" s="6" t="s">
        <v>438</v>
      </c>
      <c r="H8" s="6" t="s">
        <v>437</v>
      </c>
      <c r="I8" s="6" t="s">
        <v>125</v>
      </c>
      <c r="J8" s="6" t="s">
        <v>438</v>
      </c>
      <c r="K8" s="6" t="s">
        <v>437</v>
      </c>
      <c r="L8" s="6" t="s">
        <v>125</v>
      </c>
      <c r="M8" s="6" t="s">
        <v>438</v>
      </c>
      <c r="N8" s="6" t="s">
        <v>437</v>
      </c>
      <c r="O8" s="6" t="s">
        <v>125</v>
      </c>
      <c r="P8" s="6" t="s">
        <v>438</v>
      </c>
      <c r="Q8" s="6" t="s">
        <v>437</v>
      </c>
      <c r="R8" s="6" t="s">
        <v>125</v>
      </c>
      <c r="S8" s="6" t="s">
        <v>438</v>
      </c>
      <c r="T8" s="6" t="s">
        <v>437</v>
      </c>
      <c r="U8" s="6" t="s">
        <v>125</v>
      </c>
      <c r="V8" s="6" t="s">
        <v>438</v>
      </c>
    </row>
    <row r="9" spans="1:22" s="14" customFormat="1" ht="12.75">
      <c r="A9" s="33" t="s">
        <v>389</v>
      </c>
      <c r="B9" s="94"/>
      <c r="C9" s="94"/>
      <c r="D9" s="94"/>
      <c r="E9" s="94"/>
      <c r="F9" s="94"/>
      <c r="G9" s="94"/>
      <c r="H9" s="95">
        <v>609</v>
      </c>
      <c r="I9" s="95"/>
      <c r="J9" s="95">
        <f>SUM(H9:I9)</f>
        <v>609</v>
      </c>
      <c r="K9" s="94"/>
      <c r="L9" s="94"/>
      <c r="M9" s="94"/>
      <c r="N9" s="94"/>
      <c r="O9" s="94"/>
      <c r="P9" s="94"/>
      <c r="Q9" s="94"/>
      <c r="R9" s="94"/>
      <c r="S9" s="94"/>
      <c r="T9" s="35">
        <f aca="true" t="shared" si="0" ref="T9:V10">B9+E9+H9+K9+N9+Q9</f>
        <v>609</v>
      </c>
      <c r="U9" s="35">
        <f t="shared" si="0"/>
        <v>0</v>
      </c>
      <c r="V9" s="35">
        <f t="shared" si="0"/>
        <v>609</v>
      </c>
    </row>
    <row r="10" spans="1:22" s="14" customFormat="1" ht="15" customHeight="1">
      <c r="A10" s="33" t="s">
        <v>156</v>
      </c>
      <c r="B10" s="34">
        <v>350</v>
      </c>
      <c r="C10" s="34"/>
      <c r="D10" s="34">
        <f>B10+C10</f>
        <v>350</v>
      </c>
      <c r="E10" s="34">
        <v>120</v>
      </c>
      <c r="F10" s="34"/>
      <c r="G10" s="34">
        <f>E10+F10</f>
        <v>120</v>
      </c>
      <c r="H10" s="34">
        <v>7444</v>
      </c>
      <c r="I10" s="34"/>
      <c r="J10" s="34">
        <f>H10+I10</f>
        <v>7444</v>
      </c>
      <c r="K10" s="34"/>
      <c r="L10" s="34"/>
      <c r="M10" s="34"/>
      <c r="N10" s="34"/>
      <c r="O10" s="34"/>
      <c r="P10" s="34"/>
      <c r="Q10" s="34"/>
      <c r="R10" s="34"/>
      <c r="S10" s="34"/>
      <c r="T10" s="35">
        <f t="shared" si="0"/>
        <v>7914</v>
      </c>
      <c r="U10" s="35">
        <f t="shared" si="0"/>
        <v>0</v>
      </c>
      <c r="V10" s="35">
        <f t="shared" si="0"/>
        <v>7914</v>
      </c>
    </row>
    <row r="11" spans="1:22" s="14" customFormat="1" ht="15" customHeight="1">
      <c r="A11" s="33" t="s">
        <v>174</v>
      </c>
      <c r="B11" s="34"/>
      <c r="C11" s="34"/>
      <c r="D11" s="34"/>
      <c r="E11" s="34"/>
      <c r="F11" s="34"/>
      <c r="G11" s="34"/>
      <c r="H11" s="34">
        <v>203</v>
      </c>
      <c r="I11" s="34"/>
      <c r="J11" s="34">
        <f aca="true" t="shared" si="1" ref="J11:J33">H11+I11</f>
        <v>203</v>
      </c>
      <c r="K11" s="34"/>
      <c r="L11" s="34"/>
      <c r="M11" s="34"/>
      <c r="N11" s="34"/>
      <c r="O11" s="34"/>
      <c r="P11" s="34"/>
      <c r="Q11" s="34"/>
      <c r="R11" s="34"/>
      <c r="S11" s="34"/>
      <c r="T11" s="35">
        <f aca="true" t="shared" si="2" ref="T11:T36">B11+E11+H11+K11+N11+Q11</f>
        <v>203</v>
      </c>
      <c r="U11" s="35">
        <f aca="true" t="shared" si="3" ref="U11:U36">C11+F11+I11+L11+O11+R11</f>
        <v>0</v>
      </c>
      <c r="V11" s="35">
        <f aca="true" t="shared" si="4" ref="V11:V36">D11+G11+J11+M11+P11+S11</f>
        <v>203</v>
      </c>
    </row>
    <row r="12" spans="1:22" s="14" customFormat="1" ht="15" customHeight="1">
      <c r="A12" s="33" t="s">
        <v>211</v>
      </c>
      <c r="B12" s="34"/>
      <c r="C12" s="34"/>
      <c r="D12" s="34"/>
      <c r="E12" s="34"/>
      <c r="F12" s="34"/>
      <c r="G12" s="34"/>
      <c r="H12" s="34">
        <v>6036</v>
      </c>
      <c r="I12" s="34"/>
      <c r="J12" s="34">
        <f t="shared" si="1"/>
        <v>6036</v>
      </c>
      <c r="K12" s="34"/>
      <c r="L12" s="34"/>
      <c r="M12" s="34"/>
      <c r="N12" s="34"/>
      <c r="O12" s="34"/>
      <c r="P12" s="34"/>
      <c r="Q12" s="34"/>
      <c r="R12" s="34"/>
      <c r="S12" s="34"/>
      <c r="T12" s="35">
        <f t="shared" si="2"/>
        <v>6036</v>
      </c>
      <c r="U12" s="35">
        <f t="shared" si="3"/>
        <v>0</v>
      </c>
      <c r="V12" s="35">
        <f t="shared" si="4"/>
        <v>6036</v>
      </c>
    </row>
    <row r="13" spans="1:22" s="14" customFormat="1" ht="15" customHeight="1">
      <c r="A13" s="33" t="s">
        <v>175</v>
      </c>
      <c r="B13" s="34"/>
      <c r="C13" s="34"/>
      <c r="D13" s="34"/>
      <c r="E13" s="34"/>
      <c r="F13" s="34"/>
      <c r="G13" s="34"/>
      <c r="H13" s="34">
        <v>14286</v>
      </c>
      <c r="I13" s="34"/>
      <c r="J13" s="34">
        <f t="shared" si="1"/>
        <v>14286</v>
      </c>
      <c r="K13" s="34"/>
      <c r="L13" s="34"/>
      <c r="M13" s="34"/>
      <c r="N13" s="34"/>
      <c r="O13" s="34"/>
      <c r="P13" s="34"/>
      <c r="Q13" s="34"/>
      <c r="R13" s="34"/>
      <c r="S13" s="34"/>
      <c r="T13" s="35">
        <f t="shared" si="2"/>
        <v>14286</v>
      </c>
      <c r="U13" s="35">
        <f t="shared" si="3"/>
        <v>0</v>
      </c>
      <c r="V13" s="35">
        <f t="shared" si="4"/>
        <v>14286</v>
      </c>
    </row>
    <row r="14" spans="1:22" s="14" customFormat="1" ht="15" customHeight="1">
      <c r="A14" s="33" t="s">
        <v>363</v>
      </c>
      <c r="B14" s="34"/>
      <c r="C14" s="34"/>
      <c r="D14" s="34"/>
      <c r="E14" s="34"/>
      <c r="F14" s="34"/>
      <c r="G14" s="34"/>
      <c r="H14" s="34">
        <v>10559</v>
      </c>
      <c r="I14" s="34"/>
      <c r="J14" s="34">
        <f t="shared" si="1"/>
        <v>10559</v>
      </c>
      <c r="K14" s="34">
        <v>61</v>
      </c>
      <c r="L14" s="34"/>
      <c r="M14" s="34">
        <f>SUM(K14:L14)</f>
        <v>61</v>
      </c>
      <c r="N14" s="34">
        <v>32000</v>
      </c>
      <c r="O14" s="34"/>
      <c r="P14" s="34">
        <f>SUM(N14:O14)</f>
        <v>32000</v>
      </c>
      <c r="Q14" s="34"/>
      <c r="R14" s="34"/>
      <c r="S14" s="34"/>
      <c r="T14" s="35">
        <f t="shared" si="2"/>
        <v>42620</v>
      </c>
      <c r="U14" s="35">
        <f t="shared" si="3"/>
        <v>0</v>
      </c>
      <c r="V14" s="35">
        <f t="shared" si="4"/>
        <v>42620</v>
      </c>
    </row>
    <row r="15" spans="1:22" s="14" customFormat="1" ht="15" customHeight="1">
      <c r="A15" s="33" t="s">
        <v>176</v>
      </c>
      <c r="B15" s="34"/>
      <c r="C15" s="34"/>
      <c r="D15" s="34"/>
      <c r="E15" s="34"/>
      <c r="F15" s="34"/>
      <c r="G15" s="34"/>
      <c r="H15" s="34">
        <v>27062</v>
      </c>
      <c r="I15" s="34">
        <v>355</v>
      </c>
      <c r="J15" s="34">
        <f t="shared" si="1"/>
        <v>27417</v>
      </c>
      <c r="K15" s="34"/>
      <c r="L15" s="34"/>
      <c r="M15" s="34"/>
      <c r="N15" s="34"/>
      <c r="O15" s="34"/>
      <c r="P15" s="34"/>
      <c r="Q15" s="34"/>
      <c r="R15" s="34"/>
      <c r="S15" s="34"/>
      <c r="T15" s="35">
        <f t="shared" si="2"/>
        <v>27062</v>
      </c>
      <c r="U15" s="35">
        <f t="shared" si="3"/>
        <v>355</v>
      </c>
      <c r="V15" s="35">
        <f t="shared" si="4"/>
        <v>27417</v>
      </c>
    </row>
    <row r="16" spans="1:22" s="14" customFormat="1" ht="15" customHeight="1">
      <c r="A16" s="33" t="s">
        <v>177</v>
      </c>
      <c r="B16" s="34"/>
      <c r="C16" s="34"/>
      <c r="D16" s="34"/>
      <c r="E16" s="34"/>
      <c r="F16" s="34"/>
      <c r="G16" s="34"/>
      <c r="H16" s="34"/>
      <c r="I16" s="34"/>
      <c r="J16" s="34">
        <f t="shared" si="1"/>
        <v>0</v>
      </c>
      <c r="K16" s="34"/>
      <c r="L16" s="34"/>
      <c r="M16" s="34"/>
      <c r="N16" s="34"/>
      <c r="O16" s="34"/>
      <c r="P16" s="34"/>
      <c r="Q16" s="34"/>
      <c r="R16" s="34"/>
      <c r="S16" s="34"/>
      <c r="T16" s="35">
        <f t="shared" si="2"/>
        <v>0</v>
      </c>
      <c r="U16" s="35">
        <f t="shared" si="3"/>
        <v>0</v>
      </c>
      <c r="V16" s="35">
        <f t="shared" si="4"/>
        <v>0</v>
      </c>
    </row>
    <row r="17" spans="1:22" s="14" customFormat="1" ht="15" customHeight="1">
      <c r="A17" s="33" t="s">
        <v>178</v>
      </c>
      <c r="B17" s="34">
        <v>10726</v>
      </c>
      <c r="C17" s="34">
        <v>40</v>
      </c>
      <c r="D17" s="34">
        <f aca="true" t="shared" si="5" ref="D17:D27">B17+C17</f>
        <v>10766</v>
      </c>
      <c r="E17" s="34">
        <v>3157</v>
      </c>
      <c r="F17" s="34">
        <v>13</v>
      </c>
      <c r="G17" s="34">
        <f>E17+F17</f>
        <v>3170</v>
      </c>
      <c r="H17" s="34">
        <v>292</v>
      </c>
      <c r="I17" s="34"/>
      <c r="J17" s="34">
        <f t="shared" si="1"/>
        <v>292</v>
      </c>
      <c r="K17" s="34"/>
      <c r="L17" s="34"/>
      <c r="M17" s="34"/>
      <c r="N17" s="34"/>
      <c r="O17" s="34"/>
      <c r="P17" s="34"/>
      <c r="Q17" s="34"/>
      <c r="R17" s="34"/>
      <c r="S17" s="34"/>
      <c r="T17" s="35">
        <f t="shared" si="2"/>
        <v>14175</v>
      </c>
      <c r="U17" s="35">
        <f t="shared" si="3"/>
        <v>53</v>
      </c>
      <c r="V17" s="35">
        <f t="shared" si="4"/>
        <v>14228</v>
      </c>
    </row>
    <row r="18" spans="1:22" s="14" customFormat="1" ht="15" customHeight="1">
      <c r="A18" s="33" t="s">
        <v>179</v>
      </c>
      <c r="B18" s="34">
        <v>32805</v>
      </c>
      <c r="C18" s="34">
        <v>135</v>
      </c>
      <c r="D18" s="34">
        <f t="shared" si="5"/>
        <v>32940</v>
      </c>
      <c r="E18" s="34">
        <v>9488</v>
      </c>
      <c r="F18" s="34">
        <v>44</v>
      </c>
      <c r="G18" s="34">
        <f>E18+F18</f>
        <v>9532</v>
      </c>
      <c r="H18" s="34">
        <v>4202</v>
      </c>
      <c r="I18" s="34"/>
      <c r="J18" s="34">
        <f t="shared" si="1"/>
        <v>4202</v>
      </c>
      <c r="K18" s="34"/>
      <c r="L18" s="34"/>
      <c r="M18" s="34"/>
      <c r="N18" s="34"/>
      <c r="O18" s="34"/>
      <c r="P18" s="34"/>
      <c r="Q18" s="34"/>
      <c r="R18" s="34"/>
      <c r="S18" s="34"/>
      <c r="T18" s="35">
        <f t="shared" si="2"/>
        <v>46495</v>
      </c>
      <c r="U18" s="35">
        <f t="shared" si="3"/>
        <v>179</v>
      </c>
      <c r="V18" s="35">
        <f t="shared" si="4"/>
        <v>46674</v>
      </c>
    </row>
    <row r="19" spans="1:22" s="29" customFormat="1" ht="15" customHeight="1">
      <c r="A19" s="36" t="s">
        <v>180</v>
      </c>
      <c r="B19" s="37">
        <f aca="true" t="shared" si="6" ref="B19:S19">SUM(B17:B18)</f>
        <v>43531</v>
      </c>
      <c r="C19" s="37">
        <f t="shared" si="6"/>
        <v>175</v>
      </c>
      <c r="D19" s="37">
        <f t="shared" si="6"/>
        <v>43706</v>
      </c>
      <c r="E19" s="37">
        <f t="shared" si="6"/>
        <v>12645</v>
      </c>
      <c r="F19" s="37">
        <f t="shared" si="6"/>
        <v>57</v>
      </c>
      <c r="G19" s="37">
        <f t="shared" si="6"/>
        <v>12702</v>
      </c>
      <c r="H19" s="37">
        <f t="shared" si="6"/>
        <v>4494</v>
      </c>
      <c r="I19" s="37">
        <f t="shared" si="6"/>
        <v>0</v>
      </c>
      <c r="J19" s="37">
        <f t="shared" si="6"/>
        <v>4494</v>
      </c>
      <c r="K19" s="37">
        <f t="shared" si="6"/>
        <v>0</v>
      </c>
      <c r="L19" s="37">
        <f t="shared" si="6"/>
        <v>0</v>
      </c>
      <c r="M19" s="37">
        <f t="shared" si="6"/>
        <v>0</v>
      </c>
      <c r="N19" s="37">
        <f t="shared" si="6"/>
        <v>0</v>
      </c>
      <c r="O19" s="37">
        <f t="shared" si="6"/>
        <v>0</v>
      </c>
      <c r="P19" s="37">
        <f t="shared" si="6"/>
        <v>0</v>
      </c>
      <c r="Q19" s="37">
        <f t="shared" si="6"/>
        <v>0</v>
      </c>
      <c r="R19" s="37">
        <f t="shared" si="6"/>
        <v>0</v>
      </c>
      <c r="S19" s="37">
        <f t="shared" si="6"/>
        <v>0</v>
      </c>
      <c r="T19" s="35">
        <f t="shared" si="2"/>
        <v>60670</v>
      </c>
      <c r="U19" s="35">
        <f t="shared" si="3"/>
        <v>232</v>
      </c>
      <c r="V19" s="35">
        <f t="shared" si="4"/>
        <v>60902</v>
      </c>
    </row>
    <row r="20" spans="1:22" s="14" customFormat="1" ht="15" customHeight="1">
      <c r="A20" s="33" t="s">
        <v>162</v>
      </c>
      <c r="B20" s="34">
        <v>207993</v>
      </c>
      <c r="C20" s="34">
        <v>-267</v>
      </c>
      <c r="D20" s="34">
        <f t="shared" si="5"/>
        <v>207726</v>
      </c>
      <c r="E20" s="34">
        <v>48853</v>
      </c>
      <c r="F20" s="34">
        <v>-85</v>
      </c>
      <c r="G20" s="34">
        <f>E20+F20</f>
        <v>48768</v>
      </c>
      <c r="H20" s="34">
        <v>136216</v>
      </c>
      <c r="I20" s="34"/>
      <c r="J20" s="34">
        <f t="shared" si="1"/>
        <v>136216</v>
      </c>
      <c r="K20" s="34">
        <v>48493</v>
      </c>
      <c r="L20" s="34">
        <v>40</v>
      </c>
      <c r="M20" s="34">
        <f>K20+L20</f>
        <v>48533</v>
      </c>
      <c r="N20" s="34">
        <v>17916</v>
      </c>
      <c r="O20" s="34">
        <v>500</v>
      </c>
      <c r="P20" s="34">
        <f>N20+O20</f>
        <v>18416</v>
      </c>
      <c r="Q20" s="34"/>
      <c r="R20" s="34"/>
      <c r="S20" s="34"/>
      <c r="T20" s="35">
        <f t="shared" si="2"/>
        <v>459471</v>
      </c>
      <c r="U20" s="35">
        <f t="shared" si="3"/>
        <v>188</v>
      </c>
      <c r="V20" s="35">
        <f t="shared" si="4"/>
        <v>459659</v>
      </c>
    </row>
    <row r="21" spans="1:22" s="14" customFormat="1" ht="15" customHeight="1">
      <c r="A21" s="33" t="s">
        <v>129</v>
      </c>
      <c r="B21" s="34">
        <v>590</v>
      </c>
      <c r="C21" s="34"/>
      <c r="D21" s="34">
        <f>B21+C21</f>
        <v>590</v>
      </c>
      <c r="E21" s="34">
        <v>189</v>
      </c>
      <c r="F21" s="34"/>
      <c r="G21" s="34">
        <f>E21+F21</f>
        <v>189</v>
      </c>
      <c r="H21" s="34">
        <v>450</v>
      </c>
      <c r="I21" s="34"/>
      <c r="J21" s="34">
        <f>H21+I21</f>
        <v>450</v>
      </c>
      <c r="K21" s="34"/>
      <c r="L21" s="34"/>
      <c r="M21" s="34"/>
      <c r="N21" s="34"/>
      <c r="O21" s="34"/>
      <c r="P21" s="34"/>
      <c r="Q21" s="34"/>
      <c r="R21" s="34"/>
      <c r="S21" s="34"/>
      <c r="T21" s="35">
        <f>B21+E21+H21+K21+N21+Q21</f>
        <v>1229</v>
      </c>
      <c r="U21" s="35">
        <f>C21+F21+I21+L21+O21+R21</f>
        <v>0</v>
      </c>
      <c r="V21" s="35">
        <f>D21+G21+J21+M21+P21+S21</f>
        <v>1229</v>
      </c>
    </row>
    <row r="22" spans="1:22" s="14" customFormat="1" ht="15" customHeight="1">
      <c r="A22" s="33" t="s">
        <v>163</v>
      </c>
      <c r="B22" s="34">
        <v>11403</v>
      </c>
      <c r="C22" s="34">
        <v>60</v>
      </c>
      <c r="D22" s="34">
        <f t="shared" si="5"/>
        <v>11463</v>
      </c>
      <c r="E22" s="34">
        <v>3265</v>
      </c>
      <c r="F22" s="34">
        <v>19</v>
      </c>
      <c r="G22" s="34">
        <f>E22+F22</f>
        <v>3284</v>
      </c>
      <c r="H22" s="34">
        <v>258</v>
      </c>
      <c r="I22" s="34"/>
      <c r="J22" s="34">
        <f t="shared" si="1"/>
        <v>258</v>
      </c>
      <c r="K22" s="34"/>
      <c r="L22" s="34"/>
      <c r="M22" s="34"/>
      <c r="N22" s="34"/>
      <c r="O22" s="34"/>
      <c r="P22" s="34"/>
      <c r="Q22" s="34"/>
      <c r="R22" s="34"/>
      <c r="S22" s="34"/>
      <c r="T22" s="35">
        <f t="shared" si="2"/>
        <v>14926</v>
      </c>
      <c r="U22" s="35">
        <f t="shared" si="3"/>
        <v>79</v>
      </c>
      <c r="V22" s="35">
        <f t="shared" si="4"/>
        <v>15005</v>
      </c>
    </row>
    <row r="23" spans="1:22" s="14" customFormat="1" ht="15" customHeight="1">
      <c r="A23" s="33" t="s">
        <v>164</v>
      </c>
      <c r="B23" s="34">
        <v>13277</v>
      </c>
      <c r="C23" s="34">
        <v>60</v>
      </c>
      <c r="D23" s="34">
        <f t="shared" si="5"/>
        <v>13337</v>
      </c>
      <c r="E23" s="34">
        <v>3668</v>
      </c>
      <c r="F23" s="34">
        <v>19</v>
      </c>
      <c r="G23" s="34">
        <f>E23+F23</f>
        <v>3687</v>
      </c>
      <c r="H23" s="34">
        <v>520</v>
      </c>
      <c r="I23" s="34"/>
      <c r="J23" s="34">
        <f t="shared" si="1"/>
        <v>520</v>
      </c>
      <c r="K23" s="34"/>
      <c r="L23" s="34"/>
      <c r="M23" s="34"/>
      <c r="N23" s="34"/>
      <c r="O23" s="34"/>
      <c r="P23" s="34"/>
      <c r="Q23" s="34"/>
      <c r="R23" s="34"/>
      <c r="S23" s="34"/>
      <c r="T23" s="35">
        <f t="shared" si="2"/>
        <v>17465</v>
      </c>
      <c r="U23" s="35">
        <f t="shared" si="3"/>
        <v>79</v>
      </c>
      <c r="V23" s="35">
        <f t="shared" si="4"/>
        <v>17544</v>
      </c>
    </row>
    <row r="24" spans="1:22" s="14" customFormat="1" ht="15" customHeight="1">
      <c r="A24" s="33" t="s">
        <v>181</v>
      </c>
      <c r="B24" s="34">
        <v>1036</v>
      </c>
      <c r="C24" s="34"/>
      <c r="D24" s="34">
        <f t="shared" si="5"/>
        <v>1036</v>
      </c>
      <c r="E24" s="34">
        <v>325</v>
      </c>
      <c r="F24" s="34"/>
      <c r="G24" s="34">
        <f>E24+F24</f>
        <v>325</v>
      </c>
      <c r="H24" s="34">
        <v>11340</v>
      </c>
      <c r="I24" s="34"/>
      <c r="J24" s="34">
        <f t="shared" si="1"/>
        <v>11340</v>
      </c>
      <c r="K24" s="34"/>
      <c r="L24" s="34"/>
      <c r="M24" s="34"/>
      <c r="N24" s="34"/>
      <c r="O24" s="34"/>
      <c r="P24" s="34"/>
      <c r="Q24" s="34"/>
      <c r="R24" s="34"/>
      <c r="S24" s="34"/>
      <c r="T24" s="35">
        <f t="shared" si="2"/>
        <v>12701</v>
      </c>
      <c r="U24" s="35">
        <f t="shared" si="3"/>
        <v>0</v>
      </c>
      <c r="V24" s="35">
        <f t="shared" si="4"/>
        <v>12701</v>
      </c>
    </row>
    <row r="25" spans="1:22" s="14" customFormat="1" ht="15" customHeight="1">
      <c r="A25" s="33" t="s">
        <v>182</v>
      </c>
      <c r="B25" s="34"/>
      <c r="C25" s="34"/>
      <c r="D25" s="34"/>
      <c r="E25" s="34"/>
      <c r="F25" s="34"/>
      <c r="G25" s="34"/>
      <c r="H25" s="34">
        <v>15000</v>
      </c>
      <c r="I25" s="34"/>
      <c r="J25" s="34">
        <f t="shared" si="1"/>
        <v>15000</v>
      </c>
      <c r="K25" s="34"/>
      <c r="L25" s="34"/>
      <c r="M25" s="34"/>
      <c r="N25" s="34"/>
      <c r="O25" s="34"/>
      <c r="P25" s="34"/>
      <c r="Q25" s="34"/>
      <c r="R25" s="34"/>
      <c r="S25" s="34"/>
      <c r="T25" s="35">
        <f t="shared" si="2"/>
        <v>15000</v>
      </c>
      <c r="U25" s="35">
        <f t="shared" si="3"/>
        <v>0</v>
      </c>
      <c r="V25" s="35">
        <f t="shared" si="4"/>
        <v>15000</v>
      </c>
    </row>
    <row r="26" spans="1:22" s="14" customFormat="1" ht="15" customHeight="1">
      <c r="A26" s="33" t="s">
        <v>59</v>
      </c>
      <c r="B26" s="34"/>
      <c r="C26" s="34"/>
      <c r="D26" s="34"/>
      <c r="E26" s="34"/>
      <c r="F26" s="34"/>
      <c r="G26" s="34"/>
      <c r="H26" s="34">
        <v>40</v>
      </c>
      <c r="I26" s="34"/>
      <c r="J26" s="34">
        <f t="shared" si="1"/>
        <v>40</v>
      </c>
      <c r="K26" s="34"/>
      <c r="L26" s="34"/>
      <c r="M26" s="34"/>
      <c r="N26" s="34"/>
      <c r="O26" s="34"/>
      <c r="P26" s="34"/>
      <c r="Q26" s="34"/>
      <c r="R26" s="34"/>
      <c r="S26" s="34"/>
      <c r="T26" s="35">
        <f t="shared" si="2"/>
        <v>40</v>
      </c>
      <c r="U26" s="35">
        <f t="shared" si="3"/>
        <v>0</v>
      </c>
      <c r="V26" s="35">
        <f t="shared" si="4"/>
        <v>40</v>
      </c>
    </row>
    <row r="27" spans="1:22" s="14" customFormat="1" ht="15" customHeight="1">
      <c r="A27" s="33" t="s">
        <v>183</v>
      </c>
      <c r="B27" s="34">
        <v>1636</v>
      </c>
      <c r="C27" s="34">
        <v>10</v>
      </c>
      <c r="D27" s="34">
        <f t="shared" si="5"/>
        <v>1646</v>
      </c>
      <c r="E27" s="34">
        <v>503</v>
      </c>
      <c r="F27" s="34">
        <v>3</v>
      </c>
      <c r="G27" s="34">
        <f>E27+F27</f>
        <v>506</v>
      </c>
      <c r="H27" s="34">
        <v>300</v>
      </c>
      <c r="I27" s="34"/>
      <c r="J27" s="34">
        <f t="shared" si="1"/>
        <v>300</v>
      </c>
      <c r="K27" s="34"/>
      <c r="L27" s="34"/>
      <c r="M27" s="34"/>
      <c r="N27" s="34"/>
      <c r="O27" s="34"/>
      <c r="P27" s="34"/>
      <c r="Q27" s="34"/>
      <c r="R27" s="34"/>
      <c r="S27" s="34"/>
      <c r="T27" s="35">
        <f t="shared" si="2"/>
        <v>2439</v>
      </c>
      <c r="U27" s="35">
        <f t="shared" si="3"/>
        <v>13</v>
      </c>
      <c r="V27" s="35">
        <f t="shared" si="4"/>
        <v>2452</v>
      </c>
    </row>
    <row r="28" spans="1:22" s="14" customFormat="1" ht="15" customHeight="1">
      <c r="A28" s="33" t="s">
        <v>364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>
        <v>4</v>
      </c>
      <c r="O28" s="34"/>
      <c r="P28" s="34">
        <f>SUM(N28:O28)</f>
        <v>4</v>
      </c>
      <c r="Q28" s="34"/>
      <c r="R28" s="34"/>
      <c r="S28" s="34"/>
      <c r="T28" s="35">
        <f t="shared" si="2"/>
        <v>4</v>
      </c>
      <c r="U28" s="35">
        <f t="shared" si="3"/>
        <v>0</v>
      </c>
      <c r="V28" s="35">
        <f t="shared" si="4"/>
        <v>4</v>
      </c>
    </row>
    <row r="29" spans="1:22" s="14" customFormat="1" ht="15" customHeight="1">
      <c r="A29" s="33" t="s">
        <v>390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>
        <v>150</v>
      </c>
      <c r="R29" s="34"/>
      <c r="S29" s="34">
        <f>SUM(Q29:R29)</f>
        <v>150</v>
      </c>
      <c r="T29" s="35">
        <f t="shared" si="2"/>
        <v>150</v>
      </c>
      <c r="U29" s="35">
        <f t="shared" si="3"/>
        <v>0</v>
      </c>
      <c r="V29" s="35">
        <f t="shared" si="4"/>
        <v>150</v>
      </c>
    </row>
    <row r="30" spans="1:22" s="14" customFormat="1" ht="15" customHeight="1">
      <c r="A30" s="33" t="s">
        <v>86</v>
      </c>
      <c r="B30" s="34"/>
      <c r="C30" s="34"/>
      <c r="D30" s="34"/>
      <c r="E30" s="34">
        <v>1962</v>
      </c>
      <c r="F30" s="34"/>
      <c r="G30" s="34">
        <f>E30+F30</f>
        <v>1962</v>
      </c>
      <c r="H30" s="34">
        <v>120</v>
      </c>
      <c r="I30" s="34"/>
      <c r="J30" s="34">
        <f t="shared" si="1"/>
        <v>120</v>
      </c>
      <c r="K30" s="33"/>
      <c r="L30" s="33"/>
      <c r="M30" s="34"/>
      <c r="N30" s="33"/>
      <c r="O30" s="33"/>
      <c r="P30" s="34"/>
      <c r="Q30" s="34">
        <v>24319</v>
      </c>
      <c r="R30" s="34">
        <v>-1025</v>
      </c>
      <c r="S30" s="34">
        <f>Q30+R30</f>
        <v>23294</v>
      </c>
      <c r="T30" s="35">
        <f t="shared" si="2"/>
        <v>26401</v>
      </c>
      <c r="U30" s="35">
        <f t="shared" si="3"/>
        <v>-1025</v>
      </c>
      <c r="V30" s="35">
        <f t="shared" si="4"/>
        <v>25376</v>
      </c>
    </row>
    <row r="31" spans="1:22" s="14" customFormat="1" ht="15" customHeight="1">
      <c r="A31" s="33" t="s">
        <v>391</v>
      </c>
      <c r="B31" s="34"/>
      <c r="C31" s="34"/>
      <c r="D31" s="34"/>
      <c r="E31" s="34"/>
      <c r="F31" s="34"/>
      <c r="G31" s="34"/>
      <c r="H31" s="34"/>
      <c r="I31" s="34"/>
      <c r="J31" s="34"/>
      <c r="K31" s="33"/>
      <c r="L31" s="33"/>
      <c r="M31" s="34"/>
      <c r="N31" s="33"/>
      <c r="O31" s="33"/>
      <c r="P31" s="34"/>
      <c r="Q31" s="34">
        <v>124</v>
      </c>
      <c r="R31" s="34"/>
      <c r="S31" s="34">
        <f>Q31+R31</f>
        <v>124</v>
      </c>
      <c r="T31" s="35">
        <f t="shared" si="2"/>
        <v>124</v>
      </c>
      <c r="U31" s="35">
        <f t="shared" si="3"/>
        <v>0</v>
      </c>
      <c r="V31" s="35">
        <f t="shared" si="4"/>
        <v>124</v>
      </c>
    </row>
    <row r="32" spans="1:22" s="14" customFormat="1" ht="15" customHeight="1">
      <c r="A32" s="33" t="s">
        <v>184</v>
      </c>
      <c r="B32" s="34"/>
      <c r="C32" s="34"/>
      <c r="D32" s="34"/>
      <c r="E32" s="34"/>
      <c r="F32" s="34"/>
      <c r="G32" s="34"/>
      <c r="H32" s="34"/>
      <c r="I32" s="34"/>
      <c r="J32" s="34">
        <f t="shared" si="1"/>
        <v>0</v>
      </c>
      <c r="K32" s="33"/>
      <c r="L32" s="33"/>
      <c r="M32" s="34"/>
      <c r="N32" s="33"/>
      <c r="O32" s="33"/>
      <c r="P32" s="34"/>
      <c r="Q32" s="34">
        <v>9912</v>
      </c>
      <c r="R32" s="34"/>
      <c r="S32" s="34">
        <f>Q32+R32</f>
        <v>9912</v>
      </c>
      <c r="T32" s="35">
        <f t="shared" si="2"/>
        <v>9912</v>
      </c>
      <c r="U32" s="35">
        <f t="shared" si="3"/>
        <v>0</v>
      </c>
      <c r="V32" s="35">
        <f t="shared" si="4"/>
        <v>9912</v>
      </c>
    </row>
    <row r="33" spans="1:22" s="14" customFormat="1" ht="15" customHeight="1">
      <c r="A33" s="33" t="s">
        <v>150</v>
      </c>
      <c r="B33" s="34"/>
      <c r="C33" s="34"/>
      <c r="D33" s="34"/>
      <c r="E33" s="34"/>
      <c r="F33" s="34"/>
      <c r="G33" s="34"/>
      <c r="H33" s="34">
        <v>10320</v>
      </c>
      <c r="I33" s="34"/>
      <c r="J33" s="34">
        <f t="shared" si="1"/>
        <v>10320</v>
      </c>
      <c r="K33" s="34"/>
      <c r="L33" s="34"/>
      <c r="M33" s="34"/>
      <c r="N33" s="34"/>
      <c r="O33" s="34"/>
      <c r="P33" s="34"/>
      <c r="Q33" s="34"/>
      <c r="R33" s="34"/>
      <c r="S33" s="34"/>
      <c r="T33" s="35">
        <f t="shared" si="2"/>
        <v>10320</v>
      </c>
      <c r="U33" s="35">
        <f t="shared" si="3"/>
        <v>0</v>
      </c>
      <c r="V33" s="35">
        <f t="shared" si="4"/>
        <v>10320</v>
      </c>
    </row>
    <row r="34" spans="1:22" s="14" customFormat="1" ht="15" customHeight="1">
      <c r="A34" s="33" t="s">
        <v>365</v>
      </c>
      <c r="B34" s="34"/>
      <c r="C34" s="34"/>
      <c r="D34" s="34"/>
      <c r="E34" s="34"/>
      <c r="F34" s="34"/>
      <c r="G34" s="34"/>
      <c r="H34" s="34"/>
      <c r="I34" s="34"/>
      <c r="J34" s="34"/>
      <c r="K34" s="34">
        <v>394</v>
      </c>
      <c r="L34" s="34"/>
      <c r="M34" s="34">
        <f>SUM(K34:L34)</f>
        <v>394</v>
      </c>
      <c r="N34" s="34"/>
      <c r="O34" s="34"/>
      <c r="P34" s="34"/>
      <c r="Q34" s="34"/>
      <c r="R34" s="34"/>
      <c r="S34" s="34"/>
      <c r="T34" s="35">
        <f t="shared" si="2"/>
        <v>394</v>
      </c>
      <c r="U34" s="35">
        <f t="shared" si="3"/>
        <v>0</v>
      </c>
      <c r="V34" s="35">
        <f t="shared" si="4"/>
        <v>394</v>
      </c>
    </row>
    <row r="35" spans="1:22" s="14" customFormat="1" ht="15" customHeight="1">
      <c r="A35" s="33" t="s">
        <v>392</v>
      </c>
      <c r="B35" s="34"/>
      <c r="C35" s="34"/>
      <c r="D35" s="34"/>
      <c r="E35" s="34"/>
      <c r="F35" s="34"/>
      <c r="G35" s="34"/>
      <c r="H35" s="34">
        <v>726</v>
      </c>
      <c r="I35" s="34"/>
      <c r="J35" s="34">
        <f>SUM(H35:I35)</f>
        <v>726</v>
      </c>
      <c r="K35" s="34"/>
      <c r="L35" s="34"/>
      <c r="M35" s="34"/>
      <c r="N35" s="34"/>
      <c r="O35" s="34"/>
      <c r="P35" s="34"/>
      <c r="Q35" s="34"/>
      <c r="R35" s="34"/>
      <c r="S35" s="34"/>
      <c r="T35" s="35">
        <f t="shared" si="2"/>
        <v>726</v>
      </c>
      <c r="U35" s="35">
        <f t="shared" si="3"/>
        <v>0</v>
      </c>
      <c r="V35" s="35">
        <f t="shared" si="4"/>
        <v>726</v>
      </c>
    </row>
    <row r="36" spans="1:22" s="14" customFormat="1" ht="15" customHeight="1">
      <c r="A36" s="33" t="s">
        <v>366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>
        <v>32200</v>
      </c>
      <c r="O36" s="34"/>
      <c r="P36" s="34">
        <f>SUM(N36:O36)</f>
        <v>32200</v>
      </c>
      <c r="Q36" s="34"/>
      <c r="R36" s="34"/>
      <c r="S36" s="34"/>
      <c r="T36" s="35">
        <f t="shared" si="2"/>
        <v>32200</v>
      </c>
      <c r="U36" s="35">
        <f t="shared" si="3"/>
        <v>0</v>
      </c>
      <c r="V36" s="35">
        <f t="shared" si="4"/>
        <v>32200</v>
      </c>
    </row>
    <row r="37" spans="1:22" s="14" customFormat="1" ht="25.5">
      <c r="A37" s="70" t="s">
        <v>185</v>
      </c>
      <c r="B37" s="35">
        <f>SUM(B19:B36)+B10+B11+B14+B13+B15+B16+B12+B9</f>
        <v>279816</v>
      </c>
      <c r="C37" s="35">
        <f aca="true" t="shared" si="7" ref="C37:V37">SUM(C19:C36)+C10+C11+C14+C13+C15+C16+C12+C9</f>
        <v>38</v>
      </c>
      <c r="D37" s="35">
        <f t="shared" si="7"/>
        <v>279854</v>
      </c>
      <c r="E37" s="35">
        <f t="shared" si="7"/>
        <v>71530</v>
      </c>
      <c r="F37" s="35">
        <f t="shared" si="7"/>
        <v>13</v>
      </c>
      <c r="G37" s="35">
        <f t="shared" si="7"/>
        <v>71543</v>
      </c>
      <c r="H37" s="35">
        <f t="shared" si="7"/>
        <v>245983</v>
      </c>
      <c r="I37" s="35">
        <f t="shared" si="7"/>
        <v>355</v>
      </c>
      <c r="J37" s="35">
        <f t="shared" si="7"/>
        <v>246338</v>
      </c>
      <c r="K37" s="35">
        <f t="shared" si="7"/>
        <v>48948</v>
      </c>
      <c r="L37" s="35">
        <f t="shared" si="7"/>
        <v>40</v>
      </c>
      <c r="M37" s="35">
        <f t="shared" si="7"/>
        <v>48988</v>
      </c>
      <c r="N37" s="35">
        <f t="shared" si="7"/>
        <v>82120</v>
      </c>
      <c r="O37" s="35">
        <f t="shared" si="7"/>
        <v>500</v>
      </c>
      <c r="P37" s="35">
        <f t="shared" si="7"/>
        <v>82620</v>
      </c>
      <c r="Q37" s="35">
        <f t="shared" si="7"/>
        <v>34505</v>
      </c>
      <c r="R37" s="35">
        <f t="shared" si="7"/>
        <v>-1025</v>
      </c>
      <c r="S37" s="35">
        <f t="shared" si="7"/>
        <v>33480</v>
      </c>
      <c r="T37" s="35">
        <f t="shared" si="7"/>
        <v>762902</v>
      </c>
      <c r="U37" s="35">
        <f>SUM(U19:U36)+U10+U11+U14+U13+U15+U16+U12+U9</f>
        <v>-79</v>
      </c>
      <c r="V37" s="35">
        <f t="shared" si="7"/>
        <v>762823</v>
      </c>
    </row>
    <row r="38" spans="1:20" ht="15.7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8"/>
    </row>
    <row r="39" ht="15.75">
      <c r="T39" s="8"/>
    </row>
  </sheetData>
  <mergeCells count="13">
    <mergeCell ref="H7:J7"/>
    <mergeCell ref="K7:M7"/>
    <mergeCell ref="N7:P7"/>
    <mergeCell ref="A7:A8"/>
    <mergeCell ref="B7:D7"/>
    <mergeCell ref="K1:V1"/>
    <mergeCell ref="Q7:S7"/>
    <mergeCell ref="T7:V7"/>
    <mergeCell ref="A2:V2"/>
    <mergeCell ref="A3:V3"/>
    <mergeCell ref="A4:V4"/>
    <mergeCell ref="A5:V5"/>
    <mergeCell ref="E7:G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2009-02-25T12:59:10Z</cp:lastPrinted>
  <dcterms:created xsi:type="dcterms:W3CDTF">2007-01-15T16:24:15Z</dcterms:created>
  <dcterms:modified xsi:type="dcterms:W3CDTF">2009-02-25T12:59:32Z</dcterms:modified>
  <cp:category/>
  <cp:version/>
  <cp:contentType/>
  <cp:contentStatus/>
</cp:coreProperties>
</file>