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65476" windowWidth="15480" windowHeight="11640" activeTab="0"/>
  </bookViews>
  <sheets>
    <sheet name="m-önk" sheetId="1" r:id="rId1"/>
    <sheet name="m-főbb jogcím" sheetId="2" r:id="rId2"/>
    <sheet name="egyensúly" sheetId="3" r:id="rId3"/>
    <sheet name="felh. bev. int" sheetId="4" r:id="rId4"/>
    <sheet name="felh. bev." sheetId="5" r:id="rId5"/>
    <sheet name="műk.bev. int." sheetId="6" r:id="rId6"/>
    <sheet name="m.c.bev PH szf." sheetId="7" r:id="rId7"/>
    <sheet name="sajátos műk.bev" sheetId="8" r:id="rId8"/>
    <sheet name="normatíva" sheetId="9" r:id="rId9"/>
    <sheet name="tám, végl. pe.átv" sheetId="10" r:id="rId10"/>
    <sheet name="felh. kiad. int." sheetId="11" r:id="rId11"/>
    <sheet name="felhalm. kiad." sheetId="12" r:id="rId12"/>
    <sheet name="műk. és egéb kiad. int." sheetId="13" r:id="rId13"/>
    <sheet name="m.c.kiad. PH szf." sheetId="14" r:id="rId14"/>
    <sheet name="tartalék" sheetId="15" r:id="rId15"/>
    <sheet name="m-ph" sheetId="16" r:id="rId16"/>
    <sheet name="int-összesen" sheetId="17" r:id="rId17"/>
    <sheet name="m-gamesz " sheetId="18" r:id="rId18"/>
    <sheet name="m-Bibó " sheetId="19" r:id="rId19"/>
    <sheet name="m-Illyés " sheetId="20" r:id="rId20"/>
    <sheet name="m-ovoda " sheetId="21" r:id="rId21"/>
    <sheet name="m-Teréz A " sheetId="22" r:id="rId22"/>
    <sheet name="m-Festetics" sheetId="23" r:id="rId23"/>
    <sheet name="likvid" sheetId="24" r:id="rId24"/>
    <sheet name="likvid int" sheetId="25" r:id="rId25"/>
    <sheet name="int.tám" sheetId="26" r:id="rId26"/>
    <sheet name="gördülő" sheetId="27" r:id="rId27"/>
    <sheet name="létszám" sheetId="28" r:id="rId28"/>
    <sheet name="vagyonmérleg" sheetId="29" r:id="rId29"/>
    <sheet name="kötváll." sheetId="30" r:id="rId30"/>
    <sheet name="közvetett t." sheetId="31" r:id="rId31"/>
    <sheet name="hitelállomány" sheetId="32" r:id="rId32"/>
    <sheet name="rend. felsor" sheetId="33" r:id="rId33"/>
    <sheet name="mc. pe. átad" sheetId="34" r:id="rId34"/>
    <sheet name="ellátottak" sheetId="35" r:id="rId35"/>
    <sheet name="Gamesz műk bev szf" sheetId="36" r:id="rId36"/>
    <sheet name="műkc.kiad" sheetId="37" r:id="rId37"/>
    <sheet name="Gamesz műk.kiad.szf" sheetId="38" r:id="rId38"/>
    <sheet name="fedezet nélk beruh." sheetId="39" r:id="rId39"/>
    <sheet name="pályázat" sheetId="40" r:id="rId40"/>
  </sheets>
  <definedNames>
    <definedName name="_xlnm.Print_Titles" localSheetId="34">'ellátottak'!$7:$8</definedName>
    <definedName name="_xlnm.Print_Titles" localSheetId="4">'felh. bev.'!$7:$7</definedName>
    <definedName name="_xlnm.Print_Titles" localSheetId="11">'felhalm. kiad.'!$7:$7</definedName>
    <definedName name="_xlnm.Print_Titles" localSheetId="35">'Gamesz műk bev szf'!$8:$9</definedName>
    <definedName name="_xlnm.Print_Titles" localSheetId="37">'Gamesz műk.kiad.szf'!$7:$7</definedName>
    <definedName name="_xlnm.Print_Titles" localSheetId="29">'kötváll.'!$6:$7</definedName>
    <definedName name="_xlnm.Print_Titles" localSheetId="27">'létszám'!$6:$7</definedName>
    <definedName name="_xlnm.Print_Titles" localSheetId="33">'mc. pe. átad'!$7:$7</definedName>
    <definedName name="_xlnm.Print_Titles" localSheetId="8">'normatíva'!$6:$8</definedName>
    <definedName name="_xlnm.Print_Titles" localSheetId="9">'tám, végl. pe.átv'!$7:$7</definedName>
  </definedNames>
  <calcPr fullCalcOnLoad="1"/>
</workbook>
</file>

<file path=xl/sharedStrings.xml><?xml version="1.0" encoding="utf-8"?>
<sst xmlns="http://schemas.openxmlformats.org/spreadsheetml/2006/main" count="3280" uniqueCount="1786">
  <si>
    <t>Déli elkerülő út tanulmányi terve</t>
  </si>
  <si>
    <t>Brunszvik T.N.O.Ó. Sugár u. épület bővítése, akadálymentesítése I. ütem</t>
  </si>
  <si>
    <t>Játszótérfejlesztés</t>
  </si>
  <si>
    <t>Immateriális javak vásárlása összesen:</t>
  </si>
  <si>
    <t>Észak-nyugati városrész csapadékvíz-csatorna ép. I. ütem (befogadótól Kisfaludy utcáig)</t>
  </si>
  <si>
    <t>Arany János utca-Árpád utca csapadékvíz elvezetés, útburkolat építés</t>
  </si>
  <si>
    <t>Fejlesztési igény mindösszesen:</t>
  </si>
  <si>
    <t>Római utca járda kivitelezése</t>
  </si>
  <si>
    <t>Illyés Gyula Általános és Művészeti Iskola fűtés- és világításkorszerűsítés, főépület és tornaterem összekötő folyosó felújítása</t>
  </si>
  <si>
    <t>Petőfi u. útburkolatának felújítási terve</t>
  </si>
  <si>
    <t>Brunszvik T. N. O. Ó. sugár utcai épületének bővítése II. ütem</t>
  </si>
  <si>
    <t>Egregyi utca járdaépítés kivitelezés</t>
  </si>
  <si>
    <t>Északnyugati városrész csapadékvíz elvezetési munkái II. ütem</t>
  </si>
  <si>
    <t>Északnyugati városrész csapadékvíz elvezetési munkái III. ütem</t>
  </si>
  <si>
    <t>Északnyugati városrész csapadékvíz elvezetési munkái IV. ütem</t>
  </si>
  <si>
    <t>Fecske utca szélesítése, csapadékvíz elvezetése</t>
  </si>
  <si>
    <t>Zrínyi M. utcai járdafelújítás befejező szakasza</t>
  </si>
  <si>
    <t>Vörösmarty utca teljes rekonstrukció</t>
  </si>
  <si>
    <t>Európa lakópark É-i és D-i bekötőútjainak csapadékvíz elvezetése</t>
  </si>
  <si>
    <t>Balassi utca útburkolat kiépítése</t>
  </si>
  <si>
    <t>Dr. Babocsay utca rendezése ( 1551/6 hrsz-tól északi irányba)</t>
  </si>
  <si>
    <t>Római utca út tervezés, kivitelezés</t>
  </si>
  <si>
    <t>Tervezett összeg</t>
  </si>
  <si>
    <t>Meglévő gyalogátkelőhelyek szabványos megvilágítása</t>
  </si>
  <si>
    <t>Környezetvédelmi és Vízügyi Célelőirányzat 2005.</t>
  </si>
  <si>
    <t>II/3.  Illyés Gyula Ált. és Műv. Iskola</t>
  </si>
  <si>
    <t>II/4.  Brunszvik T. N. O. Óvoda</t>
  </si>
  <si>
    <t>II/5.  Teréz Anya Szociális Integr. Int.</t>
  </si>
  <si>
    <t>II/6.  Gróf I. Festetics György Műv. Kp.</t>
  </si>
  <si>
    <t>Árpád kori templom és a Római kori villa állagmegóvása</t>
  </si>
  <si>
    <t>Út, járda, csapadékcsatorna felújítása</t>
  </si>
  <si>
    <t>Épületfelújítás</t>
  </si>
  <si>
    <t>Városfejlesztési feladatok érdekében tartalék</t>
  </si>
  <si>
    <t xml:space="preserve">működési célú és egyéb bevételek  </t>
  </si>
  <si>
    <t>Gamesz és részben önállóan gazd. Int. Működési c. pe. átv.összesen</t>
  </si>
  <si>
    <t>Munkaügyi Kp. (közhasznú munka)</t>
  </si>
  <si>
    <t>szociálpolitikai juttatások</t>
  </si>
  <si>
    <t>saját erő</t>
  </si>
  <si>
    <t>Rendszeres pénzbeli ellátás</t>
  </si>
  <si>
    <r>
      <t xml:space="preserve">Ápolási díj (méltányosságból) </t>
    </r>
    <r>
      <rPr>
        <i/>
        <sz val="12"/>
        <rFont val="Times New Roman"/>
        <family val="1"/>
      </rPr>
      <t>(3 fő)</t>
    </r>
  </si>
  <si>
    <t>Rendszeres gyermekvédelmi pénzbeli ellátás</t>
  </si>
  <si>
    <t>Étkezési térítési díj</t>
  </si>
  <si>
    <t>Rendszeres gyermekvédelmi támogatás</t>
  </si>
  <si>
    <t>Eseti pénzbeni szociáli ellátás</t>
  </si>
  <si>
    <t>Átmeneti szociális segély</t>
  </si>
  <si>
    <t>Rendkívüli átmeneti segély</t>
  </si>
  <si>
    <t xml:space="preserve">     (nyugdíjmin.100%=25.800,- Ft/fő 60 fő)</t>
  </si>
  <si>
    <t>Temetési segélyek</t>
  </si>
  <si>
    <t>Temetési hozzájárulás</t>
  </si>
  <si>
    <t>Közgyógyellátás</t>
  </si>
  <si>
    <t>Köztemetés</t>
  </si>
  <si>
    <t>Eseti pénzbeli gyermekkvédelmi ellátás</t>
  </si>
  <si>
    <t>Rendkívüli gyermekvédelmi támogatás</t>
  </si>
  <si>
    <t>Újszülöttek támogatása</t>
  </si>
  <si>
    <t>Ápolási díj alanyi jogon</t>
  </si>
  <si>
    <t>állami támo-gatás</t>
  </si>
  <si>
    <t xml:space="preserve">     (min. a legolcsóbb temetés 10 %-a, max. a teljes ö. lehet)</t>
  </si>
  <si>
    <t xml:space="preserve">     (éves gyógyszerkészlet 30 %-a)</t>
  </si>
  <si>
    <t>II/1. Gazdasági Műszaki Ellátó Szervezete</t>
  </si>
  <si>
    <t>II/2. Bibó István Alternatív Gimnázium és Szakközépiskola</t>
  </si>
  <si>
    <t>12. számú melléklet</t>
  </si>
  <si>
    <t>Illyés Gyula Általános és Művészeti Iskola</t>
  </si>
  <si>
    <t>Működési célú bevételek és kiadások</t>
  </si>
  <si>
    <t>Önkormányzatok sajátos működési bevételei</t>
  </si>
  <si>
    <t xml:space="preserve">   Átengedett központi adók, SZJA 8 %</t>
  </si>
  <si>
    <t xml:space="preserve">     g.) Fejlesztési célú pénzmaradvány</t>
  </si>
  <si>
    <t xml:space="preserve">    1. Finanszírozási bevétel befektetés célú</t>
  </si>
  <si>
    <t xml:space="preserve">    2. Finanszírozási bevétel forgatási célú</t>
  </si>
  <si>
    <t>3/1. számú melléklet</t>
  </si>
  <si>
    <t>3/2. számú melléklet</t>
  </si>
  <si>
    <t>3/3. számú melléklet</t>
  </si>
  <si>
    <t>3/4. számú melléklet</t>
  </si>
  <si>
    <t>3/5. számú melléklet</t>
  </si>
  <si>
    <t>BEVÉTELEK  mindösszesen:</t>
  </si>
  <si>
    <t>1. Felhalmozási kiadás</t>
  </si>
  <si>
    <t>bevétel-kiadás 2009. évi előirányzata és 2010., 2011. évi terve</t>
  </si>
  <si>
    <t>2011. év</t>
  </si>
  <si>
    <t xml:space="preserve">         2.3. Bírságok, pótlékok és egyéb sajátos bevételek</t>
  </si>
  <si>
    <t>II. Támogatások</t>
  </si>
  <si>
    <t xml:space="preserve">    1. Önkormányzat költségvetési támogatása</t>
  </si>
  <si>
    <t xml:space="preserve">         1.1. Normatív hozzájárulások</t>
  </si>
  <si>
    <t xml:space="preserve">         1.2. Központosított előirányzatok</t>
  </si>
  <si>
    <t xml:space="preserve">         1.3. Normatív kötött felhasználású támogatások</t>
  </si>
  <si>
    <t xml:space="preserve">    1. Működési célú hitel felvétele</t>
  </si>
  <si>
    <t xml:space="preserve">    1. Előző évi előirányzat-maradvány, pénzmaradvány igénybevétele</t>
  </si>
  <si>
    <t>BEVÉTELEK MINDÖSSZESEN:</t>
  </si>
  <si>
    <t>Kölcsey Ferenc Gimnázium Zalaegerszeg</t>
  </si>
  <si>
    <t>Hernátszentandrás Község Önkormányzata</t>
  </si>
  <si>
    <t>Pilisszentkeresztúri Önkormányzat</t>
  </si>
  <si>
    <t>Batyki Általános Óvoda tagintézete</t>
  </si>
  <si>
    <t xml:space="preserve">    1. Felhalmozási célú pénzeszköz átvétel</t>
  </si>
  <si>
    <t xml:space="preserve">    2. Működési célú pénzeszköz átvétel</t>
  </si>
  <si>
    <t>Üzemeltetésre átadott eszközök</t>
  </si>
  <si>
    <t>B.</t>
  </si>
  <si>
    <t>Forgó eszközök</t>
  </si>
  <si>
    <t>Készletek</t>
  </si>
  <si>
    <t>Követelések</t>
  </si>
  <si>
    <t>Értékpapírok</t>
  </si>
  <si>
    <t>Pénzeszközök</t>
  </si>
  <si>
    <t>V.</t>
  </si>
  <si>
    <t>Egyéb aktív pü. elszámolások</t>
  </si>
  <si>
    <t>Eszközök összesen:</t>
  </si>
  <si>
    <t>Normatív állami támogatás</t>
  </si>
  <si>
    <t>Állami támogatás összesen:</t>
  </si>
  <si>
    <t>T/1. számú melléklet</t>
  </si>
  <si>
    <t>Központosított állami támogatás</t>
  </si>
  <si>
    <t>5. számú melléklet</t>
  </si>
  <si>
    <t>Következő testületi ülésen felosztható keret</t>
  </si>
  <si>
    <t>T/2. számú melléklet</t>
  </si>
  <si>
    <t>fedezet nélküli</t>
  </si>
  <si>
    <t>Attila utca teljes járdarekonstrukció</t>
  </si>
  <si>
    <t>ÁFA</t>
  </si>
  <si>
    <t xml:space="preserve">        Gyermekvéd. támogatásban részesülők részére</t>
  </si>
  <si>
    <t>Egyéb központi támogatás</t>
  </si>
  <si>
    <t>4.) Finanszírozási bevételek befektetés célú</t>
  </si>
  <si>
    <t>3.) Finanszírozási kiadások befektetés célú</t>
  </si>
  <si>
    <t>5.) Pénzforgalom nélküli  kiadás (tartalék)</t>
  </si>
  <si>
    <t>GAMESZ és részben önállóan gazdálkodó int. felhalmozási kiadások összesen:</t>
  </si>
  <si>
    <t>Felügyeleti szervtől felhalmozási célra átadott támogatás (-)</t>
  </si>
  <si>
    <t>3.mell.8.pont</t>
  </si>
  <si>
    <t>3.mell.17.1.(4) pont</t>
  </si>
  <si>
    <t>Bibó I. AGSZ. 9-13. és szakképző évf.kedvezményes étkeztetés 8 hó</t>
  </si>
  <si>
    <t>3.mell.17.1.a(4) pont</t>
  </si>
  <si>
    <t>c.) Dologi jellegű kiadás, egyéb folyó kiadás</t>
  </si>
  <si>
    <t>Pénzforgalmi kiadás összesen:</t>
  </si>
  <si>
    <t>3. Pénzforgalom nélküli kiadás</t>
  </si>
  <si>
    <t>a.) Tartalék</t>
  </si>
  <si>
    <t>KIADÁSOK  mindösszesen:</t>
  </si>
  <si>
    <r>
      <t>2.) Működési célú kiadás</t>
    </r>
    <r>
      <rPr>
        <sz val="12"/>
        <rFont val="Times New Roman"/>
        <family val="1"/>
      </rPr>
      <t xml:space="preserve"> </t>
    </r>
  </si>
  <si>
    <t>1/1. számú melléklet</t>
  </si>
  <si>
    <t>I. Működési bevételek</t>
  </si>
  <si>
    <t xml:space="preserve">    1. Intézményi működési bevételek</t>
  </si>
  <si>
    <t xml:space="preserve">    2. Önkormányzat sajátos működési bevételei</t>
  </si>
  <si>
    <t xml:space="preserve">         2.1. Helyi adók</t>
  </si>
  <si>
    <t xml:space="preserve">         2.2. Átengedett központi adók</t>
  </si>
  <si>
    <t>KIMUTATÁS</t>
  </si>
  <si>
    <t>Sorsz.</t>
  </si>
  <si>
    <t>Kötelezettségvállalás megnevezése</t>
  </si>
  <si>
    <t xml:space="preserve">                      Kötelezettségvállalás ütemezése</t>
  </si>
  <si>
    <t>Időtartam</t>
  </si>
  <si>
    <t>2009.</t>
  </si>
  <si>
    <t>Működési kiadás</t>
  </si>
  <si>
    <t>1.</t>
  </si>
  <si>
    <t xml:space="preserve">70/ikt. 1911. jk. 3. sz. </t>
  </si>
  <si>
    <t>Balatoni Szövetség tagdíj</t>
  </si>
  <si>
    <t xml:space="preserve">70/ikt. 1911. jk. 4. sz. </t>
  </si>
  <si>
    <t>(Hévízszentandrás, Egregy)</t>
  </si>
  <si>
    <t>határozatlan</t>
  </si>
  <si>
    <t>2.</t>
  </si>
  <si>
    <t>20/1990. (XI. 06.) KT. hat.</t>
  </si>
  <si>
    <t>Települési Önkorm. Országos Szövetsége</t>
  </si>
  <si>
    <t>3.</t>
  </si>
  <si>
    <t>1991.09.13-án aláírt megáll.</t>
  </si>
  <si>
    <t>Hévíz-Keszthely között helyi adóból</t>
  </si>
  <si>
    <t>125/1991. (X.15.) KT. hat.</t>
  </si>
  <si>
    <t>plussz állami támogatásból 15 % pe-átad.</t>
  </si>
  <si>
    <t>16/1991. (X. 22.) Ökt. rend.</t>
  </si>
  <si>
    <t>hrsz: 0203/3, 0203/4. területről szárm. bev.</t>
  </si>
  <si>
    <t>4.</t>
  </si>
  <si>
    <t>1991.10.29-én aláírt megáll.</t>
  </si>
  <si>
    <t>Hévíz-Alsópáhok között helyi adóból</t>
  </si>
  <si>
    <t>plussz állami támogatásból 20 % pe-átad.</t>
  </si>
  <si>
    <t>hrsz: 038/2, 040/1, 040/3, ter. szárm. bev.</t>
  </si>
  <si>
    <t>5.</t>
  </si>
  <si>
    <t>43/1993. (III. 04.) KT. hat.</t>
  </si>
  <si>
    <t>Magyar Urbanisztikai Társaság</t>
  </si>
  <si>
    <t>Bibó István AGSZ felhalmozási kiadás összesen:</t>
  </si>
  <si>
    <t>3.mell.15.2.(b2).pont</t>
  </si>
  <si>
    <t>3.mell.15.2.(b3).pont</t>
  </si>
  <si>
    <t>3.mell.15.2.(b4).pont</t>
  </si>
  <si>
    <t>32/2001. (XII. 1.) Ökt. rend.</t>
  </si>
  <si>
    <t>Bibó István és Illyés Gyula díj és emlékplakett</t>
  </si>
  <si>
    <t>187/1993. (III. 4.) KT. hat.</t>
  </si>
  <si>
    <t>2317/2000. ikt. sz.</t>
  </si>
  <si>
    <t>Könyvvizsgálat (Karanta Kft.)</t>
  </si>
  <si>
    <t>976/1995. ikt. sz.</t>
  </si>
  <si>
    <t>Z. M. Rendőrfőkapitányság</t>
  </si>
  <si>
    <t>Z. M. Közigazgatási Hivatal</t>
  </si>
  <si>
    <t xml:space="preserve">04.02.11. szerződés </t>
  </si>
  <si>
    <t>Kataszteri program rendszerkövetése</t>
  </si>
  <si>
    <t>Katawin Bt.</t>
  </si>
  <si>
    <t>Adatvédelmi forródrót szolgáltatás</t>
  </si>
  <si>
    <t>Privacy Policy Online Services</t>
  </si>
  <si>
    <t>Közterületfigyelő rendszer karbantartása</t>
  </si>
  <si>
    <t>B-Modem Kft.</t>
  </si>
  <si>
    <t>99.09.07. szerz.</t>
  </si>
  <si>
    <t>Klímaberendezések karbantartása-légkondicionáló</t>
  </si>
  <si>
    <t>Optima Klíma Kft.</t>
  </si>
  <si>
    <t>Lift karbantartása</t>
  </si>
  <si>
    <t>00.01.17. sz.</t>
  </si>
  <si>
    <t>Tűzjelző rendszer karbantartása</t>
  </si>
  <si>
    <t>Víz-, szennyvíz üzemeltetése</t>
  </si>
  <si>
    <t>Pénzmaradvány</t>
  </si>
  <si>
    <t>Gamesz és részben önállóan gazd. int. ÁHT-n kívüli műk. c. pe. átv.</t>
  </si>
  <si>
    <t>7/2007. (III. 28.) Ökt. rendelet</t>
  </si>
  <si>
    <t>8/2007. (III. 28.) Ökt rendelet</t>
  </si>
  <si>
    <t>elbírálásának helyi szabályairól szóló</t>
  </si>
  <si>
    <t>15/2007. (VII. 1.) Ökt. rendelet</t>
  </si>
  <si>
    <t>16/2007. (VI. 1.) Ökt. rendelet</t>
  </si>
  <si>
    <t>fizetendő térítési díj és tandíj megállapításának szabályairól szóló</t>
  </si>
  <si>
    <t>25/2007. (IX. 26.) Ökt. rendelet</t>
  </si>
  <si>
    <t>Gamesz és részben önállóan gazd. int. támogatás értékű pe. átv. ö.:</t>
  </si>
  <si>
    <t>Mindösszesen támogatás értékű működési pe. átvétel</t>
  </si>
  <si>
    <t>Mindösszesen ÁHT-n kívüli működési pénzeszköz átvétel</t>
  </si>
  <si>
    <t>normatív állami hozzájárulás bevételeinek részletezése</t>
  </si>
  <si>
    <t>Jogszabályra hiv.</t>
  </si>
  <si>
    <t>Mutatószám   Fő</t>
  </si>
  <si>
    <t>Fajlagos hozzáj.  Ft/fő</t>
  </si>
  <si>
    <t>Összeg         e Ft</t>
  </si>
  <si>
    <t>Összeg              e Ft</t>
  </si>
  <si>
    <t>%-ban</t>
  </si>
  <si>
    <t>Átengedett SZJA</t>
  </si>
  <si>
    <t>3.mell.1/a.</t>
  </si>
  <si>
    <t>3.mell.1/b.</t>
  </si>
  <si>
    <t>Körzeti igazgatási fela.</t>
  </si>
  <si>
    <t>3.mell.2/aa.pont</t>
  </si>
  <si>
    <t xml:space="preserve">   Okmányiroda alap. hj.</t>
  </si>
  <si>
    <t>3.mell.2/ab.pont</t>
  </si>
  <si>
    <t xml:space="preserve">   Okmányiroda működési kiadás</t>
  </si>
  <si>
    <t>3.mell.2/ac.pont</t>
  </si>
  <si>
    <t xml:space="preserve">   Gyámügyi igazgatási fela.</t>
  </si>
  <si>
    <t>3.mell.5.pont</t>
  </si>
  <si>
    <t>Lakott külterülettel kapcsolatos fela.</t>
  </si>
  <si>
    <t xml:space="preserve">Üdülőhelyi feladatok </t>
  </si>
  <si>
    <t>3.mell.9.pont</t>
  </si>
  <si>
    <t>Pénzbeli szociális juttatás</t>
  </si>
  <si>
    <t>3.mell.10.pont</t>
  </si>
  <si>
    <t>3. számú melléklet hozzájárulásai összesen:</t>
  </si>
  <si>
    <t>8.mell.II/2.pont</t>
  </si>
  <si>
    <t>Önkorm. által szervezett közfoglalkoztatás</t>
  </si>
  <si>
    <t>8. számú melléklet hozzájárulásai összesen:</t>
  </si>
  <si>
    <t>Polgármesteri Hival összesen:</t>
  </si>
  <si>
    <t xml:space="preserve">Szervezett kedvezményes étkeztetés </t>
  </si>
  <si>
    <t>Tanulói tankönyv ált. hj.</t>
  </si>
  <si>
    <t>Iskola Összesen:</t>
  </si>
  <si>
    <t>Kollégium összesen:</t>
  </si>
  <si>
    <t>Bibó István AGSZ. mindösszesen:</t>
  </si>
  <si>
    <t>Illyés Gyula Ált. és Műv. Iskola</t>
  </si>
  <si>
    <t>Tanulói tankönyv általános hozzájárulás</t>
  </si>
  <si>
    <t>Illyés Gyula Általános és Műv. Iskola összesen:</t>
  </si>
  <si>
    <t>Brunszvik Teréz Napközi Otthonos Óvoda</t>
  </si>
  <si>
    <t>Brunszvik Teréz Napközi Otthonos Óvoda összesen:</t>
  </si>
  <si>
    <t>Teréz Anya Szociális Integrált Intézmény</t>
  </si>
  <si>
    <t>Szociális étkeztetés</t>
  </si>
  <si>
    <t>Időskorúak nappali int. ell.</t>
  </si>
  <si>
    <t>1/c/1. számú melléklet</t>
  </si>
  <si>
    <t>1/b. számú melléklet</t>
  </si>
  <si>
    <t>1/e. számú melléklet</t>
  </si>
  <si>
    <t>Teréz Anya Szociális Integrált Intézmény felhalmozási kiadások összesen:</t>
  </si>
  <si>
    <t>T/3. számú melléklet</t>
  </si>
  <si>
    <t>Lakcímnyilvántartó szoftver (Rendszerfelügyeleti díj)</t>
  </si>
  <si>
    <t>Tüzelőberendezések átalánydíjas karbantartása (kazán)</t>
  </si>
  <si>
    <t>Önkormányzati klub tagsági díj</t>
  </si>
  <si>
    <t>Kisvárosi Önkormányzatok Országos Szövetsége - tagdíj</t>
  </si>
  <si>
    <t>Hévízi Kistérség Önkormányzatainak Többcélú Társulása - tagdíj</t>
  </si>
  <si>
    <t>Szúnyogírtás, növényvédelem (Rovért Kft.)</t>
  </si>
  <si>
    <t>Szúnyogírtás (csípőszúnyog elleni védekezés) (Balatoni Szövetség)</t>
  </si>
  <si>
    <t>Hévízi Televízió archív anyagának digitalizálása</t>
  </si>
  <si>
    <t>Főépítészi tevékenység (Menhir Bt.)</t>
  </si>
  <si>
    <t>Integrált közszolgálati szoftvercsomag karbantartása</t>
  </si>
  <si>
    <t>Schindler Kft.</t>
  </si>
  <si>
    <t>Önkorm.int.ell.szolg.</t>
  </si>
  <si>
    <t>Technikai személyzet</t>
  </si>
  <si>
    <t>Ápolás, gondozás, otthoni ellátás</t>
  </si>
  <si>
    <t>Támogatás értékű felhalmozási pénzeszköz</t>
  </si>
  <si>
    <t>Szakképzés megsz.felk.isk.oktatás</t>
  </si>
  <si>
    <t>Bibó István AGSZ. műk. bev. össz.:</t>
  </si>
  <si>
    <t xml:space="preserve">                               </t>
  </si>
  <si>
    <t>II/3. Illyés Gy. Ált. és Műv. Iskola</t>
  </si>
  <si>
    <t>Ált. iskolai nappali rendszerű nevelés, oktatás</t>
  </si>
  <si>
    <t>Illyés Gy. Ált. Isk. műk.bev.össz.:</t>
  </si>
  <si>
    <t>II/4. Brunszvik T. N. Otth. Óvoda</t>
  </si>
  <si>
    <t>Brunszvik T. N. Otth. Ó. műk. bev. össz:</t>
  </si>
  <si>
    <t>II/5. Teréz Anya Szoc. Integr. Int.</t>
  </si>
  <si>
    <t>Védőnői szolgálat</t>
  </si>
  <si>
    <t>Ápoló-gondozó otthoni intézményi ellátás</t>
  </si>
  <si>
    <t>Teréz Anya Szoc. I. I. műk. bev. össz.:</t>
  </si>
  <si>
    <t>II/9. Gróf I. Festetics Gy. Műv. Kp.</t>
  </si>
  <si>
    <t>Művelődési központok  házak tev.</t>
  </si>
  <si>
    <t>Egyéb szórakozt. és kultúrális tev.</t>
  </si>
  <si>
    <t>Közművelődési könyvtári tev.</t>
  </si>
  <si>
    <t>Gróf I. Festetics Gy. műk. bev. össz:</t>
  </si>
  <si>
    <t>GAMESZ és részben önálló</t>
  </si>
  <si>
    <t>gazd. int. működési bev. össz.:</t>
  </si>
  <si>
    <t>Intézményfinnanszírozás</t>
  </si>
  <si>
    <t>GAMESZ és int. műk. bev. mindössz:</t>
  </si>
  <si>
    <t>T/5. számú melléklet</t>
  </si>
  <si>
    <t xml:space="preserve">és részben önállóan gazdálkodó intézménye </t>
  </si>
  <si>
    <t>Rendsz. szem. juttatás</t>
  </si>
  <si>
    <t>Nem rendsz. szem. jutt.</t>
  </si>
  <si>
    <t>Külső           szem. jutt.</t>
  </si>
  <si>
    <t>Szem. jutt. összesen</t>
  </si>
  <si>
    <t>Munk. terhelő járulékok</t>
  </si>
  <si>
    <t>Dologi és egyéb folyó kiad.</t>
  </si>
  <si>
    <t>Támogatás értékű és ÁHT-n kívüli pénzeszköz átadás</t>
  </si>
  <si>
    <t>Ell. pb. jutt.</t>
  </si>
  <si>
    <t>Kollégiumi intézményi étkeztetés</t>
  </si>
  <si>
    <t xml:space="preserve">     háziorvosi tevékenység (épület fenntart.)</t>
  </si>
  <si>
    <t xml:space="preserve">     anya-, gyermek- és csecsemővédelem</t>
  </si>
  <si>
    <t>Település hull. kez.</t>
  </si>
  <si>
    <t>GAMESZ műk. kiad. összesen:</t>
  </si>
  <si>
    <t>Diákotthoni kollégiumi szálláshely</t>
  </si>
  <si>
    <t>Nappali rendszerű gimn. nevelés oktatás</t>
  </si>
  <si>
    <t>Nappali rendszerű szakképzés megsz. fela.</t>
  </si>
  <si>
    <t>Bibó István AGSZ. műk. kiad. össz:</t>
  </si>
  <si>
    <t>II/3. Illyés Gyula Általános és Művészeti Isk.</t>
  </si>
  <si>
    <t>Napp. rend. ált. műv. megal. okt.</t>
  </si>
  <si>
    <t>Alapfokú műv. oktatás</t>
  </si>
  <si>
    <t>Napk. otth. tanulósz. ell. okt.</t>
  </si>
  <si>
    <t>Illyés Gyula Ált. és Műv. Isk. műk. kiad. össz.:</t>
  </si>
  <si>
    <t>II/4. Brunszvik Teréz N. Otth. Óvoda</t>
  </si>
  <si>
    <t>Óvodai nev. isk. életm. felk.</t>
  </si>
  <si>
    <t>Brunszvik T. Óvoda műk. kiad.  össz:</t>
  </si>
  <si>
    <t>Ápoló-gondozó otthoni ellátás</t>
  </si>
  <si>
    <t>Házi segítségnyújtás JR</t>
  </si>
  <si>
    <t>Egyéb szoc. és gyermekjóléti szolg.</t>
  </si>
  <si>
    <t>Teréz Anya Szoc. Integ. Int. műk. kiad. össz:</t>
  </si>
  <si>
    <t>Műv. közp. házak tev.</t>
  </si>
  <si>
    <t>Egyéb szórak. kult. tev.</t>
  </si>
  <si>
    <t>Közműv. könyvt. tev.</t>
  </si>
  <si>
    <t>Múzeumi tevékenység</t>
  </si>
  <si>
    <t>Gróf I. Festetics Gy. M. Kp. műk. kiad. össz:</t>
  </si>
  <si>
    <t>GAMESZ és int. műk. kiad. mindösszesen:</t>
  </si>
  <si>
    <t>VI. Véglegesen átvett pénzeszköz</t>
  </si>
  <si>
    <t>Hévízi Kist. Önkorm. Többcélú Társ. részére( 2008. évi tagdíjrész) tagdíj</t>
  </si>
  <si>
    <t>3.mell.15.2.(b5).pont</t>
  </si>
  <si>
    <t>3.mell.15.2.(b6).pont</t>
  </si>
  <si>
    <t>3.mell.16.4.1.d és e.pont</t>
  </si>
  <si>
    <t>3.mell.16.2.1.(1)pont</t>
  </si>
  <si>
    <t>Zeneművészeti oktatás minősített intézményben 8 hó</t>
  </si>
  <si>
    <t>3.mell.16.2.2.(1).pont</t>
  </si>
  <si>
    <t>Tánc és színművészeti okt. minősített 8 hó</t>
  </si>
  <si>
    <t>3.mell.15.e(4)pont</t>
  </si>
  <si>
    <t>Int.fennt. társ. iskolájába járó  tanulók 8 hó</t>
  </si>
  <si>
    <t>3.mell.16.6.2.b(4).pont</t>
  </si>
  <si>
    <t>3.mell.16.6.2.b(5).pont</t>
  </si>
  <si>
    <t>3.mell.15.2.(a4).pont</t>
  </si>
  <si>
    <t>3.mell.16.4.1.c(2).pont</t>
  </si>
  <si>
    <t>Testi, érzékszervi, közpsúlyos ért. fogy., autista gyermekek nev. 8 hó</t>
  </si>
  <si>
    <t>Testi, érzékszervi, közpsúlyos ért. fogy., autista gyermekek nev. 4 hó</t>
  </si>
  <si>
    <t>Intézményi társulás óvodájába járó gyermek 8 hó</t>
  </si>
  <si>
    <t>Intézményi társulás óvodájába járó gyermek 4 hó</t>
  </si>
  <si>
    <t>3.mell. 11ca. pont</t>
  </si>
  <si>
    <t>Szociális étkeztetés 2007. dec-ben  részesült hozzájár-ban</t>
  </si>
  <si>
    <t>T/7. számú táblázat</t>
  </si>
  <si>
    <t>Bibó I. AGSZ. 9-13. és szakképző évf.kedvezményes étkeztetés 4 hó</t>
  </si>
  <si>
    <t>3.mell.17.1.(5).pont</t>
  </si>
  <si>
    <t>Kollégiumi kedvezményes étkeztetés 8 hó</t>
  </si>
  <si>
    <t>Építményadó</t>
  </si>
  <si>
    <t xml:space="preserve">Idegenforgalmi adó </t>
  </si>
  <si>
    <t>Iparűzési adó</t>
  </si>
  <si>
    <t>Helyi adók összesen:</t>
  </si>
  <si>
    <t>Gépjárműadó</t>
  </si>
  <si>
    <t>Összesen:</t>
  </si>
  <si>
    <t>Hévíz Város Önkormányzat</t>
  </si>
  <si>
    <t>létszámkeret</t>
  </si>
  <si>
    <t>Intézmény</t>
  </si>
  <si>
    <t>Munkaviszonyban foglalk.</t>
  </si>
  <si>
    <t>Főfoglalkozási köztisztviselő</t>
  </si>
  <si>
    <t>Közalkalmazott</t>
  </si>
  <si>
    <t>Összesen</t>
  </si>
  <si>
    <t>Létszámkeret</t>
  </si>
  <si>
    <t>Főfoglalkozású</t>
  </si>
  <si>
    <t>Részfoglalkozású</t>
  </si>
  <si>
    <t>Polgármesteri Hiv. összesen:</t>
  </si>
  <si>
    <t>GAMESZ</t>
  </si>
  <si>
    <t>VII. Támogatási kölcsönök visszatérülése, igénybevétele, értékpapírok kibocsátásának bevétele</t>
  </si>
  <si>
    <t>VIII. Hitelek</t>
  </si>
  <si>
    <t>IX. Pénzforgalom nélküli bevételek</t>
  </si>
  <si>
    <t>X. Finanszírozási bevételek</t>
  </si>
  <si>
    <t>főbb jogcím-csoportonkénti részletezettségben</t>
  </si>
  <si>
    <t>Teréz Anya Szociális Integrált Intézmény összesen:</t>
  </si>
  <si>
    <t>Normatív állami hj. összesen:</t>
  </si>
  <si>
    <t>Ebből normatív állami hozzájárulás</t>
  </si>
  <si>
    <t xml:space="preserve">Normatív kötött felhasználású </t>
  </si>
  <si>
    <t>3.mell.17.1. pont</t>
  </si>
  <si>
    <t>Szakmai gyakorlati képzés 8 hó</t>
  </si>
  <si>
    <t>Szakmai gyakorlati képzés 4 hó</t>
  </si>
  <si>
    <t>Nyelvi előkészítő oktatás 8 hó</t>
  </si>
  <si>
    <t>Nyelvi előkészítő oktatás 4 hó</t>
  </si>
  <si>
    <t>Pedagógus szakvizsga, továbbképzés 8 hó</t>
  </si>
  <si>
    <t>Pedagógus szakvizsga, továbbképzés 4 hó</t>
  </si>
  <si>
    <t>Kollégiumi, externátusi nevelés 8 hó</t>
  </si>
  <si>
    <t>Kollégiumi, externátusi nevelés 4 hó</t>
  </si>
  <si>
    <t>Iskolai oktatás 4. évf. 4 hó</t>
  </si>
  <si>
    <t>Felhalmozási célú pénzmaradvány (-)</t>
  </si>
  <si>
    <t>Iskolai oktatás 10. évf. 8 hó</t>
  </si>
  <si>
    <t>Iskolai oktatás 11-13. évf. 8 hó</t>
  </si>
  <si>
    <t>Szakmai elméleti képzés(első évfolyam) 8 hó</t>
  </si>
  <si>
    <t>Szakmai elméleti képzés (első évfolyam) 4 hó</t>
  </si>
  <si>
    <t>Iskolai oktatás 1. évf. 8 hó</t>
  </si>
  <si>
    <t>Iskolai oktatás 2-3. évf. 8 hó</t>
  </si>
  <si>
    <t>Iskolai oktatás 4. évf. 8 hó</t>
  </si>
  <si>
    <t>Iskolai oktatás 1-2. évf. 4 hó</t>
  </si>
  <si>
    <t>Iskolai oktatás 3. évf. 4 hó</t>
  </si>
  <si>
    <t>Iskolai oktatás 5. évf. 8 hó</t>
  </si>
  <si>
    <t>Iskolai oktatás 6. évf. 8 hó</t>
  </si>
  <si>
    <t>Iskolai oktatás 7-8. évf. 8 hó</t>
  </si>
  <si>
    <t>Iskolai oktatás 5-6. évf. 4 hó</t>
  </si>
  <si>
    <t>Tánc és színművészeti okt. minősített 4 hó</t>
  </si>
  <si>
    <t>Óvodai nev. napi  8 órát meghaladó nyitvat. 2-3. nev-i év 8 hó</t>
  </si>
  <si>
    <t>Óvodai nev. napi  8 órát meghaladó nyitvat. 3. nev-i év 4 hó</t>
  </si>
  <si>
    <t>Int.fennt. társ. iskolájába járó 1-4. évf. tanulók 8 hó</t>
  </si>
  <si>
    <t>Int.fennt. társ. iskolájába járó 1-4. évf. tanulók 4 hó</t>
  </si>
  <si>
    <t>3. mell. 17. 2.a. pont</t>
  </si>
  <si>
    <t>Tanulók ingyenes tankönyv ellátása 1-8. évf.</t>
  </si>
  <si>
    <t>3. mell. 17. 2.b. pont</t>
  </si>
  <si>
    <t>Szociális és gyerekjóléti alapszolg. fa. (gyerekjóléti)</t>
  </si>
  <si>
    <t>Szociális és gyerekjóléti alapszolg. fa. (családseg.)</t>
  </si>
  <si>
    <t>Összesen      e Ft</t>
  </si>
  <si>
    <t>Hévíz Város Polgármesteri Hivatala</t>
  </si>
  <si>
    <t>működési célú és egyéb bevételek</t>
  </si>
  <si>
    <t>Intézményi működési bevétel</t>
  </si>
  <si>
    <t>Sajátos működési bevétel</t>
  </si>
  <si>
    <t>Támogatás, végleges pénzeszköz átvétel</t>
  </si>
  <si>
    <t>Lapkiadás</t>
  </si>
  <si>
    <t>Magasépítőipar</t>
  </si>
  <si>
    <t>Utazásszervezés</t>
  </si>
  <si>
    <t>Saját v. bérelt ingatlan hasznosítás</t>
  </si>
  <si>
    <t>Területi igazgatási szervek</t>
  </si>
  <si>
    <t xml:space="preserve">   Műszak</t>
  </si>
  <si>
    <t>Igazgatás</t>
  </si>
  <si>
    <t>Közterület-felügyelet</t>
  </si>
  <si>
    <t>Okmányiroda</t>
  </si>
  <si>
    <t>Város és községgazdálkodás</t>
  </si>
  <si>
    <t>Önkormányzatok elszámolása</t>
  </si>
  <si>
    <t xml:space="preserve">   Normatív állami támogatás</t>
  </si>
  <si>
    <t xml:space="preserve">   Normatív kötött felhaszn. tám.</t>
  </si>
  <si>
    <t>a több éves kihatással járó döntésekből származó kötelezettségek célok szerint, évenkénti bontásban</t>
  </si>
  <si>
    <t>Kötelezettségvállalás módja</t>
  </si>
  <si>
    <t>2012.</t>
  </si>
  <si>
    <t>255/1999.</t>
  </si>
  <si>
    <t>1819/2000</t>
  </si>
  <si>
    <t>New Konstruktív Kft. (Zeg)</t>
  </si>
  <si>
    <t>Saldo Pü. Tanácsadó és Informatikai ZRt. (Budapest)</t>
  </si>
  <si>
    <t>2000.01.12. szerz.</t>
  </si>
  <si>
    <t>Zelka ZRt.</t>
  </si>
  <si>
    <t>2644/2001.</t>
  </si>
  <si>
    <t>DRV ZRt.</t>
  </si>
  <si>
    <t>3060/2003.</t>
  </si>
  <si>
    <t>404/2004</t>
  </si>
  <si>
    <t xml:space="preserve">Foglalkozás-egészségügyi szolgáltatás </t>
  </si>
  <si>
    <t>643/2004</t>
  </si>
  <si>
    <t>Vagyonbiztosítás</t>
  </si>
  <si>
    <t>Internetes információs rendszer kialakítása</t>
  </si>
  <si>
    <t>4353-3/2005.</t>
  </si>
  <si>
    <t>ArchiCad program karbantartása</t>
  </si>
  <si>
    <t>Pircad Kft.</t>
  </si>
  <si>
    <t>279-17/2006.</t>
  </si>
  <si>
    <t>330/2006</t>
  </si>
  <si>
    <t>Önkormányzati Minisztérium</t>
  </si>
  <si>
    <t xml:space="preserve">    Szociális területen dolgozók továbbképzése és szakvizsga tám.</t>
  </si>
  <si>
    <t xml:space="preserve">    Szociális juttatások támogatása összesen:</t>
  </si>
  <si>
    <t>99.</t>
  </si>
  <si>
    <t>3.mell. 11cc. pont</t>
  </si>
  <si>
    <t>3.mell.11 da. pont</t>
  </si>
  <si>
    <t>3.mell.11 db. pont</t>
  </si>
  <si>
    <t>3.mell.11 dc. pont</t>
  </si>
  <si>
    <t>3.mell.12/bcaa.pont</t>
  </si>
  <si>
    <t>3.mell.12/bcac.pont</t>
  </si>
  <si>
    <t>15 fő</t>
  </si>
  <si>
    <t>43 fő</t>
  </si>
  <si>
    <t>41 fő</t>
  </si>
  <si>
    <t>49 fő</t>
  </si>
  <si>
    <t>46 fő</t>
  </si>
  <si>
    <t>Iskolai oktatás 9. évf. 8 hó</t>
  </si>
  <si>
    <t>34.</t>
  </si>
  <si>
    <t>35.</t>
  </si>
  <si>
    <t>37.</t>
  </si>
  <si>
    <t>Gépek, berendezések beszerzése</t>
  </si>
  <si>
    <t>Felújítás összesen:</t>
  </si>
  <si>
    <t>Felújítások ÁFÁ-ja:</t>
  </si>
  <si>
    <t>Beruházás</t>
  </si>
  <si>
    <t>Gépek, berendezések beszerzése összesen:</t>
  </si>
  <si>
    <t>Beruházások összesen:</t>
  </si>
  <si>
    <t>Beruházások mindösszesen:</t>
  </si>
  <si>
    <t>Polgármesteri hivatal felhalmozási kiadásai összesen:</t>
  </si>
  <si>
    <t>Közműfejlesztési hozzájárulás lakossági</t>
  </si>
  <si>
    <t>17. számú melléklet</t>
  </si>
  <si>
    <t>közvetett támogatás</t>
  </si>
  <si>
    <t>Közvetett támogatás</t>
  </si>
  <si>
    <t>(100 %-os adókedvezmény az állandó lakóhellyel rendelkező magánszemély részére)</t>
  </si>
  <si>
    <t xml:space="preserve">    Az adóalany vállalkozó szintú adóalapja legfeljebb 2500 e Ft</t>
  </si>
  <si>
    <t xml:space="preserve">    Kedvezmény 25 %</t>
  </si>
  <si>
    <t>Összes közvetett támogatás</t>
  </si>
  <si>
    <t>Építményadó (lakás, üdülő, egyéb építmény)</t>
  </si>
  <si>
    <t>Az adózás rendjéről szóló 2003. évi XCII. tv. figyelembe vételével méltányosságból</t>
  </si>
  <si>
    <t>adott kedvezmény</t>
  </si>
  <si>
    <t>kiadási tartalék</t>
  </si>
  <si>
    <t>Céltartalék</t>
  </si>
  <si>
    <t>Pályázati Alap</t>
  </si>
  <si>
    <t>Környezetvédelmi programtól adódó feladatok</t>
  </si>
  <si>
    <t>Polgármesteri hatáskörben felhasználható</t>
  </si>
  <si>
    <t>Polgármesteri hivatal céltartalék összesen:</t>
  </si>
  <si>
    <t>Általános tartalék</t>
  </si>
  <si>
    <t>Testületi hatáskörben felhasználható</t>
  </si>
  <si>
    <t>Általános tartalék összesen:</t>
  </si>
  <si>
    <t>Kiadási tartalék mindösszesen:</t>
  </si>
  <si>
    <t>Működési célú pénzmaradvány</t>
  </si>
  <si>
    <t>Felhalmozási célú pénzmaradvány</t>
  </si>
  <si>
    <t>1/b/1. számú melléklet</t>
  </si>
  <si>
    <t>3 évig 300 Ft/KW, 4-7 évig 260 Ft/KW, 8-11 évig 200 Ft/KW, 12-15. évig 160 Ft/KW, 16. és felette 120 Ft/KW</t>
  </si>
  <si>
    <t>Egyéb sajátos bevétel, lakbér</t>
  </si>
  <si>
    <t>az ingatlan 100 millió Ft feletti értéke után 0,5 %</t>
  </si>
  <si>
    <t>II/5. Teréz Anya Szociális Int.Int.</t>
  </si>
  <si>
    <t xml:space="preserve">Telekértékesítés </t>
  </si>
  <si>
    <t>Részvények értékesítése</t>
  </si>
  <si>
    <t>Támogatás értékű felhalmozási pénzeszköz átvétel</t>
  </si>
  <si>
    <t>2011.</t>
  </si>
  <si>
    <t>Hévíz Turizmus Marketing Egyesület tagdíj</t>
  </si>
  <si>
    <t>Intézményfinanszírozás</t>
  </si>
  <si>
    <t>Működési kiadás önkormányzati szinten</t>
  </si>
  <si>
    <t>II/3. Illyés Gyula Általános és Művészeti Iskola</t>
  </si>
  <si>
    <t>II/4. Brunszvik Teréz Napközi Otthonos Óvoda</t>
  </si>
  <si>
    <t>II/5. Teréz Anya Szociális Integrált Intézmény</t>
  </si>
  <si>
    <t>Támogatás önkormányzati forrásból</t>
  </si>
  <si>
    <t>Működési célú és egyéb bevételek összesen</t>
  </si>
  <si>
    <t>II. GAMESZ és részben önállóan gazd. int. ö.:</t>
  </si>
  <si>
    <t>Eon közműfejlesztési hozzájárulás (Martinovics utca)</t>
  </si>
  <si>
    <t>2009. évi költségvetési rendelet</t>
  </si>
  <si>
    <t>2007. évi tény</t>
  </si>
  <si>
    <t>2008. évi várható</t>
  </si>
  <si>
    <t>2009. terv</t>
  </si>
  <si>
    <t>2009. évi terv</t>
  </si>
  <si>
    <t>ÁHT-n kívüli fejlesztési pénzeszköz átadás</t>
  </si>
  <si>
    <t>ÁHT-n kívüli fejlesztési pénzeszköz  átadás összesen:</t>
  </si>
  <si>
    <t>Ingatlanok beruházása</t>
  </si>
  <si>
    <t>Felújítások mindösszesen:</t>
  </si>
  <si>
    <t>Ingatlanok beruházása összesen:</t>
  </si>
  <si>
    <t>Felhalmozási támogatás intézmények részére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</si>
  <si>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</si>
  <si>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</si>
  <si>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</si>
  <si>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</si>
  <si>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</si>
  <si>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</si>
  <si>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</si>
  <si>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</si>
  <si>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2008. évi                            eredeti ei.</t>
  </si>
  <si>
    <t>Település-üzemeltetés és igazgatási feladatok</t>
  </si>
  <si>
    <t>3.mell.1/c.</t>
  </si>
  <si>
    <t>a.) Tárgyi eszközök, immateriális javak értékesítése</t>
  </si>
  <si>
    <t>e.) ÁHT-n kívüli felhalmozási pénzeszköz-átvétel</t>
  </si>
  <si>
    <t>f.) Felhalmozási célú kölcsön-visszatérülés</t>
  </si>
  <si>
    <t xml:space="preserve">Finanszírozási műveletek:  </t>
  </si>
  <si>
    <t>Értékpapír beváltás befektetési célú</t>
  </si>
  <si>
    <t xml:space="preserve">Értékpapír beváltás forgatási célú </t>
  </si>
  <si>
    <t>Finanszírozási  bevételek összesen:</t>
  </si>
  <si>
    <t>Finanszírozási kiadás befektetési célú</t>
  </si>
  <si>
    <t>Önkorm. költségvetési tám. és átengedett SZJA</t>
  </si>
  <si>
    <t>Támogatásértékű működési pénzeszköz átvétel</t>
  </si>
  <si>
    <t>ÁHT-n kívüli működési pénzeszköz átvétel</t>
  </si>
  <si>
    <t>Pénzforgalom nélküli bevételi működési pénzmaradvány</t>
  </si>
  <si>
    <t>Támogatás értékű müködési  pénzeszköz átadás</t>
  </si>
  <si>
    <t>Pénzforgalom nélküli kiadás (tartalék)</t>
  </si>
  <si>
    <t xml:space="preserve">          II/5.   Teréz Anya Szociális Integrált Intézmény</t>
  </si>
  <si>
    <r>
      <t xml:space="preserve">          </t>
    </r>
    <r>
      <rPr>
        <i/>
        <sz val="12"/>
        <rFont val="Times New Roman"/>
        <family val="1"/>
      </rPr>
      <t>Felhalmozási támogatás intézmények részére összesen:</t>
    </r>
  </si>
  <si>
    <t>Polgármesteri Hivatal</t>
  </si>
  <si>
    <t>Támogatás értékű kiadás</t>
  </si>
  <si>
    <t>Dorint Rogner Lótusz Therme Szálloda</t>
  </si>
  <si>
    <t>Helyi adóból származó bevétel Keszthely részére</t>
  </si>
  <si>
    <t xml:space="preserve">                                              Alsópáhok részére</t>
  </si>
  <si>
    <t>Támogatás értékű műk. célú pénzeszk. átadás össz.</t>
  </si>
  <si>
    <t>4.) Finanszírozási műveletek</t>
  </si>
  <si>
    <t>Tulajdoni részesedést jelentő befekt.</t>
  </si>
  <si>
    <t>II/2.  Bibó István AGSZ</t>
  </si>
  <si>
    <t>16. számú melléklet</t>
  </si>
  <si>
    <t>Dologi jellegű és egyéb folyó kiadás</t>
  </si>
  <si>
    <t>Ellátottak pénzbeli juttatása</t>
  </si>
  <si>
    <t>Szociálpol. juttatás</t>
  </si>
  <si>
    <t>II. GAMESZ és részben önálló int. össz.:</t>
  </si>
  <si>
    <t>1/d. számú melléklet</t>
  </si>
  <si>
    <t>működési és egyéb kiadásai kiemelt előirányzatonként</t>
  </si>
  <si>
    <t xml:space="preserve">Személyi juttatás </t>
  </si>
  <si>
    <t>Támogatás értékű és ÁHT-n kívüli működési célú pe. átadás</t>
  </si>
  <si>
    <t>Munkaadót terhelő járulék</t>
  </si>
  <si>
    <t>Hozzájárulás a közösségi közlekedési feladatokhoz</t>
  </si>
  <si>
    <t>Pénzbeli átmeneti segély</t>
  </si>
  <si>
    <t>Sajátos működési bevételek</t>
  </si>
  <si>
    <t>1.) Helyi adók, talajterhelési díj</t>
  </si>
  <si>
    <t>SZJA helyben maradó része</t>
  </si>
  <si>
    <t>Országos szinten 32 %</t>
  </si>
  <si>
    <t>SZJA-ból adóerőképesség miatti elvonás</t>
  </si>
  <si>
    <t>Átengedett központi adók összesen:</t>
  </si>
  <si>
    <t>Sajátos működési bevételek mindösszesen:</t>
  </si>
  <si>
    <t>Egyéb sajátos bevétel összesen:</t>
  </si>
  <si>
    <t>Építésügyi bírság</t>
  </si>
  <si>
    <t>Talajterhelési díjbevétel</t>
  </si>
  <si>
    <t>Támogatás értékű műk. célú pénzeszk. átadás  mindösszesen:</t>
  </si>
  <si>
    <t>Gazdasági és Közlekedési Minisztérium informatikai támogatás</t>
  </si>
  <si>
    <t xml:space="preserve">     f.) Felhalmozási kölcsön nyújtása</t>
  </si>
  <si>
    <t xml:space="preserve"> Éves Kamat</t>
  </si>
  <si>
    <t>Általános isk. napközi foglalkozás 1-4 évf. 4 hó</t>
  </si>
  <si>
    <t>164 fő</t>
  </si>
  <si>
    <t>3.mell.15.g.(2)2. pont</t>
  </si>
  <si>
    <t>Általános isk. napközi foglalkozás 5-8 évf. 4 hó</t>
  </si>
  <si>
    <t>3.mell.16.5.2.a.1 pont</t>
  </si>
  <si>
    <t>Pedagógiai módszerek tám.min. alapf. okt. zeneművészeti ág. 8 hó</t>
  </si>
  <si>
    <t>3.mell.16.5.2.b.1 pont</t>
  </si>
  <si>
    <t>Pedagógiai módszerek tám.min. alapf. okt. szin-táncműv. ág. 8 hó</t>
  </si>
  <si>
    <t>3.mell.16.5.2.a.2 pont</t>
  </si>
  <si>
    <t>Pedagógiai módszerek tám. műv. alapfok. okt. zeneműv. 4 hó</t>
  </si>
  <si>
    <t>3.mell.16.5.2.b.2 pont</t>
  </si>
  <si>
    <t>Pedagógiai módszerek tám. műv. alapfok. okt. szín-táncműv. 4 hó</t>
  </si>
  <si>
    <t>3.mell.16.11.2.pont</t>
  </si>
  <si>
    <t>3.mell.16.6.2.b(3)2.pont</t>
  </si>
  <si>
    <t>3.mell.16.6.2.b(4)2.pont</t>
  </si>
  <si>
    <t>Int.fennt. társ. iskolájába járó 5-6. évf. tanulók 4 hó</t>
  </si>
  <si>
    <t>Vörösmarty utca 39. szám előtti gyalogátkelőhely kiépítése</t>
  </si>
  <si>
    <t>Települési sport feladatok</t>
  </si>
  <si>
    <t xml:space="preserve">   Térségi normatív hozzájárulás</t>
  </si>
  <si>
    <t>Helyi közművelődési közgyűjt. feladatok</t>
  </si>
  <si>
    <t>Bibó I. AGSZ. kedvezményes étkeztetés</t>
  </si>
  <si>
    <t>3.mell.17.1.a.pont</t>
  </si>
  <si>
    <t>Kollégiumi kedvezményes étkeztetés</t>
  </si>
  <si>
    <t>Illyés Gyula Ált. és Műv. Isk.  5. évfolyam kedv. étk. kieg.  hj.</t>
  </si>
  <si>
    <t>3.mell.17.1.a.(3) pont</t>
  </si>
  <si>
    <t>Illyés Gyula Ált. és Műv. Isk. kedvezményes étkeztetés</t>
  </si>
  <si>
    <t>3.mell.17.1.b. pont</t>
  </si>
  <si>
    <t>Illyés Gyula Ált. és Műv. Isk. 5-6. évf. kedvezményes ékt. kieg. hj.</t>
  </si>
  <si>
    <t>Saját vagy bérelt ingatlan hasznosítás</t>
  </si>
  <si>
    <t>2009. évi költségvetési  működési célú és egyéb kiadások</t>
  </si>
  <si>
    <t>2009. évi költségvetési rendelet működési célú és egyéb bevételek</t>
  </si>
  <si>
    <t>a 2009. évi költségvetési rendeletéhez (e Ft)</t>
  </si>
  <si>
    <t>előirányzat felhasználási ütemterve a 2009. évi költségvetési rendeletéhez (e Ft)</t>
  </si>
  <si>
    <t>Áht-n kívüli működési pénze. Átvétel</t>
  </si>
  <si>
    <t>3. mell. 15.f.(4)2. pont</t>
  </si>
  <si>
    <t>Pedagógus szakszolgálat 8 hó</t>
  </si>
  <si>
    <t>Pedagógus szakszolgálat 4 hó</t>
  </si>
  <si>
    <t>Diák sport 8 hó</t>
  </si>
  <si>
    <t>Diák sport 4 hó</t>
  </si>
  <si>
    <t>Gróf I. Festetics György Művelődési Központ összesen:</t>
  </si>
  <si>
    <t>Időskorúak ált. szintű ápolás bentlakásos elh. 2007.dec-ben részesült hj-ban</t>
  </si>
  <si>
    <t>"Új ellátás" (jöv&gt;nyugdíjmin. 150% )</t>
  </si>
  <si>
    <t>d.) Támogatás értékű működési célú pénzeszköz átadás</t>
  </si>
  <si>
    <t>e.) ÁHT-n kívüli működési célú pénzeszköz átadás</t>
  </si>
  <si>
    <t>f.) Ellátottak pénzbeli juttatása</t>
  </si>
  <si>
    <t>43.</t>
  </si>
  <si>
    <t>47.</t>
  </si>
  <si>
    <t>48.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</si>
  <si>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</si>
  <si>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</si>
  <si>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</si>
  <si>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</si>
  <si>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</si>
  <si>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</si>
  <si>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</si>
  <si>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</si>
  <si>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</si>
  <si>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</si>
  <si>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</si>
  <si>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64.</t>
  </si>
  <si>
    <t>65.</t>
  </si>
  <si>
    <t>66.</t>
  </si>
  <si>
    <t>67.</t>
  </si>
  <si>
    <t>68.</t>
  </si>
  <si>
    <t>69.</t>
  </si>
  <si>
    <t>70.</t>
  </si>
  <si>
    <t>71.</t>
  </si>
  <si>
    <t>Gamesz és int. támogat. értékű műk. célú pénzeszk. átadás össz.</t>
  </si>
  <si>
    <t>21/2008. (X.1.) Ökt. rendelet</t>
  </si>
  <si>
    <t>9.) Az önkormányzati biztosról szóló</t>
  </si>
  <si>
    <t>10.) Helyi kitüntető cím és kitüntetési díjak alapításáról szóló</t>
  </si>
  <si>
    <t>11.) Hévíz név használatáról szóló</t>
  </si>
  <si>
    <t xml:space="preserve">12.) A vagyongazdálkodásról szóló </t>
  </si>
  <si>
    <t>13.) Az önkormányzat tulajdonában lévő lakások és nem lakás célú helyiségek bérletéről,</t>
  </si>
  <si>
    <t>14.) A talajterhelési díjról szóló</t>
  </si>
  <si>
    <t>15.) A gépjármű várakozóhely megváltásáról szóló</t>
  </si>
  <si>
    <t>16.) A lakáscélú helyi támogatásokról szóló</t>
  </si>
  <si>
    <t>17.) Az önkormányzati intézményekben folyó munkahelyi étkeztetésről szóló</t>
  </si>
  <si>
    <t>Háziorvosi szolgálat (orvosi ügyelet)</t>
  </si>
  <si>
    <t>Családsegítés</t>
  </si>
  <si>
    <t>Egyéb kulturális tevékenység</t>
  </si>
  <si>
    <t>1/d/1. számú melléklet</t>
  </si>
  <si>
    <t>Személyi juttatás összesen</t>
  </si>
  <si>
    <t>Szociálpolitikai juttatás</t>
  </si>
  <si>
    <t>Magasépítés</t>
  </si>
  <si>
    <t>Közutak, hidak üzemeltetése</t>
  </si>
  <si>
    <t>Ingatlanhasznosítás</t>
  </si>
  <si>
    <t>Területi körzeti igazgatás</t>
  </si>
  <si>
    <t xml:space="preserve">     gyámügy</t>
  </si>
  <si>
    <t xml:space="preserve">     műszak</t>
  </si>
  <si>
    <t>Területi körz. ig. összesen:</t>
  </si>
  <si>
    <t>Város- és községgazd.</t>
  </si>
  <si>
    <t>Közvilágítás</t>
  </si>
  <si>
    <t>Állategészségügy</t>
  </si>
  <si>
    <t>Eseti pénzbeni ellátás</t>
  </si>
  <si>
    <t>Szennyvíz-elvezetés és kezelés</t>
  </si>
  <si>
    <t>Működési célú kiadások összesen:</t>
  </si>
  <si>
    <t>Munkaadót terhelő elvonás</t>
  </si>
  <si>
    <t>Dologi jellegű kiadás, egyéb folyó kiadás</t>
  </si>
  <si>
    <t>Támogatás értékű működési pénzeszköz átadás</t>
  </si>
  <si>
    <t>ÁHT-n kívüli működési pénzeszköz átadás</t>
  </si>
  <si>
    <t>Felhalmozási és tőkejellegű bevétel</t>
  </si>
  <si>
    <t>Polgármesteri hivatal</t>
  </si>
  <si>
    <t>Tárgyi eszközök értékesítése</t>
  </si>
  <si>
    <t>Ingatlanértékesítés</t>
  </si>
  <si>
    <t xml:space="preserve">Gépkocsiértékesítés </t>
  </si>
  <si>
    <t>Üzemeltetésre átadott eszközök (szennyvízcsatorna)</t>
  </si>
  <si>
    <t>Sajátos felhalmozási és tőkejellegű bevétel összesen:</t>
  </si>
  <si>
    <t>Pénzügyi befektetések bevétele</t>
  </si>
  <si>
    <t>Osztalékhozamok</t>
  </si>
  <si>
    <t>Pénzügyi befektetések bevétele összesen:</t>
  </si>
  <si>
    <t>Gépjármű várakozóhely megváltás</t>
  </si>
  <si>
    <t>Felhalmozási célú kölcsön-visszatérülés</t>
  </si>
  <si>
    <t>Felhalmozási célú kölcsön-visszatérülés összesen:</t>
  </si>
  <si>
    <t>Polgármesteri hivatal mindösszesen:</t>
  </si>
  <si>
    <t>Fejlesztési célú pénzmaradvány</t>
  </si>
  <si>
    <t>Vállalkozástól átvett pénzeszköz jelzőrendszer kialakításához</t>
  </si>
  <si>
    <t>Gróf I. Festetics György Művelődési Központ</t>
  </si>
  <si>
    <t>Gróf I. Festetics György Művelődési Központ össz.:</t>
  </si>
  <si>
    <t>GAMESZ és intézményei felhalmozási bev. összesen:</t>
  </si>
  <si>
    <t>Tárgyi eszközök, immateriális javak értékesítése össz.:</t>
  </si>
  <si>
    <t>Bibó István AGSZ. össz.:</t>
  </si>
  <si>
    <t>Teréz Anya Szociális Integrált Intézmény össz.:</t>
  </si>
  <si>
    <t>I.     Polgármesteri hivatal</t>
  </si>
  <si>
    <t xml:space="preserve">      a.1.) Értékpapír-beváltás befektetés célú</t>
  </si>
  <si>
    <t>24.) Az önkormányzati fenntartású nevelési-oktatási intézményekben</t>
  </si>
  <si>
    <t>25.) Hévíz város közterületein a járművel való várakozás rendjéről szóló</t>
  </si>
  <si>
    <t>2009. évi költségvetési rendeletét</t>
  </si>
  <si>
    <t>Saját v. bérelt ingatlan hasznosítása (parkolási rendszer üzemeltetése)</t>
  </si>
  <si>
    <t>Számítástechnikai eszközök beszerzése</t>
  </si>
  <si>
    <t>Beruházás áfája</t>
  </si>
  <si>
    <t>Kisegítő mezőgazd.szolg.</t>
  </si>
  <si>
    <t>Karbantartó részleg</t>
  </si>
  <si>
    <t>Köztemető</t>
  </si>
  <si>
    <t>Köztisztasági tevékenység</t>
  </si>
  <si>
    <t>Orvosi ügyeleti szolgálat</t>
  </si>
  <si>
    <t>Takarítónő, mosónő</t>
  </si>
  <si>
    <t>GAMESZ összesen:</t>
  </si>
  <si>
    <t>Bibó István AGSZ.</t>
  </si>
  <si>
    <t xml:space="preserve">Hévíz Város Önkormányzat Gazdasági Műszaki Ellátó Szervezete </t>
  </si>
  <si>
    <t xml:space="preserve">és részben önállóan gazdálkodó intézményeinek előirányzat felhasználási ütemterve </t>
  </si>
  <si>
    <t>Pénzmaradvány átadás</t>
  </si>
  <si>
    <t>előirányzat felhasználási ütemterve a 2008. évi költségvetési rendeletéhez (e Ft)</t>
  </si>
  <si>
    <t>6. számú melléklet</t>
  </si>
  <si>
    <t>7. számú melléklet</t>
  </si>
  <si>
    <t>8. számú melléklet</t>
  </si>
  <si>
    <t>9. számú melléklet</t>
  </si>
  <si>
    <t xml:space="preserve"> előirányzat felhasználási ütemterve a 2008. évi költségvetési rendeletéhez (e Ft)</t>
  </si>
  <si>
    <t>10. számú melléklet</t>
  </si>
  <si>
    <t>Pedagógus</t>
  </si>
  <si>
    <t>Kollégium</t>
  </si>
  <si>
    <t>Bibó AGSZ. összesen:</t>
  </si>
  <si>
    <t>Illyés Gyula Ált. és M. Isk.</t>
  </si>
  <si>
    <t>Napközi</t>
  </si>
  <si>
    <t>Alapfokú művészeti oktatás</t>
  </si>
  <si>
    <t>Illyés Gyula Ált. és Műv. Isk. össz.:</t>
  </si>
  <si>
    <t>Brunszvik Teréz N. O. Óvoda</t>
  </si>
  <si>
    <t xml:space="preserve">Óvónő </t>
  </si>
  <si>
    <t>Kisegítő személyzet</t>
  </si>
  <si>
    <t>Brunszvik T. N. O Óvoda össz.:</t>
  </si>
  <si>
    <t>Teréz A. Szoc. Integr. Int.</t>
  </si>
  <si>
    <t>Házi segítségnyújtás</t>
  </si>
  <si>
    <t>Nappali szociális ellátás</t>
  </si>
  <si>
    <t>Védőnő</t>
  </si>
  <si>
    <t>Konyha</t>
  </si>
  <si>
    <t>Gróf I. Festetics Gy. Műv. Kp.</t>
  </si>
  <si>
    <t>Intézményvezető</t>
  </si>
  <si>
    <t>Intézményvezető helyettes</t>
  </si>
  <si>
    <t>Gazdasági ügyintéző</t>
  </si>
  <si>
    <t>Művelődésszervezés</t>
  </si>
  <si>
    <t>Városi könyvtár</t>
  </si>
  <si>
    <t>Műv. szerv. és könyvt. techn. sz.</t>
  </si>
  <si>
    <t>Fontana Filmszínház</t>
  </si>
  <si>
    <t>Muzeális  Gyűjtemény</t>
  </si>
  <si>
    <t>Múzeum és filmszính. techn. szem.</t>
  </si>
  <si>
    <t>Gr. I. Festetics Gy. Műv. Kp. ö.:</t>
  </si>
  <si>
    <t>GAMESZ és int. összesen:</t>
  </si>
  <si>
    <t>Mindösszesen:</t>
  </si>
  <si>
    <t>1. számú melléklet</t>
  </si>
  <si>
    <t>Pénzügyi mérleg</t>
  </si>
  <si>
    <t>BEVÉTELEK</t>
  </si>
  <si>
    <t xml:space="preserve">     b.) Sajátos működési bevétel</t>
  </si>
  <si>
    <t xml:space="preserve">          Támogatás, végleges pénzeszköz-átvétel összesen:</t>
  </si>
  <si>
    <t>BEVÉTELEK összesen:</t>
  </si>
  <si>
    <t>BEVÉTELEK mindösszesen:</t>
  </si>
  <si>
    <t>KIADÁSOK</t>
  </si>
  <si>
    <t xml:space="preserve">     a.) Felújítás</t>
  </si>
  <si>
    <t xml:space="preserve">     b.) Beruházás</t>
  </si>
  <si>
    <t xml:space="preserve">     a.) Személyi jellegű kiadás</t>
  </si>
  <si>
    <t xml:space="preserve">     b.) Munkaadót terhelő járulék</t>
  </si>
  <si>
    <t xml:space="preserve">     c.) Dologi jellegű kiadás, egyéb folyó kiadás</t>
  </si>
  <si>
    <t xml:space="preserve">     d.) Támogatás értékű működési kiadás</t>
  </si>
  <si>
    <t xml:space="preserve">     e.) ÁHT-n kívüli működési pénzeszköz átadás</t>
  </si>
  <si>
    <t xml:space="preserve">     f.)  Ellátottak pénzbeli juttatása</t>
  </si>
  <si>
    <t xml:space="preserve">     g.) Szociálpolitikai juttatás</t>
  </si>
  <si>
    <t>Pénzforgalmi kiadások összesen:</t>
  </si>
  <si>
    <t>KIADÁSOK mindösszesen:</t>
  </si>
  <si>
    <t xml:space="preserve">          a.) Tárgyi eszközök, immateriális javak értékesítése</t>
  </si>
  <si>
    <t>5.) Finanszírozási bevételek forgatási célú</t>
  </si>
  <si>
    <t>Működési célú és egyéb bevételek össz.:</t>
  </si>
  <si>
    <t>Felhalmozási kiadások forrás hiánya</t>
  </si>
  <si>
    <t>Tárgyévi helyesbített pénzmaradvány</t>
  </si>
  <si>
    <t>1/2. számú melléklet</t>
  </si>
  <si>
    <t>72.</t>
  </si>
  <si>
    <t>73.</t>
  </si>
  <si>
    <t>74.</t>
  </si>
  <si>
    <t>75.</t>
  </si>
  <si>
    <t>76.</t>
  </si>
  <si>
    <t>77.</t>
  </si>
  <si>
    <t>78.</t>
  </si>
  <si>
    <t>79.</t>
  </si>
  <si>
    <t>Szabad Zöldek Egyesülete (Nagykanizsa)</t>
  </si>
  <si>
    <t>Balatoni Isover Vívóklub (Keszthley)</t>
  </si>
  <si>
    <t>Da Bibere Zalai Borlovagrend (Cserszegtomaj)</t>
  </si>
  <si>
    <t>Megnevezés (a  nyugdíjminimum mértéke a 2009. évre vonatkozik)</t>
  </si>
  <si>
    <t>Rendszeres szociális segély nem foglalkoztatottak részére</t>
  </si>
  <si>
    <t>Szociális nyári gyermekétkeztési kedvezmény</t>
  </si>
  <si>
    <t>ÁHT-n kívüli működési célú  pénzeszköz-átvétel</t>
  </si>
  <si>
    <t>ÁHT-n kívüli működési c. pénzeszköz átvétel</t>
  </si>
  <si>
    <t>ÁHT-n kívüli működési c. pénzeszköz átvétel ö:</t>
  </si>
  <si>
    <t>célja</t>
  </si>
  <si>
    <t>KT hat. száma</t>
  </si>
  <si>
    <t>Beruházás bekerülési értéke</t>
  </si>
  <si>
    <t>Pályázott összeg</t>
  </si>
  <si>
    <t>Önerő</t>
  </si>
  <si>
    <t>Nyugat-dunántúli Operatív Program</t>
  </si>
  <si>
    <t>103/2007. (VII. 10.)</t>
  </si>
  <si>
    <t>Alapszintű közszolgáltatások fejlesztésének támogatása</t>
  </si>
  <si>
    <t>Orvosi rendelő (Hévíz, József A. u. 2.) akadálymentesítése</t>
  </si>
  <si>
    <t>Támogatási intenzitás (%)</t>
  </si>
  <si>
    <t>Adatok e Ft-ban</t>
  </si>
  <si>
    <t>Önerő forrása</t>
  </si>
  <si>
    <t>Pályázati alap</t>
  </si>
  <si>
    <t>Csokonai Vitéz Mihály Irodalmi Társaság (Hévíz)</t>
  </si>
  <si>
    <t>Magyar Sakkszövetség</t>
  </si>
  <si>
    <t>Luxusadó</t>
  </si>
  <si>
    <t>Polgármesteri Hivatal:</t>
  </si>
  <si>
    <t>Támogatás értékű bevétel</t>
  </si>
  <si>
    <t>Polgármesteri Hivatal támogatás értékű bevétel ö.:</t>
  </si>
  <si>
    <t>Polgármesteri  Hivatal működési célú pénzeszköz-átvétel ö.:</t>
  </si>
  <si>
    <t>GAMESZ:</t>
  </si>
  <si>
    <t>Munkaügyi Kp. (közhasznú munka tám.)</t>
  </si>
  <si>
    <t>Bibó István AGSZ</t>
  </si>
  <si>
    <t>Illyés Gyula Általános és Műv. Iskola</t>
  </si>
  <si>
    <t>Brunszvik Teréz  Napközi Otthonos Óvoda</t>
  </si>
  <si>
    <t>Pénzügyi mérlege (e Ft)</t>
  </si>
  <si>
    <t xml:space="preserve">BEVÉTELEK    </t>
  </si>
  <si>
    <t>1. Felhalmozási bevétel</t>
  </si>
  <si>
    <t>a.) Tárgyi eszközök ért., immateriális javak ért.</t>
  </si>
  <si>
    <t>b.) Támogatás, végleges pénzeszköz átvétel felhalmozásra</t>
  </si>
  <si>
    <t xml:space="preserve">    b/1. Támogatás értékű felhalmozási pénzeszköz-átvétel</t>
  </si>
  <si>
    <t xml:space="preserve">    b/2. ÁHT-n kívüli felhalmozási pénzeszköz-átvétel</t>
  </si>
  <si>
    <t xml:space="preserve">    b/3. Támogatás felügyeleti szervtől</t>
  </si>
  <si>
    <t>Felhalmozási pénzforgalmi bevétel összesen:</t>
  </si>
  <si>
    <t>c.) Pénzforgalom nélküli bevételek</t>
  </si>
  <si>
    <t xml:space="preserve">     Fejlesztési célú pénzmaradvány</t>
  </si>
  <si>
    <t>Hévíz gyógyhely városközpont rehabilitációja megvalósíthatósági tanulmányterv</t>
  </si>
  <si>
    <t>Orvosi rendelő akadálymentesítése</t>
  </si>
  <si>
    <t xml:space="preserve">Illyés Gyula Általános és Művészeti Iskola geotermikus energia tervdokumentáció </t>
  </si>
  <si>
    <t>Települési Környezetvédelmi program és Helyi Hulladékgazd. terv felülvizsgálata</t>
  </si>
  <si>
    <t>Közvilágítás bővítése: Dombi sétány, Martinovics u., Petőfi u-ból induló lépcsősor, Budai Nagy Antal u.</t>
  </si>
  <si>
    <t xml:space="preserve">Közlekedési koncepció </t>
  </si>
  <si>
    <t>Bartók Béla u III. szakasz (déli ág) út felújítása</t>
  </si>
  <si>
    <t xml:space="preserve">Polgármesteri Hivatal akadálymentesítése (főbejárat átép. mosdók átalakítása) </t>
  </si>
  <si>
    <t>Martinovics utcai járdaépítés</t>
  </si>
  <si>
    <t>Jókai utca út, járda, csapadékvíz csatorna felújítása</t>
  </si>
  <si>
    <t>Római utca járda tervezés</t>
  </si>
  <si>
    <t>Csokonai utca szennyvízcsatorna tervezése</t>
  </si>
  <si>
    <t>Büki utca csapadékvíz rendezése, zárt rendszer kiépítése</t>
  </si>
  <si>
    <t>Egregyi utca járda felújítás tervezése</t>
  </si>
  <si>
    <t>2 db 600 literes hűtőszekrény vásárlás</t>
  </si>
  <si>
    <t>1 db szeletelőgép beszerzése</t>
  </si>
  <si>
    <t>Szakképzési évfolyam részére szakmai eszköz beszerzés</t>
  </si>
  <si>
    <t>Mosogatógép beszerzés</t>
  </si>
  <si>
    <t>3.mell.16.6.2.b(3)1.pont</t>
  </si>
  <si>
    <t>3.mell.16.6.2.b(5)2.pont</t>
  </si>
  <si>
    <t>III. Felhalmozási és tőke jellegű bevételek</t>
  </si>
  <si>
    <t xml:space="preserve">    1. Tárgyi eszközök, immateriális javak értékesítése</t>
  </si>
  <si>
    <t xml:space="preserve">    2. Önkormányzat sajátos felhalmozási és tőkebevételei</t>
  </si>
  <si>
    <t xml:space="preserve">    3. Pénzügyi befektetések bevételei</t>
  </si>
  <si>
    <t>IV. Támogatás értékű bevétel</t>
  </si>
  <si>
    <t xml:space="preserve">    1. Támogatás értékű működési bevétel</t>
  </si>
  <si>
    <t xml:space="preserve">               Ebből: társadalombiztosítási alapból átvett pénzeszköz</t>
  </si>
  <si>
    <t xml:space="preserve">    2. Támogatás értékű felhalmozási bevétel</t>
  </si>
  <si>
    <t>T/6. számú melléklet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</si>
  <si>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</si>
  <si>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(nyugdíjmin.100%=28.500,- Ft/fő 18fő)</t>
  </si>
  <si>
    <r>
      <t xml:space="preserve">      </t>
    </r>
    <r>
      <rPr>
        <i/>
        <sz val="12"/>
        <rFont val="Times New Roman"/>
        <family val="1"/>
      </rPr>
      <t>(7.000 Ft/fő 60 fő)</t>
    </r>
  </si>
  <si>
    <t xml:space="preserve">     (28 eset 10.000,- Ft/fő)</t>
  </si>
  <si>
    <t xml:space="preserve">     (44 újszülött x 50.000,- Ft/fő)</t>
  </si>
  <si>
    <t>Működési bevételek összesen:</t>
  </si>
  <si>
    <t>Tartalék</t>
  </si>
  <si>
    <t>Működési kiadások összesen:</t>
  </si>
  <si>
    <t>Felhalmozási bevételek összesen:</t>
  </si>
  <si>
    <t>Felhalmozási kiadások összesen:</t>
  </si>
  <si>
    <t>Önkormányzati bevételek összesen:</t>
  </si>
  <si>
    <t>Nappali oktatás</t>
  </si>
  <si>
    <t xml:space="preserve">      Felhalmozási pénzforgalmi bevétel összesen:</t>
  </si>
  <si>
    <t xml:space="preserve">          g.) Pénzforgalom nélküli bevételek, felhalmozási pénzmaradvány</t>
  </si>
  <si>
    <t xml:space="preserve">       Működési pénzforgalmi bevétel összesen:</t>
  </si>
  <si>
    <t>3.) Pénzforgalmi bevételek összesen:</t>
  </si>
  <si>
    <t xml:space="preserve">     d.) Pénzforgalom nélküli bevételek, működési pénzmaradvány</t>
  </si>
  <si>
    <t>3.) Pénzforgalmi bevétel összesen:</t>
  </si>
  <si>
    <t>Működési bevétel összesen:</t>
  </si>
  <si>
    <r>
      <t>2.) Működési bevétel</t>
    </r>
    <r>
      <rPr>
        <sz val="12"/>
        <rFont val="Times New Roman"/>
        <family val="1"/>
      </rPr>
      <t xml:space="preserve"> </t>
    </r>
  </si>
  <si>
    <t>1.) Felhalmozási bevétel</t>
  </si>
  <si>
    <r>
      <t>Felhalmozási bevétel összesen:</t>
    </r>
    <r>
      <rPr>
        <i/>
        <sz val="12"/>
        <rFont val="Times New Roman"/>
        <family val="1"/>
      </rPr>
      <t xml:space="preserve"> </t>
    </r>
  </si>
  <si>
    <t xml:space="preserve">   2009. évi kereset-kiegészítés állami tám.</t>
  </si>
  <si>
    <t xml:space="preserve">      b.) Finanszírozási kiadások befektetési célú          (-)</t>
  </si>
  <si>
    <t xml:space="preserve">      a.) Finanszírozási bevételek</t>
  </si>
  <si>
    <r>
      <t>1.) Felhalmozási kiadás</t>
    </r>
    <r>
      <rPr>
        <sz val="12"/>
        <rFont val="Times New Roman"/>
        <family val="1"/>
      </rPr>
      <t xml:space="preserve"> </t>
    </r>
  </si>
  <si>
    <t xml:space="preserve">     Felhalmozási kiadás összesen:</t>
  </si>
  <si>
    <r>
      <t>Felhalmozási kiadás összesen:</t>
    </r>
    <r>
      <rPr>
        <i/>
        <sz val="12"/>
        <rFont val="Times New Roman"/>
        <family val="1"/>
      </rPr>
      <t xml:space="preserve"> </t>
    </r>
  </si>
  <si>
    <t xml:space="preserve">     Működési kiadás összesen:</t>
  </si>
  <si>
    <t xml:space="preserve">      a.1.) Hosszú lejáratú fejlesztési hiteltörlesztés </t>
  </si>
  <si>
    <t xml:space="preserve">1.) Felhalmozási bevétel </t>
  </si>
  <si>
    <t xml:space="preserve">          f.) Felhalmozási kölcsön-visszatérülés</t>
  </si>
  <si>
    <r>
      <t>Felhalmozási bevétel összesen:</t>
    </r>
    <r>
      <rPr>
        <b/>
        <i/>
        <sz val="12"/>
        <rFont val="Times New Roman"/>
        <family val="1"/>
      </rPr>
      <t xml:space="preserve"> </t>
    </r>
  </si>
  <si>
    <t xml:space="preserve">     Működési pénzforgalmi bevétel összesen:</t>
  </si>
  <si>
    <t xml:space="preserve">     d.) Pénzforgalom nélküli bevétel, működési pénzmaradvány</t>
  </si>
  <si>
    <t xml:space="preserve">          g.) Pénzforgalom nélküli bevétel, felhalmozási pénzmaradvány</t>
  </si>
  <si>
    <t xml:space="preserve">      a.) Finanszírozási kiadások befektetési célú (-)</t>
  </si>
  <si>
    <t xml:space="preserve">2.) Működési bevétel </t>
  </si>
  <si>
    <t xml:space="preserve">1.) Felhalmozási kiadás </t>
  </si>
  <si>
    <r>
      <t>Felhalmozási kiadás összesen:</t>
    </r>
    <r>
      <rPr>
        <b/>
        <i/>
        <sz val="12"/>
        <rFont val="Times New Roman"/>
        <family val="1"/>
      </rPr>
      <t xml:space="preserve"> </t>
    </r>
  </si>
  <si>
    <t xml:space="preserve">2.) Működési kiadás </t>
  </si>
  <si>
    <t>2%,</t>
  </si>
  <si>
    <t>2.) Pótlék, bírság</t>
  </si>
  <si>
    <t>3.) Átengedett központi adók</t>
  </si>
  <si>
    <t>4.) Egyéb sajátos bevétel</t>
  </si>
  <si>
    <t>működési támogatás, végleges pénzeszköz átvétel</t>
  </si>
  <si>
    <t>2009. évi kereset kiegészítés (1 havi ill. 11/12-ed része+32 %) állami t.</t>
  </si>
  <si>
    <t>Támogatás értékű és ÁHT-n kívüli m. c. pe.-átadás mindösszesen:</t>
  </si>
  <si>
    <t>Hévízi Kistérség Önk.-ainak Többc. Társ. Program önerő</t>
  </si>
  <si>
    <t>Lisztézérkenyek Zala Megyei Egyesülete</t>
  </si>
  <si>
    <t>Társadalmi Egyesületek Zala M.-i Szövetsége</t>
  </si>
  <si>
    <t>Műszaki és Természettudományi E Szövetkezet</t>
  </si>
  <si>
    <t>Érettségi vizsgák lebonyolítása</t>
  </si>
  <si>
    <t>Városi jegyző által működtetett szakértői bizottság támogatása</t>
  </si>
  <si>
    <t>Pénzbeli gyermekvédelmi támogatás</t>
  </si>
  <si>
    <t>8/1998. (III. 31.) Ökt. rendelet</t>
  </si>
  <si>
    <r>
      <t>3.)</t>
    </r>
    <r>
      <rPr>
        <sz val="7"/>
        <rFont val="Times New Roman"/>
        <family val="1"/>
      </rPr>
      <t xml:space="preserve">    </t>
    </r>
    <r>
      <rPr>
        <sz val="12"/>
        <rFont val="Times New Roman"/>
        <family val="1"/>
      </rPr>
      <t>A temetőkről és a temetkezés rendjéről szóló</t>
    </r>
  </si>
  <si>
    <t>19/2000. (XI. 30.) Ökt. rendelet</t>
  </si>
  <si>
    <r>
      <t>4.)</t>
    </r>
    <r>
      <rPr>
        <sz val="7"/>
        <rFont val="Times New Roman"/>
        <family val="1"/>
      </rPr>
      <t xml:space="preserve">    </t>
    </r>
    <r>
      <rPr>
        <sz val="12"/>
        <rFont val="Times New Roman"/>
        <family val="1"/>
      </rPr>
      <t>Köztisztviselők, közalkalmazottak lakáscélú munkáltatói támogatásáról szóló</t>
    </r>
  </si>
  <si>
    <t>2/2001. (II. 01.) Ökt. rendelet</t>
  </si>
  <si>
    <r>
      <t>5.)</t>
    </r>
    <r>
      <rPr>
        <sz val="7"/>
        <rFont val="Times New Roman"/>
        <family val="1"/>
      </rPr>
      <t xml:space="preserve">    </t>
    </r>
    <r>
      <rPr>
        <sz val="12"/>
        <rFont val="Times New Roman"/>
        <family val="1"/>
      </rPr>
      <t>Településfejlesztési célú elővásárlási jogmegállapításáról szóló</t>
    </r>
  </si>
  <si>
    <t>7/2001. (III. 14.) Ökt. rendelet</t>
  </si>
  <si>
    <r>
      <t>6.)</t>
    </r>
    <r>
      <rPr>
        <sz val="7"/>
        <rFont val="Times New Roman"/>
        <family val="1"/>
      </rPr>
      <t xml:space="preserve">    </t>
    </r>
    <r>
      <rPr>
        <sz val="12"/>
        <rFont val="Times New Roman"/>
        <family val="1"/>
      </rPr>
      <t xml:space="preserve"> A helyi adókról szóló</t>
    </r>
  </si>
  <si>
    <t>16/2002. (XII. 20.) Ökt. rendelet</t>
  </si>
  <si>
    <t>7.) Az önkormányzat beruházásában megvalósuló út- és közműépítés költségeiről szóló</t>
  </si>
  <si>
    <t>4/2003. (II. 25.) Ökt. rendelet</t>
  </si>
  <si>
    <t>8.) A köztisztviselők juttatásairól és támogatásairól szóló</t>
  </si>
  <si>
    <t>34/2003. (X. 31.) Ökt. rendelet</t>
  </si>
  <si>
    <t>6/2004. (II. 28.) Ökt. rendelet</t>
  </si>
  <si>
    <t>8/2004. (IV. 01.) Ökt. rendelet</t>
  </si>
  <si>
    <t>Aranyág Alapítvány 1/2009. (I. 29.) KT. hat.</t>
  </si>
  <si>
    <t>DRV üzemi területén közösségi funkció kialakítása</t>
  </si>
  <si>
    <t>6.</t>
  </si>
  <si>
    <t>205/1993. (XI. 30.) KT. hat.</t>
  </si>
  <si>
    <t>Magyarországi Fürdővárosok Szövetsége</t>
  </si>
  <si>
    <t>7.</t>
  </si>
  <si>
    <t>Magyar Turisztikai Egyesület</t>
  </si>
  <si>
    <t>8.</t>
  </si>
  <si>
    <t>9.</t>
  </si>
  <si>
    <t>2759/2000. ikt.sz.</t>
  </si>
  <si>
    <t>Zala Megyei Vállalkozásfejlesztési Alapítvány*</t>
  </si>
  <si>
    <t>együttműködési megállapodás 2001. április 23.</t>
  </si>
  <si>
    <t>10.</t>
  </si>
  <si>
    <t>Da Bibere Borút Egyesület</t>
  </si>
  <si>
    <t>11.</t>
  </si>
  <si>
    <t>6/2004. (II. 28.) Ökt. rend.</t>
  </si>
  <si>
    <t>Helyi kitüntető cím és kitünetési díjak alapításáról</t>
  </si>
  <si>
    <t>12.</t>
  </si>
  <si>
    <t>196/2004. (VIII. 31.) KT. hat.</t>
  </si>
  <si>
    <t>Közép-Európai Club Pannónia Egyesület tagság</t>
  </si>
  <si>
    <t>13.</t>
  </si>
  <si>
    <t>14.</t>
  </si>
  <si>
    <t>15.</t>
  </si>
  <si>
    <t>584/2005. ikt. sz.</t>
  </si>
  <si>
    <t>Térfigyelő rendszer üzemeltetése</t>
  </si>
  <si>
    <t>(Hévíz, Keszthely, Felsőpáhok)</t>
  </si>
  <si>
    <t>16.</t>
  </si>
  <si>
    <t>17.</t>
  </si>
  <si>
    <t>18.</t>
  </si>
  <si>
    <t>158/2005. ikt. sz.</t>
  </si>
  <si>
    <t>Balaton Média I. Kp. Kft.</t>
  </si>
  <si>
    <t>Működési kiadás összesen:</t>
  </si>
  <si>
    <t>Felhalmozási kiadás</t>
  </si>
  <si>
    <t>111/2001. (VI. 26.) KT. hat.</t>
  </si>
  <si>
    <t>2011-ig</t>
  </si>
  <si>
    <t>Hosszúlejáratú fejlesztési hitel kamata</t>
  </si>
  <si>
    <t>Felhalmozási kiadás összesen:</t>
  </si>
  <si>
    <t xml:space="preserve">Több éves elkötelezettséggel járó kiadások mindösszesen: </t>
  </si>
  <si>
    <t>*Éves beszámoló elfogadásával a felek felülvizsgálják a támogatás tényleges összegét.</t>
  </si>
  <si>
    <t>2010.</t>
  </si>
  <si>
    <t>120/2001. (VII. 12.) KT. hat.</t>
  </si>
  <si>
    <t>2069-3/2005. ikt. sz.</t>
  </si>
  <si>
    <t>150-4/2006. ikt. sz.</t>
  </si>
  <si>
    <t>Hévízi Gyögyszemek Táncstúdió Alapítvány 34/2008. (II.26.) KT. hat.</t>
  </si>
  <si>
    <t>Musica Antiqua Együttes (Hévíz) 34/2008. (II.26.) KT. hat.</t>
  </si>
  <si>
    <t>Zala Megyei Vállalkozásfejl. Alapítvány (Zeg.) 34/2008. (II.26.) KT. hat.</t>
  </si>
  <si>
    <t xml:space="preserve">Hévízi Tisztaforrás Dalkör Egyesület </t>
  </si>
  <si>
    <t>Helikon Kórus Baráti Kör (Keszthely)</t>
  </si>
  <si>
    <t>Csuti-Hydrocomp Sakkegyesület (Zalaegerszeg) 34/2008. (II.26.) KT. hat.</t>
  </si>
  <si>
    <t>Prémiumévek program miatti támogatás</t>
  </si>
  <si>
    <t>Szent Erzsébet Gyermekalapítvány (Bp.) 167/2008. (X. 28.) KT. hat.</t>
  </si>
  <si>
    <t>Országos Medical Alapítvány (Bp.) 136/2008. (VIII. 26.) KT. hat.</t>
  </si>
  <si>
    <t>Daganatos Gyermekekért Alapítvány (Bp.) 91/2008. (V. 27.) KT. hat.</t>
  </si>
  <si>
    <r>
      <t>"Szemem-Fénye"-A Beteg Gyermekekért Alapítvány</t>
    </r>
    <r>
      <rPr>
        <sz val="10"/>
        <rFont val="Times New Roman"/>
        <family val="1"/>
      </rPr>
      <t xml:space="preserve"> (Pécs) 91/2008. (V.27.) KT. hat.</t>
    </r>
  </si>
  <si>
    <t>Zalaegerszeg Közbiztonságáért Közalapítvány 91/2008. (V. 27.) KT. hat.</t>
  </si>
  <si>
    <t>Balatoni Múzeumért Alapítvány (Khely.) 63/2008. (IV. 29) KT. hat.</t>
  </si>
  <si>
    <t>Európai Medicina Alapítvány (Bp.) 63/2008. (IV. 29.) KT. hat.</t>
  </si>
  <si>
    <t>Arany Pillangó Alapítvány (Rezi) 63/2008. (IV. 29.) KT. hat.</t>
  </si>
  <si>
    <t>17/2004. (VI. 1.) Ökt. rendelet</t>
  </si>
  <si>
    <t xml:space="preserve"> valamint elidegenítéséről szóló</t>
  </si>
  <si>
    <t>24/2004. (VI. 30.) Ökt. rendelet</t>
  </si>
  <si>
    <t>26/2004. (VI. 30.) Ökt. rendelet</t>
  </si>
  <si>
    <t>27/2004. (VI. 30.) Ökt. rendelet</t>
  </si>
  <si>
    <t>2/2005. (I. 26.) Ökt. rendelet</t>
  </si>
  <si>
    <t>4/2005. (I. 26.) Ökt. rendelet</t>
  </si>
  <si>
    <t>23/2005. (X. 26.) Ökt. rendelet</t>
  </si>
  <si>
    <t>28/2005. (XII. 15.) Ökt. rendelet</t>
  </si>
  <si>
    <t>Állami támogatás</t>
  </si>
  <si>
    <t>Hévíz Város Önkormányzat Gazdasági Műszaki Ellátó Szervezete</t>
  </si>
  <si>
    <t>és részben önállóan gazdálkodó intézményei</t>
  </si>
  <si>
    <t>eFt</t>
  </si>
  <si>
    <t>Sajátos műk. bev.</t>
  </si>
  <si>
    <t>Támogatás, végleges pénzeszköz-átvétel</t>
  </si>
  <si>
    <t>Kisegítő mezőgazd. szolg.</t>
  </si>
  <si>
    <t>Óvodai intézményi étkeztetés</t>
  </si>
  <si>
    <t>Iskolai intézményi étkeztetés</t>
  </si>
  <si>
    <t>Kollégiumi intézményi közétkeztetés</t>
  </si>
  <si>
    <t>Munkahelyi vendéglátás</t>
  </si>
  <si>
    <t>Önkorm. int. ell. kiseg. szolg.</t>
  </si>
  <si>
    <t>Köztemető fennt. felad.</t>
  </si>
  <si>
    <t>Önkormányzatok elszámolásai</t>
  </si>
  <si>
    <t>Háziorvosi szolgálat</t>
  </si>
  <si>
    <t xml:space="preserve">     háziorvosi tevékenység (üzemorv.tev.)</t>
  </si>
  <si>
    <t xml:space="preserve">     ügyeleti szolgálat</t>
  </si>
  <si>
    <t xml:space="preserve">     iskolaegészségügy</t>
  </si>
  <si>
    <t>Fogorvosi szolgálat</t>
  </si>
  <si>
    <t>Település hulladékok kezelése</t>
  </si>
  <si>
    <t>GAMESZ műk. bev. összesen:</t>
  </si>
  <si>
    <t>Diákotthoni, kollégiumi szálláshelynyújtás</t>
  </si>
  <si>
    <t>Gimnáziumi nevelés, oktatás</t>
  </si>
  <si>
    <t>3/6. számú melléklet</t>
  </si>
  <si>
    <t>13. számú melléklet</t>
  </si>
  <si>
    <t>Hunyadi-Marinovics utca TEUT pályázat</t>
  </si>
  <si>
    <t xml:space="preserve">          c./2) Támogatás ért. műk. pénze. átv.</t>
  </si>
  <si>
    <t xml:space="preserve">     e.) Áht-n kívüli működési c. pénzeszk. átadás</t>
  </si>
  <si>
    <t xml:space="preserve">          c./3) Áht-n kívüli műk. pénzeszk. átv.</t>
  </si>
  <si>
    <t xml:space="preserve">     f.) Ellátottak pénzbeli juttatása</t>
  </si>
  <si>
    <t xml:space="preserve">          Támogatás, végleges pe. átvétel ö.:</t>
  </si>
  <si>
    <t>Működési c. bevételek összesen:</t>
  </si>
  <si>
    <t>Hévízi Kistérség Önk-ainak T. Tárulásától átvett pénzeszköz</t>
  </si>
  <si>
    <t xml:space="preserve">     gyermekjóléti szolgálat feladataira</t>
  </si>
  <si>
    <t xml:space="preserve">     mozgókönyvtári feladatok ellátása</t>
  </si>
  <si>
    <t xml:space="preserve">          óvoda támogatása</t>
  </si>
  <si>
    <t xml:space="preserve">          iskolabusz működési támogatása (Vindornyaszőlős)</t>
  </si>
  <si>
    <t xml:space="preserve">          általános iskola oktatási feladat támogatása</t>
  </si>
  <si>
    <t xml:space="preserve">          általános iskola szakszolgálat feladatellátás támogatása</t>
  </si>
  <si>
    <t xml:space="preserve">     szociális alapszolgáltatási feladat támogatása</t>
  </si>
  <si>
    <t xml:space="preserve">     közoktatási feladat támogatása</t>
  </si>
  <si>
    <t xml:space="preserve">          családsegítési feladatokra</t>
  </si>
  <si>
    <t xml:space="preserve">          házi segítségnyújtás </t>
  </si>
  <si>
    <t xml:space="preserve">          jelzőrendszeres házi segítségnyújtás támogatása</t>
  </si>
  <si>
    <t>Tempus Közalapítvány</t>
  </si>
  <si>
    <t>felhalmozási és működési bevételi és kiadási előirányzatának összetétele</t>
  </si>
  <si>
    <t xml:space="preserve">          c./4) Működési p.eszk. átv. int-en belül</t>
  </si>
  <si>
    <t xml:space="preserve">         1.5. Fejlesztési célú támogatások</t>
  </si>
  <si>
    <t>4.) Finanszírozási kiadások forgatási célú</t>
  </si>
  <si>
    <t>Felhalmozási célú bevétel előirányzata</t>
  </si>
  <si>
    <t>Felhalmozási célú kiadás előirányzata</t>
  </si>
  <si>
    <t>Működési célú és egyéb bevétel előirányzata</t>
  </si>
  <si>
    <t>Működési célú és egyéb kiadás előirányzata</t>
  </si>
  <si>
    <t>Működési többletforrás előirányzat felhaszn.- felh. ei-ra</t>
  </si>
  <si>
    <t>5.) Pénzforgalom nélküli kiadás (tartalék)</t>
  </si>
  <si>
    <t>Működési célú és egyéb kiadás összesen:</t>
  </si>
  <si>
    <t xml:space="preserve">     a.) Intézményi működési bevétel </t>
  </si>
  <si>
    <t>Önkormányzati kiadások összesen:</t>
  </si>
  <si>
    <t>2009. év</t>
  </si>
  <si>
    <t>Felhalmozási bevételek és kiadások</t>
  </si>
  <si>
    <t xml:space="preserve">          c.) Pénzügyi felhalmozási befektetések </t>
  </si>
  <si>
    <t>Adott hitel összege</t>
  </si>
  <si>
    <t>Felvett hitel összege</t>
  </si>
  <si>
    <t xml:space="preserve">          b.) Sajátos felhalmozási bevétel</t>
  </si>
  <si>
    <t xml:space="preserve">          c.) Pénzügyi felhalmozási befektetések</t>
  </si>
  <si>
    <t>Finanszírozási kiadás befektetés célú</t>
  </si>
  <si>
    <t>14. számú melléklet</t>
  </si>
  <si>
    <t>Riasztófelügyelet</t>
  </si>
  <si>
    <t>32.</t>
  </si>
  <si>
    <t>33.</t>
  </si>
  <si>
    <t xml:space="preserve">     b.) Felhalmozási célú pézmaradvány</t>
  </si>
  <si>
    <t xml:space="preserve">     a.) Működési  célúpénzmaradvány</t>
  </si>
  <si>
    <t>Hévízgyógyfürdő és Szent András K. (Széchenyi szoborhoz)</t>
  </si>
  <si>
    <t xml:space="preserve">    Pedagógiai szakszolgálat</t>
  </si>
  <si>
    <t>2009. évi terv összesen</t>
  </si>
  <si>
    <t>alátámasztó hatályos önkormányzati rendeletek</t>
  </si>
  <si>
    <r>
      <t>1.)</t>
    </r>
    <r>
      <rPr>
        <sz val="7"/>
        <rFont val="Times New Roman"/>
        <family val="1"/>
      </rPr>
      <t xml:space="preserve">    </t>
    </r>
    <r>
      <rPr>
        <sz val="12"/>
        <rFont val="Times New Roman"/>
        <family val="1"/>
      </rPr>
      <t>Közszolgáltatások kötelező igénybevételéről szóló</t>
    </r>
  </si>
  <si>
    <t>32/1995. (XII. 19.) Ökt. rendelet</t>
  </si>
  <si>
    <r>
      <t>2.)</t>
    </r>
    <r>
      <rPr>
        <sz val="7"/>
        <rFont val="Times New Roman"/>
        <family val="1"/>
      </rPr>
      <t xml:space="preserve">    </t>
    </r>
    <r>
      <rPr>
        <sz val="12"/>
        <rFont val="Times New Roman"/>
        <family val="1"/>
      </rPr>
      <t>A környezetvédelemről szóló</t>
    </r>
  </si>
  <si>
    <t>3. számú melléklet</t>
  </si>
  <si>
    <t>II/. Gazdasági Műszaki Ellátó Szervezete és részben önállóan gazdálkodó intézmények</t>
  </si>
  <si>
    <t xml:space="preserve">    1. Működési célú pénzeszköz átvétel államháztartáson kívülről</t>
  </si>
  <si>
    <t xml:space="preserve">    2. Felhalmozási célú pénzeszköz átvétel államháztartáson kívülről</t>
  </si>
  <si>
    <t xml:space="preserve">    2. Felhalmozási célú hitel felvétele</t>
  </si>
  <si>
    <t>Szakmai gyakor-i képz. tanulói szerz. nem önkorm-i tanműh-ben 4 hó</t>
  </si>
  <si>
    <t>3.mell.17.2.a.pont</t>
  </si>
  <si>
    <t>3. mell. 17.2.b pont</t>
  </si>
  <si>
    <t>Kollégiumi, diákotthoni lakhatási feltételek megteremtése 4 hó</t>
  </si>
  <si>
    <t>3.mell.15.2.(b1).pont</t>
  </si>
  <si>
    <t>18. számú melléklet</t>
  </si>
  <si>
    <t>11. számú melléklet</t>
  </si>
  <si>
    <t>intézmények támogatása</t>
  </si>
  <si>
    <t>Működési támogatás</t>
  </si>
  <si>
    <t>Fejlesztési tám.</t>
  </si>
  <si>
    <t>állami</t>
  </si>
  <si>
    <t>II/1.</t>
  </si>
  <si>
    <t>II/2.</t>
  </si>
  <si>
    <t>II/3.</t>
  </si>
  <si>
    <t>II/4.</t>
  </si>
  <si>
    <t>II/5.</t>
  </si>
  <si>
    <t>Költségvetési támogatás összesen:</t>
  </si>
  <si>
    <t>3.mell.17.1.a(5).pont</t>
  </si>
  <si>
    <t>Kollégiumi kedvezményes étkeztetés 4 hó</t>
  </si>
  <si>
    <t>3.mell.17.1.(3) pont</t>
  </si>
  <si>
    <t>Illyés Gyula Ált. és Műv. Isk.  kedvezményes étkeztetés 8 hó</t>
  </si>
  <si>
    <t>3.mell.17.1.a(3) pont</t>
  </si>
  <si>
    <t>Illyés Gyula Ált. és Műv. Isk.  kedvezményes étkeztetés 4 hó</t>
  </si>
  <si>
    <t>3.mell.17.1.b pont</t>
  </si>
  <si>
    <t>3.mell.17.1.(2) pont</t>
  </si>
  <si>
    <t>Brunszvik Teréz N. Otth. Óvoda  kedvezményes étkeztetés 8 hó</t>
  </si>
  <si>
    <t>3.mell.17.1.a(2) pont</t>
  </si>
  <si>
    <t>Brunszvik Teréz N. Otth. Óvoda  kedvezményes étkeztetés 4 hó</t>
  </si>
  <si>
    <t>3. mell. 15.2.(c1)pont</t>
  </si>
  <si>
    <t>3. mell. 15.2.(c2)pont</t>
  </si>
  <si>
    <t>3. mell. 15.2.(c3)pont</t>
  </si>
  <si>
    <t>3. mell. 15.c(2) pont</t>
  </si>
  <si>
    <t>3. mell. 15. 2.(d1) pont</t>
  </si>
  <si>
    <t>3. mell. 15.d(1). pont</t>
  </si>
  <si>
    <t>3. mell. 16. 1. 2a pont</t>
  </si>
  <si>
    <t>3.mell.16.1.2d.pont</t>
  </si>
  <si>
    <t>Szakmai gyakor-i képz. tanulói szerz. nem önkorm-i tanműh-ben 8 hó</t>
  </si>
  <si>
    <t>94/2008.(V.27.) KT. hat.</t>
  </si>
  <si>
    <t>15. számú melléklet</t>
  </si>
  <si>
    <t>Rendelkezésre állási támogatás 9 fő x 28.500,- Ft x 12 hó</t>
  </si>
  <si>
    <t xml:space="preserve">     (15Fő/20.000,- Ft/fő/12 hó)</t>
  </si>
  <si>
    <t xml:space="preserve">     (nyugdíjmin.80 %=22.800,- Ft/hó 120fő)</t>
  </si>
  <si>
    <t>Program megnevezése/ Pályázat kiírója</t>
  </si>
  <si>
    <t>Eredmény</t>
  </si>
  <si>
    <t>Támogatási szerződés száma</t>
  </si>
  <si>
    <t>Átutalt, jóváírt támogatási összeg</t>
  </si>
  <si>
    <t>NYDOP-2007-5.1.1/E (Új Magyarország Fejlesztési Terv)</t>
  </si>
  <si>
    <t>00937-0002</t>
  </si>
  <si>
    <t>Oktatási és Kulturális Minisztérium</t>
  </si>
  <si>
    <t>Nyugat-dunántúli Regionális Fejlesztési Tanács</t>
  </si>
  <si>
    <t>89/2008. (V. 15.) KT. hat.</t>
  </si>
  <si>
    <t>TEUT2008</t>
  </si>
  <si>
    <t>Szilárd útburkolat korszerűsítés</t>
  </si>
  <si>
    <t>Hunyadi-Martinovics u. útburkolat megerősítés</t>
  </si>
  <si>
    <t>Ktgvetési kiad. előirányz.</t>
  </si>
  <si>
    <t>20000178U</t>
  </si>
  <si>
    <t>Államreform Operatív Program</t>
  </si>
  <si>
    <t>115/2008. (VI.24.)</t>
  </si>
  <si>
    <t>ÁROP-1.A.2/A-2008-0047</t>
  </si>
  <si>
    <t>Polgármesteri Hivatalok szervezetfejlesztése</t>
  </si>
  <si>
    <t>Szervezeti és működési rendszer fejlesztése</t>
  </si>
  <si>
    <t>112/2008. (VI. 11.)</t>
  </si>
  <si>
    <t>NYDOP-2007-3.1.1/A</t>
  </si>
  <si>
    <t>Városközpontok funkcióbővítő megújítása a nem megyei jogú városokban</t>
  </si>
  <si>
    <t>Hévíz belváros megújítása, I. ütem</t>
  </si>
  <si>
    <t>Módosított kivitelezési összeg</t>
  </si>
  <si>
    <t>Esélyegyenlőséget, felzárkóztatást segítő támogatás</t>
  </si>
  <si>
    <t>Beilleszkedési, magatartási, tanulási nehézségekkel küződ gyermekek, tanulók felkészítésének támogatása</t>
  </si>
  <si>
    <t>lemondva (Elvonásra vár)</t>
  </si>
  <si>
    <t>Szociális és Munkaügyi Minisztérium</t>
  </si>
  <si>
    <t>SZOC-ITKR-08-0117</t>
  </si>
  <si>
    <t>Jelzőrendszeres házi segítségnyújtás fejlesztése Hévíz kistérségben</t>
  </si>
  <si>
    <t>Jelzőrendszeres ellátás bővítése</t>
  </si>
  <si>
    <t xml:space="preserve">intézményi költségvetés </t>
  </si>
  <si>
    <t>ÁHT266201</t>
  </si>
  <si>
    <t>SZOC-EHS-08-0228</t>
  </si>
  <si>
    <t>Házi segítségnyújtás fejlesztése a Hévízi kistérségben</t>
  </si>
  <si>
    <t>Házi segítségnyújtás önkormányzati anyagi terheinek csökkentése</t>
  </si>
  <si>
    <t>Polgármestei Hivatal összesen:</t>
  </si>
  <si>
    <t>Gróf. I. Festetics György Művelődési Központ:</t>
  </si>
  <si>
    <t>2008-TU-BALATON-2</t>
  </si>
  <si>
    <t>Balatoni Turisztikai Régióban 2008-ban megvalósuló turisztikai vonzerővel bíró regionális rendezvények támogatása</t>
  </si>
  <si>
    <t>A Magyar Borok Ünnepnapjai Hévízen és Kistérségében a Reneszánsz év jegyében</t>
  </si>
  <si>
    <t>Intézményi ktgv. + társpályázó települések ktgv.-e</t>
  </si>
  <si>
    <t>2008-TU-BAL-2-08-04-69</t>
  </si>
  <si>
    <t>Gróf. I. Festetics György Művelődési Központ összesen:</t>
  </si>
  <si>
    <t>Hévíz Város Önkormányzata által benyújtott, folyamatban lévő pályázatok alakulása</t>
  </si>
  <si>
    <t>2008. decenber 31-ig</t>
  </si>
  <si>
    <t>2007. évről áthúzódó pályázat</t>
  </si>
  <si>
    <t>2008. évről áthúzódó pályázatok</t>
  </si>
  <si>
    <t>Bírálat alatt</t>
  </si>
  <si>
    <t>Önkormányzati Min. pályázati forrás átadás Magyar Borok Ünnepnapjai Hévízen és kistérségében a Reneszánsz év jegyében 2008. év</t>
  </si>
  <si>
    <t>Önkormányzati Min. Magyar Borok Ünnepnapjai Hévízen és kistérségében</t>
  </si>
  <si>
    <t>előirányzat felhasználási ütemterve a 2009. évi költségvetési rendeletéhez</t>
  </si>
  <si>
    <t>Családsegítő Szolgálat</t>
  </si>
  <si>
    <t>Egyéb szociális és gyermekjóléti szolg.</t>
  </si>
  <si>
    <t>Központi igazgatás</t>
  </si>
  <si>
    <t>Mozgókönyvtári feladatok ellátása</t>
  </si>
  <si>
    <t>Jelzőrendszeres házi segítségnyújtás</t>
  </si>
  <si>
    <t>Szakképző évfolyam</t>
  </si>
  <si>
    <t>Pedagógiai szakszolgálat</t>
  </si>
  <si>
    <t>Gróf I. Festetics György Művelődési Központ felhalmozási kiadások összesen:</t>
  </si>
  <si>
    <t>Beruházás értéke</t>
  </si>
  <si>
    <t>Tárgyévi előirányzat</t>
  </si>
  <si>
    <t>Tárgyévet megelőző évek kifizetéseinek összege</t>
  </si>
  <si>
    <t>Tóvédelmi program</t>
  </si>
  <si>
    <t>Városszemléből adódó feladatok</t>
  </si>
  <si>
    <t>Önkormányzati kinevezett dolgozók juttatása</t>
  </si>
  <si>
    <t>Teréz A. Sz. I. Intézmény Honvéd u-i épületének tűzjelző rendszer kialakítása</t>
  </si>
  <si>
    <t>Egységes közterületi tájékoztató táblarendszer 196/2007. (XII. 18.) KT. hat.</t>
  </si>
  <si>
    <t>Immateriális javak váráslása</t>
  </si>
  <si>
    <t>ÁHT-n kívüli felhalmozási pénzeszköz átvétel</t>
  </si>
  <si>
    <t>Őrangyal Európai Alapítvány (Bp.) 63/2008. (IV.29.) KT. hat.</t>
  </si>
  <si>
    <t>Tapolcai Honvéd Kulturális Egyesület</t>
  </si>
  <si>
    <t>Keszthely Város Színházázért Alapítvány</t>
  </si>
  <si>
    <t>Magyar Cserkész Szövetség (Bp.)</t>
  </si>
  <si>
    <t>Vakok és Gyengénlátók Zm-ei Egyesülete (Zalaegerszeg)</t>
  </si>
  <si>
    <t>"Teréz-Egy Nap a Holnapért" Alapítvány (Keszthely)</t>
  </si>
  <si>
    <t>38.</t>
  </si>
  <si>
    <t>39.</t>
  </si>
  <si>
    <t>40.</t>
  </si>
  <si>
    <t>41.</t>
  </si>
  <si>
    <t>42.</t>
  </si>
  <si>
    <t>44.</t>
  </si>
  <si>
    <t>45.</t>
  </si>
  <si>
    <t>46.</t>
  </si>
  <si>
    <t>49.</t>
  </si>
  <si>
    <t>50.</t>
  </si>
  <si>
    <t>51.</t>
  </si>
  <si>
    <t>63.</t>
  </si>
  <si>
    <t>Zala Megyei Közoktatási Közalapítvány 34/2008. (II.25.) KT. hat.</t>
  </si>
  <si>
    <t>Intelligens Települések Országos Szövetsége</t>
  </si>
  <si>
    <t>Dévai Szent Ferenc Alapítvány 10/2008. (IV. 10.) Ör.</t>
  </si>
  <si>
    <t>"SOS" Szolgálat Alapítvány (Fonyód) 10/2008. (IV. 10.) Ör.</t>
  </si>
  <si>
    <t>Társult önkormányzatok oktatási cél támogatására Vindornyaszőlős</t>
  </si>
  <si>
    <t>Társult önkormányzatok oktatási cél támogatására Nemesbük</t>
  </si>
  <si>
    <t>Képzőművészeti Lektorátus (Széchenyi szobor)</t>
  </si>
  <si>
    <r>
      <t xml:space="preserve">Értelmi Fogyatékos Gyermekekért Alapítvány </t>
    </r>
    <r>
      <rPr>
        <sz val="10"/>
        <rFont val="Times New Roman"/>
        <family val="1"/>
      </rPr>
      <t>(K.hely)10/2008. (IV. 10.) Ör.</t>
    </r>
  </si>
  <si>
    <t>Biztonság Hévíz Vagyonvédelmi Alapítvány 34/2008. (II.25.) KT. hat.</t>
  </si>
  <si>
    <t>Magyar Közigazgatási Kar Zala Megyei Tagozata</t>
  </si>
  <si>
    <t>Keszthely Város Önkormányzat (tanuló utazásának támogatása)</t>
  </si>
  <si>
    <t>Orvosi rendelő akadálymentesítésére pályázati forrás NFÜ</t>
  </si>
  <si>
    <t>Légzőszervi és Immunhiányos Gyermekekért Alapítvány 34/2008. (II.25.) KT. hat.</t>
  </si>
  <si>
    <t>ÁHT-n kívüli működési c.  pénzeszköz átadás</t>
  </si>
  <si>
    <t>Nyugat-dunántúli Regionális Munkaügyi Központ</t>
  </si>
  <si>
    <t>Társaság a Balaton Akadémiáért Egyesület</t>
  </si>
  <si>
    <t>GAMESZ és részben önállóan gazdálkodó intézmények</t>
  </si>
  <si>
    <t>Hévízi Kist. Önk-ainak Többc. Társ. pályázati önrész átadása</t>
  </si>
  <si>
    <t>Magyar Labdarúgó Szöv.Illyés Gy. Á. M. I. műfüves kispálya</t>
  </si>
  <si>
    <t>Hévízi TV. Non-profit KFT lekötött tartalék átadás</t>
  </si>
  <si>
    <t>Vizitdíj visszafizetése lakosok részére (tv. alapján)</t>
  </si>
  <si>
    <r>
      <t>Hévíz és Térsége Kamarai Tagok Kult. Alapítványa</t>
    </r>
    <r>
      <rPr>
        <sz val="10"/>
        <rFont val="Times New Roman"/>
        <family val="1"/>
      </rPr>
      <t xml:space="preserve"> 34/2008. (II.26.) KT. hat.</t>
    </r>
  </si>
  <si>
    <t>c.) Támogatás-értékű felhalmozási pénzeszköz átadás</t>
  </si>
  <si>
    <t>d.) Pénzmaradvány átadás</t>
  </si>
  <si>
    <t>Hévízi Rendőrörs térfigyelő rendszer üzemeltetéséhez pénzeszk. átadás</t>
  </si>
  <si>
    <t>Hévízí Rendőrörs mozgóőri szolgálatra</t>
  </si>
  <si>
    <t>Zala Termálvölgye Egyesület tagdíj</t>
  </si>
  <si>
    <t>Zala Termálvölgye Egyesület Leader Vidékfejl-i Stratégiához</t>
  </si>
  <si>
    <t>Zalai Falvakért Egyesület</t>
  </si>
  <si>
    <t>Pénzügyi befektetések</t>
  </si>
  <si>
    <t>I.      Polgármesteri hivatal</t>
  </si>
  <si>
    <t>GAMESZ és int. össz.</t>
  </si>
  <si>
    <t>II/1. GAMESZ</t>
  </si>
  <si>
    <t>II/2. Bibó István AGSZ.</t>
  </si>
  <si>
    <t>II/3. Illyés Gyula Ált.és Műv. Isk.</t>
  </si>
  <si>
    <t>II/4. Brunszvik T. N. O. Ó.</t>
  </si>
  <si>
    <t>Tárgyi eszköz, immateriális javak értékesítése</t>
  </si>
  <si>
    <t>Felhalmozási célú kölcsön visszatérülés</t>
  </si>
  <si>
    <t>Támogatás értékű és ÁHT-n kívüli működési pénzeszköz-átadás</t>
  </si>
  <si>
    <t>Hévíz Város Polgármesteri Hivatal</t>
  </si>
  <si>
    <t>e Ft</t>
  </si>
  <si>
    <t>Megnevezés</t>
  </si>
  <si>
    <t>b.) Sajátos felhalmozási bevétel</t>
  </si>
  <si>
    <t>c.) Pénzügyi felhalmozási befektetések</t>
  </si>
  <si>
    <t>d.) Támogatás értékű felhalmozási pénzeszköz átvétel</t>
  </si>
  <si>
    <t>b.) Támogatás értékű felhalmozási pénzeszköz-átadás</t>
  </si>
  <si>
    <t>c.) ÁHT-n kívüli felhalmozási pénzeszköz-átadás</t>
  </si>
  <si>
    <t>d.) Felhalmozási célú kölcsön nyújtása</t>
  </si>
  <si>
    <t>g.) Pénzforgalom nélküli bevételi felhalmozási pénzmaradvány</t>
  </si>
  <si>
    <t>Honvéd utca járdarekonstrukció, északi oldal (Kossuth u.- Vörösmarty u. közötti szakasz)</t>
  </si>
  <si>
    <t>Szoftvervásárlás, szoftverfejlesztés (pénzügyi integrált rendszer)</t>
  </si>
  <si>
    <t>Templomköz csapadékcsatorna-, útburkolat építése (befejező szakasz)</t>
  </si>
  <si>
    <t>Digitális fényképezőgép vásárlása</t>
  </si>
  <si>
    <t>Laptop vásárlás</t>
  </si>
  <si>
    <r>
      <t>Önkormányzati felhalmozási kiadások mindösszesen:</t>
    </r>
    <r>
      <rPr>
        <b/>
        <sz val="10"/>
        <color indexed="10"/>
        <rFont val="Times New Roman"/>
        <family val="1"/>
      </rPr>
      <t xml:space="preserve"> </t>
    </r>
  </si>
  <si>
    <t>GAMESZ felhalmozási kiadás összesen</t>
  </si>
  <si>
    <t>Ady utcai gyalogátkelőhely létesítése a Vörösmarty u. csatlakozásánál</t>
  </si>
  <si>
    <t>Támogatás értékű felhalmozási pénzeszköz átvétel összesen:</t>
  </si>
  <si>
    <t>ÁHT-n kívüli felhalmozási pénzeszköz átvétel összesen:</t>
  </si>
  <si>
    <t>Lakásépítési kölcsön visszatérülés</t>
  </si>
  <si>
    <t>Sajátos felhalmozási bevétel</t>
  </si>
  <si>
    <t>Október</t>
  </si>
  <si>
    <t>November</t>
  </si>
  <si>
    <t>December</t>
  </si>
  <si>
    <t>Bevételek</t>
  </si>
  <si>
    <t>Kiadások</t>
  </si>
  <si>
    <t>4. számú melléklet</t>
  </si>
  <si>
    <t>Január</t>
  </si>
  <si>
    <t>Sajátos felhalmozási bev.</t>
  </si>
  <si>
    <t>Felhalmozási c. bev. össz.</t>
  </si>
  <si>
    <t>Sajátos működési bev.</t>
  </si>
  <si>
    <t>Működéci c. bev. össz.</t>
  </si>
  <si>
    <t>Bevételek összesen:</t>
  </si>
  <si>
    <t>Bevételek mindösszesen:</t>
  </si>
  <si>
    <t>Felhalm. c. kiadás össz.:</t>
  </si>
  <si>
    <t>Működ. c. kiadás össz.:</t>
  </si>
  <si>
    <t>Kiadások összesen:</t>
  </si>
  <si>
    <t xml:space="preserve">     g.) Fejlesztési pénzmaradvány</t>
  </si>
  <si>
    <t>Zalabér Község Önkormányzat visszatérítése</t>
  </si>
  <si>
    <t>Támogatás felügyeleti szervtől felhalmozásra</t>
  </si>
  <si>
    <t>Helyi közutak</t>
  </si>
  <si>
    <t>Helyhatósági választások</t>
  </si>
  <si>
    <t>Támogatás értékű műk. c. pe.-átadás</t>
  </si>
  <si>
    <t>Munkaügyi Kp. (közhasznú munka támogatása)</t>
  </si>
  <si>
    <t>Támogatás ért. működési pénzeszköz átvétel összesen:</t>
  </si>
  <si>
    <t>600,- Ft/m2/év</t>
  </si>
  <si>
    <t>Tárgyi eszközök, immat. javak értékesítése</t>
  </si>
  <si>
    <t>Támogatás ért. felh. pénzeszköz átv.</t>
  </si>
  <si>
    <t>Áht-n kívüli felhalmozási pe.-átvétel</t>
  </si>
  <si>
    <t>Áht-n kívüli működési pénze. átvétel</t>
  </si>
  <si>
    <t>Támogatás ért. működési pénzeszk. átv.</t>
  </si>
  <si>
    <t>Finanszírozási bevételek befektetés célú</t>
  </si>
  <si>
    <t>Finanszírozási bevételek forgatási célú</t>
  </si>
  <si>
    <t>Tulajdoni részesedést jelentő befektetések</t>
  </si>
  <si>
    <t>Támogatás értékű felh. pénze.-átadás</t>
  </si>
  <si>
    <t>ÁHT-n kívűli felhalm. pénzeszköz-átadás</t>
  </si>
  <si>
    <t>Felhalmozási támogatás int. részére</t>
  </si>
  <si>
    <t>Személyi jellegű kiadás</t>
  </si>
  <si>
    <t>Dologi jell. kiadás, egyéb folyó kiadás</t>
  </si>
  <si>
    <t>Támogatás ért. működési kiadás</t>
  </si>
  <si>
    <t>ÁHT-n kívüli működési c. pénzeszk. átadás</t>
  </si>
  <si>
    <t>II/6. Gróf I. Festetics Gy. M. Kp.</t>
  </si>
  <si>
    <t>II/6. Gróf I. Festetics György Művelődési Kp.</t>
  </si>
  <si>
    <t>Működési bevétel összesen</t>
  </si>
  <si>
    <t>Rezi Község Önkormányzata Szüreti rendezvény tám.</t>
  </si>
  <si>
    <t>Cserszegtomaj Község Önkormányzata Borfesztivál tám.</t>
  </si>
  <si>
    <t>Zala Megyei Közoktatási Közalapítvány</t>
  </si>
  <si>
    <t>Egészségügyi Pénztár tám. anya-, gyermek, csecsemő véd. (isk.eü.)</t>
  </si>
  <si>
    <t>Alsópáhok Község Önkormányzata Borpárbaj</t>
  </si>
  <si>
    <t>II/6. Gróf I. Festetics György Műv. Kp.</t>
  </si>
  <si>
    <t>II/6. Gróf I. Festetics György Művelődési Központ</t>
  </si>
  <si>
    <t xml:space="preserve">          II/6.   Gróf I. Festetics György Művelődési Központ</t>
  </si>
  <si>
    <t>II/6. Gróf I. Festetics  György Művelődési Központ</t>
  </si>
  <si>
    <t>II/6.</t>
  </si>
  <si>
    <t xml:space="preserve">   Kiegészítő hozzájárulás építésügyi igazgatási feladatokhoz (Ft/döntés)</t>
  </si>
  <si>
    <t>Gimnáziumi oktatás 9-10. évf. 8 hó</t>
  </si>
  <si>
    <t>1/c. számú melléklet</t>
  </si>
  <si>
    <t>Szabó L.  utca, Vajda Á. utca felújításának terv., kivit.  (1+1 Ft pályázat)ebből páyázati forrás 10.000 Ft</t>
  </si>
  <si>
    <t>Fortuna utca útépítés</t>
  </si>
  <si>
    <t>Dombföldi út útfelújítás</t>
  </si>
  <si>
    <t>Belváros rehabilitáció "B" ütem, nagyparkoló rekonstrukcióval együtt bekerülési érték jelenleg nem ismert</t>
  </si>
  <si>
    <t>Helyi védelem alá eső épületek felújításának támogatása (16/2007. (VI. 1.) Ör.)</t>
  </si>
  <si>
    <t>Széchenyi u. csapadékcsatorna rekonstrukció</t>
  </si>
  <si>
    <t>Autóbusz-pályaudvar építése, pályázati forrás lehetőséggel</t>
  </si>
  <si>
    <t>2009. évi beruházási és felhalmozási igényei</t>
  </si>
  <si>
    <t>Iktatószoftver karbantartása (Magó Kft.)</t>
  </si>
  <si>
    <t>1815-3/2006</t>
  </si>
  <si>
    <t>Postafiók bérleti szerződés</t>
  </si>
  <si>
    <t>631-5/2007</t>
  </si>
  <si>
    <t>1053-2/2007</t>
  </si>
  <si>
    <t>7077/2007</t>
  </si>
  <si>
    <t>1132-3/2007</t>
  </si>
  <si>
    <t>1132-5/2007</t>
  </si>
  <si>
    <t>3146-3/2007</t>
  </si>
  <si>
    <t>7306/2007</t>
  </si>
  <si>
    <t>190/2008</t>
  </si>
  <si>
    <t>833/2008</t>
  </si>
  <si>
    <t xml:space="preserve">Tűzvédelmi berendezések karbantartása és ellenőrzése </t>
  </si>
  <si>
    <t>Custodia '96 Bt</t>
  </si>
  <si>
    <t>4417-9/2008</t>
  </si>
  <si>
    <t>Közutak kátyuzása (Colas-Eger Zrt)</t>
  </si>
  <si>
    <t>4918/2008</t>
  </si>
  <si>
    <t>Közutak fenntartása (Road-Piktor Kft.)</t>
  </si>
  <si>
    <t>5458/2008</t>
  </si>
  <si>
    <t>Széfbérlet</t>
  </si>
  <si>
    <t xml:space="preserve">      a.1.)Hosszú lejáratú fejlesztési hiteltörlesztés </t>
  </si>
  <si>
    <t xml:space="preserve">      a.2.) Értékpapír vásárlás forgatási célú </t>
  </si>
  <si>
    <t>Finanszírozási műveletek összesen:</t>
  </si>
  <si>
    <t>2009. évi költségvetési rendelete</t>
  </si>
  <si>
    <t>Mérték  (2009. évi január 1. napjától)</t>
  </si>
  <si>
    <t>380,- Ft/fő/éjszaka</t>
  </si>
  <si>
    <t>Felújítási  kiadás mindösszesen:</t>
  </si>
  <si>
    <t>Beruházási kiadás mindösszesen:</t>
  </si>
  <si>
    <t>Támogatás értékű fejlesztési pénzeszköz átadás:</t>
  </si>
  <si>
    <t>ÁHT-n kívüli fejlesztési pénzeszköz átadás:</t>
  </si>
  <si>
    <t>Felhalmozási kölcsön nyújtása:</t>
  </si>
  <si>
    <t>Halmozódás nélküli felhalm. célú bevétel önk. mindössz.</t>
  </si>
  <si>
    <t>Fejlesztési célú pénzmaradvány visszavétel</t>
  </si>
  <si>
    <t>Támogatás értékű működési pénzeszköz-átvétel</t>
  </si>
  <si>
    <t>OKM Támogatáskezelő Igazgatóság</t>
  </si>
  <si>
    <t>Bibó I. AGSZ. támogatás értékű műk. pénzeszköz-átvétel ö.:</t>
  </si>
  <si>
    <t>Bibó István AGSZ ÁHT-n kívüli műk. pénzeszk.-átv. ö.:</t>
  </si>
  <si>
    <t>Nemzeti Utánpótlás-nevelési Intézet</t>
  </si>
  <si>
    <t>Dr. Moll Károly Közhasznú Alapítvány hangszer vásárlás</t>
  </si>
  <si>
    <t>Illyés Gyula Ált. és Művészeti Iskola mindösszesen:</t>
  </si>
  <si>
    <t>Zala Megyei Közoktatási Alapítvány</t>
  </si>
  <si>
    <t>Brunszvik Teréz Napközi Otthonos Óvoda mindösszesen:</t>
  </si>
  <si>
    <t>Dr. Moll Károly Közh. Alapítvány működésre</t>
  </si>
  <si>
    <t xml:space="preserve">          d.) Támogatás értékű felhalmozási pénzeszköz-átvétel</t>
  </si>
  <si>
    <t xml:space="preserve">          e.) Áht-n kívüli felhalmozási pénzeszköz-átvétel</t>
  </si>
  <si>
    <t>önkormányzat által felvett hitelállomány lejárat és eszközök alakulása szerinti bontásban</t>
  </si>
  <si>
    <t>Hitelező megnevezése</t>
  </si>
  <si>
    <t>Futamidő</t>
  </si>
  <si>
    <t>Felvétel éve</t>
  </si>
  <si>
    <t>Lejárat</t>
  </si>
  <si>
    <t>Kamat</t>
  </si>
  <si>
    <t>Mértéke</t>
  </si>
  <si>
    <t>Összege</t>
  </si>
  <si>
    <t>Felhalmozási célú hitel</t>
  </si>
  <si>
    <t>Hosszúlejáratú fejlesztési hitel</t>
  </si>
  <si>
    <t>Háziorvosi Szolgálat</t>
  </si>
  <si>
    <t>Önk.-i. és Ter. Fel. Min. Illyés Gy. ált ált. isk. és M. Isk. sportcs.</t>
  </si>
  <si>
    <t xml:space="preserve">   Gépjárműadó, luxusadó</t>
  </si>
  <si>
    <t xml:space="preserve">OTP Bank Rt. </t>
  </si>
  <si>
    <t>10 év</t>
  </si>
  <si>
    <t>2001.</t>
  </si>
  <si>
    <t>2011. szept. 30.</t>
  </si>
  <si>
    <t>Átlag bubor + 0,2 %</t>
  </si>
  <si>
    <t>Felhalm. célú hitel össz.:</t>
  </si>
  <si>
    <t>önkormányzat által nyújtott hitel és kölcsön alakulása, lejárat és eszközök alakulása szerinti bontásban</t>
  </si>
  <si>
    <t xml:space="preserve">   lakossági lakásép. kölcsön</t>
  </si>
  <si>
    <t>folyamatos</t>
  </si>
  <si>
    <t>-</t>
  </si>
  <si>
    <r>
      <t xml:space="preserve">   </t>
    </r>
    <r>
      <rPr>
        <sz val="12"/>
        <rFont val="Times New Roman"/>
        <family val="1"/>
      </rPr>
      <t>munkált. lakásép. kölcsön</t>
    </r>
  </si>
  <si>
    <t>Évi törlesztő részlet</t>
  </si>
  <si>
    <t xml:space="preserve">     c.) Támogatás, végleges pénzeszköz átvétel</t>
  </si>
  <si>
    <t xml:space="preserve">          c/1. Állami támogatás</t>
  </si>
  <si>
    <t xml:space="preserve">          c/3. Áht-n kívüli működési pénzeszköz átvétel</t>
  </si>
  <si>
    <t xml:space="preserve">          c/2. Támogatás értékű működési pénzeszköz átvétel</t>
  </si>
  <si>
    <t>Működési célú és egyéb bevételek összesen:</t>
  </si>
  <si>
    <t xml:space="preserve">     e.) ÁHT-n kívüli felhalmozási pénzeszköz-átadás</t>
  </si>
  <si>
    <t xml:space="preserve">     d.) Támogatás értékű felhalmozási pénzeszköz-átadás</t>
  </si>
  <si>
    <t xml:space="preserve">     c.) Tulajdoni részesedést jelentő befektetések</t>
  </si>
  <si>
    <t>Polgármesteri Hivatala</t>
  </si>
  <si>
    <t xml:space="preserve">     h.) Működési támogatás intézmények részére</t>
  </si>
  <si>
    <t xml:space="preserve">     g.) Felhalmozási támogatás intézmények részére</t>
  </si>
  <si>
    <t xml:space="preserve">          II/1.   GAMESZ</t>
  </si>
  <si>
    <t xml:space="preserve">          II/2.   Bibó István AGSZ</t>
  </si>
  <si>
    <t xml:space="preserve">          II/3.   Illyés Gyula Általános és Művészeti Iskola</t>
  </si>
  <si>
    <t xml:space="preserve">          II/4.   Brunszvik Teréz Napközi Otthonos Óvoda</t>
  </si>
  <si>
    <r>
      <t xml:space="preserve">          </t>
    </r>
    <r>
      <rPr>
        <i/>
        <sz val="12"/>
        <rFont val="Times New Roman"/>
        <family val="1"/>
      </rPr>
      <t>Működési támogatás intézmények részére összesen:</t>
    </r>
  </si>
  <si>
    <t xml:space="preserve">      a.2.) Értékpapír-beváltás forgatási célú</t>
  </si>
  <si>
    <t xml:space="preserve"> Finanszírozási műveletek összesen:</t>
  </si>
  <si>
    <t xml:space="preserve">      a.)Finanszírozási kiadások</t>
  </si>
  <si>
    <t>Hévíz gyógyhely városközpont közműtérkép</t>
  </si>
  <si>
    <t>Beruházás összesen:</t>
  </si>
  <si>
    <t xml:space="preserve">   Helyi adók, pótlék, bírság</t>
  </si>
  <si>
    <t xml:space="preserve">   Lakbér, talajterhelési díj</t>
  </si>
  <si>
    <t>Gamesz és részben önálló intézményei</t>
  </si>
  <si>
    <t>II/1.  GAMESZ</t>
  </si>
  <si>
    <t>3.mell.2/ba.pont</t>
  </si>
  <si>
    <t>3.mell.2/bb.pont</t>
  </si>
  <si>
    <t>Felhalmozási célú kölcsön nyújtása</t>
  </si>
  <si>
    <t>2010. év</t>
  </si>
  <si>
    <t>Nyugat-Balaton Térség Marketing Kht ( Khely)</t>
  </si>
  <si>
    <t>Zalai Irók Egyesülete (Pannon Tükör, Zeg.)</t>
  </si>
  <si>
    <t>Lövésztömegsport Klub (Hévíz)</t>
  </si>
  <si>
    <t>Cserszeg-Hévíz-Egregy Hegyközség</t>
  </si>
  <si>
    <t>Hévíz Turizmus Marketing Egyesület</t>
  </si>
  <si>
    <t>ÁHT-n kívüli műk. célú pénzeszk. átadás össz.</t>
  </si>
  <si>
    <t>P. H. tám. értékű és ÁHT-n kívüli m. c. pe.-átadás ö.:</t>
  </si>
  <si>
    <t>ÁHT-n kívüli működési c. pénzeszk. átadás mindösszesen:</t>
  </si>
  <si>
    <t>36.</t>
  </si>
  <si>
    <t>Fejlesztési igény összesen:</t>
  </si>
  <si>
    <t>T/4. számú melléklet</t>
  </si>
  <si>
    <t>működési célú és egyéb kiadás</t>
  </si>
  <si>
    <t>Rendszeres személyi juttatás</t>
  </si>
  <si>
    <t>Nem rendszeres szem. jutt.</t>
  </si>
  <si>
    <t>Külső személyi juttatás</t>
  </si>
  <si>
    <t>Támogatás értékű és Áht-n kívüli pénzeszk. átadás</t>
  </si>
  <si>
    <t xml:space="preserve">Pályázat </t>
  </si>
  <si>
    <t>azonosítója</t>
  </si>
  <si>
    <t>címe</t>
  </si>
  <si>
    <t>Normatív kötött állami hozzájárulás</t>
  </si>
  <si>
    <t xml:space="preserve">    Oktatási célra</t>
  </si>
  <si>
    <t xml:space="preserve">    Szociális juttatások támogatása</t>
  </si>
  <si>
    <t xml:space="preserve">        Rendszeres szociális segély</t>
  </si>
  <si>
    <t xml:space="preserve">        Lakásfenntartási támogatás</t>
  </si>
  <si>
    <t>Normatív kötött állami hozzájárulás összesen:</t>
  </si>
  <si>
    <t>GAMESZ támogatás értékű működési pénzeszköz-átvétel ö.:</t>
  </si>
  <si>
    <t>Támogatás értékű működési pénzeszköz-átvétel:</t>
  </si>
  <si>
    <t>Támogatás értékű működési pénzeszköz-átvétel összesen:</t>
  </si>
  <si>
    <t>Társult önkormányzatok orvosi ügyeleti kiadásokhoz hozzájárulás</t>
  </si>
  <si>
    <t>Társult önkormányzatok gyepmesteri tevékenység kiadásaihoz hozzájár.</t>
  </si>
  <si>
    <t>Elkülönített állami pénzalapoktól (gyermektartásdíj megelőlegezése)</t>
  </si>
  <si>
    <t>Fejezeti előirányzattól (mozgáskorlátozottak közl. támogatása)</t>
  </si>
  <si>
    <t>Központi költségvetési szervtől (ügyfélkapu létesítése)</t>
  </si>
  <si>
    <t>Egészségügyi Pénztár támogatása orvosi ügyeletre</t>
  </si>
  <si>
    <t>Teréz Anya  Szociális Integrált Intézmény</t>
  </si>
  <si>
    <t>Alapítványtól átvett pénzeszköz</t>
  </si>
  <si>
    <t>Gyermektartásdíj megelőlegezése</t>
  </si>
  <si>
    <t>ÁHT-n kívüli működési célú pénzeszköz-átvétel</t>
  </si>
  <si>
    <t>Csodalámpa Közhasznú Alapítvány</t>
  </si>
  <si>
    <t>Bibó I. Gimnáziumért Alapítvány</t>
  </si>
  <si>
    <t>Moll Károly Orvos emlék Közh. Alap Árpádházi Szt. Erzsébet szobor tám</t>
  </si>
  <si>
    <t>Tárgyi eszköz értékesítés</t>
  </si>
  <si>
    <t>Bibó I Gimnáziumért Alapítvány fejlesztési támogatása</t>
  </si>
  <si>
    <t>Vállalkozásoktól szakképzési hozzájárulás átvétele fejlesztésre</t>
  </si>
  <si>
    <t>5/2004. (III. 1.) Ör. rendelet</t>
  </si>
  <si>
    <t>Hévíz Sportkör</t>
  </si>
  <si>
    <t>Hévízi Szobakiadók Szövetsége</t>
  </si>
  <si>
    <t>Hévíz Közbiztonságáért Polgárőr Egyesület</t>
  </si>
  <si>
    <t>2009. évi költségvetés rendelet</t>
  </si>
  <si>
    <t>Hitelállomány 2009. január 1. napján</t>
  </si>
  <si>
    <t>Vindornyaszőlős Önkorm. iskolabusz kistérségi forrásból</t>
  </si>
  <si>
    <t>Hévízi Önkéntes Tűzoltó Egyesület (Hévíz)</t>
  </si>
  <si>
    <t>Magyar Máltai Szeretetszolgálat (Keszthelyi csoport)</t>
  </si>
  <si>
    <r>
      <t>Gépjármű-várakozóhely Építési Alap</t>
    </r>
    <r>
      <rPr>
        <sz val="12"/>
        <color indexed="10"/>
        <rFont val="Times New Roman"/>
        <family val="1"/>
      </rPr>
      <t xml:space="preserve"> </t>
    </r>
  </si>
  <si>
    <t>Bursa Hungarica ösztöndij 178/2008.(XI.19.) KT. hat.</t>
  </si>
  <si>
    <t>Brunszvik Teréz N. Otth. Óvoda kedvezményes étkeztetés</t>
  </si>
  <si>
    <t>3. mell. 15.c(2)1. pont</t>
  </si>
  <si>
    <t>113 fő</t>
  </si>
  <si>
    <t>Gimnáziumi oktatás 11-13. évfolyamon 8 hó</t>
  </si>
  <si>
    <t>128 fő</t>
  </si>
  <si>
    <t>3. mell. 15.c(2) 2.pont</t>
  </si>
  <si>
    <t>Gimnáziumi oktatás 9-10. évf. 4 hó</t>
  </si>
  <si>
    <t>107 fő</t>
  </si>
  <si>
    <t>3. mell. 15.c(6) 2.pont</t>
  </si>
  <si>
    <t>Gimnáziumi oktatás 11. évf. 4 hó</t>
  </si>
  <si>
    <t>58 fő</t>
  </si>
  <si>
    <t>3. mell. 15.c(9) 2.pont</t>
  </si>
  <si>
    <t>Gimnáziumi oktatás 12-13. évf. 4 hó</t>
  </si>
  <si>
    <t>76 fő</t>
  </si>
  <si>
    <t>3. mell. 16. 4(7)2.pont</t>
  </si>
  <si>
    <t>3. mell. 16. 4(7)1.pont</t>
  </si>
  <si>
    <t>3.mell.16.6.1(2)2.pont</t>
  </si>
  <si>
    <t>Bejáró tanulók ellát. (gimnázium) 4 hó</t>
  </si>
  <si>
    <t>3.mell.16.6.1.(2)pont</t>
  </si>
  <si>
    <t>Bejáró tanulók ellát. (gimnázium) 8 hó</t>
  </si>
  <si>
    <t>Tanulók ingyenes tankönyvellátás</t>
  </si>
  <si>
    <t>8.mell.I.1.(4)1.pont</t>
  </si>
  <si>
    <t>8.mell.I.1.(4)2.pont</t>
  </si>
  <si>
    <t>8.mell.I.4.1.pont</t>
  </si>
  <si>
    <t>Diáksport 8 hó</t>
  </si>
  <si>
    <t>8.mell.I.4.2.pont</t>
  </si>
  <si>
    <t>Diáksport 4 hó</t>
  </si>
  <si>
    <t>3. mell. 15.f.(4)1. pont</t>
  </si>
  <si>
    <t>29 fő</t>
  </si>
  <si>
    <t>3. mell. 17.3.(4)1. pont</t>
  </si>
  <si>
    <t>Kollégiumi, diákotthoni lakhatási feltételek megteremtése 8 hó</t>
  </si>
  <si>
    <t>8.mell.I.1.(8)1.pont</t>
  </si>
  <si>
    <t>Pedagógus szakképzés 8 hó kollégium</t>
  </si>
  <si>
    <t>1 fő</t>
  </si>
  <si>
    <t>8.mell.I.1.(8)2.pont</t>
  </si>
  <si>
    <t>Pedagógus szakképzés 4 hó kollégium</t>
  </si>
  <si>
    <t>3. mell. 15.b(2)1.pont</t>
  </si>
  <si>
    <t>Iskolai oktatás 1-2. évf. 8 hó</t>
  </si>
  <si>
    <t>103 fő</t>
  </si>
  <si>
    <t>3. mell. 15.b(3)1.pont</t>
  </si>
  <si>
    <t>Iskolai oktatás 3. évf. 8 hó</t>
  </si>
  <si>
    <t>40 fő</t>
  </si>
  <si>
    <t>3. mell. 15.b.(4)1.pont</t>
  </si>
  <si>
    <t>38 fő</t>
  </si>
  <si>
    <t>3.mell. 15.(6)1.pont</t>
  </si>
  <si>
    <t>Iskolai oktatás 5-6. évf. 8 hó</t>
  </si>
  <si>
    <t>86 fő</t>
  </si>
  <si>
    <t>3. mell. 15.b(7)1. pont</t>
  </si>
  <si>
    <t>95 fő</t>
  </si>
  <si>
    <t>3. mell. 15.b(2)2. pont</t>
  </si>
  <si>
    <t>89 fő</t>
  </si>
  <si>
    <t>3. mell. 15.b(3)2. pont</t>
  </si>
  <si>
    <t>3. mell. 15.b(4)2. pont</t>
  </si>
  <si>
    <t>3. mell. 15.b(6)2. pont</t>
  </si>
  <si>
    <t>81 fő</t>
  </si>
  <si>
    <t>3. mell. 15.b(7)2. pont</t>
  </si>
  <si>
    <t>Iskolai oktatás 7. évf. 4 hó</t>
  </si>
  <si>
    <t>3. mell. 15.b(8)2. pont</t>
  </si>
  <si>
    <t>Iskolai oktatás 8. évf. 4 hó</t>
  </si>
  <si>
    <t xml:space="preserve">Viselk.org.ok.vissza és nem visszavez. sajátos nev. ig.tan .nev. 8 hó </t>
  </si>
  <si>
    <t>3.mell.16.2.1.d(3)1.pont</t>
  </si>
  <si>
    <t xml:space="preserve">Viselk.org.ok. visszavezethető sajátos nev. ig. tan. nev. 8 hó </t>
  </si>
  <si>
    <t>3.mell.16.2.1.e(3)2.pont</t>
  </si>
  <si>
    <t>Viselk.org.ok. visszavezethető sajátos nev. ig. tan. nev. 8 hó</t>
  </si>
  <si>
    <t>3.mell.16.2.1.e(3)1.pont</t>
  </si>
  <si>
    <t>Megism. funkc. v. viselked. fej. org. okokra vissza nem vezethető rendell. 8 hó</t>
  </si>
  <si>
    <t>Megism. funkc. v. viselked. fej. org. okokra vissza nem vezethető rendell. 4 hó</t>
  </si>
  <si>
    <t>3.mell.15.e(2)1.pont</t>
  </si>
  <si>
    <t>66 fő</t>
  </si>
  <si>
    <t>3.mell.15.e(2)2.pont</t>
  </si>
  <si>
    <t>Zeneművészeti oktatás minősített int. 4 hó</t>
  </si>
  <si>
    <t>3. mell. 15.e.(5)2. pont</t>
  </si>
  <si>
    <t>3.mell.15.g (1)1. pont</t>
  </si>
  <si>
    <t>Általános isk. napközi foglalkoztatás 1-4. évfoly. 8 hó</t>
  </si>
  <si>
    <t>166 fő</t>
  </si>
  <si>
    <t>3.mell.15.g (2)1. pont</t>
  </si>
  <si>
    <t>Általános isk. napközi foglalkoztatás 5-8. évfoly. 8 hó</t>
  </si>
  <si>
    <t>24 fő</t>
  </si>
  <si>
    <t>3.mell.15.g.(1)2. pont</t>
  </si>
  <si>
    <t>18.) A gyermekek pénzbeli, természetbeni ellátásáról és a személyes gondoskodásról szóló</t>
  </si>
  <si>
    <t xml:space="preserve">19.) A közterületek használatáról szóló </t>
  </si>
  <si>
    <t>20.) A szociális ellátásokról  szóló</t>
  </si>
  <si>
    <t xml:space="preserve">21.) Az intézményi térítési díjakról szóló </t>
  </si>
  <si>
    <t>22.) Bursa Hungarica Felsőoktatási Önkormányzati ösztöndíj</t>
  </si>
  <si>
    <t>23.) Az épített örökség értékeinek helyi védelméről szóló</t>
  </si>
  <si>
    <t>Int.fennt. társ. iskolájába járó 7-8. évf. tanulók 4 hó</t>
  </si>
  <si>
    <t>Int.fennt. társ. iskolájába járó 5. évf. tanulók 8 hó</t>
  </si>
  <si>
    <t>Int.fennt. társ. iskolájába járó 6-8. évf. tanulók 8 hó</t>
  </si>
  <si>
    <t>8.mell.1/1. (3)1.pont</t>
  </si>
  <si>
    <t>Pedagógus szakvizsga, továbbképzés ált. isk. 8 hó</t>
  </si>
  <si>
    <t>Pedagógus szakvizsga, továbbképzés ált. isk. 4 hó</t>
  </si>
  <si>
    <t>8.mell.1/1. (3)2.pont</t>
  </si>
  <si>
    <t>Pedagógus szakvizsga, továbbképzés 4 hó műv. oktatás</t>
  </si>
  <si>
    <t>8.mell.1/1. (7)1.pont</t>
  </si>
  <si>
    <t>Pedagógus szakvizsga, továbbképzés 8 hó műv. oktatás</t>
  </si>
  <si>
    <t>8.mell.1/1. (11)1.pont</t>
  </si>
  <si>
    <t>Pedagógus szakvizsga, továbbképzés, szakszolgálati int. 8 hó</t>
  </si>
  <si>
    <t>8.mell.1/1. (11)2.pont</t>
  </si>
  <si>
    <t>Pedagógus szakvizsga, továbbképzés, szakszolgálati int. 4 hó</t>
  </si>
  <si>
    <t>8.mell.1/3.pont</t>
  </si>
  <si>
    <t>8.mell.1/4.1.pont</t>
  </si>
  <si>
    <t xml:space="preserve"> </t>
  </si>
  <si>
    <t>3. mell. 15.a.(2)2. pont</t>
  </si>
  <si>
    <t>Óvodai nev. napi  8 órát meghaladó nyitvat. 1-3. nev-i év 4 hó</t>
  </si>
  <si>
    <t>157 fő</t>
  </si>
  <si>
    <t>3. mell. 15.a.(3)1. pont</t>
  </si>
  <si>
    <t>Óvodai nev. napi 8 órág meghaladó nyitvat. 1-2. nev-i év 8 hó</t>
  </si>
  <si>
    <t>3. mell. 15.a.(4)1. pont</t>
  </si>
  <si>
    <t>Óvodai nev. napi 8 órág meghaladó nyitvat. 3. nev-i év 8 hó</t>
  </si>
  <si>
    <t>141 fő</t>
  </si>
  <si>
    <t>3. mell. 16.2.1.c(2)1. pont</t>
  </si>
  <si>
    <t>Testi, érzékszervi, súlyos, közpsúlyos ért. fogy., autista gyermekek nev. 8 hó</t>
  </si>
  <si>
    <t>3. mell. 16.2.1.c(2)2. pont</t>
  </si>
  <si>
    <t>Testi, érzékszervi, súlyos, közpsúlyos ért. fogy., autista gyermekek nev. 4 hó</t>
  </si>
  <si>
    <t>3. mell. 16.2.1.d(2)1. pont</t>
  </si>
  <si>
    <t>Beszédfogy., enyhe ért. fogy. viselk. fejl. org. okora visszavez. rende. 8 hó</t>
  </si>
  <si>
    <t>Beszédfogy., enyhe ért. fogy. viselk. fejl. org. okora visszavez. rende. 4 hó</t>
  </si>
  <si>
    <t>3. mell. 16.6.2.b(2)2. pont</t>
  </si>
  <si>
    <t>3. mell. 16.6.2.b(2)1. pont</t>
  </si>
  <si>
    <t>8.mell.1/1.(2)1.pont</t>
  </si>
  <si>
    <t>8.mell.1/1.(2)2.pont</t>
  </si>
  <si>
    <t>3.mell. 11.ab. 1.</t>
  </si>
  <si>
    <t>3.mell. 11.ab. 2.</t>
  </si>
  <si>
    <t>Szociális étk. nyugdíj min. 150 %-át el nem érő jöv.</t>
  </si>
  <si>
    <t>Szociális étk. (nyugdij min. 150%-a&lt;jöv.&gt;nyugd.min. 300%)</t>
  </si>
  <si>
    <t>Szociális étk. nyugdíj. mint. 300 %-át meghaladó jöv.</t>
  </si>
  <si>
    <t>Házi segítségnyújt. 2007 december hónapban részesült hozzájárulásban</t>
  </si>
  <si>
    <t>Házi segítségnyújt.  ( jöv=&lt;nyugdíj min.150%)</t>
  </si>
  <si>
    <t xml:space="preserve">Házi segítségnyújt. ( jöv &gt; nyugdíj min.150% ) </t>
  </si>
  <si>
    <t>3.mell.11.e.1. pont</t>
  </si>
  <si>
    <t>3.mell.11/h.pont</t>
  </si>
  <si>
    <t>8.mell.II/2. pont</t>
  </si>
  <si>
    <t>Szociális dolgozók továbbképzése és szakvizsga tám.</t>
  </si>
  <si>
    <t>3.) Pénzforgalom nélküli bevétel (pénzm.)</t>
  </si>
  <si>
    <t>Felhalmozási célú bevétel mindösszesen:</t>
  </si>
  <si>
    <t>Támogatás felügyeleti szervtől felhalmozásra:</t>
  </si>
  <si>
    <t>Működési támogatás intézmények részére</t>
  </si>
  <si>
    <t>Pénzmaradvány, fejlesztési, működési</t>
  </si>
  <si>
    <t>Támogatás felügyeleti szervtől</t>
  </si>
  <si>
    <t>Hévíz Szabályozási Tervének módosítása</t>
  </si>
  <si>
    <t>Felhalmozási kölcsön nyújtása</t>
  </si>
  <si>
    <t>Sorszám</t>
  </si>
  <si>
    <t>V. Intézményen belüli pénzeszköz átvétel</t>
  </si>
  <si>
    <t>Működési kiadások forrástöbblete</t>
  </si>
  <si>
    <t>Nemzeti Kulturális Alap mozi filmek digitalizálása</t>
  </si>
  <si>
    <t>Halmozódás nélküli és felhalmozási célú pénzmaradvány nélküli felhalmozási célú bevétel önk. mindösszesen:</t>
  </si>
  <si>
    <t>Közterület figyelő kamera beszerzése 2 db Móricz Zsigmond u - Fecske u. elágazáshoz, Egregyi u. Zrinyi u. elágazóhoz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</si>
  <si>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</si>
  <si>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</si>
  <si>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</si>
  <si>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</si>
  <si>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</si>
  <si>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</si>
  <si>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</si>
  <si>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</si>
  <si>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</si>
  <si>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</si>
  <si>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</si>
  <si>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</si>
  <si>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</si>
  <si>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</si>
  <si>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</si>
  <si>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</si>
  <si>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</si>
  <si>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</si>
  <si>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</si>
  <si>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 xml:space="preserve">    Szociális étkezők támog. (1.400,-Ft/30 fő/12hó)</t>
  </si>
  <si>
    <t xml:space="preserve">    Házi segítségnyújtásban tám. (2000,-Ft/4 fő/12 hó)</t>
  </si>
  <si>
    <t xml:space="preserve">Prémium évek program miatti támogatás </t>
  </si>
  <si>
    <t>Társult önkormányzatok oktatási célra átvett pénzeszköz</t>
  </si>
  <si>
    <t>Hévízi Kistérség Önkormányzatainak Többc. T-tól átvett pe.</t>
  </si>
  <si>
    <r>
      <t xml:space="preserve">Lakásfenntartási támogatás </t>
    </r>
    <r>
      <rPr>
        <i/>
        <sz val="11"/>
        <rFont val="Times New Roman"/>
        <family val="1"/>
      </rPr>
      <t>(50 fő/5.000FtX2alkalom)</t>
    </r>
  </si>
  <si>
    <t xml:space="preserve">    Idősek klubja tagjainak tám. (10.730,-Ft/19 fő/12 hó)</t>
  </si>
  <si>
    <t>Rendszeres gyermekvédelmi kedvezmény (50fő x 2 x 5.800,- Ft)</t>
  </si>
  <si>
    <t xml:space="preserve">         1.4. Egyéb központi támogatás</t>
  </si>
  <si>
    <t>2007. évi mérleg szerinti vagyon</t>
  </si>
  <si>
    <t xml:space="preserve">2008. évi várható vagyon </t>
  </si>
  <si>
    <t>2009. évi várható vagyon</t>
  </si>
  <si>
    <t xml:space="preserve">        Rendelkezésre állási támogatás</t>
  </si>
  <si>
    <t>kistérségi</t>
  </si>
  <si>
    <t>Brunszvik Teréz Napköziotthonos Óvoda</t>
  </si>
  <si>
    <t>Brunszvik Teréz Napköziotthonos Óvoda összesen:</t>
  </si>
  <si>
    <t>Egészségügyi Pénztár támogatása, védőnői szolgálat</t>
  </si>
  <si>
    <t>ING-NN. Gyermekegészségügyért Alapítvány</t>
  </si>
  <si>
    <t xml:space="preserve">Hévízi Kist. Önk.-nak Többc. Társ. Senoir sportprogram </t>
  </si>
  <si>
    <t>Cserszegtomaj Önk. Házi segíts.nyújt., jelzőrendszeres h.s.ny.</t>
  </si>
  <si>
    <t>Nemzeti Kulturális Alap Fontana Filmszínház tám.</t>
  </si>
  <si>
    <t>Mozgókép Alapítvány Art Mozi működési támogatása</t>
  </si>
  <si>
    <t xml:space="preserve">        Ápolási díj + munkáltatót terhelő járulék (24%-nak a 90%-a)</t>
  </si>
  <si>
    <t>Gróf I. Festetics György Műv. Kp. mindösszesen:</t>
  </si>
  <si>
    <t>Teréz Anya Szociális Integrált Int. mindösszesen:</t>
  </si>
  <si>
    <t>Bibó István AGSZ mindösszesen:</t>
  </si>
  <si>
    <t>Támogatás, végleges pénzeszköz átvétel összesen: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</si>
  <si>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</si>
  <si>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</si>
  <si>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</si>
  <si>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</si>
  <si>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</si>
  <si>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</si>
  <si>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</si>
  <si>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</si>
  <si>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</si>
  <si>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</si>
  <si>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</si>
  <si>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</si>
  <si>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</si>
  <si>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2. számú melléklet</t>
  </si>
  <si>
    <t>1/a. számú  melléklet</t>
  </si>
  <si>
    <t>1/a/1. számú melléklet</t>
  </si>
  <si>
    <t xml:space="preserve">működési célú és egyéb kiadások </t>
  </si>
  <si>
    <t>Rendszeres szoc. segély kereső tev. mellett</t>
  </si>
  <si>
    <t xml:space="preserve">     (nyugdíjmin.100%=28.500,- Ft/fő 15 fő)</t>
  </si>
  <si>
    <t xml:space="preserve">     (nyugdíjmin.130%=37.050- Ft/fő 5fő)</t>
  </si>
  <si>
    <t xml:space="preserve">     (nyugdíjmin.80%=22.800,- Ft/fő 3 fő)</t>
  </si>
  <si>
    <t>Térítési díjkülönbözetek</t>
  </si>
  <si>
    <t xml:space="preserve">    Bentlakásos ellátottak támogatása (8.950,-Ft/ 5 fő/12 hó)</t>
  </si>
  <si>
    <t>Euroszféra Oktatási Alapítvány</t>
  </si>
  <si>
    <t>Önkéntes Tűzoltó Egyesület (Alsópáhok)</t>
  </si>
  <si>
    <t>1/b/2. számú melléklet</t>
  </si>
  <si>
    <t>1/b/3. számú melléklet</t>
  </si>
  <si>
    <t>beruházási és felhalmozási kiadásai</t>
  </si>
  <si>
    <t>Felújítás</t>
  </si>
  <si>
    <t>Beruházás ÁFÁ-ja</t>
  </si>
  <si>
    <t>Beruházások ÁFÁ-ja</t>
  </si>
  <si>
    <t>Mozgáskorlátozottak közlekedési támogatása</t>
  </si>
  <si>
    <t>várható vagyonmérlege</t>
  </si>
  <si>
    <t>A.</t>
  </si>
  <si>
    <t>Befektetett eszközök</t>
  </si>
  <si>
    <t>I.</t>
  </si>
  <si>
    <t>Immateriális javak</t>
  </si>
  <si>
    <t>II.</t>
  </si>
  <si>
    <t>Tárgyi eszközök</t>
  </si>
  <si>
    <t>III.</t>
  </si>
  <si>
    <t>Befektetett pénzügyi eszközök</t>
  </si>
  <si>
    <t>IV.</t>
  </si>
  <si>
    <t>Környezetvédelmi Alap</t>
  </si>
  <si>
    <t>1/b/4. számú melléklet</t>
  </si>
  <si>
    <t>Bevétel</t>
  </si>
  <si>
    <t xml:space="preserve">     g.) Előző évi pénzmaradvány felügy. szerv. részére átadás</t>
  </si>
  <si>
    <t>Kiadás</t>
  </si>
  <si>
    <t>1.) Felhalmozási célú bevétel</t>
  </si>
  <si>
    <t>1.) Felhalmozási célú kiadás</t>
  </si>
  <si>
    <t xml:space="preserve">     a.) Tárgyi eszköz, immateriális javak ért.</t>
  </si>
  <si>
    <t xml:space="preserve">     b.) Sajátos felhalmozási bevétel</t>
  </si>
  <si>
    <t xml:space="preserve">     c.) Pénzügyi felhalmozási befektetések</t>
  </si>
  <si>
    <t xml:space="preserve">     d.) Támogatás ért. felh. pénzeszköz-átvétel</t>
  </si>
  <si>
    <t xml:space="preserve">     d.) Támogatás értékű felhalmozási pénzeszk. átadás</t>
  </si>
  <si>
    <t xml:space="preserve">     e.) Áht-n kívüli felh. pénzeszköz-átvétel</t>
  </si>
  <si>
    <t xml:space="preserve">     e.) Áht-n kívüli felhalmozási pénzeszköz-átadás</t>
  </si>
  <si>
    <t xml:space="preserve">     f.) Felhalmozási c. kölcsön-visszatérülés</t>
  </si>
  <si>
    <t xml:space="preserve">     f.) Felhalm.c. kölcsön nyújtása, fejlesztési hitel törl.</t>
  </si>
  <si>
    <t>Felhalmozási célú bevétel összesen:</t>
  </si>
  <si>
    <t>Felhalmozási céli kiadás összesen:</t>
  </si>
  <si>
    <t>2.) Működési célú bevétel</t>
  </si>
  <si>
    <t>2.) Működési célú kiadás</t>
  </si>
  <si>
    <t xml:space="preserve">     a.) Intézményi működési bevétel</t>
  </si>
  <si>
    <t xml:space="preserve">     c.) Támogatás, végleges pénzeszk.átvétel</t>
  </si>
  <si>
    <t xml:space="preserve">          c./1) Állami támogatás</t>
  </si>
  <si>
    <t>a.) Felújítás</t>
  </si>
  <si>
    <t>b.) Beruházás</t>
  </si>
  <si>
    <t>2. Működési kiadás</t>
  </si>
  <si>
    <t>a.) Személyi jellegű kiadás</t>
  </si>
  <si>
    <t>b.) Munkaadót terhelő járulék</t>
  </si>
  <si>
    <t>felhalmozási pénzforgalmi bevételei kiemelt előirányzatonként</t>
  </si>
  <si>
    <t>felhalmozási  bevétel</t>
  </si>
  <si>
    <t>felhalmozási kiadások  jogcím szerint intézményenként</t>
  </si>
  <si>
    <t>Pénzeszköz átadás</t>
  </si>
  <si>
    <t>2. Működési bevétel</t>
  </si>
  <si>
    <t>a.) Intézményi működési bevétel</t>
  </si>
  <si>
    <t>b.) Sajátos működési bevétel</t>
  </si>
  <si>
    <t>c.) Támogatás, végleges pénzeszköz átvétel</t>
  </si>
  <si>
    <t xml:space="preserve">    c/1. Támogatás értékű működési pénzeszköz-átvétel</t>
  </si>
  <si>
    <t xml:space="preserve">    c/2. ÁHT-n kívüli működési pénzeszköz-átvétel</t>
  </si>
  <si>
    <t xml:space="preserve">    c/3. Támogatás felügyeleti szervtől</t>
  </si>
  <si>
    <t xml:space="preserve">                       állami </t>
  </si>
  <si>
    <t xml:space="preserve">                       többcélú kistér. társ. támogatása</t>
  </si>
  <si>
    <t xml:space="preserve">                       önkormányzati forrás</t>
  </si>
  <si>
    <t>Pénzforgalmi bevétel összesen:</t>
  </si>
  <si>
    <t>3. Pénzforgalom nélküli bevétel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</si>
</sst>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  <numFmt numFmtId="166" formatCode="0.0000"/>
    <numFmt numFmtId="167" formatCode="0.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2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b/>
      <u val="single"/>
      <sz val="12"/>
      <name val="Times New Roman"/>
      <family val="1"/>
    </font>
    <font>
      <sz val="11"/>
      <color indexed="10"/>
      <name val="Times New Roman"/>
      <family val="1"/>
    </font>
    <font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sz val="12"/>
      <color indexed="14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sz val="10"/>
      <color indexed="10"/>
      <name val="Times New Roman"/>
      <family val="1"/>
    </font>
    <font>
      <b/>
      <u val="single"/>
      <sz val="11"/>
      <name val="Times New Roman"/>
      <family val="1"/>
    </font>
    <font>
      <b/>
      <sz val="12"/>
      <color indexed="51"/>
      <name val="Times New Roman"/>
      <family val="1"/>
    </font>
    <font>
      <u val="single"/>
      <sz val="10"/>
      <name val="Times New Roman"/>
      <family val="1"/>
    </font>
    <font>
      <sz val="7"/>
      <name val="Times New Roman"/>
      <family val="1"/>
    </font>
    <font>
      <b/>
      <sz val="12"/>
      <name val="Arial CE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0"/>
      <name val="Times New Roman"/>
      <family val="1"/>
    </font>
    <font>
      <sz val="11"/>
      <name val="Arial CE"/>
      <family val="0"/>
    </font>
    <font>
      <b/>
      <sz val="11"/>
      <name val="Arial CE"/>
      <family val="0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"/>
      <family val="0"/>
    </font>
    <font>
      <b/>
      <i/>
      <sz val="11"/>
      <name val="Times New Roman"/>
      <family val="1"/>
    </font>
    <font>
      <sz val="12"/>
      <color indexed="20"/>
      <name val="Times New Roman"/>
      <family val="1"/>
    </font>
    <font>
      <i/>
      <sz val="12"/>
      <color indexed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2" fillId="0" borderId="0" xfId="0" applyFont="1" applyAlignment="1">
      <alignment/>
    </xf>
    <xf numFmtId="0" fontId="1" fillId="0" borderId="0" xfId="0" applyFont="1" applyAlignment="1">
      <alignment horizontal="left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9" fontId="1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0" fontId="1" fillId="0" borderId="0" xfId="19" applyFont="1" applyBorder="1">
      <alignment/>
      <protection/>
    </xf>
    <xf numFmtId="0" fontId="1" fillId="0" borderId="0" xfId="19" applyFont="1">
      <alignment/>
      <protection/>
    </xf>
    <xf numFmtId="0" fontId="11" fillId="0" borderId="0" xfId="19" applyFont="1">
      <alignment/>
      <protection/>
    </xf>
    <xf numFmtId="3" fontId="1" fillId="0" borderId="0" xfId="19" applyNumberFormat="1" applyFont="1" applyBorder="1">
      <alignment/>
      <protection/>
    </xf>
    <xf numFmtId="3" fontId="2" fillId="0" borderId="0" xfId="19" applyNumberFormat="1" applyFont="1" applyBorder="1">
      <alignment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6" fillId="0" borderId="0" xfId="0" applyFont="1" applyAlignment="1">
      <alignment/>
    </xf>
    <xf numFmtId="3" fontId="2" fillId="0" borderId="0" xfId="0" applyNumberFormat="1" applyFont="1" applyAlignment="1">
      <alignment horizontal="left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3" fontId="6" fillId="0" borderId="0" xfId="0" applyNumberFormat="1" applyFont="1" applyAlignment="1">
      <alignment/>
    </xf>
    <xf numFmtId="0" fontId="19" fillId="0" borderId="0" xfId="0" applyFont="1" applyAlignment="1">
      <alignment/>
    </xf>
    <xf numFmtId="3" fontId="21" fillId="0" borderId="0" xfId="0" applyNumberFormat="1" applyFont="1" applyAlignment="1">
      <alignment/>
    </xf>
    <xf numFmtId="0" fontId="9" fillId="0" borderId="0" xfId="0" applyFont="1" applyBorder="1" applyAlignment="1">
      <alignment horizontal="center" vertical="center"/>
    </xf>
    <xf numFmtId="3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1" fontId="2" fillId="0" borderId="0" xfId="0" applyNumberFormat="1" applyFont="1" applyAlignment="1">
      <alignment/>
    </xf>
    <xf numFmtId="0" fontId="9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3" fontId="11" fillId="0" borderId="4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left" vertical="center"/>
    </xf>
    <xf numFmtId="3" fontId="3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0" fontId="1" fillId="0" borderId="0" xfId="20" applyFont="1">
      <alignment/>
      <protection/>
    </xf>
    <xf numFmtId="0" fontId="12" fillId="0" borderId="0" xfId="20" applyFont="1" applyAlignment="1">
      <alignment horizontal="center"/>
      <protection/>
    </xf>
    <xf numFmtId="0" fontId="12" fillId="0" borderId="0" xfId="20" applyFont="1">
      <alignment/>
      <protection/>
    </xf>
    <xf numFmtId="0" fontId="3" fillId="0" borderId="0" xfId="20" applyFont="1">
      <alignment/>
      <protection/>
    </xf>
    <xf numFmtId="0" fontId="2" fillId="0" borderId="0" xfId="20" applyFont="1" applyAlignment="1">
      <alignment horizontal="center"/>
      <protection/>
    </xf>
    <xf numFmtId="0" fontId="11" fillId="0" borderId="0" xfId="20" applyFont="1">
      <alignment/>
      <protection/>
    </xf>
    <xf numFmtId="0" fontId="4" fillId="0" borderId="0" xfId="20" applyFont="1" applyBorder="1" applyAlignment="1">
      <alignment horizontal="center" vertical="center" wrapText="1"/>
      <protection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0" fontId="11" fillId="0" borderId="4" xfId="0" applyFont="1" applyBorder="1" applyAlignment="1">
      <alignment/>
    </xf>
    <xf numFmtId="3" fontId="4" fillId="0" borderId="4" xfId="0" applyNumberFormat="1" applyFont="1" applyBorder="1" applyAlignment="1">
      <alignment/>
    </xf>
    <xf numFmtId="0" fontId="1" fillId="0" borderId="0" xfId="20" applyFont="1" applyBorder="1">
      <alignment/>
      <protection/>
    </xf>
    <xf numFmtId="3" fontId="1" fillId="0" borderId="0" xfId="20" applyNumberFormat="1" applyFont="1" applyBorder="1">
      <alignment/>
      <protection/>
    </xf>
    <xf numFmtId="3" fontId="2" fillId="0" borderId="0" xfId="20" applyNumberFormat="1" applyFont="1" applyBorder="1">
      <alignment/>
      <protection/>
    </xf>
    <xf numFmtId="0" fontId="7" fillId="0" borderId="0" xfId="20" applyFont="1" applyBorder="1">
      <alignment/>
      <protection/>
    </xf>
    <xf numFmtId="0" fontId="3" fillId="0" borderId="0" xfId="20" applyFont="1" applyBorder="1">
      <alignment/>
      <protection/>
    </xf>
    <xf numFmtId="3" fontId="3" fillId="0" borderId="0" xfId="20" applyNumberFormat="1" applyFont="1" applyBorder="1">
      <alignment/>
      <protection/>
    </xf>
    <xf numFmtId="3" fontId="12" fillId="0" borderId="0" xfId="20" applyNumberFormat="1" applyFont="1" applyBorder="1">
      <alignment/>
      <protection/>
    </xf>
    <xf numFmtId="0" fontId="2" fillId="0" borderId="0" xfId="20" applyFont="1" applyBorder="1">
      <alignment/>
      <protection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5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21" applyFont="1" applyBorder="1" applyAlignment="1">
      <alignment horizontal="center"/>
      <protection/>
    </xf>
    <xf numFmtId="0" fontId="9" fillId="0" borderId="0" xfId="0" applyFont="1" applyBorder="1" applyAlignment="1">
      <alignment horizontal="center" vertical="center" wrapText="1"/>
    </xf>
    <xf numFmtId="9" fontId="7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7" fillId="0" borderId="0" xfId="0" applyFont="1" applyAlignment="1">
      <alignment vertical="top"/>
    </xf>
    <xf numFmtId="10" fontId="7" fillId="0" borderId="0" xfId="0" applyNumberFormat="1" applyFont="1" applyBorder="1" applyAlignment="1">
      <alignment wrapText="1"/>
    </xf>
    <xf numFmtId="10" fontId="17" fillId="0" borderId="0" xfId="0" applyNumberFormat="1" applyFont="1" applyBorder="1" applyAlignment="1">
      <alignment/>
    </xf>
    <xf numFmtId="9" fontId="7" fillId="0" borderId="0" xfId="0" applyNumberFormat="1" applyFont="1" applyBorder="1" applyAlignment="1">
      <alignment horizontal="left"/>
    </xf>
    <xf numFmtId="0" fontId="7" fillId="0" borderId="0" xfId="0" applyFont="1" applyAlignment="1">
      <alignment wrapText="1"/>
    </xf>
    <xf numFmtId="3" fontId="1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11" fillId="0" borderId="0" xfId="21" applyFont="1">
      <alignment/>
      <protection/>
    </xf>
    <xf numFmtId="0" fontId="4" fillId="0" borderId="0" xfId="21" applyFont="1" applyAlignment="1">
      <alignment horizontal="left" vertical="center" wrapText="1"/>
      <protection/>
    </xf>
    <xf numFmtId="0" fontId="11" fillId="0" borderId="0" xfId="21" applyFont="1" applyAlignment="1">
      <alignment horizontal="center" vertical="center" wrapText="1"/>
      <protection/>
    </xf>
    <xf numFmtId="0" fontId="11" fillId="0" borderId="0" xfId="21" applyFont="1" applyAlignment="1">
      <alignment horizontal="left" vertical="center" wrapText="1"/>
      <protection/>
    </xf>
    <xf numFmtId="3" fontId="11" fillId="0" borderId="0" xfId="21" applyNumberFormat="1" applyFont="1">
      <alignment/>
      <protection/>
    </xf>
    <xf numFmtId="0" fontId="27" fillId="0" borderId="0" xfId="21" applyFont="1" applyAlignment="1">
      <alignment horizontal="left" vertical="center" wrapText="1"/>
      <protection/>
    </xf>
    <xf numFmtId="3" fontId="4" fillId="0" borderId="0" xfId="21" applyNumberFormat="1" applyFont="1">
      <alignment/>
      <protection/>
    </xf>
    <xf numFmtId="0" fontId="4" fillId="0" borderId="0" xfId="21" applyFont="1">
      <alignment/>
      <protection/>
    </xf>
    <xf numFmtId="0" fontId="8" fillId="0" borderId="0" xfId="19" applyFont="1" applyAlignment="1">
      <alignment horizontal="right"/>
      <protection/>
    </xf>
    <xf numFmtId="0" fontId="2" fillId="0" borderId="1" xfId="19" applyFont="1" applyBorder="1" applyAlignment="1">
      <alignment horizont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0" xfId="19" applyFont="1" applyBorder="1">
      <alignment/>
      <protection/>
    </xf>
    <xf numFmtId="0" fontId="11" fillId="0" borderId="0" xfId="19" applyFont="1" applyBorder="1">
      <alignment/>
      <protection/>
    </xf>
    <xf numFmtId="0" fontId="1" fillId="0" borderId="0" xfId="19" applyFont="1" applyBorder="1" applyAlignment="1">
      <alignment horizontal="left"/>
      <protection/>
    </xf>
    <xf numFmtId="3" fontId="6" fillId="0" borderId="0" xfId="19" applyNumberFormat="1" applyFont="1" applyBorder="1">
      <alignment/>
      <protection/>
    </xf>
    <xf numFmtId="0" fontId="12" fillId="0" borderId="0" xfId="0" applyFont="1" applyAlignment="1">
      <alignment horizontal="right"/>
    </xf>
    <xf numFmtId="3" fontId="12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11" fillId="0" borderId="1" xfId="0" applyFont="1" applyBorder="1" applyAlignment="1">
      <alignment horizontal="center"/>
    </xf>
    <xf numFmtId="0" fontId="11" fillId="0" borderId="6" xfId="0" applyFont="1" applyBorder="1" applyAlignment="1">
      <alignment/>
    </xf>
    <xf numFmtId="3" fontId="11" fillId="0" borderId="6" xfId="0" applyNumberFormat="1" applyFont="1" applyBorder="1" applyAlignment="1">
      <alignment/>
    </xf>
    <xf numFmtId="0" fontId="4" fillId="0" borderId="1" xfId="20" applyFont="1" applyBorder="1" applyAlignment="1">
      <alignment horizontal="center" vertical="center" wrapText="1"/>
      <protection/>
    </xf>
    <xf numFmtId="3" fontId="1" fillId="0" borderId="0" xfId="0" applyNumberFormat="1" applyFont="1" applyAlignment="1">
      <alignment vertical="center" wrapText="1"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 vertical="center" wrapText="1"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0" fontId="11" fillId="0" borderId="0" xfId="20" applyFont="1" applyBorder="1">
      <alignment/>
      <protection/>
    </xf>
    <xf numFmtId="3" fontId="4" fillId="0" borderId="0" xfId="20" applyNumberFormat="1" applyFont="1" applyBorder="1">
      <alignment/>
      <protection/>
    </xf>
    <xf numFmtId="3" fontId="11" fillId="0" borderId="0" xfId="20" applyNumberFormat="1" applyFont="1" applyBorder="1">
      <alignment/>
      <protection/>
    </xf>
    <xf numFmtId="0" fontId="4" fillId="0" borderId="0" xfId="20" applyFont="1" applyBorder="1">
      <alignment/>
      <protection/>
    </xf>
    <xf numFmtId="3" fontId="19" fillId="0" borderId="0" xfId="20" applyNumberFormat="1" applyFont="1" applyBorder="1">
      <alignment/>
      <protection/>
    </xf>
    <xf numFmtId="0" fontId="19" fillId="0" borderId="0" xfId="20" applyFont="1" applyBorder="1" applyAlignment="1">
      <alignment/>
      <protection/>
    </xf>
    <xf numFmtId="0" fontId="19" fillId="0" borderId="0" xfId="20" applyFont="1" applyBorder="1">
      <alignment/>
      <protection/>
    </xf>
    <xf numFmtId="0" fontId="4" fillId="0" borderId="0" xfId="20" applyFont="1" applyBorder="1" applyAlignment="1">
      <alignment horizontal="left"/>
      <protection/>
    </xf>
    <xf numFmtId="3" fontId="11" fillId="0" borderId="0" xfId="20" applyNumberFormat="1" applyFont="1" applyBorder="1" applyAlignment="1">
      <alignment/>
      <protection/>
    </xf>
    <xf numFmtId="0" fontId="2" fillId="0" borderId="0" xfId="0" applyFont="1" applyBorder="1" applyAlignment="1">
      <alignment horizontal="left" wrapText="1"/>
    </xf>
    <xf numFmtId="3" fontId="2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1" xfId="21" applyFont="1" applyBorder="1" applyAlignment="1">
      <alignment horizontal="center" vertical="center"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3" fontId="9" fillId="0" borderId="0" xfId="24" applyNumberFormat="1" applyFont="1" applyAlignment="1">
      <alignment/>
    </xf>
    <xf numFmtId="164" fontId="7" fillId="0" borderId="0" xfId="0" applyNumberFormat="1" applyFont="1" applyAlignment="1">
      <alignment horizontal="right"/>
    </xf>
    <xf numFmtId="164" fontId="7" fillId="0" borderId="0" xfId="0" applyNumberFormat="1" applyFont="1" applyAlignment="1">
      <alignment/>
    </xf>
    <xf numFmtId="3" fontId="9" fillId="0" borderId="0" xfId="0" applyNumberFormat="1" applyFont="1" applyAlignment="1">
      <alignment horizontal="right"/>
    </xf>
    <xf numFmtId="0" fontId="30" fillId="0" borderId="0" xfId="0" applyFont="1" applyAlignment="1">
      <alignment/>
    </xf>
    <xf numFmtId="3" fontId="20" fillId="0" borderId="0" xfId="0" applyNumberFormat="1" applyFont="1" applyAlignment="1">
      <alignment/>
    </xf>
    <xf numFmtId="49" fontId="2" fillId="0" borderId="5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14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 applyProtection="1">
      <alignment horizontal="left" wrapText="1"/>
      <protection locked="0"/>
    </xf>
    <xf numFmtId="3" fontId="6" fillId="0" borderId="0" xfId="20" applyNumberFormat="1" applyFont="1" applyBorder="1">
      <alignment/>
      <protection/>
    </xf>
    <xf numFmtId="0" fontId="20" fillId="0" borderId="0" xfId="0" applyFont="1" applyAlignment="1">
      <alignment/>
    </xf>
    <xf numFmtId="3" fontId="33" fillId="0" borderId="0" xfId="0" applyNumberFormat="1" applyFont="1" applyAlignment="1">
      <alignment/>
    </xf>
    <xf numFmtId="0" fontId="20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6" fillId="0" borderId="0" xfId="0" applyFont="1" applyAlignment="1" quotePrefix="1">
      <alignment/>
    </xf>
    <xf numFmtId="0" fontId="4" fillId="0" borderId="1" xfId="19" applyFont="1" applyBorder="1" applyAlignment="1">
      <alignment horizontal="center"/>
      <protection/>
    </xf>
    <xf numFmtId="0" fontId="10" fillId="0" borderId="1" xfId="19" applyFont="1" applyBorder="1" applyAlignment="1">
      <alignment horizontal="center"/>
      <protection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1" xfId="21" applyFont="1" applyBorder="1" applyAlignment="1">
      <alignment horizontal="center" textRotation="90"/>
      <protection/>
    </xf>
    <xf numFmtId="3" fontId="2" fillId="0" borderId="0" xfId="0" applyNumberFormat="1" applyFont="1" applyBorder="1" applyAlignment="1">
      <alignment horizontal="right"/>
    </xf>
    <xf numFmtId="0" fontId="0" fillId="0" borderId="0" xfId="0" applyAlignment="1" quotePrefix="1">
      <alignment/>
    </xf>
    <xf numFmtId="0" fontId="2" fillId="0" borderId="3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11" fillId="0" borderId="0" xfId="0" applyNumberFormat="1" applyFont="1" applyBorder="1" applyAlignment="1">
      <alignment/>
    </xf>
    <xf numFmtId="0" fontId="29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4" fontId="7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textRotation="90"/>
    </xf>
    <xf numFmtId="0" fontId="34" fillId="0" borderId="0" xfId="0" applyFont="1" applyAlignment="1">
      <alignment/>
    </xf>
    <xf numFmtId="0" fontId="15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9" fillId="0" borderId="0" xfId="0" applyFont="1" applyBorder="1" applyAlignment="1">
      <alignment/>
    </xf>
    <xf numFmtId="3" fontId="34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35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3" fontId="34" fillId="0" borderId="0" xfId="0" applyNumberFormat="1" applyFont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/>
    </xf>
    <xf numFmtId="1" fontId="4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0" fontId="37" fillId="0" borderId="0" xfId="21" applyFont="1" applyBorder="1" applyAlignment="1">
      <alignment horizontal="center" vertical="center"/>
      <protection/>
    </xf>
    <xf numFmtId="0" fontId="20" fillId="0" borderId="0" xfId="0" applyFont="1" applyBorder="1" applyAlignment="1">
      <alignment horizontal="center"/>
    </xf>
    <xf numFmtId="3" fontId="17" fillId="0" borderId="0" xfId="0" applyNumberFormat="1" applyFont="1" applyAlignment="1">
      <alignment/>
    </xf>
    <xf numFmtId="0" fontId="30" fillId="0" borderId="0" xfId="0" applyFont="1" applyAlignment="1">
      <alignment/>
    </xf>
    <xf numFmtId="0" fontId="38" fillId="0" borderId="0" xfId="0" applyFont="1" applyAlignment="1">
      <alignment/>
    </xf>
    <xf numFmtId="0" fontId="24" fillId="0" borderId="0" xfId="19" applyFont="1" applyBorder="1">
      <alignment/>
      <protection/>
    </xf>
    <xf numFmtId="3" fontId="1" fillId="0" borderId="0" xfId="0" applyNumberFormat="1" applyFont="1" applyAlignment="1">
      <alignment horizontal="right" vertical="center"/>
    </xf>
    <xf numFmtId="3" fontId="4" fillId="0" borderId="0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14" fontId="4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right"/>
    </xf>
    <xf numFmtId="0" fontId="39" fillId="0" borderId="4" xfId="0" applyFont="1" applyBorder="1" applyAlignment="1">
      <alignment/>
    </xf>
    <xf numFmtId="0" fontId="39" fillId="0" borderId="4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wrapText="1"/>
    </xf>
    <xf numFmtId="0" fontId="39" fillId="0" borderId="1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39" fillId="0" borderId="2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3" fontId="3" fillId="0" borderId="0" xfId="0" applyNumberFormat="1" applyFont="1" applyAlignment="1">
      <alignment horizontal="right" vertical="center"/>
    </xf>
    <xf numFmtId="3" fontId="1" fillId="0" borderId="0" xfId="0" applyNumberFormat="1" applyFont="1" applyFill="1" applyAlignment="1">
      <alignment/>
    </xf>
    <xf numFmtId="3" fontId="11" fillId="0" borderId="0" xfId="19" applyNumberFormat="1" applyFont="1">
      <alignment/>
      <protection/>
    </xf>
    <xf numFmtId="3" fontId="24" fillId="0" borderId="0" xfId="19" applyNumberFormat="1" applyFont="1">
      <alignment/>
      <protection/>
    </xf>
    <xf numFmtId="0" fontId="40" fillId="0" borderId="0" xfId="0" applyFont="1" applyAlignment="1">
      <alignment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41" fillId="0" borderId="0" xfId="0" applyFont="1" applyAlignment="1">
      <alignment/>
    </xf>
    <xf numFmtId="0" fontId="16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 vertical="center"/>
    </xf>
    <xf numFmtId="3" fontId="1" fillId="0" borderId="0" xfId="0" applyNumberFormat="1" applyFont="1" applyFill="1" applyAlignment="1">
      <alignment horizontal="right" vertical="center"/>
    </xf>
    <xf numFmtId="3" fontId="1" fillId="0" borderId="0" xfId="19" applyNumberFormat="1" applyFont="1" applyFill="1" applyBorder="1">
      <alignment/>
      <protection/>
    </xf>
    <xf numFmtId="3" fontId="3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wrapText="1"/>
    </xf>
    <xf numFmtId="0" fontId="25" fillId="0" borderId="0" xfId="0" applyFont="1" applyFill="1" applyAlignment="1">
      <alignment/>
    </xf>
    <xf numFmtId="10" fontId="7" fillId="0" borderId="0" xfId="0" applyNumberFormat="1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11" fillId="0" borderId="1" xfId="0" applyFont="1" applyBorder="1" applyAlignment="1">
      <alignment textRotation="90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4" fontId="1" fillId="0" borderId="0" xfId="0" applyNumberFormat="1" applyFont="1" applyAlignment="1">
      <alignment horizontal="right"/>
    </xf>
    <xf numFmtId="14" fontId="1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14" fontId="1" fillId="0" borderId="0" xfId="0" applyNumberFormat="1" applyFont="1" applyBorder="1" applyAlignment="1" applyProtection="1">
      <alignment horizontal="right"/>
      <protection locked="0"/>
    </xf>
    <xf numFmtId="1" fontId="1" fillId="0" borderId="0" xfId="0" applyNumberFormat="1" applyFont="1" applyBorder="1" applyAlignment="1" applyProtection="1">
      <alignment horizontal="right" wrapText="1"/>
      <protection locked="0"/>
    </xf>
    <xf numFmtId="1" fontId="1" fillId="0" borderId="0" xfId="0" applyNumberFormat="1" applyFont="1" applyBorder="1" applyAlignment="1" applyProtection="1">
      <alignment horizontal="center" wrapText="1"/>
      <protection locked="0"/>
    </xf>
    <xf numFmtId="1" fontId="1" fillId="0" borderId="0" xfId="0" applyNumberFormat="1" applyFont="1" applyBorder="1" applyAlignment="1" applyProtection="1">
      <alignment horizontal="center"/>
      <protection locked="0"/>
    </xf>
    <xf numFmtId="1" fontId="1" fillId="0" borderId="0" xfId="0" applyNumberFormat="1" applyFont="1" applyBorder="1" applyAlignment="1" applyProtection="1">
      <alignment wrapText="1"/>
      <protection locked="0"/>
    </xf>
    <xf numFmtId="0" fontId="3" fillId="0" borderId="0" xfId="0" applyFont="1" applyBorder="1" applyAlignment="1">
      <alignment horizontal="center" wrapText="1"/>
    </xf>
    <xf numFmtId="14" fontId="3" fillId="0" borderId="0" xfId="0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14" fontId="3" fillId="0" borderId="0" xfId="0" applyNumberFormat="1" applyFont="1" applyBorder="1" applyAlignment="1" applyProtection="1">
      <alignment horizontal="right"/>
      <protection locked="0"/>
    </xf>
    <xf numFmtId="1" fontId="3" fillId="0" borderId="0" xfId="0" applyNumberFormat="1" applyFont="1" applyBorder="1" applyAlignment="1" applyProtection="1">
      <alignment wrapText="1"/>
      <protection locked="0"/>
    </xf>
    <xf numFmtId="1" fontId="3" fillId="0" borderId="0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wrapText="1"/>
      <protection locked="0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1" xfId="0" applyFont="1" applyBorder="1" applyAlignment="1">
      <alignment horizontal="center" wrapText="1"/>
    </xf>
    <xf numFmtId="3" fontId="9" fillId="0" borderId="1" xfId="0" applyNumberFormat="1" applyFont="1" applyBorder="1" applyAlignment="1">
      <alignment/>
    </xf>
    <xf numFmtId="0" fontId="9" fillId="0" borderId="0" xfId="0" applyFont="1" applyBorder="1" applyAlignment="1">
      <alignment horizontal="left" vertical="center" wrapText="1"/>
    </xf>
    <xf numFmtId="3" fontId="1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3" fontId="24" fillId="0" borderId="0" xfId="21" applyNumberFormat="1" applyFont="1">
      <alignment/>
      <protection/>
    </xf>
    <xf numFmtId="0" fontId="24" fillId="0" borderId="0" xfId="21" applyFont="1">
      <alignment/>
      <protection/>
    </xf>
    <xf numFmtId="0" fontId="37" fillId="0" borderId="0" xfId="21" applyFont="1">
      <alignment/>
      <protection/>
    </xf>
    <xf numFmtId="0" fontId="24" fillId="0" borderId="0" xfId="21" applyFont="1" applyAlignment="1">
      <alignment horizontal="left" vertical="center" wrapText="1"/>
      <protection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3" fontId="4" fillId="0" borderId="0" xfId="21" applyNumberFormat="1" applyFont="1" applyFill="1">
      <alignment/>
      <protection/>
    </xf>
    <xf numFmtId="0" fontId="11" fillId="0" borderId="0" xfId="21" applyFont="1" applyAlignment="1">
      <alignment horizontal="center"/>
      <protection/>
    </xf>
    <xf numFmtId="0" fontId="1" fillId="0" borderId="0" xfId="0" applyFont="1" applyFill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37" fillId="0" borderId="0" xfId="0" applyNumberFormat="1" applyFont="1" applyAlignment="1">
      <alignment/>
    </xf>
    <xf numFmtId="1" fontId="37" fillId="0" borderId="0" xfId="0" applyNumberFormat="1" applyFont="1" applyAlignment="1">
      <alignment/>
    </xf>
    <xf numFmtId="0" fontId="37" fillId="0" borderId="0" xfId="0" applyFont="1" applyAlignment="1">
      <alignment/>
    </xf>
    <xf numFmtId="1" fontId="24" fillId="0" borderId="0" xfId="0" applyNumberFormat="1" applyFont="1" applyAlignment="1">
      <alignment/>
    </xf>
    <xf numFmtId="0" fontId="24" fillId="0" borderId="0" xfId="0" applyFont="1" applyAlignment="1">
      <alignment/>
    </xf>
    <xf numFmtId="4" fontId="2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21" applyFont="1" applyBorder="1" applyAlignment="1">
      <alignment horizontal="center"/>
      <protection/>
    </xf>
    <xf numFmtId="0" fontId="4" fillId="0" borderId="2" xfId="21" applyFont="1" applyBorder="1" applyAlignment="1">
      <alignment horizontal="center"/>
      <protection/>
    </xf>
    <xf numFmtId="0" fontId="11" fillId="0" borderId="0" xfId="21" applyFont="1" applyAlignment="1">
      <alignment horizontal="right"/>
      <protection/>
    </xf>
    <xf numFmtId="0" fontId="4" fillId="0" borderId="0" xfId="21" applyFont="1" applyAlignment="1">
      <alignment horizontal="center"/>
      <protection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1" fillId="0" borderId="0" xfId="20" applyFont="1" applyBorder="1" applyAlignment="1">
      <alignment horizontal="left"/>
      <protection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4" fillId="0" borderId="5" xfId="20" applyFont="1" applyFill="1" applyBorder="1" applyAlignment="1">
      <alignment horizontal="center" vertical="center" wrapText="1"/>
      <protection/>
    </xf>
    <xf numFmtId="0" fontId="4" fillId="0" borderId="3" xfId="20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right"/>
    </xf>
    <xf numFmtId="0" fontId="29" fillId="0" borderId="0" xfId="0" applyFont="1" applyAlignment="1">
      <alignment horizontal="center"/>
    </xf>
    <xf numFmtId="0" fontId="3" fillId="0" borderId="0" xfId="20" applyFont="1" applyBorder="1" applyAlignment="1">
      <alignment horizontal="right"/>
      <protection/>
    </xf>
    <xf numFmtId="0" fontId="2" fillId="0" borderId="0" xfId="20" applyFont="1" applyAlignment="1">
      <alignment horizontal="center"/>
      <protection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8" xfId="20" applyFont="1" applyBorder="1" applyAlignment="1">
      <alignment horizontal="center" vertical="center" wrapText="1"/>
      <protection/>
    </xf>
    <xf numFmtId="0" fontId="4" fillId="0" borderId="9" xfId="20" applyFont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19" applyFont="1" applyAlignment="1">
      <alignment horizontal="center"/>
      <protection/>
    </xf>
    <xf numFmtId="0" fontId="19" fillId="0" borderId="0" xfId="0" applyFont="1" applyAlignment="1">
      <alignment horizontal="right"/>
    </xf>
    <xf numFmtId="3" fontId="9" fillId="0" borderId="0" xfId="0" applyNumberFormat="1" applyFont="1" applyAlignment="1">
      <alignment horizontal="center"/>
    </xf>
    <xf numFmtId="3" fontId="19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10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3" xfId="0" applyFont="1" applyBorder="1" applyAlignment="1">
      <alignment/>
    </xf>
    <xf numFmtId="3" fontId="1" fillId="0" borderId="0" xfId="0" applyNumberFormat="1" applyFont="1" applyAlignment="1">
      <alignment horizontal="right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right"/>
    </xf>
    <xf numFmtId="3" fontId="7" fillId="0" borderId="9" xfId="0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textRotation="90"/>
    </xf>
    <xf numFmtId="0" fontId="11" fillId="0" borderId="9" xfId="0" applyFont="1" applyBorder="1" applyAlignment="1">
      <alignment horizontal="center" vertical="center" textRotation="90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11">
    <cellStyle name="Normal" xfId="0"/>
    <cellStyle name="Comma" xfId="15"/>
    <cellStyle name="Comma [0]" xfId="16"/>
    <cellStyle name="Hyperlink" xfId="17"/>
    <cellStyle name="Followed Hyperlink" xfId="18"/>
    <cellStyle name="Normál_2006.I.févi pénzügyi mérleg" xfId="19"/>
    <cellStyle name="Normál_Kiss Anita" xfId="20"/>
    <cellStyle name="Normál_konc. 2005. év tábl.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F86"/>
  <sheetViews>
    <sheetView tabSelected="1" workbookViewId="0" topLeftCell="A7">
      <selection activeCell="C35" sqref="C35"/>
    </sheetView>
  </sheetViews>
  <sheetFormatPr defaultColWidth="9.140625" defaultRowHeight="12.75"/>
  <cols>
    <col min="1" max="1" width="60.8515625" style="1" bestFit="1" customWidth="1"/>
    <col min="2" max="2" width="12.421875" style="1" bestFit="1" customWidth="1"/>
    <col min="3" max="3" width="14.8515625" style="1" bestFit="1" customWidth="1"/>
    <col min="4" max="4" width="10.7109375" style="253" customWidth="1"/>
    <col min="5" max="16384" width="9.140625" style="1" customWidth="1"/>
  </cols>
  <sheetData>
    <row r="1" spans="3:4" ht="15.75">
      <c r="C1" s="397" t="s">
        <v>770</v>
      </c>
      <c r="D1" s="397"/>
    </row>
    <row r="2" spans="1:4" ht="15.75">
      <c r="A2" s="396" t="s">
        <v>354</v>
      </c>
      <c r="B2" s="396"/>
      <c r="C2" s="396"/>
      <c r="D2" s="396"/>
    </row>
    <row r="3" spans="1:4" ht="15.75">
      <c r="A3" s="396" t="s">
        <v>519</v>
      </c>
      <c r="B3" s="396"/>
      <c r="C3" s="396"/>
      <c r="D3" s="396"/>
    </row>
    <row r="4" spans="1:4" ht="15.75">
      <c r="A4" s="396" t="s">
        <v>771</v>
      </c>
      <c r="B4" s="396"/>
      <c r="C4" s="396"/>
      <c r="D4" s="396"/>
    </row>
    <row r="5" spans="1:4" ht="15.75">
      <c r="A5" s="396" t="s">
        <v>1268</v>
      </c>
      <c r="B5" s="396"/>
      <c r="C5" s="396"/>
      <c r="D5" s="396"/>
    </row>
    <row r="6" ht="15.75">
      <c r="A6" s="172"/>
    </row>
    <row r="9" spans="1:4" ht="31.5">
      <c r="A9" s="6" t="s">
        <v>1269</v>
      </c>
      <c r="B9" s="6" t="s">
        <v>520</v>
      </c>
      <c r="C9" s="6" t="s">
        <v>521</v>
      </c>
      <c r="D9" s="6" t="s">
        <v>522</v>
      </c>
    </row>
    <row r="11" ht="15.75">
      <c r="A11" s="22" t="s">
        <v>772</v>
      </c>
    </row>
    <row r="13" ht="15.75">
      <c r="A13" s="8" t="s">
        <v>907</v>
      </c>
    </row>
    <row r="14" spans="1:4" ht="15.75">
      <c r="A14" s="1" t="s">
        <v>789</v>
      </c>
      <c r="B14" s="9">
        <v>661295</v>
      </c>
      <c r="C14" s="9">
        <v>23290</v>
      </c>
      <c r="D14" s="247">
        <v>27670</v>
      </c>
    </row>
    <row r="15" spans="1:4" ht="15.75">
      <c r="A15" s="1" t="s">
        <v>1077</v>
      </c>
      <c r="B15" s="9">
        <v>1071</v>
      </c>
      <c r="C15" s="9">
        <v>1323</v>
      </c>
      <c r="D15" s="247">
        <v>1300</v>
      </c>
    </row>
    <row r="16" spans="1:4" ht="15.75">
      <c r="A16" s="1" t="s">
        <v>1074</v>
      </c>
      <c r="B16" s="9">
        <v>25321</v>
      </c>
      <c r="C16" s="9">
        <v>218</v>
      </c>
      <c r="D16" s="247">
        <v>300</v>
      </c>
    </row>
    <row r="17" spans="1:4" ht="15.75">
      <c r="A17" s="1" t="s">
        <v>1396</v>
      </c>
      <c r="B17" s="9">
        <v>5494</v>
      </c>
      <c r="C17" s="9">
        <v>3668</v>
      </c>
      <c r="D17" s="247">
        <v>14483</v>
      </c>
    </row>
    <row r="18" spans="1:4" ht="15.75">
      <c r="A18" s="1" t="s">
        <v>1397</v>
      </c>
      <c r="B18" s="9">
        <v>23324</v>
      </c>
      <c r="C18" s="9">
        <v>5032</v>
      </c>
      <c r="D18" s="247"/>
    </row>
    <row r="19" spans="1:4" ht="15.75">
      <c r="A19" s="1" t="s">
        <v>908</v>
      </c>
      <c r="B19" s="9">
        <v>5006</v>
      </c>
      <c r="C19" s="9">
        <v>4159</v>
      </c>
      <c r="D19" s="247">
        <v>3686</v>
      </c>
    </row>
    <row r="20" spans="1:4" ht="15.75">
      <c r="A20" s="8" t="s">
        <v>889</v>
      </c>
      <c r="B20" s="13">
        <f>SUM(B14:B19)</f>
        <v>721511</v>
      </c>
      <c r="C20" s="13">
        <f>SUM(C14:C19)</f>
        <v>37690</v>
      </c>
      <c r="D20" s="13">
        <f>SUM(D14:D19)</f>
        <v>47439</v>
      </c>
    </row>
    <row r="21" spans="1:6" ht="15.75">
      <c r="A21" s="1" t="s">
        <v>912</v>
      </c>
      <c r="B21" s="9">
        <v>5300</v>
      </c>
      <c r="C21" s="9">
        <v>12141</v>
      </c>
      <c r="D21" s="9">
        <v>744936</v>
      </c>
      <c r="F21" s="9"/>
    </row>
    <row r="22" spans="1:4" ht="15.75">
      <c r="A22" s="8" t="s">
        <v>909</v>
      </c>
      <c r="B22" s="13">
        <f>SUM(B20:B21)</f>
        <v>726811</v>
      </c>
      <c r="C22" s="13">
        <f>SUM(C20:C21)</f>
        <v>49831</v>
      </c>
      <c r="D22" s="13">
        <f>SUM(D20:D21)</f>
        <v>792375</v>
      </c>
    </row>
    <row r="23" spans="2:4" ht="15.75">
      <c r="B23" s="9"/>
      <c r="C23" s="9"/>
      <c r="D23" s="247"/>
    </row>
    <row r="24" spans="1:4" ht="15.75">
      <c r="A24" s="8" t="s">
        <v>914</v>
      </c>
      <c r="B24" s="9"/>
      <c r="C24" s="9"/>
      <c r="D24" s="247"/>
    </row>
    <row r="25" spans="1:4" ht="15.75">
      <c r="A25" s="1" t="s">
        <v>1070</v>
      </c>
      <c r="B25" s="9">
        <v>353384</v>
      </c>
      <c r="C25" s="9">
        <v>307295</v>
      </c>
      <c r="D25" s="247">
        <v>266327</v>
      </c>
    </row>
    <row r="26" spans="1:4" ht="15.75">
      <c r="A26" s="1" t="s">
        <v>773</v>
      </c>
      <c r="B26" s="9">
        <v>1339306</v>
      </c>
      <c r="C26" s="9">
        <v>825223</v>
      </c>
      <c r="D26" s="247">
        <v>785424</v>
      </c>
    </row>
    <row r="27" spans="1:4" ht="15.75">
      <c r="A27" s="1" t="s">
        <v>1423</v>
      </c>
      <c r="B27" s="9"/>
      <c r="C27" s="9"/>
      <c r="D27" s="247"/>
    </row>
    <row r="28" spans="1:6" ht="15.75">
      <c r="A28" s="1" t="s">
        <v>1424</v>
      </c>
      <c r="B28" s="9">
        <v>273853</v>
      </c>
      <c r="C28" s="9">
        <v>896809</v>
      </c>
      <c r="D28" s="288">
        <v>817136</v>
      </c>
      <c r="F28" s="9"/>
    </row>
    <row r="29" spans="1:6" ht="15.75">
      <c r="A29" s="1" t="s">
        <v>1426</v>
      </c>
      <c r="B29" s="9">
        <v>45366</v>
      </c>
      <c r="C29" s="9">
        <v>65067</v>
      </c>
      <c r="D29" s="247">
        <v>111711</v>
      </c>
      <c r="F29" s="9"/>
    </row>
    <row r="30" spans="1:4" ht="15.75">
      <c r="A30" s="1" t="s">
        <v>1425</v>
      </c>
      <c r="B30" s="9">
        <v>5497</v>
      </c>
      <c r="C30" s="9">
        <v>4444</v>
      </c>
      <c r="D30" s="247">
        <v>2475</v>
      </c>
    </row>
    <row r="31" spans="1:4" ht="15.75">
      <c r="A31" s="14" t="s">
        <v>774</v>
      </c>
      <c r="B31" s="79">
        <f>SUM(B28:B30)</f>
        <v>324716</v>
      </c>
      <c r="C31" s="79">
        <f>SUM(C28:C30)</f>
        <v>966320</v>
      </c>
      <c r="D31" s="275">
        <f>SUM(D28:D30)</f>
        <v>931322</v>
      </c>
    </row>
    <row r="32" spans="1:4" ht="15.75">
      <c r="A32" s="8" t="s">
        <v>910</v>
      </c>
      <c r="B32" s="13">
        <f>B25+B26+B31</f>
        <v>2017406</v>
      </c>
      <c r="C32" s="13">
        <f>C25+C26+C31</f>
        <v>2098838</v>
      </c>
      <c r="D32" s="13">
        <f>D25+D26+D31</f>
        <v>1983073</v>
      </c>
    </row>
    <row r="33" spans="1:4" ht="15.75">
      <c r="A33" s="1" t="s">
        <v>911</v>
      </c>
      <c r="B33" s="9">
        <v>73637</v>
      </c>
      <c r="C33" s="9">
        <v>258534</v>
      </c>
      <c r="D33" s="247">
        <v>275894</v>
      </c>
    </row>
    <row r="34" spans="1:4" ht="15.75">
      <c r="A34" s="8" t="s">
        <v>895</v>
      </c>
      <c r="B34" s="13">
        <f>B32+B33</f>
        <v>2091043</v>
      </c>
      <c r="C34" s="13">
        <f>C32+C33</f>
        <v>2357372</v>
      </c>
      <c r="D34" s="13">
        <f>D32+D33</f>
        <v>2258967</v>
      </c>
    </row>
    <row r="35" spans="1:4" ht="15.75">
      <c r="A35" s="8"/>
      <c r="B35" s="13"/>
      <c r="C35" s="13"/>
      <c r="D35" s="13"/>
    </row>
    <row r="36" spans="1:4" ht="15.75">
      <c r="A36" s="8" t="s">
        <v>892</v>
      </c>
      <c r="B36" s="13">
        <f>B20+B32</f>
        <v>2738917</v>
      </c>
      <c r="C36" s="13">
        <f>C20+C32</f>
        <v>2136528</v>
      </c>
      <c r="D36" s="13">
        <f>D20+D32</f>
        <v>2030512</v>
      </c>
    </row>
    <row r="37" spans="1:4" ht="15.75">
      <c r="A37" s="8"/>
      <c r="B37" s="13"/>
      <c r="C37" s="13"/>
      <c r="D37" s="13"/>
    </row>
    <row r="38" spans="1:4" ht="15.75">
      <c r="A38" s="8" t="s">
        <v>775</v>
      </c>
      <c r="B38" s="13">
        <f>B36+B33+B21</f>
        <v>2817854</v>
      </c>
      <c r="C38" s="13">
        <f>C36+C33+C21</f>
        <v>2407203</v>
      </c>
      <c r="D38" s="13">
        <f>D36+D33+D21</f>
        <v>3051342</v>
      </c>
    </row>
    <row r="39" spans="1:4" ht="15.75">
      <c r="A39" s="285" t="s">
        <v>563</v>
      </c>
      <c r="B39" s="286"/>
      <c r="C39" s="286"/>
      <c r="D39" s="287"/>
    </row>
    <row r="40" spans="1:4" ht="15.75">
      <c r="A40" s="282" t="s">
        <v>901</v>
      </c>
      <c r="B40" s="276"/>
      <c r="C40" s="276"/>
      <c r="D40" s="288"/>
    </row>
    <row r="41" spans="1:4" ht="15.75">
      <c r="A41" s="282" t="s">
        <v>716</v>
      </c>
      <c r="B41" s="276">
        <v>9420</v>
      </c>
      <c r="C41" s="276">
        <v>9420</v>
      </c>
      <c r="D41" s="288">
        <v>9420</v>
      </c>
    </row>
    <row r="42" spans="1:4" ht="15.75">
      <c r="A42" s="282" t="s">
        <v>1439</v>
      </c>
      <c r="B42" s="276">
        <v>32606</v>
      </c>
      <c r="C42" s="276">
        <v>22605</v>
      </c>
      <c r="D42" s="288" t="s">
        <v>877</v>
      </c>
    </row>
    <row r="43" spans="1:4" ht="15.75">
      <c r="A43" s="282" t="s">
        <v>913</v>
      </c>
      <c r="B43" s="276"/>
      <c r="C43" s="276"/>
      <c r="D43" s="288"/>
    </row>
    <row r="44" spans="1:4" ht="15.75">
      <c r="A44" s="285" t="s">
        <v>1440</v>
      </c>
      <c r="B44" s="286">
        <f>SUM(B41:B42)-B43</f>
        <v>42026</v>
      </c>
      <c r="C44" s="286">
        <f>SUM(C41:C42)-C43</f>
        <v>32025</v>
      </c>
      <c r="D44" s="286">
        <f>SUM(D41:D42)-D43</f>
        <v>9420</v>
      </c>
    </row>
    <row r="45" spans="1:4" ht="15.75">
      <c r="A45" s="285" t="s">
        <v>776</v>
      </c>
      <c r="B45" s="286">
        <f>B38+B44</f>
        <v>2859880</v>
      </c>
      <c r="C45" s="286">
        <f>C38+C44</f>
        <v>2439228</v>
      </c>
      <c r="D45" s="286">
        <f>D38+D44</f>
        <v>3060762</v>
      </c>
    </row>
    <row r="46" ht="93" customHeight="1"/>
    <row r="47" spans="1:4" ht="31.5">
      <c r="A47" s="6" t="s">
        <v>1269</v>
      </c>
      <c r="B47" s="6" t="s">
        <v>520</v>
      </c>
      <c r="C47" s="6" t="s">
        <v>521</v>
      </c>
      <c r="D47" s="6" t="s">
        <v>522</v>
      </c>
    </row>
    <row r="49" spans="1:4" ht="15.75">
      <c r="A49" s="22" t="s">
        <v>777</v>
      </c>
      <c r="B49" s="9"/>
      <c r="C49" s="9"/>
      <c r="D49" s="247"/>
    </row>
    <row r="50" spans="1:4" ht="15.75">
      <c r="A50" s="41"/>
      <c r="B50" s="9"/>
      <c r="C50" s="9"/>
      <c r="D50" s="247"/>
    </row>
    <row r="51" spans="1:4" ht="15.75">
      <c r="A51" s="8" t="s">
        <v>915</v>
      </c>
      <c r="B51" s="9"/>
      <c r="C51" s="9"/>
      <c r="D51" s="247"/>
    </row>
    <row r="52" spans="1:5" ht="15.75">
      <c r="A52" s="1" t="s">
        <v>778</v>
      </c>
      <c r="B52" s="9">
        <v>48454</v>
      </c>
      <c r="C52" s="9">
        <v>22674</v>
      </c>
      <c r="D52" s="247">
        <v>134502</v>
      </c>
      <c r="E52" s="172"/>
    </row>
    <row r="53" spans="1:5" ht="15.75">
      <c r="A53" s="1" t="s">
        <v>779</v>
      </c>
      <c r="B53" s="9">
        <v>100561</v>
      </c>
      <c r="C53" s="9">
        <v>137434</v>
      </c>
      <c r="D53" s="9">
        <v>212151</v>
      </c>
      <c r="E53" s="279"/>
    </row>
    <row r="54" spans="1:5" ht="15.75">
      <c r="A54" s="1" t="s">
        <v>1430</v>
      </c>
      <c r="B54" s="9">
        <v>70000</v>
      </c>
      <c r="C54" s="9"/>
      <c r="D54" s="247"/>
      <c r="E54" s="9"/>
    </row>
    <row r="55" spans="1:4" ht="15.75">
      <c r="A55" s="1" t="s">
        <v>1429</v>
      </c>
      <c r="B55" s="9">
        <v>900</v>
      </c>
      <c r="C55" s="9">
        <v>4800</v>
      </c>
      <c r="D55" s="247"/>
    </row>
    <row r="56" spans="1:4" ht="15.75">
      <c r="A56" s="1" t="s">
        <v>1428</v>
      </c>
      <c r="B56" s="9">
        <v>1895</v>
      </c>
      <c r="C56" s="9">
        <v>10760</v>
      </c>
      <c r="D56" s="247">
        <v>2250</v>
      </c>
    </row>
    <row r="57" spans="1:4" ht="15.75">
      <c r="A57" s="1" t="s">
        <v>590</v>
      </c>
      <c r="B57" s="9"/>
      <c r="C57" s="9">
        <v>1600</v>
      </c>
      <c r="D57" s="247">
        <v>3000</v>
      </c>
    </row>
    <row r="58" spans="1:4" ht="15.75">
      <c r="A58" s="1" t="s">
        <v>1745</v>
      </c>
      <c r="B58" s="9"/>
      <c r="C58" s="9"/>
      <c r="D58" s="247"/>
    </row>
    <row r="59" spans="1:4" ht="15.75">
      <c r="A59" s="8" t="s">
        <v>916</v>
      </c>
      <c r="B59" s="13">
        <f>SUM(B52:B58)</f>
        <v>221810</v>
      </c>
      <c r="C59" s="13">
        <f>SUM(C52:C58)</f>
        <v>177268</v>
      </c>
      <c r="D59" s="254">
        <f>SUM(D52:D58)</f>
        <v>351903</v>
      </c>
    </row>
    <row r="60" spans="1:4" ht="15.75">
      <c r="A60" s="8"/>
      <c r="B60" s="13"/>
      <c r="C60" s="13"/>
      <c r="D60" s="254"/>
    </row>
    <row r="61" spans="1:4" ht="15.75">
      <c r="A61" s="8" t="s">
        <v>917</v>
      </c>
      <c r="B61" s="9"/>
      <c r="C61" s="9"/>
      <c r="D61" s="247"/>
    </row>
    <row r="62" spans="1:4" ht="15.75">
      <c r="A62" s="1" t="s">
        <v>780</v>
      </c>
      <c r="B62" s="9">
        <v>837380</v>
      </c>
      <c r="C62" s="9">
        <v>920765</v>
      </c>
      <c r="D62" s="247">
        <v>862393</v>
      </c>
    </row>
    <row r="63" spans="1:4" ht="15.75">
      <c r="A63" s="1" t="s">
        <v>781</v>
      </c>
      <c r="B63" s="9">
        <v>248007</v>
      </c>
      <c r="C63" s="9">
        <v>264080</v>
      </c>
      <c r="D63" s="247">
        <v>247900</v>
      </c>
    </row>
    <row r="64" spans="1:4" ht="15.75">
      <c r="A64" s="1" t="s">
        <v>782</v>
      </c>
      <c r="B64" s="9">
        <v>550514</v>
      </c>
      <c r="C64" s="9">
        <v>456510</v>
      </c>
      <c r="D64" s="247">
        <v>517430</v>
      </c>
    </row>
    <row r="65" spans="1:4" ht="15.75">
      <c r="A65" s="1" t="s">
        <v>783</v>
      </c>
      <c r="B65" s="9">
        <v>51900</v>
      </c>
      <c r="C65" s="9">
        <v>49079</v>
      </c>
      <c r="D65" s="247">
        <v>52646</v>
      </c>
    </row>
    <row r="66" spans="1:4" ht="15.75">
      <c r="A66" s="1" t="s">
        <v>784</v>
      </c>
      <c r="B66" s="9">
        <v>71606</v>
      </c>
      <c r="C66" s="9">
        <v>82280</v>
      </c>
      <c r="D66" s="247">
        <v>77955</v>
      </c>
    </row>
    <row r="67" spans="1:4" ht="15.75">
      <c r="A67" s="1" t="s">
        <v>785</v>
      </c>
      <c r="B67" s="9"/>
      <c r="C67" s="9">
        <v>2439</v>
      </c>
      <c r="D67" s="247">
        <v>2400</v>
      </c>
    </row>
    <row r="68" spans="1:4" ht="15.75">
      <c r="A68" s="1" t="s">
        <v>786</v>
      </c>
      <c r="B68" s="9">
        <v>25252</v>
      </c>
      <c r="C68" s="9">
        <v>30809</v>
      </c>
      <c r="D68" s="247">
        <v>34635</v>
      </c>
    </row>
    <row r="69" spans="1:4" ht="15.75">
      <c r="A69" s="8" t="s">
        <v>978</v>
      </c>
      <c r="B69" s="13">
        <f>SUM(B62:B68)</f>
        <v>1784659</v>
      </c>
      <c r="C69" s="13">
        <f>SUM(C62:C68)</f>
        <v>1805962</v>
      </c>
      <c r="D69" s="254">
        <f>SUM(D62:D68)</f>
        <v>1795359</v>
      </c>
    </row>
    <row r="70" spans="1:4" ht="15.75">
      <c r="A70" s="8" t="s">
        <v>787</v>
      </c>
      <c r="B70" s="13">
        <f>B59+B69</f>
        <v>2006469</v>
      </c>
      <c r="C70" s="13">
        <f>C59+C69</f>
        <v>1983230</v>
      </c>
      <c r="D70" s="254">
        <f>D59+D69</f>
        <v>2147262</v>
      </c>
    </row>
    <row r="71" spans="1:4" ht="15.75">
      <c r="A71" s="8"/>
      <c r="B71" s="13"/>
      <c r="C71" s="13"/>
      <c r="D71" s="254"/>
    </row>
    <row r="72" spans="1:4" ht="15.75">
      <c r="A72" s="8" t="s">
        <v>563</v>
      </c>
      <c r="B72" s="9"/>
      <c r="C72" s="9"/>
      <c r="D72" s="247"/>
    </row>
    <row r="73" spans="1:4" ht="15.75">
      <c r="A73" s="1" t="s">
        <v>1441</v>
      </c>
      <c r="B73" s="9"/>
      <c r="C73" s="9"/>
      <c r="D73" s="247"/>
    </row>
    <row r="74" spans="1:4" ht="15.75">
      <c r="A74" s="1" t="s">
        <v>1373</v>
      </c>
      <c r="B74" s="9">
        <v>37500</v>
      </c>
      <c r="C74" s="9">
        <v>37500</v>
      </c>
      <c r="D74" s="247">
        <v>37500</v>
      </c>
    </row>
    <row r="75" spans="1:4" ht="15.75">
      <c r="A75" s="1" t="s">
        <v>1374</v>
      </c>
      <c r="B75" s="9"/>
      <c r="C75" s="9"/>
      <c r="D75" s="247"/>
    </row>
    <row r="76" spans="1:4" ht="15.75">
      <c r="A76" s="8" t="s">
        <v>1375</v>
      </c>
      <c r="B76" s="13">
        <f>SUM(B74:B75)</f>
        <v>37500</v>
      </c>
      <c r="C76" s="13">
        <f>SUM(C74:C75)</f>
        <v>37500</v>
      </c>
      <c r="D76" s="254">
        <f>SUM(D74:D75)</f>
        <v>37500</v>
      </c>
    </row>
    <row r="77" spans="1:4" ht="15.75">
      <c r="A77" s="8"/>
      <c r="B77" s="13"/>
      <c r="C77" s="13"/>
      <c r="D77" s="254"/>
    </row>
    <row r="78" spans="1:4" ht="15.75">
      <c r="A78" s="8" t="s">
        <v>116</v>
      </c>
      <c r="B78" s="13"/>
      <c r="C78" s="13"/>
      <c r="D78" s="254">
        <v>876000</v>
      </c>
    </row>
    <row r="79" spans="1:4" ht="15.75">
      <c r="A79" s="8"/>
      <c r="B79" s="13"/>
      <c r="C79" s="13"/>
      <c r="D79" s="254"/>
    </row>
    <row r="80" spans="1:4" ht="15.75">
      <c r="A80" s="8" t="s">
        <v>788</v>
      </c>
      <c r="B80" s="13">
        <f>B70+B75+B78+B74</f>
        <v>2043969</v>
      </c>
      <c r="C80" s="13">
        <f>C70+C75+C78+C74</f>
        <v>2020730</v>
      </c>
      <c r="D80" s="254">
        <f>D70+D75+D78+D74</f>
        <v>3060762</v>
      </c>
    </row>
    <row r="82" spans="3:4" ht="15.75">
      <c r="C82" s="9"/>
      <c r="D82" s="9"/>
    </row>
    <row r="86" ht="15.75">
      <c r="C86" s="9"/>
    </row>
  </sheetData>
  <mergeCells count="5">
    <mergeCell ref="A5:D5"/>
    <mergeCell ref="C1:D1"/>
    <mergeCell ref="A2:D2"/>
    <mergeCell ref="A3:D3"/>
    <mergeCell ref="A4:D4"/>
  </mergeCells>
  <printOptions/>
  <pageMargins left="0.5905511811023623" right="0.5905511811023623" top="0.7874015748031497" bottom="0.7874015748031497" header="0.5118110236220472" footer="0.5118110236220472"/>
  <pageSetup fitToHeight="2" horizontalDpi="600" verticalDpi="600" orientation="portrait" paperSize="9" scale="89" r:id="rId1"/>
  <colBreaks count="1" manualBreakCount="1">
    <brk id="4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H130"/>
  <sheetViews>
    <sheetView workbookViewId="0" topLeftCell="A1">
      <selection activeCell="D37" sqref="D37"/>
    </sheetView>
  </sheetViews>
  <sheetFormatPr defaultColWidth="9.140625" defaultRowHeight="12.75"/>
  <cols>
    <col min="1" max="1" width="4.140625" style="0" customWidth="1"/>
    <col min="2" max="2" width="62.28125" style="0" customWidth="1"/>
    <col min="3" max="3" width="9.421875" style="183" customWidth="1"/>
    <col min="4" max="4" width="10.421875" style="207" customWidth="1"/>
    <col min="5" max="5" width="10.28125" style="0" customWidth="1"/>
  </cols>
  <sheetData>
    <row r="1" spans="2:5" ht="15.75">
      <c r="B1" s="1"/>
      <c r="C1" s="410" t="s">
        <v>1743</v>
      </c>
      <c r="D1" s="410"/>
      <c r="E1" s="410"/>
    </row>
    <row r="2" spans="2:5" ht="15.75">
      <c r="B2" s="396" t="s">
        <v>354</v>
      </c>
      <c r="C2" s="396"/>
      <c r="D2" s="396"/>
      <c r="E2" s="396"/>
    </row>
    <row r="3" spans="2:5" ht="15.75">
      <c r="B3" s="396" t="s">
        <v>519</v>
      </c>
      <c r="C3" s="396"/>
      <c r="D3" s="396"/>
      <c r="E3" s="396"/>
    </row>
    <row r="4" spans="2:5" ht="15.75">
      <c r="B4" s="396" t="s">
        <v>922</v>
      </c>
      <c r="C4" s="396"/>
      <c r="D4" s="396"/>
      <c r="E4" s="396"/>
    </row>
    <row r="5" spans="2:5" ht="15.75">
      <c r="B5" s="398" t="s">
        <v>1268</v>
      </c>
      <c r="C5" s="398"/>
      <c r="D5" s="398"/>
      <c r="E5" s="398"/>
    </row>
    <row r="6" spans="2:5" ht="15.75">
      <c r="B6" s="23"/>
      <c r="C6" s="201"/>
      <c r="D6" s="23"/>
      <c r="E6" s="23"/>
    </row>
    <row r="7" spans="1:5" ht="29.25">
      <c r="A7" s="296" t="s">
        <v>136</v>
      </c>
      <c r="B7" s="5" t="s">
        <v>1269</v>
      </c>
      <c r="C7" s="7" t="s">
        <v>520</v>
      </c>
      <c r="D7" s="7" t="s">
        <v>521</v>
      </c>
      <c r="E7" s="7" t="s">
        <v>523</v>
      </c>
    </row>
    <row r="8" spans="2:5" ht="15.75">
      <c r="B8" s="51"/>
      <c r="C8" s="19"/>
      <c r="D8" s="19"/>
      <c r="E8" s="19"/>
    </row>
    <row r="9" spans="2:5" ht="15.75">
      <c r="B9" s="52" t="s">
        <v>828</v>
      </c>
      <c r="C9" s="51"/>
      <c r="D9" s="51"/>
      <c r="E9" s="51"/>
    </row>
    <row r="10" spans="1:5" ht="15.75">
      <c r="A10" s="1" t="s">
        <v>142</v>
      </c>
      <c r="B10" s="53" t="s">
        <v>1014</v>
      </c>
      <c r="C10" s="51"/>
      <c r="D10" s="51"/>
      <c r="E10" s="51"/>
    </row>
    <row r="11" spans="1:6" ht="15.75">
      <c r="A11" s="1" t="s">
        <v>148</v>
      </c>
      <c r="B11" s="107" t="s">
        <v>102</v>
      </c>
      <c r="C11" s="124">
        <v>229656</v>
      </c>
      <c r="D11" s="124">
        <v>793928</v>
      </c>
      <c r="E11" s="124">
        <v>796777</v>
      </c>
      <c r="F11" s="210"/>
    </row>
    <row r="12" spans="1:5" ht="15.75">
      <c r="A12" s="1" t="s">
        <v>151</v>
      </c>
      <c r="B12" s="107" t="s">
        <v>1471</v>
      </c>
      <c r="C12" s="124"/>
      <c r="D12" s="124"/>
      <c r="E12" s="124"/>
    </row>
    <row r="13" spans="1:5" ht="15.75">
      <c r="A13" s="1" t="s">
        <v>158</v>
      </c>
      <c r="B13" s="107" t="s">
        <v>1472</v>
      </c>
      <c r="C13" s="124">
        <v>1089</v>
      </c>
      <c r="D13" s="124">
        <v>1034</v>
      </c>
      <c r="E13" s="124">
        <v>1306</v>
      </c>
    </row>
    <row r="14" spans="1:5" ht="15.75">
      <c r="A14" s="1" t="s">
        <v>163</v>
      </c>
      <c r="B14" s="107" t="s">
        <v>1087</v>
      </c>
      <c r="C14" s="124"/>
      <c r="D14" s="124">
        <v>4080</v>
      </c>
      <c r="E14" s="124">
        <v>3880</v>
      </c>
    </row>
    <row r="15" spans="1:5" ht="15.75">
      <c r="A15" s="1" t="s">
        <v>949</v>
      </c>
      <c r="B15" s="107" t="s">
        <v>451</v>
      </c>
      <c r="C15" s="124">
        <v>15</v>
      </c>
      <c r="D15" s="124">
        <v>235</v>
      </c>
      <c r="E15" s="124">
        <v>235</v>
      </c>
    </row>
    <row r="16" spans="1:5" ht="15.75">
      <c r="A16" s="1" t="s">
        <v>952</v>
      </c>
      <c r="B16" s="107" t="s">
        <v>1473</v>
      </c>
      <c r="C16" s="124"/>
      <c r="D16" s="124"/>
      <c r="E16" s="124"/>
    </row>
    <row r="17" spans="1:5" ht="15.75">
      <c r="A17" s="1" t="s">
        <v>954</v>
      </c>
      <c r="B17" s="107" t="s">
        <v>1474</v>
      </c>
      <c r="C17" s="124">
        <v>1353</v>
      </c>
      <c r="D17" s="124">
        <v>4787</v>
      </c>
      <c r="E17" s="124">
        <v>3240</v>
      </c>
    </row>
    <row r="18" spans="1:5" ht="15.75">
      <c r="A18" s="1" t="s">
        <v>955</v>
      </c>
      <c r="B18" s="344" t="s">
        <v>1695</v>
      </c>
      <c r="C18" s="124">
        <v>2090</v>
      </c>
      <c r="D18" s="124">
        <v>7715</v>
      </c>
      <c r="E18" s="124">
        <v>8206</v>
      </c>
    </row>
    <row r="19" spans="1:5" ht="15.75">
      <c r="A19" s="1" t="s">
        <v>959</v>
      </c>
      <c r="B19" s="107" t="s">
        <v>1475</v>
      </c>
      <c r="C19" s="124">
        <v>115</v>
      </c>
      <c r="D19" s="124">
        <v>285</v>
      </c>
      <c r="E19" s="124">
        <v>450</v>
      </c>
    </row>
    <row r="20" spans="1:5" ht="15.75">
      <c r="A20" s="1" t="s">
        <v>961</v>
      </c>
      <c r="B20" s="107" t="s">
        <v>112</v>
      </c>
      <c r="C20" s="124">
        <v>157</v>
      </c>
      <c r="D20" s="124"/>
      <c r="E20" s="124">
        <v>580</v>
      </c>
    </row>
    <row r="21" spans="1:5" ht="15.75">
      <c r="A21" s="1" t="s">
        <v>964</v>
      </c>
      <c r="B21" s="344" t="s">
        <v>1685</v>
      </c>
      <c r="C21" s="124"/>
      <c r="D21" s="124"/>
      <c r="E21" s="124">
        <v>2462</v>
      </c>
    </row>
    <row r="22" spans="1:5" ht="15.75">
      <c r="A22" s="1" t="s">
        <v>967</v>
      </c>
      <c r="B22" s="146" t="s">
        <v>452</v>
      </c>
      <c r="C22" s="147">
        <f>SUM(C17:C21)</f>
        <v>3715</v>
      </c>
      <c r="D22" s="147">
        <f>SUM(D17:D21)</f>
        <v>12787</v>
      </c>
      <c r="E22" s="147">
        <f>SUM(E17:E21)</f>
        <v>14938</v>
      </c>
    </row>
    <row r="23" spans="1:6" ht="15.75">
      <c r="A23" s="1" t="s">
        <v>968</v>
      </c>
      <c r="B23" s="146" t="s">
        <v>1476</v>
      </c>
      <c r="C23" s="147">
        <f>SUM(C13:C21)</f>
        <v>4819</v>
      </c>
      <c r="D23" s="147">
        <f>SUM(D13:D21)</f>
        <v>18136</v>
      </c>
      <c r="E23" s="147">
        <f>SUM(E13:E21)</f>
        <v>20359</v>
      </c>
      <c r="F23" s="104"/>
    </row>
    <row r="24" spans="1:5" ht="15.75">
      <c r="A24" s="1" t="s">
        <v>969</v>
      </c>
      <c r="B24" s="107" t="s">
        <v>105</v>
      </c>
      <c r="C24" s="124">
        <v>39273</v>
      </c>
      <c r="D24" s="124">
        <v>36092</v>
      </c>
      <c r="E24" s="147"/>
    </row>
    <row r="25" spans="1:6" ht="15.75">
      <c r="A25" s="1" t="s">
        <v>973</v>
      </c>
      <c r="B25" s="107" t="s">
        <v>113</v>
      </c>
      <c r="C25" s="124">
        <v>105</v>
      </c>
      <c r="D25" s="124">
        <v>48653</v>
      </c>
      <c r="E25" s="147"/>
      <c r="F25" s="104"/>
    </row>
    <row r="26" spans="1:5" ht="15.75">
      <c r="A26" s="1" t="s">
        <v>974</v>
      </c>
      <c r="B26" s="53" t="s">
        <v>103</v>
      </c>
      <c r="C26" s="125">
        <f>SUM(C24:C25)+C11+C23</f>
        <v>273853</v>
      </c>
      <c r="D26" s="125">
        <f>SUM(D24:D25)+D11+D23</f>
        <v>896809</v>
      </c>
      <c r="E26" s="125">
        <f>SUM(E24:E25)+E11+E23</f>
        <v>817136</v>
      </c>
    </row>
    <row r="27" spans="2:5" ht="15.75">
      <c r="B27" s="126"/>
      <c r="C27" s="124"/>
      <c r="D27" s="124"/>
      <c r="E27" s="125"/>
    </row>
    <row r="28" spans="1:5" ht="15.75">
      <c r="A28" s="1" t="s">
        <v>975</v>
      </c>
      <c r="B28" s="53" t="s">
        <v>829</v>
      </c>
      <c r="C28" s="125"/>
      <c r="D28" s="125"/>
      <c r="E28" s="125"/>
    </row>
    <row r="29" spans="1:5" ht="15.75">
      <c r="A29" s="1" t="s">
        <v>1700</v>
      </c>
      <c r="B29" s="43" t="s">
        <v>923</v>
      </c>
      <c r="C29" s="9"/>
      <c r="D29" s="9"/>
      <c r="E29" s="276">
        <v>45000</v>
      </c>
    </row>
    <row r="30" spans="1:5" ht="15.75">
      <c r="A30" s="1" t="s">
        <v>1701</v>
      </c>
      <c r="B30" s="43" t="s">
        <v>996</v>
      </c>
      <c r="C30" s="9"/>
      <c r="D30" s="9"/>
      <c r="E30" s="276">
        <v>2955</v>
      </c>
    </row>
    <row r="31" spans="1:5" ht="15.75">
      <c r="A31" s="1" t="s">
        <v>1702</v>
      </c>
      <c r="B31" s="43" t="s">
        <v>929</v>
      </c>
      <c r="C31" s="9"/>
      <c r="D31" s="9">
        <v>459</v>
      </c>
      <c r="E31" s="9"/>
    </row>
    <row r="32" spans="1:5" ht="15.75">
      <c r="A32" s="1" t="s">
        <v>1703</v>
      </c>
      <c r="B32" s="43" t="s">
        <v>930</v>
      </c>
      <c r="C32" s="9"/>
      <c r="D32" s="9">
        <v>90</v>
      </c>
      <c r="E32" s="9"/>
    </row>
    <row r="33" spans="1:5" ht="15.75">
      <c r="A33" s="1" t="s">
        <v>1704</v>
      </c>
      <c r="B33" s="43" t="s">
        <v>1480</v>
      </c>
      <c r="C33" s="9">
        <v>3684</v>
      </c>
      <c r="D33" s="9">
        <v>4027</v>
      </c>
      <c r="E33" s="9">
        <v>4137</v>
      </c>
    </row>
    <row r="34" spans="1:5" ht="15.75">
      <c r="A34" s="1" t="s">
        <v>1705</v>
      </c>
      <c r="B34" s="54" t="s">
        <v>1481</v>
      </c>
      <c r="C34" s="9">
        <v>282</v>
      </c>
      <c r="D34" s="9">
        <v>292</v>
      </c>
      <c r="E34" s="9">
        <v>294</v>
      </c>
    </row>
    <row r="35" spans="1:5" ht="15.75">
      <c r="A35" s="1" t="s">
        <v>1706</v>
      </c>
      <c r="B35" s="1" t="s">
        <v>1232</v>
      </c>
      <c r="C35" s="9"/>
      <c r="D35" s="9">
        <v>190</v>
      </c>
      <c r="E35" s="9">
        <v>180</v>
      </c>
    </row>
    <row r="36" spans="1:5" ht="15.75">
      <c r="A36" s="1" t="s">
        <v>1707</v>
      </c>
      <c r="B36" s="1" t="s">
        <v>1233</v>
      </c>
      <c r="C36" s="9">
        <v>50</v>
      </c>
      <c r="D36" s="9">
        <v>410</v>
      </c>
      <c r="E36" s="9">
        <v>467</v>
      </c>
    </row>
    <row r="37" spans="1:8" ht="15.75">
      <c r="A37" s="1" t="s">
        <v>1708</v>
      </c>
      <c r="B37" s="43" t="s">
        <v>1046</v>
      </c>
      <c r="C37" s="295">
        <f>SUM(C38:C48)</f>
        <v>24456</v>
      </c>
      <c r="D37" s="295">
        <f>SUM(D38:D48)</f>
        <v>37034</v>
      </c>
      <c r="E37" s="295">
        <f>SUM(E38:E48)</f>
        <v>39391</v>
      </c>
      <c r="G37" s="183"/>
      <c r="H37" s="183"/>
    </row>
    <row r="38" spans="1:5" ht="15.75">
      <c r="A38" s="1" t="s">
        <v>1709</v>
      </c>
      <c r="B38" s="43" t="s">
        <v>1054</v>
      </c>
      <c r="C38" s="276">
        <v>19827</v>
      </c>
      <c r="D38" s="276">
        <v>22594</v>
      </c>
      <c r="E38" s="9"/>
    </row>
    <row r="39" spans="1:5" ht="15.75">
      <c r="A39" s="1" t="s">
        <v>1710</v>
      </c>
      <c r="B39" s="43" t="s">
        <v>1049</v>
      </c>
      <c r="C39" s="276"/>
      <c r="D39" s="276"/>
      <c r="E39" s="9">
        <v>7148</v>
      </c>
    </row>
    <row r="40" spans="1:5" ht="15.75">
      <c r="A40" s="1" t="s">
        <v>1711</v>
      </c>
      <c r="B40" s="43" t="s">
        <v>1051</v>
      </c>
      <c r="C40" s="276"/>
      <c r="D40" s="276"/>
      <c r="E40" s="9">
        <v>15993</v>
      </c>
    </row>
    <row r="41" spans="1:5" ht="15.75">
      <c r="A41" s="1" t="s">
        <v>1712</v>
      </c>
      <c r="B41" s="43" t="s">
        <v>1052</v>
      </c>
      <c r="C41" s="276"/>
      <c r="D41" s="276">
        <v>2892</v>
      </c>
      <c r="E41" s="9">
        <v>4312</v>
      </c>
    </row>
    <row r="42" spans="1:8" ht="15.75">
      <c r="A42" s="1" t="s">
        <v>1082</v>
      </c>
      <c r="B42" s="43" t="s">
        <v>1050</v>
      </c>
      <c r="C42" s="276"/>
      <c r="D42" s="276"/>
      <c r="E42" s="9">
        <v>440</v>
      </c>
      <c r="F42" s="104"/>
      <c r="G42" s="183"/>
      <c r="H42" s="183"/>
    </row>
    <row r="43" spans="1:8" ht="15.75">
      <c r="A43" s="1" t="s">
        <v>1083</v>
      </c>
      <c r="B43" s="43" t="s">
        <v>1053</v>
      </c>
      <c r="C43" s="276"/>
      <c r="D43" s="276"/>
      <c r="E43" s="9"/>
      <c r="F43" s="104"/>
      <c r="G43" s="183"/>
      <c r="H43" s="183"/>
    </row>
    <row r="44" spans="1:5" ht="15.75">
      <c r="A44" s="1" t="s">
        <v>466</v>
      </c>
      <c r="B44" s="43" t="s">
        <v>1055</v>
      </c>
      <c r="C44" s="276">
        <v>2946</v>
      </c>
      <c r="D44" s="276">
        <v>4658</v>
      </c>
      <c r="E44" s="9">
        <v>3069</v>
      </c>
    </row>
    <row r="45" spans="1:5" ht="15.75">
      <c r="A45" s="1" t="s">
        <v>467</v>
      </c>
      <c r="B45" s="43" t="s">
        <v>1056</v>
      </c>
      <c r="C45" s="276"/>
      <c r="D45" s="276">
        <v>2990</v>
      </c>
      <c r="E45" s="9">
        <v>1350</v>
      </c>
    </row>
    <row r="46" spans="1:5" ht="15.75">
      <c r="A46" s="1" t="s">
        <v>1460</v>
      </c>
      <c r="B46" s="43" t="s">
        <v>1057</v>
      </c>
      <c r="C46" s="276"/>
      <c r="D46" s="276"/>
      <c r="E46" s="9">
        <v>1872</v>
      </c>
    </row>
    <row r="47" spans="1:5" ht="15.75">
      <c r="A47" s="1" t="s">
        <v>468</v>
      </c>
      <c r="B47" s="43" t="s">
        <v>1047</v>
      </c>
      <c r="C47" s="276">
        <v>1683</v>
      </c>
      <c r="D47" s="276"/>
      <c r="E47" s="9">
        <v>1667</v>
      </c>
    </row>
    <row r="48" spans="1:6" ht="15.75">
      <c r="A48" s="1" t="s">
        <v>1216</v>
      </c>
      <c r="B48" s="43" t="s">
        <v>1048</v>
      </c>
      <c r="C48" s="276"/>
      <c r="D48" s="276">
        <v>3900</v>
      </c>
      <c r="E48" s="9">
        <v>3540</v>
      </c>
      <c r="F48" s="104"/>
    </row>
    <row r="49" spans="1:5" ht="15.75">
      <c r="A49" s="1" t="s">
        <v>1217</v>
      </c>
      <c r="B49" s="43" t="s">
        <v>931</v>
      </c>
      <c r="C49" s="9"/>
      <c r="D49" s="9">
        <v>429</v>
      </c>
      <c r="E49" s="9"/>
    </row>
    <row r="50" spans="1:5" ht="15.75">
      <c r="A50" s="1" t="s">
        <v>1218</v>
      </c>
      <c r="B50" s="43" t="s">
        <v>1309</v>
      </c>
      <c r="C50" s="9"/>
      <c r="D50" s="9">
        <v>1046</v>
      </c>
      <c r="E50" s="9"/>
    </row>
    <row r="51" spans="1:5" ht="15.75">
      <c r="A51" s="1" t="s">
        <v>1219</v>
      </c>
      <c r="B51" s="1" t="s">
        <v>1482</v>
      </c>
      <c r="C51" s="9">
        <v>30</v>
      </c>
      <c r="D51" s="9"/>
      <c r="E51" s="9"/>
    </row>
    <row r="52" spans="1:5" ht="15.75">
      <c r="A52" s="1" t="s">
        <v>1220</v>
      </c>
      <c r="B52" s="1" t="s">
        <v>1483</v>
      </c>
      <c r="C52" s="9">
        <v>469</v>
      </c>
      <c r="D52" s="9">
        <v>368</v>
      </c>
      <c r="E52" s="9">
        <v>420</v>
      </c>
    </row>
    <row r="53" spans="1:5" ht="15.75">
      <c r="A53" s="1" t="s">
        <v>637</v>
      </c>
      <c r="B53" s="43" t="s">
        <v>1484</v>
      </c>
      <c r="C53" s="9">
        <v>263</v>
      </c>
      <c r="D53" s="9"/>
      <c r="E53" s="9"/>
    </row>
    <row r="54" spans="1:5" ht="15.75">
      <c r="A54" s="1" t="s">
        <v>1221</v>
      </c>
      <c r="B54" s="8" t="s">
        <v>830</v>
      </c>
      <c r="C54" s="13">
        <f>SUM(C29:C37)+C49+C50+C51+C52+C53</f>
        <v>29234</v>
      </c>
      <c r="D54" s="13">
        <f>SUM(D29:D37)+D49+D50+D51+D52+D53</f>
        <v>44345</v>
      </c>
      <c r="E54" s="13">
        <f>SUM(E29:E37)+E49+E50+E51+E52+E53</f>
        <v>92844</v>
      </c>
    </row>
    <row r="55" spans="2:5" ht="15.75">
      <c r="B55" s="8"/>
      <c r="C55" s="184"/>
      <c r="D55" s="13"/>
      <c r="E55" s="13"/>
    </row>
    <row r="56" spans="1:5" ht="15.75">
      <c r="A56" s="1" t="s">
        <v>1222</v>
      </c>
      <c r="B56" s="285" t="s">
        <v>1489</v>
      </c>
      <c r="C56" s="286">
        <v>0</v>
      </c>
      <c r="D56" s="286">
        <v>0</v>
      </c>
      <c r="E56" s="286">
        <v>0</v>
      </c>
    </row>
    <row r="57" spans="1:5" ht="15.75">
      <c r="A57" s="1" t="s">
        <v>1223</v>
      </c>
      <c r="B57" s="8" t="s">
        <v>831</v>
      </c>
      <c r="C57" s="13">
        <f>C26+C54</f>
        <v>303087</v>
      </c>
      <c r="D57" s="13">
        <f>D26+D54</f>
        <v>941154</v>
      </c>
      <c r="E57" s="13">
        <f>E26+E54</f>
        <v>909980</v>
      </c>
    </row>
    <row r="58" spans="2:5" ht="15.75">
      <c r="B58" s="8"/>
      <c r="C58" s="13"/>
      <c r="D58" s="13"/>
      <c r="E58" s="13"/>
    </row>
    <row r="59" spans="2:5" ht="15.75">
      <c r="B59" s="55" t="s">
        <v>832</v>
      </c>
      <c r="C59" s="13"/>
      <c r="D59" s="13"/>
      <c r="E59" s="184"/>
    </row>
    <row r="60" spans="1:5" ht="15.75">
      <c r="A60" s="1" t="s">
        <v>638</v>
      </c>
      <c r="B60" s="8" t="s">
        <v>1478</v>
      </c>
      <c r="C60" s="13"/>
      <c r="D60" s="13"/>
      <c r="E60" s="184"/>
    </row>
    <row r="61" spans="1:5" ht="15.75">
      <c r="A61" s="1" t="s">
        <v>639</v>
      </c>
      <c r="B61" s="1" t="s">
        <v>833</v>
      </c>
      <c r="C61" s="9"/>
      <c r="D61" s="9">
        <v>189</v>
      </c>
      <c r="E61" s="9">
        <v>58</v>
      </c>
    </row>
    <row r="62" spans="1:6" ht="15.75">
      <c r="A62" s="1" t="s">
        <v>1224</v>
      </c>
      <c r="B62" s="1" t="s">
        <v>1485</v>
      </c>
      <c r="C62" s="9">
        <v>7159</v>
      </c>
      <c r="D62" s="9">
        <v>7571</v>
      </c>
      <c r="E62" s="9">
        <v>7200</v>
      </c>
      <c r="F62" s="244"/>
    </row>
    <row r="63" spans="1:5" ht="15.75">
      <c r="A63" s="1" t="s">
        <v>1225</v>
      </c>
      <c r="B63" s="1" t="s">
        <v>1335</v>
      </c>
      <c r="C63" s="9">
        <v>336</v>
      </c>
      <c r="D63" s="9">
        <v>344</v>
      </c>
      <c r="E63" s="9">
        <v>344</v>
      </c>
    </row>
    <row r="64" spans="1:5" ht="15.75">
      <c r="A64" s="1" t="s">
        <v>1226</v>
      </c>
      <c r="B64" s="8" t="s">
        <v>1477</v>
      </c>
      <c r="C64" s="13">
        <f>SUM(C61:C63)</f>
        <v>7495</v>
      </c>
      <c r="D64" s="13">
        <f>SUM(D61:D63)</f>
        <v>8104</v>
      </c>
      <c r="E64" s="13">
        <f>SUM(E61:E63)</f>
        <v>7602</v>
      </c>
    </row>
    <row r="65" spans="1:5" ht="15.75">
      <c r="A65" s="1"/>
      <c r="B65" s="8"/>
      <c r="C65" s="9"/>
      <c r="D65" s="9"/>
      <c r="E65" s="59"/>
    </row>
    <row r="66" spans="1:5" ht="15.75">
      <c r="A66" s="1"/>
      <c r="B66" s="55" t="s">
        <v>834</v>
      </c>
      <c r="C66" s="13"/>
      <c r="D66" s="13"/>
      <c r="E66" s="184"/>
    </row>
    <row r="67" spans="1:5" ht="15.75">
      <c r="A67" s="1" t="s">
        <v>640</v>
      </c>
      <c r="B67" s="8" t="s">
        <v>1386</v>
      </c>
      <c r="C67" s="13"/>
      <c r="D67" s="13"/>
      <c r="E67" s="184"/>
    </row>
    <row r="68" spans="1:5" ht="15.75">
      <c r="A68" s="1" t="s">
        <v>641</v>
      </c>
      <c r="B68" s="1" t="s">
        <v>1238</v>
      </c>
      <c r="C68" s="9">
        <v>75</v>
      </c>
      <c r="D68" s="9"/>
      <c r="E68" s="59"/>
    </row>
    <row r="69" spans="1:5" ht="15.75">
      <c r="A69" s="1" t="s">
        <v>642</v>
      </c>
      <c r="B69" s="1" t="s">
        <v>1387</v>
      </c>
      <c r="C69" s="9">
        <v>40</v>
      </c>
      <c r="D69" s="9">
        <v>260</v>
      </c>
      <c r="E69" s="59"/>
    </row>
    <row r="70" spans="1:5" ht="15.75">
      <c r="A70" s="1" t="s">
        <v>643</v>
      </c>
      <c r="B70" s="8" t="s">
        <v>1388</v>
      </c>
      <c r="C70" s="13">
        <f>SUM(C68:C69)</f>
        <v>115</v>
      </c>
      <c r="D70" s="13">
        <f>SUM(D68:D69)</f>
        <v>260</v>
      </c>
      <c r="E70" s="13">
        <f>SUM(E68:E69)</f>
        <v>0</v>
      </c>
    </row>
    <row r="71" spans="1:5" ht="15.75">
      <c r="A71" s="1" t="s">
        <v>644</v>
      </c>
      <c r="B71" s="8" t="s">
        <v>809</v>
      </c>
      <c r="C71" s="9"/>
      <c r="D71" s="9"/>
      <c r="E71" s="59"/>
    </row>
    <row r="72" spans="1:5" s="207" customFormat="1" ht="15.75">
      <c r="A72" s="1" t="s">
        <v>645</v>
      </c>
      <c r="B72" s="1" t="s">
        <v>1490</v>
      </c>
      <c r="C72" s="9"/>
      <c r="D72" s="9">
        <v>250</v>
      </c>
      <c r="E72" s="59"/>
    </row>
    <row r="73" spans="1:5" s="207" customFormat="1" ht="15.75">
      <c r="A73" s="1" t="s">
        <v>646</v>
      </c>
      <c r="B73" s="1" t="s">
        <v>1491</v>
      </c>
      <c r="C73" s="9"/>
      <c r="D73" s="9"/>
      <c r="E73" s="9">
        <v>250</v>
      </c>
    </row>
    <row r="74" spans="1:5" ht="15.75">
      <c r="A74" s="1" t="s">
        <v>647</v>
      </c>
      <c r="B74" s="1" t="s">
        <v>1058</v>
      </c>
      <c r="C74" s="1">
        <v>170</v>
      </c>
      <c r="D74" s="1"/>
      <c r="E74" s="1">
        <v>85</v>
      </c>
    </row>
    <row r="75" spans="1:5" ht="15.75">
      <c r="A75" s="1" t="s">
        <v>648</v>
      </c>
      <c r="B75" s="1" t="s">
        <v>1334</v>
      </c>
      <c r="C75" s="1">
        <v>180</v>
      </c>
      <c r="D75" s="1"/>
      <c r="E75" s="1"/>
    </row>
    <row r="76" spans="1:5" ht="15.75">
      <c r="A76" s="1" t="s">
        <v>649</v>
      </c>
      <c r="B76" s="8" t="s">
        <v>1389</v>
      </c>
      <c r="C76" s="13">
        <f>SUM(C72:C75)</f>
        <v>350</v>
      </c>
      <c r="D76" s="13">
        <f>SUM(D72:D75)</f>
        <v>250</v>
      </c>
      <c r="E76" s="13">
        <f>SUM(E72:E75)</f>
        <v>335</v>
      </c>
    </row>
    <row r="77" spans="1:5" ht="15.75">
      <c r="A77" s="1" t="s">
        <v>650</v>
      </c>
      <c r="B77" s="8" t="s">
        <v>1698</v>
      </c>
      <c r="C77" s="13">
        <f>C70+C76</f>
        <v>465</v>
      </c>
      <c r="D77" s="13">
        <f>D70+D76</f>
        <v>510</v>
      </c>
      <c r="E77" s="13">
        <f>E70+E76</f>
        <v>335</v>
      </c>
    </row>
    <row r="78" spans="1:5" ht="15.75">
      <c r="A78" s="1"/>
      <c r="B78" s="199"/>
      <c r="C78" s="59"/>
      <c r="D78" s="9"/>
      <c r="E78" s="59"/>
    </row>
    <row r="79" spans="1:5" ht="15.75">
      <c r="A79" s="1"/>
      <c r="B79" s="55" t="s">
        <v>835</v>
      </c>
      <c r="C79" s="13"/>
      <c r="D79" s="13"/>
      <c r="E79" s="13"/>
    </row>
    <row r="80" spans="1:5" ht="15.75">
      <c r="A80" s="1" t="s">
        <v>1227</v>
      </c>
      <c r="B80" s="8" t="s">
        <v>809</v>
      </c>
      <c r="C80" s="13"/>
      <c r="D80" s="13"/>
      <c r="E80" s="13"/>
    </row>
    <row r="81" spans="1:5" ht="15.75">
      <c r="A81" s="1" t="s">
        <v>651</v>
      </c>
      <c r="B81" s="1" t="s">
        <v>1390</v>
      </c>
      <c r="C81" s="9">
        <v>325</v>
      </c>
      <c r="D81" s="9"/>
      <c r="E81" s="9"/>
    </row>
    <row r="82" spans="1:5" ht="15.75">
      <c r="A82" s="1" t="s">
        <v>652</v>
      </c>
      <c r="B82" s="1" t="s">
        <v>1391</v>
      </c>
      <c r="C82" s="9">
        <v>100</v>
      </c>
      <c r="D82" s="9"/>
      <c r="E82" s="9"/>
    </row>
    <row r="83" spans="1:5" ht="15.75">
      <c r="A83" s="1" t="s">
        <v>653</v>
      </c>
      <c r="B83" s="8" t="s">
        <v>1392</v>
      </c>
      <c r="C83" s="13">
        <f>SUM(C81:C82)</f>
        <v>425</v>
      </c>
      <c r="D83" s="13">
        <f>SUM(D81:D82)</f>
        <v>0</v>
      </c>
      <c r="E83" s="13">
        <f>SUM(E81:E82)</f>
        <v>0</v>
      </c>
    </row>
    <row r="84" spans="1:5" ht="15.75">
      <c r="A84" s="1"/>
      <c r="B84" s="172"/>
      <c r="C84" s="59"/>
      <c r="D84" s="9"/>
      <c r="E84" s="59"/>
    </row>
    <row r="85" spans="1:5" ht="15.75">
      <c r="A85" s="1"/>
      <c r="B85" s="55" t="s">
        <v>836</v>
      </c>
      <c r="C85" s="13"/>
      <c r="D85" s="9"/>
      <c r="E85" s="59"/>
    </row>
    <row r="86" spans="1:5" ht="15.75">
      <c r="A86" s="1" t="s">
        <v>654</v>
      </c>
      <c r="B86" s="8" t="s">
        <v>809</v>
      </c>
      <c r="C86" s="9"/>
      <c r="D86" s="9"/>
      <c r="E86" s="59"/>
    </row>
    <row r="87" spans="1:5" ht="15.75">
      <c r="A87" s="1" t="s">
        <v>655</v>
      </c>
      <c r="B87" s="1" t="s">
        <v>1393</v>
      </c>
      <c r="C87" s="9">
        <v>149</v>
      </c>
      <c r="D87" s="9"/>
      <c r="E87" s="59"/>
    </row>
    <row r="88" spans="1:5" ht="15.75">
      <c r="A88" s="1" t="s">
        <v>656</v>
      </c>
      <c r="B88" s="8" t="s">
        <v>1394</v>
      </c>
      <c r="C88" s="13">
        <f>SUM(C87)</f>
        <v>149</v>
      </c>
      <c r="D88" s="13">
        <f>SUM(D87)</f>
        <v>0</v>
      </c>
      <c r="E88" s="13">
        <f>SUM(E87)</f>
        <v>0</v>
      </c>
    </row>
    <row r="89" spans="1:5" ht="15.75">
      <c r="A89" s="1"/>
      <c r="B89" s="8"/>
      <c r="C89" s="13"/>
      <c r="D89" s="13"/>
      <c r="E89" s="59"/>
    </row>
    <row r="90" spans="1:5" ht="15.75">
      <c r="A90" s="1"/>
      <c r="B90" s="55" t="s">
        <v>1486</v>
      </c>
      <c r="C90" s="13"/>
      <c r="D90" s="13"/>
      <c r="E90" s="59"/>
    </row>
    <row r="91" spans="1:5" ht="15.75">
      <c r="A91" s="1" t="s">
        <v>657</v>
      </c>
      <c r="B91" s="8" t="s">
        <v>1478</v>
      </c>
      <c r="C91" s="9"/>
      <c r="D91" s="9"/>
      <c r="E91" s="59"/>
    </row>
    <row r="92" spans="1:5" ht="15.75">
      <c r="A92" s="1" t="s">
        <v>658</v>
      </c>
      <c r="B92" s="1" t="s">
        <v>35</v>
      </c>
      <c r="C92" s="9">
        <v>557</v>
      </c>
      <c r="D92" s="9">
        <v>70</v>
      </c>
      <c r="E92" s="59"/>
    </row>
    <row r="93" spans="1:5" ht="15.75">
      <c r="A93" s="1" t="s">
        <v>795</v>
      </c>
      <c r="B93" s="1" t="s">
        <v>1689</v>
      </c>
      <c r="C93" s="9">
        <v>7693</v>
      </c>
      <c r="D93" s="9">
        <v>8164</v>
      </c>
      <c r="E93" s="9">
        <v>7800</v>
      </c>
    </row>
    <row r="94" spans="1:5" ht="15.75">
      <c r="A94" s="1" t="s">
        <v>796</v>
      </c>
      <c r="B94" s="1" t="s">
        <v>1691</v>
      </c>
      <c r="C94" s="9"/>
      <c r="D94" s="9">
        <v>100</v>
      </c>
      <c r="E94" s="9"/>
    </row>
    <row r="95" spans="1:5" ht="15.75">
      <c r="A95" s="1" t="s">
        <v>797</v>
      </c>
      <c r="B95" s="1" t="s">
        <v>1692</v>
      </c>
      <c r="C95" s="9"/>
      <c r="D95" s="9">
        <v>52</v>
      </c>
      <c r="E95" s="9"/>
    </row>
    <row r="96" spans="1:5" ht="15.75">
      <c r="A96" s="1" t="s">
        <v>798</v>
      </c>
      <c r="B96" s="8" t="s">
        <v>1479</v>
      </c>
      <c r="C96" s="13">
        <f>SUM(C92:C95)</f>
        <v>8250</v>
      </c>
      <c r="D96" s="13">
        <f>SUM(D92:D95)</f>
        <v>8386</v>
      </c>
      <c r="E96" s="13">
        <f>SUM(E92:E95)</f>
        <v>7800</v>
      </c>
    </row>
    <row r="97" spans="1:5" ht="15.75">
      <c r="A97" s="1" t="s">
        <v>799</v>
      </c>
      <c r="B97" s="8" t="s">
        <v>809</v>
      </c>
      <c r="C97" s="9"/>
      <c r="D97" s="9"/>
      <c r="E97" s="9"/>
    </row>
    <row r="98" spans="1:5" ht="15.75">
      <c r="A98" s="1" t="s">
        <v>800</v>
      </c>
      <c r="B98" s="1" t="s">
        <v>1395</v>
      </c>
      <c r="C98" s="9">
        <v>198</v>
      </c>
      <c r="D98" s="9">
        <v>300</v>
      </c>
      <c r="E98" s="9"/>
    </row>
    <row r="99" spans="1:5" ht="15.75">
      <c r="A99" s="1" t="s">
        <v>801</v>
      </c>
      <c r="B99" s="1" t="s">
        <v>1690</v>
      </c>
      <c r="C99" s="9"/>
      <c r="D99" s="9">
        <v>30</v>
      </c>
      <c r="E99" s="9"/>
    </row>
    <row r="100" spans="1:5" ht="15.75">
      <c r="A100" s="1" t="s">
        <v>802</v>
      </c>
      <c r="B100" s="8" t="s">
        <v>811</v>
      </c>
      <c r="C100" s="13">
        <f>SUM(C98:C99)</f>
        <v>198</v>
      </c>
      <c r="D100" s="13">
        <f>SUM(D98:D99)</f>
        <v>330</v>
      </c>
      <c r="E100" s="13">
        <f>SUM(E98:E99)</f>
        <v>0</v>
      </c>
    </row>
    <row r="101" spans="1:5" ht="15.75">
      <c r="A101" s="1" t="s">
        <v>1654</v>
      </c>
      <c r="B101" s="8" t="s">
        <v>1697</v>
      </c>
      <c r="C101" s="13">
        <f>C96+C100</f>
        <v>8448</v>
      </c>
      <c r="D101" s="13">
        <f>D96+D100</f>
        <v>8716</v>
      </c>
      <c r="E101" s="13">
        <f>E96+E100</f>
        <v>7800</v>
      </c>
    </row>
    <row r="102" spans="1:5" ht="15.75">
      <c r="A102" s="1"/>
      <c r="B102" s="172"/>
      <c r="C102" s="59"/>
      <c r="D102" s="9"/>
      <c r="E102" s="59"/>
    </row>
    <row r="103" spans="1:5" ht="15.75">
      <c r="A103" s="1"/>
      <c r="B103" s="55" t="s">
        <v>709</v>
      </c>
      <c r="C103" s="9"/>
      <c r="D103" s="9"/>
      <c r="E103" s="9"/>
    </row>
    <row r="104" spans="1:5" ht="15.75">
      <c r="A104" s="1" t="s">
        <v>1655</v>
      </c>
      <c r="B104" s="8" t="s">
        <v>1310</v>
      </c>
      <c r="C104" s="9"/>
      <c r="D104" s="13"/>
      <c r="E104" s="9"/>
    </row>
    <row r="105" spans="1:5" ht="15.75">
      <c r="A105" s="1" t="s">
        <v>1656</v>
      </c>
      <c r="B105" s="1" t="s">
        <v>1311</v>
      </c>
      <c r="C105" s="9">
        <v>92</v>
      </c>
      <c r="D105" s="13"/>
      <c r="E105" s="9"/>
    </row>
    <row r="106" spans="1:5" ht="15.75">
      <c r="A106" s="1" t="s">
        <v>1657</v>
      </c>
      <c r="B106" s="1" t="s">
        <v>589</v>
      </c>
      <c r="C106" s="9">
        <v>180</v>
      </c>
      <c r="D106" s="9"/>
      <c r="E106" s="9"/>
    </row>
    <row r="107" spans="1:5" ht="15.75">
      <c r="A107" s="1" t="s">
        <v>1658</v>
      </c>
      <c r="B107" s="282" t="s">
        <v>1190</v>
      </c>
      <c r="C107" s="9"/>
      <c r="D107" s="9">
        <v>1000</v>
      </c>
      <c r="E107" s="9">
        <v>3465</v>
      </c>
    </row>
    <row r="108" spans="1:5" ht="15.75">
      <c r="A108" s="1" t="s">
        <v>1659</v>
      </c>
      <c r="B108" s="1" t="s">
        <v>1333</v>
      </c>
      <c r="C108" s="9"/>
      <c r="D108" s="9">
        <v>1398</v>
      </c>
      <c r="E108" s="9"/>
    </row>
    <row r="109" spans="1:5" ht="15.75">
      <c r="A109" s="1" t="s">
        <v>1660</v>
      </c>
      <c r="B109" s="1" t="s">
        <v>1332</v>
      </c>
      <c r="C109" s="9"/>
      <c r="D109" s="9">
        <v>402</v>
      </c>
      <c r="E109" s="9"/>
    </row>
    <row r="110" spans="1:5" ht="15.75">
      <c r="A110" s="1" t="s">
        <v>1661</v>
      </c>
      <c r="B110" s="1" t="s">
        <v>1336</v>
      </c>
      <c r="C110" s="9"/>
      <c r="D110" s="9">
        <v>772</v>
      </c>
      <c r="E110" s="9"/>
    </row>
    <row r="111" spans="1:5" ht="15.75">
      <c r="A111" s="1" t="s">
        <v>1662</v>
      </c>
      <c r="B111" s="1" t="s">
        <v>1693</v>
      </c>
      <c r="C111" s="9"/>
      <c r="D111" s="9">
        <v>400</v>
      </c>
      <c r="E111" s="9"/>
    </row>
    <row r="112" spans="1:5" ht="15.75">
      <c r="A112" s="1" t="s">
        <v>1663</v>
      </c>
      <c r="B112" s="8" t="s">
        <v>1312</v>
      </c>
      <c r="C112" s="13">
        <f>SUM(C105:C111)</f>
        <v>272</v>
      </c>
      <c r="D112" s="13">
        <f>SUM(D105:D111)</f>
        <v>3972</v>
      </c>
      <c r="E112" s="13">
        <f>SUM(E105:E111)</f>
        <v>3465</v>
      </c>
    </row>
    <row r="113" spans="1:5" ht="15.75">
      <c r="A113" s="1" t="s">
        <v>1664</v>
      </c>
      <c r="B113" s="8" t="s">
        <v>810</v>
      </c>
      <c r="C113" s="9"/>
      <c r="D113" s="9"/>
      <c r="E113" s="9"/>
    </row>
    <row r="114" spans="1:5" ht="15.75">
      <c r="A114" s="1" t="s">
        <v>1665</v>
      </c>
      <c r="B114" s="1" t="s">
        <v>1694</v>
      </c>
      <c r="C114" s="9">
        <v>4375</v>
      </c>
      <c r="D114" s="9">
        <v>3864</v>
      </c>
      <c r="E114" s="9">
        <v>2140</v>
      </c>
    </row>
    <row r="115" spans="1:5" ht="15.75">
      <c r="A115" s="1" t="s">
        <v>1666</v>
      </c>
      <c r="B115" s="8" t="s">
        <v>811</v>
      </c>
      <c r="C115" s="13">
        <f>SUM(C114:C114)</f>
        <v>4375</v>
      </c>
      <c r="D115" s="13">
        <f>SUM(D114:D114)</f>
        <v>3864</v>
      </c>
      <c r="E115" s="13">
        <f>SUM(E114:E114)</f>
        <v>2140</v>
      </c>
    </row>
    <row r="116" spans="1:5" ht="15.75">
      <c r="A116" s="1" t="s">
        <v>1667</v>
      </c>
      <c r="B116" s="8" t="s">
        <v>1696</v>
      </c>
      <c r="C116" s="13">
        <f>C112+C115</f>
        <v>4647</v>
      </c>
      <c r="D116" s="13">
        <f>D112+D115</f>
        <v>7836</v>
      </c>
      <c r="E116" s="13">
        <f>E112+E115</f>
        <v>5605</v>
      </c>
    </row>
    <row r="117" spans="1:5" ht="15.75">
      <c r="A117" s="1"/>
      <c r="B117" s="172"/>
      <c r="C117" s="59"/>
      <c r="D117" s="9"/>
      <c r="E117" s="59"/>
    </row>
    <row r="118" spans="1:5" ht="15.75">
      <c r="A118" s="1" t="s">
        <v>1668</v>
      </c>
      <c r="B118" s="26" t="s">
        <v>201</v>
      </c>
      <c r="C118" s="13">
        <f>C64+C70+C96+C112</f>
        <v>16132</v>
      </c>
      <c r="D118" s="13">
        <f>D64+D70+D96+D112</f>
        <v>20722</v>
      </c>
      <c r="E118" s="13">
        <f>E64+E70+E96+E112</f>
        <v>18867</v>
      </c>
    </row>
    <row r="119" spans="1:5" ht="15.75">
      <c r="A119" s="1" t="s">
        <v>1669</v>
      </c>
      <c r="B119" s="26" t="s">
        <v>193</v>
      </c>
      <c r="C119" s="13">
        <f>C76+C83+C88+C100+C115</f>
        <v>5497</v>
      </c>
      <c r="D119" s="13">
        <f>D76+D83+D88+D100+D115</f>
        <v>4444</v>
      </c>
      <c r="E119" s="13">
        <f>E76+E83+E88+E100+E115</f>
        <v>2475</v>
      </c>
    </row>
    <row r="120" spans="1:5" s="245" customFormat="1" ht="15.75">
      <c r="A120" s="1" t="s">
        <v>1670</v>
      </c>
      <c r="B120" s="8" t="s">
        <v>34</v>
      </c>
      <c r="C120" s="13">
        <f>SUM(C118:C119)</f>
        <v>21629</v>
      </c>
      <c r="D120" s="13">
        <f>SUM(D118:D119)</f>
        <v>25166</v>
      </c>
      <c r="E120" s="13">
        <f>SUM(E118:E119)</f>
        <v>21342</v>
      </c>
    </row>
    <row r="121" spans="1:5" s="245" customFormat="1" ht="15.75">
      <c r="A121" s="8"/>
      <c r="B121" s="8"/>
      <c r="C121" s="13"/>
      <c r="D121" s="13"/>
      <c r="E121" s="13"/>
    </row>
    <row r="122" spans="1:5" ht="15.75">
      <c r="A122" s="1" t="s">
        <v>1671</v>
      </c>
      <c r="B122" s="8" t="s">
        <v>202</v>
      </c>
      <c r="C122" s="13">
        <f>C54+C118</f>
        <v>45366</v>
      </c>
      <c r="D122" s="13">
        <f>D54+D118</f>
        <v>65067</v>
      </c>
      <c r="E122" s="13">
        <f>E54+E118</f>
        <v>111711</v>
      </c>
    </row>
    <row r="123" spans="1:5" ht="15.75">
      <c r="A123" s="1" t="s">
        <v>1672</v>
      </c>
      <c r="B123" s="8" t="s">
        <v>203</v>
      </c>
      <c r="C123" s="13">
        <f>C56+C119</f>
        <v>5497</v>
      </c>
      <c r="D123" s="13">
        <f>D56+D119</f>
        <v>4444</v>
      </c>
      <c r="E123" s="13">
        <f>E56+E119</f>
        <v>2475</v>
      </c>
    </row>
    <row r="124" spans="2:6" s="1" customFormat="1" ht="15.75">
      <c r="B124" s="8"/>
      <c r="C124" s="13"/>
      <c r="D124" s="13"/>
      <c r="E124" s="184"/>
      <c r="F124" s="67"/>
    </row>
    <row r="125" spans="1:6" s="1" customFormat="1" ht="15.75">
      <c r="A125" s="1" t="s">
        <v>453</v>
      </c>
      <c r="B125" s="8" t="s">
        <v>1699</v>
      </c>
      <c r="C125" s="13">
        <f>C122+C123+C26</f>
        <v>324716</v>
      </c>
      <c r="D125" s="13">
        <f>D122+D123+D26</f>
        <v>966320</v>
      </c>
      <c r="E125" s="13">
        <f>E122+E123+E26</f>
        <v>931322</v>
      </c>
      <c r="F125" s="67"/>
    </row>
    <row r="126" spans="2:6" s="1" customFormat="1" ht="15.75">
      <c r="B126"/>
      <c r="C126" s="184"/>
      <c r="D126" s="13"/>
      <c r="E126" s="13"/>
      <c r="F126" s="67"/>
    </row>
    <row r="127" spans="2:6" s="1" customFormat="1" ht="15.75">
      <c r="B127"/>
      <c r="C127" s="184"/>
      <c r="D127" s="13"/>
      <c r="E127" s="13"/>
      <c r="F127" s="67"/>
    </row>
    <row r="130" spans="4:5" ht="12.75">
      <c r="D130" s="206"/>
      <c r="E130" s="104"/>
    </row>
  </sheetData>
  <mergeCells count="5">
    <mergeCell ref="C1:E1"/>
    <mergeCell ref="B5:E5"/>
    <mergeCell ref="B2:E2"/>
    <mergeCell ref="B3:E3"/>
    <mergeCell ref="B4:E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G19"/>
  <sheetViews>
    <sheetView workbookViewId="0" topLeftCell="A1">
      <selection activeCell="A5" sqref="A5:G5"/>
    </sheetView>
  </sheetViews>
  <sheetFormatPr defaultColWidth="9.140625" defaultRowHeight="12.75"/>
  <cols>
    <col min="1" max="1" width="37.28125" style="0" customWidth="1"/>
    <col min="2" max="7" width="16.57421875" style="0" customWidth="1"/>
  </cols>
  <sheetData>
    <row r="1" spans="6:7" ht="15.75" customHeight="1">
      <c r="F1" s="410" t="s">
        <v>1344</v>
      </c>
      <c r="G1" s="410"/>
    </row>
    <row r="2" spans="1:7" s="14" customFormat="1" ht="15.75">
      <c r="A2" s="396" t="s">
        <v>354</v>
      </c>
      <c r="B2" s="396"/>
      <c r="C2" s="396"/>
      <c r="D2" s="396"/>
      <c r="E2" s="396"/>
      <c r="F2" s="396"/>
      <c r="G2" s="396"/>
    </row>
    <row r="3" spans="1:7" s="14" customFormat="1" ht="15.75">
      <c r="A3" s="396" t="s">
        <v>519</v>
      </c>
      <c r="B3" s="396"/>
      <c r="C3" s="396"/>
      <c r="D3" s="396"/>
      <c r="E3" s="396"/>
      <c r="F3" s="396"/>
      <c r="G3" s="396"/>
    </row>
    <row r="4" spans="1:7" s="14" customFormat="1" ht="15.75">
      <c r="A4" s="396" t="s">
        <v>1772</v>
      </c>
      <c r="B4" s="396"/>
      <c r="C4" s="396"/>
      <c r="D4" s="396"/>
      <c r="E4" s="396"/>
      <c r="F4" s="396"/>
      <c r="G4" s="396"/>
    </row>
    <row r="5" spans="1:7" s="14" customFormat="1" ht="15.75">
      <c r="A5" s="396" t="s">
        <v>1268</v>
      </c>
      <c r="B5" s="396"/>
      <c r="C5" s="396"/>
      <c r="D5" s="396"/>
      <c r="E5" s="396"/>
      <c r="F5" s="396"/>
      <c r="G5" s="396"/>
    </row>
    <row r="6" spans="1:7" s="14" customFormat="1" ht="15.75">
      <c r="A6" s="27"/>
      <c r="B6" s="27"/>
      <c r="C6" s="27"/>
      <c r="D6" s="27"/>
      <c r="E6" s="27"/>
      <c r="F6" s="27"/>
      <c r="G6" s="349"/>
    </row>
    <row r="7" spans="1:6" s="1" customFormat="1" ht="15.75">
      <c r="A7" s="3"/>
      <c r="B7" s="3"/>
      <c r="C7" s="3"/>
      <c r="F7" s="3"/>
    </row>
    <row r="8" spans="1:7" s="103" customFormat="1" ht="12.75" customHeight="1">
      <c r="A8" s="418" t="s">
        <v>356</v>
      </c>
      <c r="B8" s="420" t="s">
        <v>1728</v>
      </c>
      <c r="C8" s="420" t="s">
        <v>472</v>
      </c>
      <c r="D8" s="418" t="s">
        <v>564</v>
      </c>
      <c r="E8" s="418" t="s">
        <v>1773</v>
      </c>
      <c r="F8" s="418" t="s">
        <v>1647</v>
      </c>
      <c r="G8" s="376" t="s">
        <v>360</v>
      </c>
    </row>
    <row r="9" spans="1:7" s="103" customFormat="1" ht="24.75" customHeight="1">
      <c r="A9" s="419"/>
      <c r="B9" s="420"/>
      <c r="C9" s="420"/>
      <c r="D9" s="419"/>
      <c r="E9" s="419"/>
      <c r="F9" s="419"/>
      <c r="G9" s="377"/>
    </row>
    <row r="10" spans="2:6" s="1" customFormat="1" ht="15.75">
      <c r="B10" s="357"/>
      <c r="C10" s="2"/>
      <c r="F10" s="2"/>
    </row>
    <row r="11" spans="1:7" s="8" customFormat="1" ht="24.75" customHeight="1">
      <c r="A11" s="26" t="s">
        <v>715</v>
      </c>
      <c r="B11" s="286">
        <f>'m-ph'!D51</f>
        <v>134502</v>
      </c>
      <c r="C11" s="13">
        <f>'m-ph'!D52</f>
        <v>208719</v>
      </c>
      <c r="D11" s="13">
        <f>'m-ph'!D53</f>
        <v>0</v>
      </c>
      <c r="E11" s="13">
        <f>'m-ph'!D55</f>
        <v>2250</v>
      </c>
      <c r="F11" s="13">
        <f>'m-ph'!D56</f>
        <v>3000</v>
      </c>
      <c r="G11" s="13">
        <f aca="true" t="shared" si="0" ref="G11:G17">SUM(B11:F11)</f>
        <v>348471</v>
      </c>
    </row>
    <row r="12" spans="1:7" s="1" customFormat="1" ht="24.75" customHeight="1">
      <c r="A12" s="15" t="s">
        <v>1447</v>
      </c>
      <c r="B12" s="9">
        <f>'m-gamesz '!D35</f>
        <v>0</v>
      </c>
      <c r="C12" s="9">
        <f>'m-gamesz '!D36</f>
        <v>1000</v>
      </c>
      <c r="D12" s="9">
        <v>0</v>
      </c>
      <c r="E12" s="9">
        <f>'m-gamesz '!D37</f>
        <v>0</v>
      </c>
      <c r="F12" s="9">
        <v>0</v>
      </c>
      <c r="G12" s="13">
        <f t="shared" si="0"/>
        <v>1000</v>
      </c>
    </row>
    <row r="13" spans="1:7" s="8" customFormat="1" ht="24.75" customHeight="1">
      <c r="A13" s="15" t="s">
        <v>565</v>
      </c>
      <c r="B13" s="9">
        <f>'m-Bibó '!D34</f>
        <v>0</v>
      </c>
      <c r="C13" s="9">
        <f>'m-Bibó '!D35</f>
        <v>1832</v>
      </c>
      <c r="D13" s="9">
        <v>0</v>
      </c>
      <c r="E13" s="9">
        <f>'m-Bibó '!D36</f>
        <v>0</v>
      </c>
      <c r="F13" s="9">
        <v>0</v>
      </c>
      <c r="G13" s="13">
        <f t="shared" si="0"/>
        <v>1832</v>
      </c>
    </row>
    <row r="14" spans="1:7" s="1" customFormat="1" ht="24.75" customHeight="1">
      <c r="A14" s="15" t="s">
        <v>25</v>
      </c>
      <c r="B14" s="9">
        <f>'m-Illyés '!D34</f>
        <v>0</v>
      </c>
      <c r="C14" s="9">
        <f>'m-Illyés '!D35</f>
        <v>0</v>
      </c>
      <c r="D14" s="9">
        <v>0</v>
      </c>
      <c r="E14" s="9">
        <f>'m-Illyés '!D36</f>
        <v>0</v>
      </c>
      <c r="F14" s="9">
        <v>0</v>
      </c>
      <c r="G14" s="13">
        <f t="shared" si="0"/>
        <v>0</v>
      </c>
    </row>
    <row r="15" spans="1:7" s="1" customFormat="1" ht="24.75" customHeight="1">
      <c r="A15" s="15" t="s">
        <v>26</v>
      </c>
      <c r="B15" s="9">
        <f>'m-ovoda '!D34</f>
        <v>0</v>
      </c>
      <c r="C15" s="9">
        <f>'m-ovoda '!D35</f>
        <v>0</v>
      </c>
      <c r="D15" s="9">
        <v>0</v>
      </c>
      <c r="E15" s="9">
        <f>'m-ovoda '!D36</f>
        <v>0</v>
      </c>
      <c r="F15" s="9">
        <v>0</v>
      </c>
      <c r="G15" s="13">
        <f t="shared" si="0"/>
        <v>0</v>
      </c>
    </row>
    <row r="16" spans="1:7" s="1" customFormat="1" ht="24.75" customHeight="1">
      <c r="A16" s="15" t="s">
        <v>27</v>
      </c>
      <c r="B16" s="9">
        <f>'m-Teréz A '!D34</f>
        <v>0</v>
      </c>
      <c r="C16" s="9">
        <f>'m-Teréz A '!D35</f>
        <v>400</v>
      </c>
      <c r="D16" s="9">
        <v>0</v>
      </c>
      <c r="E16" s="9">
        <f>'m-Teréz A '!D36</f>
        <v>0</v>
      </c>
      <c r="F16" s="9">
        <v>0</v>
      </c>
      <c r="G16" s="13">
        <f t="shared" si="0"/>
        <v>400</v>
      </c>
    </row>
    <row r="17" spans="1:7" s="1" customFormat="1" ht="24.75" customHeight="1">
      <c r="A17" s="15" t="s">
        <v>28</v>
      </c>
      <c r="B17" s="9">
        <f>'m-Festetics'!D34</f>
        <v>0</v>
      </c>
      <c r="C17" s="9">
        <f>'m-Festetics'!D35</f>
        <v>200</v>
      </c>
      <c r="D17" s="9">
        <v>0</v>
      </c>
      <c r="E17" s="9">
        <f>'m-Festetics'!D36</f>
        <v>0</v>
      </c>
      <c r="F17" s="9">
        <v>0</v>
      </c>
      <c r="G17" s="13">
        <f t="shared" si="0"/>
        <v>200</v>
      </c>
    </row>
    <row r="18" spans="1:7" s="8" customFormat="1" ht="24.75" customHeight="1">
      <c r="A18" s="26" t="s">
        <v>1446</v>
      </c>
      <c r="B18" s="13">
        <f aca="true" t="shared" si="1" ref="B18:G18">SUM(B12:B17)</f>
        <v>0</v>
      </c>
      <c r="C18" s="13">
        <f t="shared" si="1"/>
        <v>3432</v>
      </c>
      <c r="D18" s="13">
        <f t="shared" si="1"/>
        <v>0</v>
      </c>
      <c r="E18" s="13">
        <f t="shared" si="1"/>
        <v>0</v>
      </c>
      <c r="F18" s="13">
        <f t="shared" si="1"/>
        <v>0</v>
      </c>
      <c r="G18" s="13">
        <f t="shared" si="1"/>
        <v>3432</v>
      </c>
    </row>
    <row r="19" spans="1:7" s="8" customFormat="1" ht="24.75" customHeight="1">
      <c r="A19" s="26" t="s">
        <v>353</v>
      </c>
      <c r="B19" s="13">
        <f aca="true" t="shared" si="2" ref="B19:G19">B11+B18</f>
        <v>134502</v>
      </c>
      <c r="C19" s="13">
        <f t="shared" si="2"/>
        <v>212151</v>
      </c>
      <c r="D19" s="13">
        <f>D11+D18</f>
        <v>0</v>
      </c>
      <c r="E19" s="13">
        <f>E11+E18</f>
        <v>2250</v>
      </c>
      <c r="F19" s="13">
        <f t="shared" si="2"/>
        <v>3000</v>
      </c>
      <c r="G19" s="13">
        <f t="shared" si="2"/>
        <v>351903</v>
      </c>
    </row>
  </sheetData>
  <mergeCells count="12">
    <mergeCell ref="A5:G5"/>
    <mergeCell ref="A2:G2"/>
    <mergeCell ref="A3:G3"/>
    <mergeCell ref="A4:G4"/>
    <mergeCell ref="F1:G1"/>
    <mergeCell ref="A8:A9"/>
    <mergeCell ref="G8:G9"/>
    <mergeCell ref="D8:D9"/>
    <mergeCell ref="B8:B9"/>
    <mergeCell ref="C8:C9"/>
    <mergeCell ref="E8:E9"/>
    <mergeCell ref="F8:F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G143"/>
  <sheetViews>
    <sheetView workbookViewId="0" topLeftCell="A1">
      <selection activeCell="C9" sqref="C9"/>
    </sheetView>
  </sheetViews>
  <sheetFormatPr defaultColWidth="9.140625" defaultRowHeight="13.5" customHeight="1"/>
  <cols>
    <col min="1" max="1" width="3.421875" style="128" customWidth="1"/>
    <col min="2" max="2" width="67.140625" style="128" customWidth="1"/>
    <col min="3" max="3" width="10.28125" style="128" customWidth="1"/>
    <col min="4" max="4" width="12.28125" style="128" bestFit="1" customWidth="1"/>
    <col min="5" max="5" width="10.00390625" style="128" customWidth="1"/>
    <col min="6" max="16384" width="9.140625" style="128" customWidth="1"/>
  </cols>
  <sheetData>
    <row r="1" spans="1:5" ht="12.75" customHeight="1">
      <c r="A1" s="380" t="s">
        <v>245</v>
      </c>
      <c r="B1" s="380"/>
      <c r="C1" s="380"/>
      <c r="D1" s="380"/>
      <c r="E1" s="380"/>
    </row>
    <row r="2" spans="1:5" ht="13.5" customHeight="1">
      <c r="A2" s="381" t="s">
        <v>354</v>
      </c>
      <c r="B2" s="381"/>
      <c r="C2" s="381"/>
      <c r="D2" s="381"/>
      <c r="E2" s="381"/>
    </row>
    <row r="3" spans="1:5" ht="13.5" customHeight="1">
      <c r="A3" s="381" t="s">
        <v>519</v>
      </c>
      <c r="B3" s="381"/>
      <c r="C3" s="381"/>
      <c r="D3" s="381"/>
      <c r="E3" s="381"/>
    </row>
    <row r="4" spans="1:5" ht="13.5" customHeight="1">
      <c r="A4" s="381" t="s">
        <v>1727</v>
      </c>
      <c r="B4" s="381"/>
      <c r="C4" s="381"/>
      <c r="D4" s="381"/>
      <c r="E4" s="381"/>
    </row>
    <row r="5" spans="1:5" ht="13.5" customHeight="1">
      <c r="A5" s="378" t="s">
        <v>1268</v>
      </c>
      <c r="B5" s="378"/>
      <c r="C5" s="378"/>
      <c r="D5" s="378"/>
      <c r="E5" s="378"/>
    </row>
    <row r="6" spans="1:3" ht="7.5" customHeight="1">
      <c r="A6" s="379"/>
      <c r="B6" s="379"/>
      <c r="C6" s="379"/>
    </row>
    <row r="7" spans="1:5" ht="51">
      <c r="A7" s="208" t="s">
        <v>1648</v>
      </c>
      <c r="B7" s="173" t="s">
        <v>1269</v>
      </c>
      <c r="C7" s="7" t="s">
        <v>1200</v>
      </c>
      <c r="D7" s="7" t="s">
        <v>1202</v>
      </c>
      <c r="E7" s="7" t="s">
        <v>1201</v>
      </c>
    </row>
    <row r="8" spans="1:5" ht="12.75">
      <c r="A8" s="111"/>
      <c r="B8" s="241"/>
      <c r="C8" s="19"/>
      <c r="E8" s="345"/>
    </row>
    <row r="9" spans="2:5" ht="13.5" customHeight="1">
      <c r="B9" s="129" t="s">
        <v>557</v>
      </c>
      <c r="C9" s="132"/>
      <c r="D9" s="132"/>
      <c r="E9" s="132"/>
    </row>
    <row r="10" spans="2:5" ht="9" customHeight="1">
      <c r="B10" s="129"/>
      <c r="C10" s="132"/>
      <c r="D10" s="132"/>
      <c r="E10" s="132"/>
    </row>
    <row r="11" spans="2:5" ht="13.5" customHeight="1">
      <c r="B11" s="129" t="s">
        <v>1728</v>
      </c>
      <c r="C11" s="132"/>
      <c r="D11" s="132"/>
      <c r="E11" s="132"/>
    </row>
    <row r="12" spans="2:5" ht="13.5" customHeight="1">
      <c r="B12" s="133" t="s">
        <v>31</v>
      </c>
      <c r="C12" s="132"/>
      <c r="D12" s="132"/>
      <c r="E12" s="132"/>
    </row>
    <row r="13" spans="1:5" ht="25.5">
      <c r="A13" s="130" t="s">
        <v>142</v>
      </c>
      <c r="B13" s="131" t="s">
        <v>8</v>
      </c>
      <c r="C13" s="132">
        <f>SUM(D13:E13)</f>
        <v>20000</v>
      </c>
      <c r="D13" s="132"/>
      <c r="E13" s="132">
        <v>20000</v>
      </c>
    </row>
    <row r="14" spans="1:6" ht="12.75">
      <c r="A14" s="130" t="s">
        <v>148</v>
      </c>
      <c r="B14" s="131" t="s">
        <v>29</v>
      </c>
      <c r="C14" s="132">
        <f>SUM(D14:E14)</f>
        <v>3500</v>
      </c>
      <c r="D14" s="132"/>
      <c r="E14" s="132">
        <v>3500</v>
      </c>
      <c r="F14" s="346"/>
    </row>
    <row r="15" spans="1:5" ht="12.75">
      <c r="A15" s="130" t="s">
        <v>151</v>
      </c>
      <c r="B15" s="131" t="s">
        <v>855</v>
      </c>
      <c r="C15" s="132">
        <f>SUM(D15:E15)</f>
        <v>2500</v>
      </c>
      <c r="D15" s="132"/>
      <c r="E15" s="132">
        <v>2500</v>
      </c>
    </row>
    <row r="16" spans="1:5" ht="12.75">
      <c r="A16" s="130" t="s">
        <v>158</v>
      </c>
      <c r="B16" s="131" t="s">
        <v>849</v>
      </c>
      <c r="C16" s="132">
        <f>SUM(D16:E16)</f>
        <v>10735</v>
      </c>
      <c r="D16" s="132"/>
      <c r="E16" s="132">
        <v>10735</v>
      </c>
    </row>
    <row r="17" spans="1:5" ht="12.75">
      <c r="A17" s="130" t="s">
        <v>163</v>
      </c>
      <c r="B17" s="131" t="s">
        <v>948</v>
      </c>
      <c r="C17" s="132">
        <f>SUM(D17:E17)</f>
        <v>25183</v>
      </c>
      <c r="D17" s="132"/>
      <c r="E17" s="132">
        <v>25183</v>
      </c>
    </row>
    <row r="18" spans="1:5" ht="12.75">
      <c r="A18" s="130"/>
      <c r="B18" s="131"/>
      <c r="C18" s="132"/>
      <c r="D18" s="132"/>
      <c r="E18" s="132"/>
    </row>
    <row r="19" spans="1:5" ht="12.75">
      <c r="A19" s="130"/>
      <c r="B19" s="133" t="s">
        <v>30</v>
      </c>
      <c r="C19" s="132"/>
      <c r="D19" s="132"/>
      <c r="E19" s="132"/>
    </row>
    <row r="20" spans="1:5" ht="12.75">
      <c r="A20" s="130" t="s">
        <v>949</v>
      </c>
      <c r="B20" s="131" t="s">
        <v>854</v>
      </c>
      <c r="C20" s="132">
        <f>SUM(D20:E20)</f>
        <v>4500</v>
      </c>
      <c r="D20" s="132"/>
      <c r="E20" s="132">
        <v>4500</v>
      </c>
    </row>
    <row r="21" spans="1:5" ht="25.5">
      <c r="A21" s="130" t="s">
        <v>952</v>
      </c>
      <c r="B21" s="131" t="s">
        <v>1345</v>
      </c>
      <c r="C21" s="132">
        <f>SUM(D21:E21)</f>
        <v>20000</v>
      </c>
      <c r="D21" s="132"/>
      <c r="E21" s="132">
        <v>20000</v>
      </c>
    </row>
    <row r="22" spans="1:5" ht="12.75">
      <c r="A22" s="130" t="s">
        <v>954</v>
      </c>
      <c r="B22" s="131" t="s">
        <v>861</v>
      </c>
      <c r="C22" s="132">
        <f>SUM(D22:E22)</f>
        <v>1500</v>
      </c>
      <c r="D22" s="132"/>
      <c r="E22" s="132">
        <v>1500</v>
      </c>
    </row>
    <row r="23" spans="1:5" ht="12.75">
      <c r="A23" s="130" t="s">
        <v>955</v>
      </c>
      <c r="B23" s="131" t="s">
        <v>857</v>
      </c>
      <c r="C23" s="132">
        <f>SUM(D23:E23)</f>
        <v>18000</v>
      </c>
      <c r="D23" s="132"/>
      <c r="E23" s="132">
        <v>18000</v>
      </c>
    </row>
    <row r="24" spans="1:6" ht="25.5">
      <c r="A24" s="130" t="s">
        <v>959</v>
      </c>
      <c r="B24" s="131" t="s">
        <v>1277</v>
      </c>
      <c r="C24" s="132">
        <f>SUM(D24:E24)</f>
        <v>7000</v>
      </c>
      <c r="D24" s="132"/>
      <c r="E24" s="132">
        <v>7000</v>
      </c>
      <c r="F24" s="346"/>
    </row>
    <row r="25" spans="1:5" ht="13.5" customHeight="1">
      <c r="A25" s="130" t="s">
        <v>961</v>
      </c>
      <c r="B25" s="129" t="s">
        <v>470</v>
      </c>
      <c r="C25" s="134">
        <f>SUM(C13:C24)</f>
        <v>112918</v>
      </c>
      <c r="D25" s="134">
        <f>SUM(D13:D24)</f>
        <v>0</v>
      </c>
      <c r="E25" s="134">
        <f>SUM(E13:E24)</f>
        <v>112918</v>
      </c>
    </row>
    <row r="26" spans="1:5" ht="13.5" customHeight="1">
      <c r="A26" s="130" t="s">
        <v>964</v>
      </c>
      <c r="B26" s="129" t="s">
        <v>471</v>
      </c>
      <c r="C26" s="134">
        <v>21584</v>
      </c>
      <c r="D26" s="134">
        <f>D25*0.2</f>
        <v>0</v>
      </c>
      <c r="E26" s="134">
        <v>21584</v>
      </c>
    </row>
    <row r="27" spans="1:5" ht="13.5" customHeight="1">
      <c r="A27" s="130" t="s">
        <v>967</v>
      </c>
      <c r="B27" s="129" t="s">
        <v>527</v>
      </c>
      <c r="C27" s="134">
        <f>SUM(C25:C26)</f>
        <v>134502</v>
      </c>
      <c r="D27" s="134">
        <f>SUM(D25:D26)</f>
        <v>0</v>
      </c>
      <c r="E27" s="134">
        <f>SUM(E25:E26)</f>
        <v>134502</v>
      </c>
    </row>
    <row r="28" spans="1:5" ht="9" customHeight="1">
      <c r="A28" s="130"/>
      <c r="B28" s="129"/>
      <c r="C28" s="134"/>
      <c r="D28" s="132"/>
      <c r="E28" s="132"/>
    </row>
    <row r="29" spans="1:5" ht="13.5" customHeight="1">
      <c r="A29" s="130"/>
      <c r="B29" s="129" t="s">
        <v>472</v>
      </c>
      <c r="C29" s="132"/>
      <c r="D29" s="132"/>
      <c r="E29" s="132"/>
    </row>
    <row r="30" spans="1:5" ht="13.5" customHeight="1">
      <c r="A30" s="130"/>
      <c r="B30" s="133" t="s">
        <v>1208</v>
      </c>
      <c r="C30" s="134"/>
      <c r="D30" s="132"/>
      <c r="E30" s="132"/>
    </row>
    <row r="31" spans="1:5" ht="13.5" customHeight="1">
      <c r="A31" s="130" t="s">
        <v>968</v>
      </c>
      <c r="B31" s="131" t="s">
        <v>1278</v>
      </c>
      <c r="C31" s="132">
        <f aca="true" t="shared" si="0" ref="C31:C36">SUM(D31:E31)</f>
        <v>9000</v>
      </c>
      <c r="D31" s="132"/>
      <c r="E31" s="132">
        <v>9000</v>
      </c>
    </row>
    <row r="32" spans="1:5" ht="13.5" customHeight="1">
      <c r="A32" s="130" t="s">
        <v>969</v>
      </c>
      <c r="B32" s="131" t="s">
        <v>1646</v>
      </c>
      <c r="C32" s="132">
        <f t="shared" si="0"/>
        <v>1060</v>
      </c>
      <c r="D32" s="132">
        <v>60</v>
      </c>
      <c r="E32" s="132">
        <v>1000</v>
      </c>
    </row>
    <row r="33" spans="1:5" ht="14.25" customHeight="1">
      <c r="A33" s="130" t="s">
        <v>973</v>
      </c>
      <c r="B33" s="131" t="s">
        <v>851</v>
      </c>
      <c r="C33" s="132">
        <f t="shared" si="0"/>
        <v>1000</v>
      </c>
      <c r="D33" s="132"/>
      <c r="E33" s="132">
        <v>1000</v>
      </c>
    </row>
    <row r="34" spans="1:5" ht="14.25" customHeight="1">
      <c r="A34" s="130" t="s">
        <v>974</v>
      </c>
      <c r="B34" s="131" t="s">
        <v>853</v>
      </c>
      <c r="C34" s="132">
        <f t="shared" si="0"/>
        <v>1000</v>
      </c>
      <c r="D34" s="132"/>
      <c r="E34" s="132">
        <v>1000</v>
      </c>
    </row>
    <row r="35" spans="1:5" ht="14.25" customHeight="1">
      <c r="A35" s="130" t="s">
        <v>975</v>
      </c>
      <c r="B35" s="131" t="s">
        <v>0</v>
      </c>
      <c r="C35" s="132">
        <f t="shared" si="0"/>
        <v>1000</v>
      </c>
      <c r="D35" s="132"/>
      <c r="E35" s="132">
        <v>1000</v>
      </c>
    </row>
    <row r="36" spans="1:5" ht="13.5" customHeight="1">
      <c r="A36" s="130" t="s">
        <v>1700</v>
      </c>
      <c r="B36" s="131" t="s">
        <v>1442</v>
      </c>
      <c r="C36" s="132">
        <f t="shared" si="0"/>
        <v>500</v>
      </c>
      <c r="D36" s="132"/>
      <c r="E36" s="132">
        <v>500</v>
      </c>
    </row>
    <row r="37" spans="1:5" ht="13.5" customHeight="1">
      <c r="A37" s="130" t="s">
        <v>1701</v>
      </c>
      <c r="B37" s="129" t="s">
        <v>3</v>
      </c>
      <c r="C37" s="134">
        <f>SUM(C31:C36)</f>
        <v>13560</v>
      </c>
      <c r="D37" s="134">
        <f>SUM(D31:D36)</f>
        <v>60</v>
      </c>
      <c r="E37" s="134">
        <f>SUM(E31:E36)</f>
        <v>13500</v>
      </c>
    </row>
    <row r="38" spans="1:5" ht="7.5" customHeight="1">
      <c r="A38" s="130"/>
      <c r="B38" s="348"/>
      <c r="C38" s="132"/>
      <c r="D38" s="132"/>
      <c r="E38" s="345"/>
    </row>
    <row r="39" spans="1:5" ht="13.5" customHeight="1">
      <c r="A39" s="130"/>
      <c r="B39" s="133" t="s">
        <v>526</v>
      </c>
      <c r="C39" s="134"/>
      <c r="D39" s="134"/>
      <c r="E39" s="134"/>
    </row>
    <row r="40" spans="1:6" ht="13.5" customHeight="1">
      <c r="A40" s="130" t="s">
        <v>1702</v>
      </c>
      <c r="B40" s="131" t="s">
        <v>848</v>
      </c>
      <c r="C40" s="132">
        <f>D40+E40</f>
        <v>13082</v>
      </c>
      <c r="D40" s="132">
        <v>5082</v>
      </c>
      <c r="E40" s="132">
        <v>8000</v>
      </c>
      <c r="F40" s="132"/>
    </row>
    <row r="41" spans="1:6" ht="13.5" customHeight="1">
      <c r="A41" s="130" t="s">
        <v>1703</v>
      </c>
      <c r="B41" s="131" t="s">
        <v>1</v>
      </c>
      <c r="C41" s="132">
        <f>D41+E41</f>
        <v>82031</v>
      </c>
      <c r="D41" s="132">
        <v>2031</v>
      </c>
      <c r="E41" s="132">
        <v>80000</v>
      </c>
      <c r="F41" s="132"/>
    </row>
    <row r="42" spans="1:6" ht="13.5" customHeight="1">
      <c r="A42" s="130" t="s">
        <v>1704</v>
      </c>
      <c r="B42" s="131" t="s">
        <v>850</v>
      </c>
      <c r="C42" s="132">
        <f>D42+E42</f>
        <v>138</v>
      </c>
      <c r="D42" s="132"/>
      <c r="E42" s="132">
        <v>138</v>
      </c>
      <c r="F42" s="132"/>
    </row>
    <row r="43" spans="1:6" ht="25.5" customHeight="1">
      <c r="A43" s="130" t="s">
        <v>1705</v>
      </c>
      <c r="B43" s="131" t="s">
        <v>852</v>
      </c>
      <c r="C43" s="132">
        <f>D43+E43</f>
        <v>5500</v>
      </c>
      <c r="D43" s="132"/>
      <c r="E43" s="132">
        <v>5500</v>
      </c>
      <c r="F43" s="132"/>
    </row>
    <row r="44" spans="1:5" ht="13.5" customHeight="1">
      <c r="A44" s="130" t="s">
        <v>1706</v>
      </c>
      <c r="B44" s="131" t="s">
        <v>2</v>
      </c>
      <c r="C44" s="132">
        <f aca="true" t="shared" si="1" ref="C44:C52">SUM(D44:E44)</f>
        <v>20000</v>
      </c>
      <c r="D44" s="132"/>
      <c r="E44" s="132">
        <v>20000</v>
      </c>
    </row>
    <row r="45" spans="1:5" ht="13.5" customHeight="1">
      <c r="A45" s="130" t="s">
        <v>1707</v>
      </c>
      <c r="B45" s="131" t="s">
        <v>856</v>
      </c>
      <c r="C45" s="132">
        <f t="shared" si="1"/>
        <v>3500</v>
      </c>
      <c r="D45" s="132"/>
      <c r="E45" s="132">
        <v>3500</v>
      </c>
    </row>
    <row r="46" spans="1:5" ht="13.5" customHeight="1">
      <c r="A46" s="130" t="s">
        <v>1708</v>
      </c>
      <c r="B46" s="131" t="s">
        <v>858</v>
      </c>
      <c r="C46" s="132">
        <f t="shared" si="1"/>
        <v>500</v>
      </c>
      <c r="D46" s="132"/>
      <c r="E46" s="132">
        <v>500</v>
      </c>
    </row>
    <row r="47" spans="1:5" ht="13.5" customHeight="1">
      <c r="A47" s="130" t="s">
        <v>1709</v>
      </c>
      <c r="B47" s="131" t="s">
        <v>1279</v>
      </c>
      <c r="C47" s="132">
        <f t="shared" si="1"/>
        <v>4500</v>
      </c>
      <c r="D47" s="132"/>
      <c r="E47" s="132">
        <v>4500</v>
      </c>
    </row>
    <row r="48" spans="1:5" ht="25.5">
      <c r="A48" s="130" t="s">
        <v>1710</v>
      </c>
      <c r="B48" s="131" t="s">
        <v>4</v>
      </c>
      <c r="C48" s="132">
        <f t="shared" si="1"/>
        <v>10000</v>
      </c>
      <c r="D48" s="132"/>
      <c r="E48" s="132">
        <v>10000</v>
      </c>
    </row>
    <row r="49" spans="1:5" ht="13.5" customHeight="1">
      <c r="A49" s="130" t="s">
        <v>1711</v>
      </c>
      <c r="B49" s="131" t="s">
        <v>859</v>
      </c>
      <c r="C49" s="132">
        <f t="shared" si="1"/>
        <v>500</v>
      </c>
      <c r="D49" s="132"/>
      <c r="E49" s="132">
        <v>500</v>
      </c>
    </row>
    <row r="50" spans="1:5" ht="13.5" customHeight="1">
      <c r="A50" s="130" t="s">
        <v>1712</v>
      </c>
      <c r="B50" s="131" t="s">
        <v>860</v>
      </c>
      <c r="C50" s="132">
        <f t="shared" si="1"/>
        <v>18500</v>
      </c>
      <c r="D50" s="132"/>
      <c r="E50" s="132">
        <v>18500</v>
      </c>
    </row>
    <row r="51" spans="1:5" ht="13.5" customHeight="1">
      <c r="A51" s="130" t="s">
        <v>1082</v>
      </c>
      <c r="B51" s="131" t="s">
        <v>1284</v>
      </c>
      <c r="C51" s="132">
        <f t="shared" si="1"/>
        <v>2000</v>
      </c>
      <c r="D51" s="132"/>
      <c r="E51" s="132">
        <v>2000</v>
      </c>
    </row>
    <row r="52" spans="1:5" ht="13.5" customHeight="1">
      <c r="A52" s="130" t="s">
        <v>1083</v>
      </c>
      <c r="B52" s="131" t="s">
        <v>608</v>
      </c>
      <c r="C52" s="132">
        <f t="shared" si="1"/>
        <v>1500</v>
      </c>
      <c r="D52" s="132"/>
      <c r="E52" s="132">
        <v>1500</v>
      </c>
    </row>
    <row r="53" spans="1:5" ht="12.75">
      <c r="A53" s="130" t="s">
        <v>466</v>
      </c>
      <c r="B53" s="129" t="s">
        <v>528</v>
      </c>
      <c r="C53" s="134">
        <f>SUM(C40:C52)</f>
        <v>161751</v>
      </c>
      <c r="D53" s="134">
        <f>SUM(D40:D52)</f>
        <v>7113</v>
      </c>
      <c r="E53" s="134">
        <f>SUM(E40:E52)</f>
        <v>154638</v>
      </c>
    </row>
    <row r="54" spans="1:5" ht="11.25" customHeight="1">
      <c r="A54" s="130"/>
      <c r="B54" s="131"/>
      <c r="C54" s="132"/>
      <c r="D54" s="132"/>
      <c r="E54" s="132"/>
    </row>
    <row r="55" spans="1:5" ht="13.5" customHeight="1">
      <c r="A55" s="130"/>
      <c r="B55" s="133" t="s">
        <v>469</v>
      </c>
      <c r="C55" s="132"/>
      <c r="D55" s="132"/>
      <c r="E55" s="132"/>
    </row>
    <row r="56" spans="1:6" ht="13.5" customHeight="1">
      <c r="A56" s="130" t="s">
        <v>467</v>
      </c>
      <c r="B56" s="131" t="s">
        <v>1206</v>
      </c>
      <c r="C56" s="132">
        <f>SUM(D56:E56)</f>
        <v>1091</v>
      </c>
      <c r="D56" s="132"/>
      <c r="E56" s="132">
        <v>1091</v>
      </c>
      <c r="F56" s="132"/>
    </row>
    <row r="57" spans="1:5" ht="13.5" customHeight="1">
      <c r="A57" s="130" t="s">
        <v>1460</v>
      </c>
      <c r="B57" s="131" t="s">
        <v>1207</v>
      </c>
      <c r="C57" s="132">
        <f>D57+E57</f>
        <v>6049</v>
      </c>
      <c r="D57" s="132">
        <v>5809</v>
      </c>
      <c r="E57" s="132">
        <v>240</v>
      </c>
    </row>
    <row r="58" spans="1:5" ht="13.5" customHeight="1">
      <c r="A58" s="130" t="s">
        <v>468</v>
      </c>
      <c r="B58" s="131" t="s">
        <v>1280</v>
      </c>
      <c r="C58" s="132">
        <f>SUM(D58:E58)</f>
        <v>130</v>
      </c>
      <c r="D58" s="132"/>
      <c r="E58" s="132">
        <v>130</v>
      </c>
    </row>
    <row r="59" spans="1:5" ht="13.5" customHeight="1">
      <c r="A59" s="130" t="s">
        <v>1216</v>
      </c>
      <c r="B59" s="131" t="s">
        <v>721</v>
      </c>
      <c r="C59" s="132">
        <f>SUM(D59:E59)</f>
        <v>1000</v>
      </c>
      <c r="D59" s="132"/>
      <c r="E59" s="132">
        <v>1000</v>
      </c>
    </row>
    <row r="60" spans="1:5" ht="25.5" customHeight="1">
      <c r="A60" s="130" t="s">
        <v>1217</v>
      </c>
      <c r="B60" s="131" t="s">
        <v>1653</v>
      </c>
      <c r="C60" s="132">
        <f>SUM(D60:E60)</f>
        <v>2500</v>
      </c>
      <c r="D60" s="132"/>
      <c r="E60" s="132">
        <v>2500</v>
      </c>
    </row>
    <row r="61" spans="1:5" ht="13.5" customHeight="1">
      <c r="A61" s="130" t="s">
        <v>1218</v>
      </c>
      <c r="B61" s="129" t="s">
        <v>473</v>
      </c>
      <c r="C61" s="134">
        <f>SUM(C56:C60)</f>
        <v>10770</v>
      </c>
      <c r="D61" s="134">
        <f>SUM(D56:D60)</f>
        <v>5809</v>
      </c>
      <c r="E61" s="134">
        <f>SUM(E56:E60)</f>
        <v>4961</v>
      </c>
    </row>
    <row r="62" spans="1:5" ht="12.75">
      <c r="A62" s="130"/>
      <c r="B62" s="131"/>
      <c r="C62" s="132"/>
      <c r="D62" s="132"/>
      <c r="E62" s="132"/>
    </row>
    <row r="63" spans="1:5" ht="13.5" customHeight="1">
      <c r="A63" s="130" t="s">
        <v>1219</v>
      </c>
      <c r="B63" s="129" t="s">
        <v>474</v>
      </c>
      <c r="C63" s="134">
        <f>C37+C53+C61</f>
        <v>186081</v>
      </c>
      <c r="D63" s="134">
        <f>D37+D53+D61</f>
        <v>12982</v>
      </c>
      <c r="E63" s="134">
        <f>E37+E53+E61</f>
        <v>173099</v>
      </c>
    </row>
    <row r="64" spans="1:5" ht="13.5" customHeight="1">
      <c r="A64" s="130" t="s">
        <v>1220</v>
      </c>
      <c r="B64" s="129" t="s">
        <v>1730</v>
      </c>
      <c r="C64" s="134">
        <f>SUM(D64:E64)</f>
        <v>38359</v>
      </c>
      <c r="D64" s="355">
        <v>2739</v>
      </c>
      <c r="E64" s="134">
        <v>35620</v>
      </c>
    </row>
    <row r="65" spans="1:5" ht="13.5" customHeight="1">
      <c r="A65" s="130" t="s">
        <v>637</v>
      </c>
      <c r="B65" s="129" t="s">
        <v>475</v>
      </c>
      <c r="C65" s="134">
        <f>SUM(C63:C64)</f>
        <v>224440</v>
      </c>
      <c r="D65" s="134">
        <f>SUM(D63:D64)</f>
        <v>15721</v>
      </c>
      <c r="E65" s="134">
        <f>SUM(E63:E64)</f>
        <v>208719</v>
      </c>
    </row>
    <row r="66" spans="1:5" ht="13.5" customHeight="1">
      <c r="A66" s="130"/>
      <c r="B66" s="131"/>
      <c r="C66" s="132"/>
      <c r="D66" s="132"/>
      <c r="E66" s="132"/>
    </row>
    <row r="67" spans="1:5" ht="12.75">
      <c r="A67" s="130"/>
      <c r="B67" s="129" t="s">
        <v>524</v>
      </c>
      <c r="C67" s="134"/>
      <c r="D67" s="132"/>
      <c r="E67" s="134"/>
    </row>
    <row r="68" spans="1:5" ht="12.75">
      <c r="A68" s="130" t="s">
        <v>1221</v>
      </c>
      <c r="B68" s="131" t="s">
        <v>518</v>
      </c>
      <c r="C68" s="132">
        <f>SUM(D68:E68)</f>
        <v>2250</v>
      </c>
      <c r="D68" s="132"/>
      <c r="E68" s="132">
        <v>2250</v>
      </c>
    </row>
    <row r="69" spans="1:5" ht="12.75">
      <c r="A69" s="130" t="s">
        <v>1222</v>
      </c>
      <c r="B69" s="129" t="s">
        <v>525</v>
      </c>
      <c r="C69" s="134">
        <f>SUM(C68:C68)</f>
        <v>2250</v>
      </c>
      <c r="D69" s="134">
        <f>SUM(D68:D68)</f>
        <v>0</v>
      </c>
      <c r="E69" s="134">
        <f>SUM(E68:E68)</f>
        <v>2250</v>
      </c>
    </row>
    <row r="70" spans="1:5" ht="12.75">
      <c r="A70" s="130"/>
      <c r="B70" s="131"/>
      <c r="C70" s="132"/>
      <c r="D70" s="132"/>
      <c r="E70" s="132"/>
    </row>
    <row r="71" spans="1:5" ht="12.75">
      <c r="A71" s="130" t="s">
        <v>1223</v>
      </c>
      <c r="B71" s="129" t="s">
        <v>1647</v>
      </c>
      <c r="C71" s="134">
        <f>SUM(D71:E71)</f>
        <v>3000</v>
      </c>
      <c r="D71" s="132"/>
      <c r="E71" s="134">
        <v>3000</v>
      </c>
    </row>
    <row r="72" spans="1:5" ht="12.75">
      <c r="A72" s="130"/>
      <c r="B72" s="131"/>
      <c r="C72" s="132"/>
      <c r="D72" s="132"/>
      <c r="E72" s="132"/>
    </row>
    <row r="73" spans="1:7" s="135" customFormat="1" ht="13.5" customHeight="1">
      <c r="A73" s="130" t="s">
        <v>638</v>
      </c>
      <c r="B73" s="129" t="s">
        <v>529</v>
      </c>
      <c r="C73" s="134">
        <v>1600</v>
      </c>
      <c r="D73" s="134">
        <f>D82+D97</f>
        <v>0</v>
      </c>
      <c r="E73" s="134">
        <v>1600</v>
      </c>
      <c r="G73" s="134"/>
    </row>
    <row r="74" spans="1:5" s="135" customFormat="1" ht="13.5" customHeight="1">
      <c r="A74" s="130"/>
      <c r="B74" s="129"/>
      <c r="C74" s="134"/>
      <c r="D74" s="134"/>
      <c r="E74" s="134"/>
    </row>
    <row r="75" spans="1:6" s="135" customFormat="1" ht="13.5" customHeight="1">
      <c r="A75" s="356" t="s">
        <v>639</v>
      </c>
      <c r="B75" s="129" t="s">
        <v>476</v>
      </c>
      <c r="C75" s="134">
        <f>C65+C27+C69+C71+C73</f>
        <v>365792</v>
      </c>
      <c r="D75" s="134">
        <f>D65+D27+D69+D71+D73</f>
        <v>15721</v>
      </c>
      <c r="E75" s="134">
        <f>E65+E27+E69+E71+E73</f>
        <v>350071</v>
      </c>
      <c r="F75" s="134"/>
    </row>
    <row r="76" spans="2:5" s="135" customFormat="1" ht="12.75">
      <c r="B76" s="129"/>
      <c r="C76" s="134"/>
      <c r="D76" s="134"/>
      <c r="E76" s="134"/>
    </row>
    <row r="77" spans="2:5" s="135" customFormat="1" ht="13.5" customHeight="1">
      <c r="B77" s="129" t="s">
        <v>365</v>
      </c>
      <c r="C77" s="134"/>
      <c r="D77" s="134"/>
      <c r="E77" s="134"/>
    </row>
    <row r="78" spans="1:5" ht="13.5" customHeight="1">
      <c r="A78" s="128" t="s">
        <v>1224</v>
      </c>
      <c r="B78" s="131" t="s">
        <v>862</v>
      </c>
      <c r="C78" s="132">
        <f>SUM(D78:E78)</f>
        <v>683</v>
      </c>
      <c r="D78" s="132"/>
      <c r="E78" s="132">
        <v>683</v>
      </c>
    </row>
    <row r="79" spans="1:5" ht="12.75">
      <c r="A79" s="128" t="s">
        <v>1225</v>
      </c>
      <c r="B79" s="131" t="s">
        <v>863</v>
      </c>
      <c r="C79" s="132">
        <f>SUM(D79:E79)</f>
        <v>150</v>
      </c>
      <c r="D79" s="132"/>
      <c r="E79" s="132">
        <v>150</v>
      </c>
    </row>
    <row r="80" spans="1:5" ht="12.75">
      <c r="A80" s="128" t="s">
        <v>1226</v>
      </c>
      <c r="B80" s="131" t="s">
        <v>1443</v>
      </c>
      <c r="C80" s="132">
        <f>SUM(C78:C79)</f>
        <v>833</v>
      </c>
      <c r="D80" s="132"/>
      <c r="E80" s="132">
        <f>SUM(E78:E79)</f>
        <v>833</v>
      </c>
    </row>
    <row r="81" spans="1:5" ht="13.5" customHeight="1">
      <c r="A81" s="128" t="s">
        <v>640</v>
      </c>
      <c r="B81" s="131" t="s">
        <v>1729</v>
      </c>
      <c r="C81" s="132">
        <v>167</v>
      </c>
      <c r="D81" s="132"/>
      <c r="E81" s="132">
        <v>167</v>
      </c>
    </row>
    <row r="82" spans="2:5" s="135" customFormat="1" ht="13.5" customHeight="1">
      <c r="B82" s="129" t="s">
        <v>1283</v>
      </c>
      <c r="C82" s="134">
        <f>C80+C81</f>
        <v>1000</v>
      </c>
      <c r="D82" s="134">
        <f>D80+D81</f>
        <v>0</v>
      </c>
      <c r="E82" s="134">
        <f>E80+E81</f>
        <v>1000</v>
      </c>
    </row>
    <row r="83" spans="2:5" s="135" customFormat="1" ht="12.75">
      <c r="B83" s="129"/>
      <c r="C83" s="134"/>
      <c r="D83" s="134"/>
      <c r="E83" s="134"/>
    </row>
    <row r="84" spans="2:5" s="135" customFormat="1" ht="13.5" customHeight="1">
      <c r="B84" s="129" t="s">
        <v>730</v>
      </c>
      <c r="C84" s="134"/>
      <c r="D84" s="134"/>
      <c r="E84" s="134"/>
    </row>
    <row r="85" spans="1:5" s="135" customFormat="1" ht="13.5" customHeight="1">
      <c r="A85" s="128" t="s">
        <v>641</v>
      </c>
      <c r="B85" s="131" t="s">
        <v>864</v>
      </c>
      <c r="C85" s="132">
        <f>SUM(D85:E85)</f>
        <v>1527</v>
      </c>
      <c r="D85" s="134"/>
      <c r="E85" s="132">
        <v>1527</v>
      </c>
    </row>
    <row r="86" spans="1:5" s="135" customFormat="1" ht="13.5" customHeight="1">
      <c r="A86" s="128" t="s">
        <v>642</v>
      </c>
      <c r="B86" s="131" t="s">
        <v>1729</v>
      </c>
      <c r="C86" s="132">
        <f>SUM(D86:E86)</f>
        <v>305</v>
      </c>
      <c r="D86" s="134"/>
      <c r="E86" s="132">
        <v>305</v>
      </c>
    </row>
    <row r="87" spans="1:5" s="135" customFormat="1" ht="13.5" customHeight="1">
      <c r="A87" s="128" t="s">
        <v>643</v>
      </c>
      <c r="B87" s="129" t="s">
        <v>166</v>
      </c>
      <c r="C87" s="134">
        <f>SUM(C85:C86)</f>
        <v>1832</v>
      </c>
      <c r="D87" s="134">
        <f>SUM(D85:D86)</f>
        <v>0</v>
      </c>
      <c r="E87" s="134">
        <f>SUM(E85:E86)</f>
        <v>1832</v>
      </c>
    </row>
    <row r="88" spans="1:5" s="135" customFormat="1" ht="13.5" customHeight="1">
      <c r="A88" s="128"/>
      <c r="B88" s="131"/>
      <c r="C88" s="134"/>
      <c r="D88" s="134"/>
      <c r="E88" s="134"/>
    </row>
    <row r="89" spans="2:5" s="135" customFormat="1" ht="13.5" customHeight="1">
      <c r="B89" s="129" t="s">
        <v>242</v>
      </c>
      <c r="C89" s="134"/>
      <c r="D89" s="134"/>
      <c r="E89" s="134"/>
    </row>
    <row r="90" spans="1:5" ht="13.5" customHeight="1">
      <c r="A90" s="128" t="s">
        <v>644</v>
      </c>
      <c r="B90" s="128" t="s">
        <v>865</v>
      </c>
      <c r="C90" s="132">
        <f>SUM(D90:E90)</f>
        <v>333</v>
      </c>
      <c r="D90" s="132"/>
      <c r="E90" s="132">
        <v>333</v>
      </c>
    </row>
    <row r="91" spans="1:5" ht="13.5" customHeight="1">
      <c r="A91" s="128" t="s">
        <v>645</v>
      </c>
      <c r="B91" s="128" t="s">
        <v>1729</v>
      </c>
      <c r="C91" s="132">
        <f>SUM(D91:E91)</f>
        <v>67</v>
      </c>
      <c r="D91" s="132"/>
      <c r="E91" s="132">
        <v>67</v>
      </c>
    </row>
    <row r="92" spans="1:5" s="135" customFormat="1" ht="13.5" customHeight="1">
      <c r="A92" s="128" t="s">
        <v>646</v>
      </c>
      <c r="B92" s="135" t="s">
        <v>248</v>
      </c>
      <c r="C92" s="134">
        <f>SUM(C90:C91)</f>
        <v>400</v>
      </c>
      <c r="D92" s="134">
        <f>SUM(D90:D91)</f>
        <v>0</v>
      </c>
      <c r="E92" s="134">
        <f>SUM(E90:E91)</f>
        <v>400</v>
      </c>
    </row>
    <row r="93" spans="3:5" s="135" customFormat="1" ht="13.5" customHeight="1">
      <c r="C93" s="134"/>
      <c r="D93" s="134"/>
      <c r="E93" s="134"/>
    </row>
    <row r="94" spans="2:5" s="135" customFormat="1" ht="13.5" customHeight="1">
      <c r="B94" s="135" t="s">
        <v>709</v>
      </c>
      <c r="C94" s="134"/>
      <c r="D94" s="134"/>
      <c r="E94" s="134"/>
    </row>
    <row r="95" spans="1:5" s="135" customFormat="1" ht="13.5" customHeight="1">
      <c r="A95" s="128" t="s">
        <v>647</v>
      </c>
      <c r="B95" s="128" t="s">
        <v>1281</v>
      </c>
      <c r="C95" s="132">
        <f>E95+D95</f>
        <v>167</v>
      </c>
      <c r="D95" s="134"/>
      <c r="E95" s="132">
        <v>167</v>
      </c>
    </row>
    <row r="96" spans="1:5" s="135" customFormat="1" ht="13.5" customHeight="1">
      <c r="A96" s="128" t="s">
        <v>648</v>
      </c>
      <c r="B96" s="128" t="s">
        <v>722</v>
      </c>
      <c r="C96" s="132">
        <f>E96+D96</f>
        <v>33</v>
      </c>
      <c r="D96" s="134"/>
      <c r="E96" s="132">
        <v>33</v>
      </c>
    </row>
    <row r="97" spans="1:5" s="135" customFormat="1" ht="13.5" customHeight="1">
      <c r="A97" s="128" t="s">
        <v>649</v>
      </c>
      <c r="B97" s="135" t="s">
        <v>1199</v>
      </c>
      <c r="C97" s="134">
        <f>SUM(C95:C96)</f>
        <v>200</v>
      </c>
      <c r="D97" s="134">
        <f>SUM(D95:D96)</f>
        <v>0</v>
      </c>
      <c r="E97" s="134">
        <f>SUM(E95:E96)</f>
        <v>200</v>
      </c>
    </row>
    <row r="98" spans="1:5" s="135" customFormat="1" ht="13.5" customHeight="1">
      <c r="A98" s="128"/>
      <c r="C98" s="134"/>
      <c r="D98" s="134"/>
      <c r="E98" s="134"/>
    </row>
    <row r="99" spans="1:6" s="135" customFormat="1" ht="13.5" customHeight="1">
      <c r="A99" s="128" t="s">
        <v>650</v>
      </c>
      <c r="B99" s="135" t="s">
        <v>117</v>
      </c>
      <c r="C99" s="134">
        <f>C82+C87+C92+C97</f>
        <v>3432</v>
      </c>
      <c r="D99" s="134">
        <f>D82+D87+D92+D97</f>
        <v>0</v>
      </c>
      <c r="E99" s="134">
        <f>E82+E87+E92+E97</f>
        <v>3432</v>
      </c>
      <c r="F99" s="347"/>
    </row>
    <row r="100" spans="1:5" s="135" customFormat="1" ht="13.5" customHeight="1">
      <c r="A100" s="128" t="s">
        <v>1227</v>
      </c>
      <c r="B100" s="135" t="s">
        <v>118</v>
      </c>
      <c r="C100" s="134">
        <f>C82+C97+C92</f>
        <v>1600</v>
      </c>
      <c r="D100" s="134">
        <f>D82+D97+D92</f>
        <v>0</v>
      </c>
      <c r="E100" s="134">
        <f>E82+E97+E92</f>
        <v>1600</v>
      </c>
    </row>
    <row r="101" spans="3:5" s="135" customFormat="1" ht="13.5" customHeight="1">
      <c r="C101" s="134"/>
      <c r="D101" s="134"/>
      <c r="E101" s="134"/>
    </row>
    <row r="102" spans="1:5" s="135" customFormat="1" ht="13.5" customHeight="1">
      <c r="A102" s="128" t="s">
        <v>651</v>
      </c>
      <c r="B102" s="135" t="s">
        <v>1379</v>
      </c>
      <c r="C102" s="134">
        <f>C27</f>
        <v>134502</v>
      </c>
      <c r="D102" s="134">
        <f>D27</f>
        <v>0</v>
      </c>
      <c r="E102" s="134">
        <f>E27</f>
        <v>134502</v>
      </c>
    </row>
    <row r="103" spans="1:5" s="135" customFormat="1" ht="13.5" customHeight="1">
      <c r="A103" s="128" t="s">
        <v>652</v>
      </c>
      <c r="B103" s="135" t="s">
        <v>1380</v>
      </c>
      <c r="C103" s="134">
        <f>C65+C82+C87+C92+C97</f>
        <v>227872</v>
      </c>
      <c r="D103" s="134">
        <f>D65+D82+D87+D92+D97</f>
        <v>15721</v>
      </c>
      <c r="E103" s="134">
        <f>E65+E82+E87+E92+E97</f>
        <v>212151</v>
      </c>
    </row>
    <row r="104" spans="1:5" s="135" customFormat="1" ht="13.5" customHeight="1">
      <c r="A104" s="128" t="s">
        <v>653</v>
      </c>
      <c r="B104" s="135" t="s">
        <v>1381</v>
      </c>
      <c r="C104" s="134">
        <f>C73</f>
        <v>1600</v>
      </c>
      <c r="D104" s="134">
        <f>D73</f>
        <v>0</v>
      </c>
      <c r="E104" s="134">
        <f>E73</f>
        <v>1600</v>
      </c>
    </row>
    <row r="105" spans="1:5" s="135" customFormat="1" ht="13.5" customHeight="1">
      <c r="A105" s="128" t="s">
        <v>654</v>
      </c>
      <c r="B105" s="135" t="s">
        <v>1382</v>
      </c>
      <c r="C105" s="134">
        <f>C69</f>
        <v>2250</v>
      </c>
      <c r="D105" s="134">
        <f>D69</f>
        <v>0</v>
      </c>
      <c r="E105" s="134">
        <f>E69</f>
        <v>2250</v>
      </c>
    </row>
    <row r="106" spans="1:5" s="135" customFormat="1" ht="13.5" customHeight="1">
      <c r="A106" s="128" t="s">
        <v>655</v>
      </c>
      <c r="B106" s="129" t="s">
        <v>1383</v>
      </c>
      <c r="C106" s="134">
        <f>C71</f>
        <v>3000</v>
      </c>
      <c r="D106" s="134">
        <f>D71</f>
        <v>0</v>
      </c>
      <c r="E106" s="134">
        <f>E71</f>
        <v>3000</v>
      </c>
    </row>
    <row r="107" spans="3:5" ht="13.5" customHeight="1">
      <c r="C107" s="132"/>
      <c r="D107" s="132"/>
      <c r="E107" s="132"/>
    </row>
    <row r="108" spans="1:5" s="135" customFormat="1" ht="13.5" customHeight="1">
      <c r="A108" s="128" t="s">
        <v>656</v>
      </c>
      <c r="B108" s="135" t="s">
        <v>1282</v>
      </c>
      <c r="C108" s="134">
        <f>C99-C100+C75</f>
        <v>367624</v>
      </c>
      <c r="D108" s="134">
        <f>D99-D100+D75</f>
        <v>15721</v>
      </c>
      <c r="E108" s="134">
        <f>E99-E100+E75</f>
        <v>351903</v>
      </c>
    </row>
    <row r="109" spans="3:5" ht="13.5" customHeight="1">
      <c r="C109" s="132"/>
      <c r="D109" s="132"/>
      <c r="E109" s="132"/>
    </row>
    <row r="110" spans="3:5" ht="13.5" customHeight="1">
      <c r="C110" s="132"/>
      <c r="D110" s="132"/>
      <c r="E110" s="132"/>
    </row>
    <row r="111" spans="3:5" ht="13.5" customHeight="1">
      <c r="C111" s="132"/>
      <c r="D111" s="132"/>
      <c r="E111" s="132"/>
    </row>
    <row r="112" spans="3:5" ht="13.5" customHeight="1">
      <c r="C112" s="132"/>
      <c r="D112" s="132"/>
      <c r="E112" s="132"/>
    </row>
    <row r="113" spans="3:5" ht="13.5" customHeight="1">
      <c r="C113" s="132"/>
      <c r="D113" s="132"/>
      <c r="E113" s="132"/>
    </row>
    <row r="114" spans="3:5" ht="13.5" customHeight="1">
      <c r="C114" s="132"/>
      <c r="D114" s="132"/>
      <c r="E114" s="132"/>
    </row>
    <row r="115" spans="3:5" ht="13.5" customHeight="1">
      <c r="C115" s="132"/>
      <c r="D115" s="132"/>
      <c r="E115" s="132"/>
    </row>
    <row r="116" spans="3:5" ht="13.5" customHeight="1">
      <c r="C116" s="132"/>
      <c r="D116" s="132"/>
      <c r="E116" s="132"/>
    </row>
    <row r="117" spans="3:5" ht="13.5" customHeight="1">
      <c r="C117" s="132"/>
      <c r="D117" s="132"/>
      <c r="E117" s="132"/>
    </row>
    <row r="118" spans="3:5" ht="13.5" customHeight="1">
      <c r="C118" s="132"/>
      <c r="D118" s="132"/>
      <c r="E118" s="132"/>
    </row>
    <row r="119" spans="3:5" ht="13.5" customHeight="1">
      <c r="C119" s="132"/>
      <c r="D119" s="132"/>
      <c r="E119" s="132"/>
    </row>
    <row r="120" spans="3:5" ht="13.5" customHeight="1">
      <c r="C120" s="132"/>
      <c r="D120" s="132"/>
      <c r="E120" s="132"/>
    </row>
    <row r="121" spans="3:5" ht="13.5" customHeight="1">
      <c r="C121" s="132"/>
      <c r="D121" s="132"/>
      <c r="E121" s="132"/>
    </row>
    <row r="122" spans="3:5" ht="13.5" customHeight="1">
      <c r="C122" s="132"/>
      <c r="D122" s="132"/>
      <c r="E122" s="132"/>
    </row>
    <row r="123" spans="3:5" ht="13.5" customHeight="1">
      <c r="C123" s="132"/>
      <c r="D123" s="132"/>
      <c r="E123" s="132"/>
    </row>
    <row r="124" spans="3:5" ht="13.5" customHeight="1">
      <c r="C124" s="132"/>
      <c r="D124" s="132"/>
      <c r="E124" s="132"/>
    </row>
    <row r="125" spans="3:5" ht="13.5" customHeight="1">
      <c r="C125" s="132"/>
      <c r="D125" s="132"/>
      <c r="E125" s="132"/>
    </row>
    <row r="126" spans="3:5" ht="13.5" customHeight="1">
      <c r="C126" s="132"/>
      <c r="D126" s="132"/>
      <c r="E126" s="132"/>
    </row>
    <row r="127" spans="3:5" ht="13.5" customHeight="1">
      <c r="C127" s="132"/>
      <c r="D127" s="132"/>
      <c r="E127" s="132"/>
    </row>
    <row r="128" spans="3:5" ht="13.5" customHeight="1">
      <c r="C128" s="132"/>
      <c r="D128" s="132"/>
      <c r="E128" s="132"/>
    </row>
    <row r="129" spans="3:5" ht="13.5" customHeight="1">
      <c r="C129" s="132"/>
      <c r="D129" s="132"/>
      <c r="E129" s="132"/>
    </row>
    <row r="130" spans="3:5" ht="13.5" customHeight="1">
      <c r="C130" s="132"/>
      <c r="D130" s="132"/>
      <c r="E130" s="132"/>
    </row>
    <row r="131" spans="3:5" ht="13.5" customHeight="1">
      <c r="C131" s="132"/>
      <c r="D131" s="132"/>
      <c r="E131" s="132"/>
    </row>
    <row r="132" spans="3:5" ht="13.5" customHeight="1">
      <c r="C132" s="132"/>
      <c r="D132" s="132"/>
      <c r="E132" s="132"/>
    </row>
    <row r="133" spans="3:5" ht="13.5" customHeight="1">
      <c r="C133" s="132"/>
      <c r="D133" s="132"/>
      <c r="E133" s="132"/>
    </row>
    <row r="134" spans="3:5" ht="13.5" customHeight="1">
      <c r="C134" s="132"/>
      <c r="D134" s="132"/>
      <c r="E134" s="132"/>
    </row>
    <row r="135" spans="3:5" ht="13.5" customHeight="1">
      <c r="C135" s="132"/>
      <c r="D135" s="132"/>
      <c r="E135" s="132"/>
    </row>
    <row r="136" spans="3:5" ht="13.5" customHeight="1">
      <c r="C136" s="132"/>
      <c r="D136" s="132"/>
      <c r="E136" s="132"/>
    </row>
    <row r="137" spans="3:5" ht="13.5" customHeight="1">
      <c r="C137" s="132"/>
      <c r="D137" s="132"/>
      <c r="E137" s="132"/>
    </row>
    <row r="138" spans="3:5" ht="13.5" customHeight="1">
      <c r="C138" s="132"/>
      <c r="D138" s="132"/>
      <c r="E138" s="132"/>
    </row>
    <row r="139" spans="3:5" ht="13.5" customHeight="1">
      <c r="C139" s="132"/>
      <c r="D139" s="132"/>
      <c r="E139" s="132"/>
    </row>
    <row r="140" spans="3:5" ht="13.5" customHeight="1">
      <c r="C140" s="132"/>
      <c r="D140" s="132"/>
      <c r="E140" s="132"/>
    </row>
    <row r="141" spans="3:5" ht="13.5" customHeight="1">
      <c r="C141" s="132"/>
      <c r="D141" s="132"/>
      <c r="E141" s="132"/>
    </row>
    <row r="142" spans="3:5" ht="13.5" customHeight="1">
      <c r="C142" s="132"/>
      <c r="D142" s="132"/>
      <c r="E142" s="132"/>
    </row>
    <row r="143" spans="3:5" ht="13.5" customHeight="1">
      <c r="C143" s="132"/>
      <c r="D143" s="132"/>
      <c r="E143" s="132"/>
    </row>
  </sheetData>
  <mergeCells count="6">
    <mergeCell ref="A5:E5"/>
    <mergeCell ref="A6:C6"/>
    <mergeCell ref="A1:E1"/>
    <mergeCell ref="A2:E2"/>
    <mergeCell ref="A3:E3"/>
    <mergeCell ref="A4:E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H18"/>
  <sheetViews>
    <sheetView workbookViewId="0" topLeftCell="A1">
      <selection activeCell="J10" sqref="J10"/>
    </sheetView>
  </sheetViews>
  <sheetFormatPr defaultColWidth="9.140625" defaultRowHeight="12.75"/>
  <cols>
    <col min="1" max="1" width="42.8515625" style="0" customWidth="1"/>
    <col min="2" max="2" width="12.57421875" style="0" customWidth="1"/>
    <col min="3" max="3" width="12.8515625" style="0" customWidth="1"/>
    <col min="4" max="4" width="13.28125" style="0" customWidth="1"/>
    <col min="5" max="5" width="13.00390625" style="0" customWidth="1"/>
    <col min="6" max="6" width="13.28125" style="0" customWidth="1"/>
    <col min="7" max="7" width="12.57421875" style="0" customWidth="1"/>
    <col min="8" max="8" width="13.7109375" style="0" customWidth="1"/>
  </cols>
  <sheetData>
    <row r="1" spans="7:8" ht="15.75">
      <c r="G1" s="410" t="s">
        <v>571</v>
      </c>
      <c r="H1" s="410"/>
    </row>
    <row r="2" spans="1:8" s="1" customFormat="1" ht="15.75">
      <c r="A2" s="396" t="s">
        <v>354</v>
      </c>
      <c r="B2" s="396"/>
      <c r="C2" s="396"/>
      <c r="D2" s="396"/>
      <c r="E2" s="396"/>
      <c r="F2" s="396"/>
      <c r="G2" s="396"/>
      <c r="H2" s="396"/>
    </row>
    <row r="3" spans="1:8" s="1" customFormat="1" ht="15.75">
      <c r="A3" s="396" t="s">
        <v>519</v>
      </c>
      <c r="B3" s="396"/>
      <c r="C3" s="396"/>
      <c r="D3" s="396"/>
      <c r="E3" s="396"/>
      <c r="F3" s="396"/>
      <c r="G3" s="396"/>
      <c r="H3" s="396"/>
    </row>
    <row r="4" spans="1:8" s="1" customFormat="1" ht="15.75">
      <c r="A4" s="396" t="s">
        <v>572</v>
      </c>
      <c r="B4" s="396"/>
      <c r="C4" s="396"/>
      <c r="D4" s="396"/>
      <c r="E4" s="396"/>
      <c r="F4" s="396"/>
      <c r="G4" s="396"/>
      <c r="H4" s="396"/>
    </row>
    <row r="5" spans="1:8" s="1" customFormat="1" ht="15.75">
      <c r="A5" s="396" t="s">
        <v>1268</v>
      </c>
      <c r="B5" s="396"/>
      <c r="C5" s="396"/>
      <c r="D5" s="396"/>
      <c r="E5" s="396"/>
      <c r="F5" s="396"/>
      <c r="G5" s="396"/>
      <c r="H5" s="396"/>
    </row>
    <row r="6" spans="1:6" s="1" customFormat="1" ht="15.75">
      <c r="A6" s="101"/>
      <c r="B6" s="3"/>
      <c r="C6" s="3"/>
      <c r="D6" s="3"/>
      <c r="E6" s="3"/>
      <c r="F6" s="3"/>
    </row>
    <row r="7" spans="1:8" s="17" customFormat="1" ht="24.75" customHeight="1">
      <c r="A7" s="418" t="s">
        <v>1269</v>
      </c>
      <c r="B7" s="418" t="s">
        <v>573</v>
      </c>
      <c r="C7" s="418" t="s">
        <v>575</v>
      </c>
      <c r="D7" s="418" t="s">
        <v>567</v>
      </c>
      <c r="E7" s="418" t="s">
        <v>574</v>
      </c>
      <c r="F7" s="418" t="s">
        <v>568</v>
      </c>
      <c r="G7" s="418" t="s">
        <v>569</v>
      </c>
      <c r="H7" s="382" t="s">
        <v>360</v>
      </c>
    </row>
    <row r="8" spans="1:8" s="17" customFormat="1" ht="39.75" customHeight="1">
      <c r="A8" s="419"/>
      <c r="B8" s="419"/>
      <c r="C8" s="419"/>
      <c r="D8" s="419"/>
      <c r="E8" s="419"/>
      <c r="F8" s="419"/>
      <c r="G8" s="419"/>
      <c r="H8" s="371"/>
    </row>
    <row r="9" spans="2:8" s="17" customFormat="1" ht="15" customHeight="1">
      <c r="B9" s="102"/>
      <c r="C9" s="102"/>
      <c r="D9" s="102"/>
      <c r="E9" s="102"/>
      <c r="F9" s="102"/>
      <c r="G9" s="102"/>
      <c r="H9" s="103"/>
    </row>
    <row r="10" spans="1:8" s="1" customFormat="1" ht="24.75" customHeight="1">
      <c r="A10" s="26" t="s">
        <v>1258</v>
      </c>
      <c r="B10" s="13">
        <f>'m-ph'!D69</f>
        <v>258575</v>
      </c>
      <c r="C10" s="13">
        <f>'m-ph'!D70</f>
        <v>76364</v>
      </c>
      <c r="D10" s="13">
        <f>'m-ph'!D71</f>
        <v>241830</v>
      </c>
      <c r="E10" s="13">
        <f>'m-ph'!D72+'m-ph'!D73</f>
        <v>129386</v>
      </c>
      <c r="F10" s="13">
        <f>'m-ph'!D74</f>
        <v>0</v>
      </c>
      <c r="G10" s="286">
        <f>'m-ph'!D75</f>
        <v>34635</v>
      </c>
      <c r="H10" s="13">
        <f>SUM(B10:G10)</f>
        <v>740790</v>
      </c>
    </row>
    <row r="11" spans="1:8" s="1" customFormat="1" ht="24.75" customHeight="1">
      <c r="A11" s="15" t="s">
        <v>1260</v>
      </c>
      <c r="B11" s="9">
        <f>'m-gamesz '!D40</f>
        <v>146522</v>
      </c>
      <c r="C11" s="9">
        <f>'m-gamesz '!D41</f>
        <v>40636</v>
      </c>
      <c r="D11" s="9">
        <f>'m-gamesz '!D42</f>
        <v>121513</v>
      </c>
      <c r="E11" s="9"/>
      <c r="F11" s="9"/>
      <c r="G11" s="9"/>
      <c r="H11" s="13">
        <f aca="true" t="shared" si="0" ref="H11:H16">SUM(B11:G11)</f>
        <v>308671</v>
      </c>
    </row>
    <row r="12" spans="1:8" s="1" customFormat="1" ht="24.75" customHeight="1">
      <c r="A12" s="15" t="s">
        <v>1261</v>
      </c>
      <c r="B12" s="9">
        <f>'m-Bibó '!D39</f>
        <v>92972</v>
      </c>
      <c r="C12" s="9">
        <f>'m-Bibó '!D40</f>
        <v>26989</v>
      </c>
      <c r="D12" s="9">
        <f>'m-Bibó '!D41</f>
        <v>14365</v>
      </c>
      <c r="E12" s="9"/>
      <c r="F12" s="9">
        <f>'m-Bibó '!D44</f>
        <v>1200</v>
      </c>
      <c r="G12" s="9"/>
      <c r="H12" s="13">
        <f t="shared" si="0"/>
        <v>135526</v>
      </c>
    </row>
    <row r="13" spans="1:8" s="1" customFormat="1" ht="24.75" customHeight="1">
      <c r="A13" s="15" t="s">
        <v>512</v>
      </c>
      <c r="B13" s="9">
        <f>'m-Illyés '!D39</f>
        <v>164884</v>
      </c>
      <c r="C13" s="9">
        <f>'m-Illyés '!D40</f>
        <v>47492</v>
      </c>
      <c r="D13" s="9">
        <f>'m-Illyés '!D41</f>
        <v>37562</v>
      </c>
      <c r="E13" s="9"/>
      <c r="F13" s="9">
        <f>'m-Illyés '!D44</f>
        <v>1200</v>
      </c>
      <c r="G13" s="9"/>
      <c r="H13" s="13">
        <f t="shared" si="0"/>
        <v>251138</v>
      </c>
    </row>
    <row r="14" spans="1:8" s="1" customFormat="1" ht="24.75" customHeight="1">
      <c r="A14" s="15" t="s">
        <v>513</v>
      </c>
      <c r="B14" s="9">
        <f>'m-ovoda '!D39</f>
        <v>67469</v>
      </c>
      <c r="C14" s="9">
        <f>'m-ovoda '!D40</f>
        <v>19265</v>
      </c>
      <c r="D14" s="9">
        <f>'m-ovoda '!D41</f>
        <v>15072</v>
      </c>
      <c r="E14" s="9"/>
      <c r="F14" s="9"/>
      <c r="G14" s="9"/>
      <c r="H14" s="13">
        <f t="shared" si="0"/>
        <v>101806</v>
      </c>
    </row>
    <row r="15" spans="1:8" s="1" customFormat="1" ht="24.75" customHeight="1">
      <c r="A15" s="15" t="s">
        <v>514</v>
      </c>
      <c r="B15" s="9">
        <f>'m-Teréz A '!D39</f>
        <v>99675</v>
      </c>
      <c r="C15" s="9">
        <f>'m-Teréz A '!D40</f>
        <v>27970</v>
      </c>
      <c r="D15" s="9">
        <f>'m-Teréz A '!D41</f>
        <v>54180</v>
      </c>
      <c r="E15" s="9"/>
      <c r="F15" s="9"/>
      <c r="G15" s="9"/>
      <c r="H15" s="13">
        <f t="shared" si="0"/>
        <v>181825</v>
      </c>
    </row>
    <row r="16" spans="1:8" s="1" customFormat="1" ht="24.75" customHeight="1">
      <c r="A16" s="15" t="s">
        <v>1338</v>
      </c>
      <c r="B16" s="9">
        <f>'m-Festetics'!D39</f>
        <v>32296</v>
      </c>
      <c r="C16" s="9">
        <f>'m-Festetics'!D40</f>
        <v>9184</v>
      </c>
      <c r="D16" s="9">
        <f>'m-Festetics'!D41</f>
        <v>32908</v>
      </c>
      <c r="E16" s="9">
        <f>'m-Festetics'!D42</f>
        <v>1215</v>
      </c>
      <c r="F16" s="9"/>
      <c r="G16" s="9"/>
      <c r="H16" s="13">
        <f t="shared" si="0"/>
        <v>75603</v>
      </c>
    </row>
    <row r="17" spans="1:8" s="1" customFormat="1" ht="24.75" customHeight="1">
      <c r="A17" s="26" t="s">
        <v>570</v>
      </c>
      <c r="B17" s="13">
        <f>SUM(B11:B16)</f>
        <v>603818</v>
      </c>
      <c r="C17" s="13">
        <f aca="true" t="shared" si="1" ref="C17:H17">SUM(C11:C16)</f>
        <v>171536</v>
      </c>
      <c r="D17" s="13">
        <f t="shared" si="1"/>
        <v>275600</v>
      </c>
      <c r="E17" s="13">
        <f t="shared" si="1"/>
        <v>1215</v>
      </c>
      <c r="F17" s="13">
        <f t="shared" si="1"/>
        <v>2400</v>
      </c>
      <c r="G17" s="13">
        <f t="shared" si="1"/>
        <v>0</v>
      </c>
      <c r="H17" s="13">
        <f t="shared" si="1"/>
        <v>1054569</v>
      </c>
    </row>
    <row r="18" spans="1:8" s="1" customFormat="1" ht="24.75" customHeight="1">
      <c r="A18" s="26" t="s">
        <v>769</v>
      </c>
      <c r="B18" s="13">
        <f aca="true" t="shared" si="2" ref="B18:H18">B10+B17</f>
        <v>862393</v>
      </c>
      <c r="C18" s="13">
        <f t="shared" si="2"/>
        <v>247900</v>
      </c>
      <c r="D18" s="13">
        <f t="shared" si="2"/>
        <v>517430</v>
      </c>
      <c r="E18" s="13">
        <f t="shared" si="2"/>
        <v>130601</v>
      </c>
      <c r="F18" s="13">
        <f t="shared" si="2"/>
        <v>2400</v>
      </c>
      <c r="G18" s="13">
        <f t="shared" si="2"/>
        <v>34635</v>
      </c>
      <c r="H18" s="13">
        <f t="shared" si="2"/>
        <v>1795359</v>
      </c>
    </row>
  </sheetData>
  <mergeCells count="13">
    <mergeCell ref="G1:H1"/>
    <mergeCell ref="A2:H2"/>
    <mergeCell ref="A3:H3"/>
    <mergeCell ref="A4:H4"/>
    <mergeCell ref="A5:H5"/>
    <mergeCell ref="A7:A8"/>
    <mergeCell ref="B7:B8"/>
    <mergeCell ref="C7:C8"/>
    <mergeCell ref="D7:D8"/>
    <mergeCell ref="E7:E8"/>
    <mergeCell ref="F7:F8"/>
    <mergeCell ref="G7:G8"/>
    <mergeCell ref="H7:H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I30"/>
  <sheetViews>
    <sheetView workbookViewId="0" topLeftCell="A1">
      <selection activeCell="B24" sqref="B24"/>
    </sheetView>
  </sheetViews>
  <sheetFormatPr defaultColWidth="9.140625" defaultRowHeight="12.75"/>
  <cols>
    <col min="1" max="1" width="30.00390625" style="8" customWidth="1"/>
    <col min="2" max="2" width="15.421875" style="1" customWidth="1"/>
    <col min="3" max="3" width="14.8515625" style="1" customWidth="1"/>
    <col min="4" max="4" width="14.421875" style="1" customWidth="1"/>
    <col min="5" max="6" width="13.140625" style="1" customWidth="1"/>
    <col min="7" max="7" width="15.28125" style="1" customWidth="1"/>
    <col min="8" max="8" width="15.00390625" style="1" customWidth="1"/>
    <col min="9" max="16384" width="9.140625" style="1" customWidth="1"/>
  </cols>
  <sheetData>
    <row r="1" spans="5:8" ht="15.75">
      <c r="E1" s="410" t="s">
        <v>673</v>
      </c>
      <c r="F1" s="410"/>
      <c r="G1" s="410"/>
      <c r="H1" s="410"/>
    </row>
    <row r="2" spans="1:8" ht="15.75">
      <c r="A2" s="396" t="s">
        <v>1267</v>
      </c>
      <c r="B2" s="396"/>
      <c r="C2" s="396"/>
      <c r="D2" s="396"/>
      <c r="E2" s="396"/>
      <c r="F2" s="396"/>
      <c r="G2" s="396"/>
      <c r="H2" s="396"/>
    </row>
    <row r="3" spans="1:8" ht="15.75">
      <c r="A3" s="396" t="s">
        <v>519</v>
      </c>
      <c r="B3" s="396"/>
      <c r="C3" s="396"/>
      <c r="D3" s="396"/>
      <c r="E3" s="396"/>
      <c r="F3" s="396"/>
      <c r="G3" s="396"/>
      <c r="H3" s="396"/>
    </row>
    <row r="4" spans="1:8" ht="15.75">
      <c r="A4" s="396" t="s">
        <v>1716</v>
      </c>
      <c r="B4" s="396"/>
      <c r="C4" s="396"/>
      <c r="D4" s="396"/>
      <c r="E4" s="396"/>
      <c r="F4" s="396"/>
      <c r="G4" s="396"/>
      <c r="H4" s="396"/>
    </row>
    <row r="5" spans="1:8" ht="15.75">
      <c r="A5" s="396" t="s">
        <v>1268</v>
      </c>
      <c r="B5" s="396"/>
      <c r="C5" s="396"/>
      <c r="D5" s="396"/>
      <c r="E5" s="396"/>
      <c r="F5" s="396"/>
      <c r="G5" s="396"/>
      <c r="H5" s="396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9" s="17" customFormat="1" ht="24.75" customHeight="1">
      <c r="A7" s="418" t="s">
        <v>1269</v>
      </c>
      <c r="B7" s="418" t="s">
        <v>674</v>
      </c>
      <c r="C7" s="418" t="s">
        <v>689</v>
      </c>
      <c r="D7" s="418" t="s">
        <v>690</v>
      </c>
      <c r="E7" s="418" t="s">
        <v>691</v>
      </c>
      <c r="F7" s="418" t="s">
        <v>692</v>
      </c>
      <c r="G7" s="418" t="s">
        <v>675</v>
      </c>
      <c r="H7" s="418" t="s">
        <v>360</v>
      </c>
      <c r="I7" s="70"/>
    </row>
    <row r="8" spans="1:9" s="17" customFormat="1" ht="36.75" customHeight="1">
      <c r="A8" s="419"/>
      <c r="B8" s="419"/>
      <c r="C8" s="419"/>
      <c r="D8" s="419"/>
      <c r="E8" s="419"/>
      <c r="F8" s="419"/>
      <c r="G8" s="419"/>
      <c r="H8" s="419"/>
      <c r="I8" s="70"/>
    </row>
    <row r="9" spans="1:9" s="17" customFormat="1" ht="15" customHeight="1">
      <c r="A9" s="91" t="s">
        <v>415</v>
      </c>
      <c r="B9" s="71">
        <v>400</v>
      </c>
      <c r="C9" s="71">
        <v>136</v>
      </c>
      <c r="D9" s="71">
        <v>7444</v>
      </c>
      <c r="E9" s="71"/>
      <c r="F9" s="71"/>
      <c r="G9" s="71"/>
      <c r="H9" s="92">
        <f>SUM(B9:G9)</f>
        <v>7980</v>
      </c>
      <c r="I9" s="74"/>
    </row>
    <row r="10" spans="1:9" s="17" customFormat="1" ht="15" customHeight="1">
      <c r="A10" s="70" t="s">
        <v>676</v>
      </c>
      <c r="B10" s="72"/>
      <c r="C10" s="72"/>
      <c r="D10" s="72">
        <v>103</v>
      </c>
      <c r="E10" s="72"/>
      <c r="F10" s="72"/>
      <c r="G10" s="72"/>
      <c r="H10" s="73">
        <f>SUM(B10:G10)</f>
        <v>103</v>
      </c>
      <c r="I10" s="74"/>
    </row>
    <row r="11" spans="1:9" s="17" customFormat="1" ht="15" customHeight="1">
      <c r="A11" s="70" t="s">
        <v>1308</v>
      </c>
      <c r="B11" s="72"/>
      <c r="C11" s="72"/>
      <c r="D11" s="72">
        <v>5434</v>
      </c>
      <c r="E11" s="72"/>
      <c r="F11" s="72"/>
      <c r="G11" s="72"/>
      <c r="H11" s="73">
        <f>SUM(B11:G11)</f>
        <v>5434</v>
      </c>
      <c r="I11" s="74"/>
    </row>
    <row r="12" spans="1:9" s="17" customFormat="1" ht="15" customHeight="1">
      <c r="A12" s="70" t="s">
        <v>677</v>
      </c>
      <c r="B12" s="72"/>
      <c r="C12" s="72"/>
      <c r="D12" s="72">
        <v>13800</v>
      </c>
      <c r="E12" s="72"/>
      <c r="F12" s="72"/>
      <c r="G12" s="72"/>
      <c r="H12" s="73">
        <f aca="true" t="shared" si="0" ref="H12:H28">SUM(B12:G12)</f>
        <v>13800</v>
      </c>
      <c r="I12" s="74"/>
    </row>
    <row r="13" spans="1:9" s="17" customFormat="1" ht="15" customHeight="1">
      <c r="A13" s="70" t="s">
        <v>417</v>
      </c>
      <c r="B13" s="72"/>
      <c r="C13" s="72"/>
      <c r="D13" s="72">
        <v>9700</v>
      </c>
      <c r="E13" s="72"/>
      <c r="F13" s="72"/>
      <c r="G13" s="72"/>
      <c r="H13" s="73">
        <f t="shared" si="0"/>
        <v>9700</v>
      </c>
      <c r="I13" s="74"/>
    </row>
    <row r="14" spans="1:9" s="17" customFormat="1" ht="15" customHeight="1">
      <c r="A14" s="70" t="s">
        <v>678</v>
      </c>
      <c r="B14" s="72"/>
      <c r="C14" s="72"/>
      <c r="D14" s="72">
        <v>19132</v>
      </c>
      <c r="E14" s="72"/>
      <c r="F14" s="72"/>
      <c r="G14" s="72"/>
      <c r="H14" s="73">
        <f t="shared" si="0"/>
        <v>19132</v>
      </c>
      <c r="I14" s="74"/>
    </row>
    <row r="15" spans="1:9" s="17" customFormat="1" ht="15" customHeight="1">
      <c r="A15" s="70" t="s">
        <v>679</v>
      </c>
      <c r="B15" s="72"/>
      <c r="C15" s="72"/>
      <c r="D15" s="72"/>
      <c r="E15" s="72"/>
      <c r="F15" s="72"/>
      <c r="G15" s="72"/>
      <c r="H15" s="73">
        <f t="shared" si="0"/>
        <v>0</v>
      </c>
      <c r="I15" s="74"/>
    </row>
    <row r="16" spans="1:9" s="17" customFormat="1" ht="15" customHeight="1">
      <c r="A16" s="70" t="s">
        <v>680</v>
      </c>
      <c r="B16" s="72">
        <v>7007</v>
      </c>
      <c r="C16" s="72">
        <v>2027</v>
      </c>
      <c r="D16" s="72">
        <v>208</v>
      </c>
      <c r="E16" s="72"/>
      <c r="F16" s="72"/>
      <c r="G16" s="72"/>
      <c r="H16" s="73">
        <f t="shared" si="0"/>
        <v>9242</v>
      </c>
      <c r="I16" s="74"/>
    </row>
    <row r="17" spans="1:9" s="17" customFormat="1" ht="15" customHeight="1">
      <c r="A17" s="70" t="s">
        <v>681</v>
      </c>
      <c r="B17" s="72">
        <v>31487</v>
      </c>
      <c r="C17" s="72">
        <v>8912</v>
      </c>
      <c r="D17" s="72">
        <v>4024</v>
      </c>
      <c r="E17" s="72"/>
      <c r="F17" s="72"/>
      <c r="G17" s="72"/>
      <c r="H17" s="73">
        <f t="shared" si="0"/>
        <v>44423</v>
      </c>
      <c r="I17" s="74"/>
    </row>
    <row r="18" spans="1:9" s="60" customFormat="1" ht="15" customHeight="1">
      <c r="A18" s="75" t="s">
        <v>682</v>
      </c>
      <c r="B18" s="76">
        <f>SUM(B16:B17)</f>
        <v>38494</v>
      </c>
      <c r="C18" s="76">
        <f>SUM(C16:C17)</f>
        <v>10939</v>
      </c>
      <c r="D18" s="76">
        <f>SUM(D16:D17)</f>
        <v>4232</v>
      </c>
      <c r="E18" s="76"/>
      <c r="F18" s="76"/>
      <c r="G18" s="76"/>
      <c r="H18" s="73">
        <f t="shared" si="0"/>
        <v>53665</v>
      </c>
      <c r="I18" s="77"/>
    </row>
    <row r="19" spans="1:9" s="17" customFormat="1" ht="15" customHeight="1">
      <c r="A19" s="70" t="s">
        <v>421</v>
      </c>
      <c r="B19" s="72">
        <v>193548</v>
      </c>
      <c r="C19" s="72">
        <v>56189</v>
      </c>
      <c r="D19" s="72">
        <v>141703</v>
      </c>
      <c r="E19" s="72">
        <v>51431</v>
      </c>
      <c r="F19" s="72">
        <v>77955</v>
      </c>
      <c r="G19" s="72"/>
      <c r="H19" s="73">
        <f t="shared" si="0"/>
        <v>520826</v>
      </c>
      <c r="I19" s="74"/>
    </row>
    <row r="20" spans="1:9" s="17" customFormat="1" ht="15" customHeight="1">
      <c r="A20" s="70" t="s">
        <v>422</v>
      </c>
      <c r="B20" s="72">
        <v>9846</v>
      </c>
      <c r="C20" s="72">
        <v>2774</v>
      </c>
      <c r="D20" s="72">
        <v>230</v>
      </c>
      <c r="E20" s="72"/>
      <c r="F20" s="72"/>
      <c r="G20" s="72"/>
      <c r="H20" s="73">
        <f t="shared" si="0"/>
        <v>12850</v>
      </c>
      <c r="I20" s="74"/>
    </row>
    <row r="21" spans="1:9" s="17" customFormat="1" ht="15" customHeight="1">
      <c r="A21" s="70" t="s">
        <v>423</v>
      </c>
      <c r="B21" s="72">
        <v>13592</v>
      </c>
      <c r="C21" s="72">
        <v>3804</v>
      </c>
      <c r="D21" s="72">
        <v>556</v>
      </c>
      <c r="E21" s="72"/>
      <c r="F21" s="72"/>
      <c r="G21" s="72"/>
      <c r="H21" s="73">
        <f t="shared" si="0"/>
        <v>17952</v>
      </c>
      <c r="I21" s="74"/>
    </row>
    <row r="22" spans="1:9" s="17" customFormat="1" ht="15" customHeight="1">
      <c r="A22" s="70" t="s">
        <v>683</v>
      </c>
      <c r="B22" s="72">
        <v>1124</v>
      </c>
      <c r="C22" s="72">
        <v>276</v>
      </c>
      <c r="D22" s="72">
        <v>12216</v>
      </c>
      <c r="E22" s="72"/>
      <c r="F22" s="72"/>
      <c r="G22" s="72"/>
      <c r="H22" s="73">
        <f t="shared" si="0"/>
        <v>13616</v>
      </c>
      <c r="I22" s="74"/>
    </row>
    <row r="23" spans="1:9" s="17" customFormat="1" ht="15" customHeight="1">
      <c r="A23" s="70" t="s">
        <v>684</v>
      </c>
      <c r="B23" s="72"/>
      <c r="C23" s="72"/>
      <c r="D23" s="72">
        <v>16800</v>
      </c>
      <c r="E23" s="72"/>
      <c r="F23" s="72"/>
      <c r="G23" s="72"/>
      <c r="H23" s="73">
        <f t="shared" si="0"/>
        <v>16800</v>
      </c>
      <c r="I23" s="74"/>
    </row>
    <row r="24" spans="1:9" s="17" customFormat="1" ht="15" customHeight="1">
      <c r="A24" s="70" t="s">
        <v>1408</v>
      </c>
      <c r="B24" s="72"/>
      <c r="C24" s="72"/>
      <c r="D24" s="72">
        <v>40</v>
      </c>
      <c r="E24" s="72"/>
      <c r="F24" s="72"/>
      <c r="G24" s="72"/>
      <c r="H24" s="73">
        <f t="shared" si="0"/>
        <v>40</v>
      </c>
      <c r="I24" s="74"/>
    </row>
    <row r="25" spans="1:9" s="17" customFormat="1" ht="15" customHeight="1">
      <c r="A25" s="70" t="s">
        <v>685</v>
      </c>
      <c r="B25" s="72">
        <v>1571</v>
      </c>
      <c r="C25" s="72">
        <v>481</v>
      </c>
      <c r="D25" s="72"/>
      <c r="E25" s="72"/>
      <c r="F25" s="72"/>
      <c r="G25" s="72"/>
      <c r="H25" s="73">
        <f t="shared" si="0"/>
        <v>2052</v>
      </c>
      <c r="I25" s="74"/>
    </row>
    <row r="26" spans="1:9" s="17" customFormat="1" ht="15" customHeight="1">
      <c r="A26" s="70" t="s">
        <v>38</v>
      </c>
      <c r="B26" s="72"/>
      <c r="C26" s="72">
        <v>1765</v>
      </c>
      <c r="D26" s="72">
        <v>120</v>
      </c>
      <c r="E26" s="70"/>
      <c r="F26" s="70"/>
      <c r="G26" s="72">
        <v>26134</v>
      </c>
      <c r="H26" s="73">
        <f t="shared" si="0"/>
        <v>28019</v>
      </c>
      <c r="I26" s="74"/>
    </row>
    <row r="27" spans="1:9" s="17" customFormat="1" ht="15" customHeight="1">
      <c r="A27" s="70" t="s">
        <v>686</v>
      </c>
      <c r="B27" s="72"/>
      <c r="C27" s="72"/>
      <c r="D27" s="72"/>
      <c r="E27" s="70"/>
      <c r="F27" s="70"/>
      <c r="G27" s="72">
        <v>8501</v>
      </c>
      <c r="H27" s="73">
        <f t="shared" si="0"/>
        <v>8501</v>
      </c>
      <c r="I27" s="74"/>
    </row>
    <row r="28" spans="1:9" s="17" customFormat="1" ht="15" customHeight="1">
      <c r="A28" s="70" t="s">
        <v>687</v>
      </c>
      <c r="B28" s="72"/>
      <c r="C28" s="72"/>
      <c r="D28" s="72">
        <v>10320</v>
      </c>
      <c r="E28" s="72"/>
      <c r="F28" s="72"/>
      <c r="G28" s="72"/>
      <c r="H28" s="73">
        <f t="shared" si="0"/>
        <v>10320</v>
      </c>
      <c r="I28" s="74"/>
    </row>
    <row r="29" spans="1:9" s="17" customFormat="1" ht="15" customHeight="1">
      <c r="A29" s="74" t="s">
        <v>688</v>
      </c>
      <c r="B29" s="73">
        <f>SUM(B18:B28)+B9+B10+B13+B12+B14+B15+B11</f>
        <v>258575</v>
      </c>
      <c r="C29" s="73">
        <f aca="true" t="shared" si="1" ref="C29:H29">SUM(C18:C28)+C9+C10+C13+C12+C14+C15+C11</f>
        <v>76364</v>
      </c>
      <c r="D29" s="73">
        <f t="shared" si="1"/>
        <v>241830</v>
      </c>
      <c r="E29" s="73">
        <f t="shared" si="1"/>
        <v>51431</v>
      </c>
      <c r="F29" s="73">
        <f t="shared" si="1"/>
        <v>77955</v>
      </c>
      <c r="G29" s="358">
        <f t="shared" si="1"/>
        <v>34635</v>
      </c>
      <c r="H29" s="73">
        <f t="shared" si="1"/>
        <v>740790</v>
      </c>
      <c r="I29" s="74"/>
    </row>
    <row r="30" spans="1:8" ht="15.75">
      <c r="A30" s="42"/>
      <c r="B30" s="43"/>
      <c r="C30" s="43"/>
      <c r="D30" s="43"/>
      <c r="E30" s="43"/>
      <c r="F30" s="43"/>
      <c r="G30" s="43"/>
      <c r="H30" s="9"/>
    </row>
  </sheetData>
  <mergeCells count="13">
    <mergeCell ref="A5:H5"/>
    <mergeCell ref="A7:A8"/>
    <mergeCell ref="B7:B8"/>
    <mergeCell ref="C7:C8"/>
    <mergeCell ref="D7:D8"/>
    <mergeCell ref="E7:E8"/>
    <mergeCell ref="G7:G8"/>
    <mergeCell ref="H7:H8"/>
    <mergeCell ref="F7:F8"/>
    <mergeCell ref="E1:H1"/>
    <mergeCell ref="A2:H2"/>
    <mergeCell ref="A3:H3"/>
    <mergeCell ref="A4:H4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B31"/>
  <sheetViews>
    <sheetView workbookViewId="0" topLeftCell="A7">
      <selection activeCell="G16" sqref="G16"/>
    </sheetView>
  </sheetViews>
  <sheetFormatPr defaultColWidth="9.140625" defaultRowHeight="12.75"/>
  <cols>
    <col min="1" max="1" width="71.7109375" style="1" customWidth="1"/>
    <col min="2" max="2" width="13.57421875" style="1" customWidth="1"/>
    <col min="3" max="16384" width="9.140625" style="1" customWidth="1"/>
  </cols>
  <sheetData>
    <row r="1" spans="1:2" ht="15.75">
      <c r="A1" s="410" t="s">
        <v>247</v>
      </c>
      <c r="B1" s="410"/>
    </row>
    <row r="2" spans="1:2" ht="15" customHeight="1">
      <c r="A2" s="396" t="s">
        <v>354</v>
      </c>
      <c r="B2" s="396"/>
    </row>
    <row r="3" spans="1:2" ht="15" customHeight="1">
      <c r="A3" s="396" t="s">
        <v>519</v>
      </c>
      <c r="B3" s="396"/>
    </row>
    <row r="4" spans="1:2" ht="15" customHeight="1">
      <c r="A4" s="396" t="s">
        <v>488</v>
      </c>
      <c r="B4" s="424"/>
    </row>
    <row r="5" spans="1:2" ht="15" customHeight="1">
      <c r="A5" s="396" t="s">
        <v>1268</v>
      </c>
      <c r="B5" s="396"/>
    </row>
    <row r="6" s="14" customFormat="1" ht="19.5" customHeight="1"/>
    <row r="7" spans="1:2" s="14" customFormat="1" ht="19.5" customHeight="1">
      <c r="A7" s="4"/>
      <c r="B7" s="4"/>
    </row>
    <row r="8" spans="1:2" ht="19.5" customHeight="1">
      <c r="A8" s="105" t="s">
        <v>1269</v>
      </c>
      <c r="B8" s="202" t="s">
        <v>523</v>
      </c>
    </row>
    <row r="9" spans="1:2" ht="19.5" customHeight="1">
      <c r="A9" s="51"/>
      <c r="B9" s="51"/>
    </row>
    <row r="10" ht="19.5" customHeight="1">
      <c r="A10" s="106" t="s">
        <v>489</v>
      </c>
    </row>
    <row r="11" ht="19.5" customHeight="1">
      <c r="A11" s="53" t="s">
        <v>694</v>
      </c>
    </row>
    <row r="12" spans="1:2" ht="19.5" customHeight="1">
      <c r="A12" s="1" t="s">
        <v>490</v>
      </c>
      <c r="B12" s="9">
        <v>685000</v>
      </c>
    </row>
    <row r="13" spans="1:2" ht="19.5" customHeight="1">
      <c r="A13" s="1" t="s">
        <v>32</v>
      </c>
      <c r="B13" s="9">
        <v>35000</v>
      </c>
    </row>
    <row r="14" spans="1:2" ht="19.5" customHeight="1">
      <c r="A14" s="1" t="s">
        <v>491</v>
      </c>
      <c r="B14" s="9">
        <v>2000</v>
      </c>
    </row>
    <row r="15" spans="1:2" ht="19.5" customHeight="1">
      <c r="A15" s="1" t="s">
        <v>1742</v>
      </c>
      <c r="B15" s="9">
        <v>1000</v>
      </c>
    </row>
    <row r="16" spans="1:2" ht="19.5" customHeight="1">
      <c r="A16" s="1" t="s">
        <v>1203</v>
      </c>
      <c r="B16" s="9">
        <v>2000</v>
      </c>
    </row>
    <row r="17" spans="1:2" ht="19.5" customHeight="1">
      <c r="A17" s="1" t="s">
        <v>1204</v>
      </c>
      <c r="B17" s="9">
        <v>3000</v>
      </c>
    </row>
    <row r="18" spans="1:2" ht="19.5" customHeight="1">
      <c r="A18" s="1" t="s">
        <v>1505</v>
      </c>
      <c r="B18" s="9">
        <v>54215</v>
      </c>
    </row>
    <row r="19" spans="1:2" ht="19.5" customHeight="1">
      <c r="A19" s="1" t="s">
        <v>1205</v>
      </c>
      <c r="B19" s="9">
        <v>75000</v>
      </c>
    </row>
    <row r="20" spans="1:2" ht="19.5" customHeight="1">
      <c r="A20" s="108" t="s">
        <v>492</v>
      </c>
      <c r="B20" s="9">
        <v>3000</v>
      </c>
    </row>
    <row r="21" spans="1:2" s="172" customFormat="1" ht="19.5" customHeight="1">
      <c r="A21" s="291" t="s">
        <v>1349</v>
      </c>
      <c r="B21" s="9">
        <v>2000</v>
      </c>
    </row>
    <row r="22" spans="1:2" s="172" customFormat="1" ht="19.5" customHeight="1">
      <c r="A22" s="291"/>
      <c r="B22" s="9"/>
    </row>
    <row r="23" spans="1:2" s="8" customFormat="1" ht="19.5" customHeight="1">
      <c r="A23" s="109" t="s">
        <v>493</v>
      </c>
      <c r="B23" s="13">
        <f>SUM(B12:B22)</f>
        <v>862215</v>
      </c>
    </row>
    <row r="24" spans="1:2" ht="19.5" customHeight="1">
      <c r="A24" s="108"/>
      <c r="B24" s="9"/>
    </row>
    <row r="25" spans="1:2" ht="19.5" customHeight="1">
      <c r="A25" s="106" t="s">
        <v>494</v>
      </c>
      <c r="B25" s="9"/>
    </row>
    <row r="26" spans="1:2" ht="19.5" customHeight="1">
      <c r="A26" s="1" t="s">
        <v>495</v>
      </c>
      <c r="B26" s="9">
        <v>13785</v>
      </c>
    </row>
    <row r="27" spans="1:2" s="8" customFormat="1" ht="19.5" customHeight="1">
      <c r="A27" s="8" t="s">
        <v>496</v>
      </c>
      <c r="B27" s="13">
        <f>SUM(B26:B26)</f>
        <v>13785</v>
      </c>
    </row>
    <row r="28" ht="19.5" customHeight="1">
      <c r="B28" s="9"/>
    </row>
    <row r="29" spans="1:2" s="8" customFormat="1" ht="19.5" customHeight="1">
      <c r="A29" s="8" t="s">
        <v>497</v>
      </c>
      <c r="B29" s="13">
        <f>B23+B27</f>
        <v>876000</v>
      </c>
    </row>
    <row r="30" s="8" customFormat="1" ht="19.5" customHeight="1">
      <c r="B30" s="13"/>
    </row>
    <row r="31" ht="19.5" customHeight="1">
      <c r="A31" s="110"/>
    </row>
    <row r="32" ht="15" customHeight="1"/>
  </sheetData>
  <mergeCells count="5">
    <mergeCell ref="A5:B5"/>
    <mergeCell ref="A1:B1"/>
    <mergeCell ref="A2:B2"/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0"/>
  </sheetPr>
  <dimension ref="A1:H98"/>
  <sheetViews>
    <sheetView workbookViewId="0" topLeftCell="A1">
      <selection activeCell="D75" sqref="D75"/>
    </sheetView>
  </sheetViews>
  <sheetFormatPr defaultColWidth="11.421875" defaultRowHeight="15" customHeight="1"/>
  <cols>
    <col min="1" max="1" width="61.57421875" style="1" customWidth="1"/>
    <col min="2" max="2" width="11.00390625" style="1" bestFit="1" customWidth="1"/>
    <col min="3" max="3" width="10.57421875" style="1" customWidth="1"/>
    <col min="4" max="4" width="10.421875" style="1" customWidth="1"/>
    <col min="5" max="16384" width="11.421875" style="1" customWidth="1"/>
  </cols>
  <sheetData>
    <row r="1" spans="3:4" ht="15" customHeight="1">
      <c r="C1" s="404" t="s">
        <v>1713</v>
      </c>
      <c r="D1" s="404"/>
    </row>
    <row r="2" spans="1:4" ht="15" customHeight="1">
      <c r="A2" s="396" t="s">
        <v>354</v>
      </c>
      <c r="B2" s="396"/>
      <c r="C2" s="396"/>
      <c r="D2" s="396"/>
    </row>
    <row r="3" spans="1:4" ht="15" customHeight="1">
      <c r="A3" s="396" t="s">
        <v>1431</v>
      </c>
      <c r="B3" s="396"/>
      <c r="C3" s="396"/>
      <c r="D3" s="396"/>
    </row>
    <row r="4" spans="1:4" ht="15" customHeight="1">
      <c r="A4" s="396" t="s">
        <v>519</v>
      </c>
      <c r="B4" s="396"/>
      <c r="C4" s="396"/>
      <c r="D4" s="396"/>
    </row>
    <row r="5" spans="1:4" ht="15" customHeight="1">
      <c r="A5" s="396" t="s">
        <v>771</v>
      </c>
      <c r="B5" s="396"/>
      <c r="C5" s="396"/>
      <c r="D5" s="396"/>
    </row>
    <row r="6" spans="1:4" ht="15" customHeight="1">
      <c r="A6" s="398" t="s">
        <v>1268</v>
      </c>
      <c r="B6" s="398"/>
      <c r="C6" s="398"/>
      <c r="D6" s="398"/>
    </row>
    <row r="7" spans="1:4" ht="15" customHeight="1">
      <c r="A7" s="23"/>
      <c r="B7" s="23"/>
      <c r="C7" s="23"/>
      <c r="D7" s="23"/>
    </row>
    <row r="8" spans="1:4" ht="15" customHeight="1">
      <c r="A8" s="425" t="s">
        <v>1269</v>
      </c>
      <c r="B8" s="402" t="s">
        <v>520</v>
      </c>
      <c r="C8" s="402" t="s">
        <v>521</v>
      </c>
      <c r="D8" s="402" t="s">
        <v>522</v>
      </c>
    </row>
    <row r="9" spans="1:4" ht="15" customHeight="1">
      <c r="A9" s="426"/>
      <c r="B9" s="403"/>
      <c r="C9" s="403"/>
      <c r="D9" s="403"/>
    </row>
    <row r="10" spans="1:4" ht="15" customHeight="1">
      <c r="A10" s="22" t="s">
        <v>772</v>
      </c>
      <c r="B10" s="41"/>
      <c r="C10" s="41"/>
      <c r="D10" s="41"/>
    </row>
    <row r="11" spans="1:4" ht="15" customHeight="1">
      <c r="A11" s="41"/>
      <c r="B11" s="41"/>
      <c r="C11" s="41"/>
      <c r="D11" s="41"/>
    </row>
    <row r="12" spans="1:4" ht="15" customHeight="1">
      <c r="A12" s="42" t="s">
        <v>897</v>
      </c>
      <c r="B12" s="11"/>
      <c r="C12" s="11"/>
      <c r="D12" s="11"/>
    </row>
    <row r="13" spans="1:4" ht="15" customHeight="1">
      <c r="A13" s="43" t="s">
        <v>789</v>
      </c>
      <c r="B13" s="11">
        <v>661295</v>
      </c>
      <c r="C13" s="11">
        <v>22456</v>
      </c>
      <c r="D13" s="11">
        <v>27670</v>
      </c>
    </row>
    <row r="14" spans="1:4" ht="15" customHeight="1">
      <c r="A14" s="43" t="s">
        <v>1077</v>
      </c>
      <c r="B14" s="11">
        <v>1071</v>
      </c>
      <c r="C14" s="11">
        <v>1323</v>
      </c>
      <c r="D14" s="11">
        <v>1300</v>
      </c>
    </row>
    <row r="15" spans="1:4" ht="15" customHeight="1">
      <c r="A15" s="43" t="s">
        <v>1078</v>
      </c>
      <c r="B15" s="11">
        <v>25321</v>
      </c>
      <c r="C15" s="11">
        <v>218</v>
      </c>
      <c r="D15" s="11">
        <v>300</v>
      </c>
    </row>
    <row r="16" spans="1:4" ht="15" customHeight="1">
      <c r="A16" s="43" t="s">
        <v>1396</v>
      </c>
      <c r="B16" s="11">
        <v>5494</v>
      </c>
      <c r="C16" s="11">
        <v>3668</v>
      </c>
      <c r="D16" s="11">
        <v>14483</v>
      </c>
    </row>
    <row r="17" spans="1:4" ht="15" customHeight="1">
      <c r="A17" s="43" t="s">
        <v>1397</v>
      </c>
      <c r="B17" s="11">
        <v>7602</v>
      </c>
      <c r="C17" s="11">
        <v>2000</v>
      </c>
      <c r="D17" s="11"/>
    </row>
    <row r="18" spans="1:4" ht="15" customHeight="1">
      <c r="A18" s="43" t="s">
        <v>908</v>
      </c>
      <c r="B18" s="11">
        <v>5006</v>
      </c>
      <c r="C18" s="11">
        <v>4159</v>
      </c>
      <c r="D18" s="11">
        <v>3686</v>
      </c>
    </row>
    <row r="19" spans="1:4" ht="15" customHeight="1">
      <c r="A19" s="42" t="s">
        <v>889</v>
      </c>
      <c r="B19" s="12">
        <f>SUM(B13:B18)</f>
        <v>705789</v>
      </c>
      <c r="C19" s="12">
        <f>SUM(C13:C18)</f>
        <v>33824</v>
      </c>
      <c r="D19" s="12">
        <f>SUM(D13:D18)</f>
        <v>47439</v>
      </c>
    </row>
    <row r="20" spans="1:4" ht="15" customHeight="1">
      <c r="A20" s="43" t="s">
        <v>890</v>
      </c>
      <c r="B20" s="11">
        <v>358</v>
      </c>
      <c r="C20" s="11">
        <v>6793</v>
      </c>
      <c r="D20" s="11">
        <v>743104</v>
      </c>
    </row>
    <row r="21" spans="1:4" ht="15" customHeight="1">
      <c r="A21" s="44" t="s">
        <v>898</v>
      </c>
      <c r="B21" s="12">
        <f>B19+B20</f>
        <v>706147</v>
      </c>
      <c r="C21" s="12">
        <f>C19+C20</f>
        <v>40617</v>
      </c>
      <c r="D21" s="12">
        <f>D19+D20</f>
        <v>790543</v>
      </c>
    </row>
    <row r="22" spans="1:4" ht="15" customHeight="1">
      <c r="A22" s="44"/>
      <c r="B22" s="12"/>
      <c r="C22" s="12"/>
      <c r="D22" s="12"/>
    </row>
    <row r="23" spans="1:4" ht="15" customHeight="1">
      <c r="A23" s="42" t="s">
        <v>896</v>
      </c>
      <c r="B23" s="11"/>
      <c r="C23" s="11"/>
      <c r="D23" s="11"/>
    </row>
    <row r="24" spans="1:4" ht="15" customHeight="1">
      <c r="A24" s="43" t="s">
        <v>1070</v>
      </c>
      <c r="B24" s="11">
        <v>234453</v>
      </c>
      <c r="C24" s="11">
        <v>165123</v>
      </c>
      <c r="D24" s="11">
        <v>129652</v>
      </c>
    </row>
    <row r="25" spans="1:4" ht="15" customHeight="1">
      <c r="A25" s="43" t="s">
        <v>773</v>
      </c>
      <c r="B25" s="11">
        <v>1339306</v>
      </c>
      <c r="C25" s="11">
        <v>825223</v>
      </c>
      <c r="D25" s="11">
        <v>785424</v>
      </c>
    </row>
    <row r="26" spans="1:4" ht="15" customHeight="1">
      <c r="A26" s="43" t="s">
        <v>1423</v>
      </c>
      <c r="B26" s="11"/>
      <c r="C26" s="11"/>
      <c r="D26" s="11"/>
    </row>
    <row r="27" spans="1:4" s="36" customFormat="1" ht="15.75">
      <c r="A27" s="36" t="s">
        <v>1424</v>
      </c>
      <c r="B27" s="39">
        <v>273853</v>
      </c>
      <c r="C27" s="39">
        <v>896809</v>
      </c>
      <c r="D27" s="288">
        <v>817136</v>
      </c>
    </row>
    <row r="28" spans="1:4" s="36" customFormat="1" ht="15.75">
      <c r="A28" s="36" t="s">
        <v>1426</v>
      </c>
      <c r="B28" s="39">
        <v>29234</v>
      </c>
      <c r="C28" s="39">
        <v>44345</v>
      </c>
      <c r="D28" s="39">
        <v>92844</v>
      </c>
    </row>
    <row r="29" spans="1:4" s="36" customFormat="1" ht="15.75">
      <c r="A29" s="36" t="s">
        <v>1425</v>
      </c>
      <c r="B29" s="39"/>
      <c r="C29" s="39"/>
      <c r="D29" s="40"/>
    </row>
    <row r="30" spans="1:4" ht="15" customHeight="1">
      <c r="A30" s="45" t="s">
        <v>774</v>
      </c>
      <c r="B30" s="46">
        <f>SUM(B27:B29)</f>
        <v>303087</v>
      </c>
      <c r="C30" s="46">
        <f>SUM(C27:C29)</f>
        <v>941154</v>
      </c>
      <c r="D30" s="46">
        <f>SUM(D27:D29)</f>
        <v>909980</v>
      </c>
    </row>
    <row r="31" spans="1:4" ht="15" customHeight="1">
      <c r="A31" s="42" t="s">
        <v>891</v>
      </c>
      <c r="B31" s="12">
        <f>B24+B25+B30</f>
        <v>1876846</v>
      </c>
      <c r="C31" s="12">
        <f>C24+C25+C30</f>
        <v>1931500</v>
      </c>
      <c r="D31" s="12">
        <f>D24+D25+D30</f>
        <v>1825056</v>
      </c>
    </row>
    <row r="32" spans="1:4" ht="15" customHeight="1">
      <c r="A32" s="43" t="s">
        <v>893</v>
      </c>
      <c r="B32" s="11">
        <v>65612</v>
      </c>
      <c r="C32" s="11">
        <v>250493</v>
      </c>
      <c r="D32" s="12">
        <v>267385</v>
      </c>
    </row>
    <row r="33" spans="1:4" ht="15" customHeight="1">
      <c r="A33" s="42" t="s">
        <v>895</v>
      </c>
      <c r="B33" s="12">
        <f>B31+B32</f>
        <v>1942458</v>
      </c>
      <c r="C33" s="12">
        <f>C31+C32</f>
        <v>2181993</v>
      </c>
      <c r="D33" s="12">
        <f>D31+D32</f>
        <v>2092441</v>
      </c>
    </row>
    <row r="34" spans="1:4" ht="15" customHeight="1">
      <c r="A34" s="44" t="s">
        <v>894</v>
      </c>
      <c r="B34" s="12">
        <f>B19+B31</f>
        <v>2582635</v>
      </c>
      <c r="C34" s="12">
        <f>C19+C31</f>
        <v>1965324</v>
      </c>
      <c r="D34" s="12">
        <f>D19+D31</f>
        <v>1872495</v>
      </c>
    </row>
    <row r="35" spans="1:4" ht="15" customHeight="1">
      <c r="A35" s="44"/>
      <c r="B35" s="12"/>
      <c r="C35" s="12"/>
      <c r="D35" s="12"/>
    </row>
    <row r="36" spans="1:4" s="8" customFormat="1" ht="15" customHeight="1">
      <c r="A36" s="44" t="s">
        <v>775</v>
      </c>
      <c r="B36" s="12">
        <f>B34+B20+B32</f>
        <v>2648605</v>
      </c>
      <c r="C36" s="12">
        <f>C34+C20+C32</f>
        <v>2222610</v>
      </c>
      <c r="D36" s="12">
        <f>D34+D20+D32</f>
        <v>2882984</v>
      </c>
    </row>
    <row r="37" spans="1:4" s="8" customFormat="1" ht="15" customHeight="1">
      <c r="A37" s="44"/>
      <c r="B37" s="12"/>
      <c r="C37" s="12"/>
      <c r="D37" s="12"/>
    </row>
    <row r="38" spans="1:4" s="8" customFormat="1" ht="15" customHeight="1">
      <c r="A38" s="44" t="s">
        <v>563</v>
      </c>
      <c r="B38" s="12"/>
      <c r="C38" s="12"/>
      <c r="D38" s="12"/>
    </row>
    <row r="39" spans="1:4" s="8" customFormat="1" ht="15" customHeight="1">
      <c r="A39" s="54" t="s">
        <v>901</v>
      </c>
      <c r="B39" s="11"/>
      <c r="C39" s="12"/>
      <c r="D39" s="12"/>
    </row>
    <row r="40" spans="1:4" s="8" customFormat="1" ht="15" customHeight="1">
      <c r="A40" s="43" t="s">
        <v>716</v>
      </c>
      <c r="B40" s="11">
        <v>9420</v>
      </c>
      <c r="C40" s="11">
        <v>9420</v>
      </c>
      <c r="D40" s="11">
        <v>9420</v>
      </c>
    </row>
    <row r="41" spans="1:4" s="8" customFormat="1" ht="15" customHeight="1">
      <c r="A41" s="43" t="s">
        <v>1439</v>
      </c>
      <c r="B41" s="11">
        <v>32606</v>
      </c>
      <c r="C41" s="11">
        <v>22605</v>
      </c>
      <c r="D41" s="11"/>
    </row>
    <row r="42" spans="1:4" s="8" customFormat="1" ht="15" customHeight="1">
      <c r="A42" s="43" t="s">
        <v>900</v>
      </c>
      <c r="B42" s="11"/>
      <c r="C42" s="11"/>
      <c r="D42" s="11"/>
    </row>
    <row r="43" spans="1:4" s="8" customFormat="1" ht="15" customHeight="1">
      <c r="A43" s="44" t="s">
        <v>1375</v>
      </c>
      <c r="B43" s="12">
        <f>SUM(B40:B41)-B42</f>
        <v>42026</v>
      </c>
      <c r="C43" s="12">
        <f>SUM(C40:C41)-C42</f>
        <v>32025</v>
      </c>
      <c r="D43" s="12">
        <f>SUM(D40:D41)-D42</f>
        <v>9420</v>
      </c>
    </row>
    <row r="44" spans="1:4" s="8" customFormat="1" ht="15" customHeight="1">
      <c r="A44" s="44" t="s">
        <v>776</v>
      </c>
      <c r="B44" s="12">
        <f>B36+B43</f>
        <v>2690631</v>
      </c>
      <c r="C44" s="12">
        <f>C36+C43</f>
        <v>2254635</v>
      </c>
      <c r="D44" s="12">
        <f>D36+D43</f>
        <v>2892404</v>
      </c>
    </row>
    <row r="45" spans="1:4" s="8" customFormat="1" ht="15" customHeight="1">
      <c r="A45" s="44"/>
      <c r="B45" s="12"/>
      <c r="C45" s="12"/>
      <c r="D45" s="12"/>
    </row>
    <row r="46" spans="1:4" s="8" customFormat="1" ht="32.25" customHeight="1">
      <c r="A46" s="44"/>
      <c r="B46" s="12"/>
      <c r="C46" s="12"/>
      <c r="D46" s="12"/>
    </row>
    <row r="47" spans="1:4" ht="15" customHeight="1">
      <c r="A47" s="425" t="s">
        <v>1269</v>
      </c>
      <c r="B47" s="402" t="s">
        <v>520</v>
      </c>
      <c r="C47" s="402" t="s">
        <v>521</v>
      </c>
      <c r="D47" s="402" t="s">
        <v>522</v>
      </c>
    </row>
    <row r="48" spans="1:4" ht="15" customHeight="1">
      <c r="A48" s="426"/>
      <c r="B48" s="403"/>
      <c r="C48" s="403"/>
      <c r="D48" s="403"/>
    </row>
    <row r="49" spans="1:4" ht="15" customHeight="1">
      <c r="A49" s="22" t="s">
        <v>777</v>
      </c>
      <c r="B49" s="11"/>
      <c r="C49" s="11"/>
      <c r="D49" s="11"/>
    </row>
    <row r="50" spans="1:4" ht="15" customHeight="1">
      <c r="A50" s="42" t="s">
        <v>902</v>
      </c>
      <c r="B50" s="11"/>
      <c r="C50" s="11"/>
      <c r="D50" s="11"/>
    </row>
    <row r="51" spans="1:4" ht="15" customHeight="1">
      <c r="A51" s="43" t="s">
        <v>778</v>
      </c>
      <c r="B51" s="11">
        <v>31903</v>
      </c>
      <c r="C51" s="11">
        <v>22175</v>
      </c>
      <c r="D51" s="11">
        <v>134502</v>
      </c>
    </row>
    <row r="52" spans="1:4" ht="15" customHeight="1">
      <c r="A52" s="43" t="s">
        <v>779</v>
      </c>
      <c r="B52" s="11">
        <v>79708</v>
      </c>
      <c r="C52" s="11">
        <v>107710</v>
      </c>
      <c r="D52" s="9">
        <v>208719</v>
      </c>
    </row>
    <row r="53" spans="1:4" ht="15" customHeight="1">
      <c r="A53" s="43" t="s">
        <v>1430</v>
      </c>
      <c r="B53" s="11">
        <v>70000</v>
      </c>
      <c r="C53" s="11"/>
      <c r="D53" s="11"/>
    </row>
    <row r="54" spans="1:4" ht="15" customHeight="1">
      <c r="A54" s="43" t="s">
        <v>1429</v>
      </c>
      <c r="B54" s="11">
        <v>900</v>
      </c>
      <c r="C54" s="11">
        <v>159</v>
      </c>
      <c r="D54" s="11"/>
    </row>
    <row r="55" spans="1:4" ht="15" customHeight="1">
      <c r="A55" s="43" t="s">
        <v>1428</v>
      </c>
      <c r="B55" s="11">
        <v>1895</v>
      </c>
      <c r="C55" s="11">
        <v>10760</v>
      </c>
      <c r="D55" s="11">
        <v>2250</v>
      </c>
    </row>
    <row r="56" spans="1:4" ht="15" customHeight="1">
      <c r="A56" s="43" t="s">
        <v>590</v>
      </c>
      <c r="B56" s="11"/>
      <c r="C56" s="11">
        <v>1600</v>
      </c>
      <c r="D56" s="11">
        <v>3000</v>
      </c>
    </row>
    <row r="57" spans="1:4" ht="15" customHeight="1">
      <c r="A57" s="127" t="s">
        <v>903</v>
      </c>
      <c r="B57" s="46">
        <f>SUM(B51:B56)</f>
        <v>184406</v>
      </c>
      <c r="C57" s="46">
        <f>SUM(C51:C56)</f>
        <v>142404</v>
      </c>
      <c r="D57" s="46">
        <f>SUM(D51:D56)</f>
        <v>348471</v>
      </c>
    </row>
    <row r="58" spans="1:4" ht="15" customHeight="1">
      <c r="A58" s="43" t="s">
        <v>1433</v>
      </c>
      <c r="B58" s="11"/>
      <c r="C58" s="11"/>
      <c r="D58" s="11"/>
    </row>
    <row r="59" spans="1:8" ht="15" customHeight="1">
      <c r="A59" s="43" t="s">
        <v>1434</v>
      </c>
      <c r="B59" s="11">
        <f>'m-gamesz '!B14</f>
        <v>13067</v>
      </c>
      <c r="C59" s="11">
        <f>'m-gamesz '!C14</f>
        <v>13785</v>
      </c>
      <c r="D59" s="11">
        <f>'m-gamesz '!D14</f>
        <v>1000</v>
      </c>
      <c r="H59" s="9"/>
    </row>
    <row r="60" spans="1:4" ht="15" customHeight="1">
      <c r="A60" s="43" t="s">
        <v>1435</v>
      </c>
      <c r="B60" s="11">
        <f>'m-Bibó '!B13</f>
        <v>0</v>
      </c>
      <c r="C60" s="11">
        <f>'m-Bibó '!C13</f>
        <v>431</v>
      </c>
      <c r="D60" s="11">
        <f>'m-Bibó '!D13</f>
        <v>0</v>
      </c>
    </row>
    <row r="61" spans="1:4" ht="15" customHeight="1">
      <c r="A61" s="43" t="s">
        <v>1436</v>
      </c>
      <c r="B61" s="11">
        <f>'m-Illyés '!B13</f>
        <v>8473</v>
      </c>
      <c r="C61" s="11">
        <f>'m-Illyés '!C13</f>
        <v>10287</v>
      </c>
      <c r="D61" s="11">
        <f>'m-Illyés '!D13</f>
        <v>0</v>
      </c>
    </row>
    <row r="62" spans="1:4" ht="15" customHeight="1">
      <c r="A62" s="43" t="s">
        <v>1437</v>
      </c>
      <c r="B62" s="11">
        <f>'m-ovoda '!B13</f>
        <v>0</v>
      </c>
      <c r="C62" s="11">
        <f>'m-ovoda '!C13</f>
        <v>143</v>
      </c>
      <c r="D62" s="11">
        <f>'m-ovoda '!D13</f>
        <v>0</v>
      </c>
    </row>
    <row r="63" spans="1:4" ht="15" customHeight="1">
      <c r="A63" s="43" t="s">
        <v>555</v>
      </c>
      <c r="B63" s="11">
        <f>'m-Teréz A '!B13</f>
        <v>0</v>
      </c>
      <c r="C63" s="11">
        <f>'m-Teréz A '!C13</f>
        <v>490</v>
      </c>
      <c r="D63" s="11">
        <f>'m-Teréz A '!D13</f>
        <v>400</v>
      </c>
    </row>
    <row r="64" spans="1:4" ht="15" customHeight="1">
      <c r="A64" s="43" t="s">
        <v>1339</v>
      </c>
      <c r="B64" s="11">
        <f>'m-Festetics'!B13</f>
        <v>300</v>
      </c>
      <c r="C64" s="11">
        <f>'m-Festetics'!C13</f>
        <v>2347</v>
      </c>
      <c r="D64" s="11">
        <f>'m-Festetics'!D13</f>
        <v>200</v>
      </c>
    </row>
    <row r="65" spans="1:4" ht="15" customHeight="1">
      <c r="A65" s="43" t="s">
        <v>556</v>
      </c>
      <c r="B65" s="46">
        <f>SUM(B59:B64)</f>
        <v>21840</v>
      </c>
      <c r="C65" s="46">
        <f>SUM(C59:C64)</f>
        <v>27483</v>
      </c>
      <c r="D65" s="46">
        <f>SUM(D59:D64)</f>
        <v>1600</v>
      </c>
    </row>
    <row r="66" spans="1:4" ht="15" customHeight="1">
      <c r="A66" s="44" t="s">
        <v>904</v>
      </c>
      <c r="B66" s="12">
        <f>SUM(B51:B56)+B65</f>
        <v>206246</v>
      </c>
      <c r="C66" s="12">
        <f>SUM(C51:C56)+C65</f>
        <v>169887</v>
      </c>
      <c r="D66" s="12">
        <f>SUM(D51:D56)+D65</f>
        <v>350071</v>
      </c>
    </row>
    <row r="67" spans="1:4" ht="6" customHeight="1">
      <c r="A67" s="44"/>
      <c r="B67" s="12"/>
      <c r="C67" s="12"/>
      <c r="D67" s="12"/>
    </row>
    <row r="68" spans="1:4" s="8" customFormat="1" ht="15" customHeight="1">
      <c r="A68" s="42" t="s">
        <v>128</v>
      </c>
      <c r="B68" s="12"/>
      <c r="C68" s="12"/>
      <c r="D68" s="12"/>
    </row>
    <row r="69" spans="1:4" ht="15" customHeight="1">
      <c r="A69" s="43" t="s">
        <v>780</v>
      </c>
      <c r="B69" s="11">
        <v>232250</v>
      </c>
      <c r="C69" s="11">
        <v>251096</v>
      </c>
      <c r="D69" s="11">
        <v>258575</v>
      </c>
    </row>
    <row r="70" spans="1:4" ht="15" customHeight="1">
      <c r="A70" s="43" t="s">
        <v>781</v>
      </c>
      <c r="B70" s="11">
        <v>68895</v>
      </c>
      <c r="C70" s="11">
        <v>72428</v>
      </c>
      <c r="D70" s="11">
        <v>76364</v>
      </c>
    </row>
    <row r="71" spans="1:4" ht="15" customHeight="1">
      <c r="A71" s="43" t="s">
        <v>782</v>
      </c>
      <c r="B71" s="11">
        <v>306163</v>
      </c>
      <c r="C71" s="11">
        <v>182465</v>
      </c>
      <c r="D71" s="11">
        <v>241830</v>
      </c>
    </row>
    <row r="72" spans="1:4" ht="15" customHeight="1">
      <c r="A72" s="43" t="s">
        <v>783</v>
      </c>
      <c r="B72" s="11">
        <v>51900</v>
      </c>
      <c r="C72" s="11">
        <v>48979</v>
      </c>
      <c r="D72" s="11">
        <v>51431</v>
      </c>
    </row>
    <row r="73" spans="1:4" ht="15" customHeight="1">
      <c r="A73" s="43" t="s">
        <v>784</v>
      </c>
      <c r="B73" s="11">
        <v>71606</v>
      </c>
      <c r="C73" s="11">
        <v>82280</v>
      </c>
      <c r="D73" s="11">
        <v>77955</v>
      </c>
    </row>
    <row r="74" spans="1:4" ht="15" customHeight="1">
      <c r="A74" s="43" t="s">
        <v>785</v>
      </c>
      <c r="B74" s="11"/>
      <c r="C74" s="11"/>
      <c r="D74" s="11"/>
    </row>
    <row r="75" spans="1:4" ht="15" customHeight="1">
      <c r="A75" s="43" t="s">
        <v>786</v>
      </c>
      <c r="B75" s="11">
        <v>25252</v>
      </c>
      <c r="C75" s="11">
        <v>30809</v>
      </c>
      <c r="D75" s="274">
        <v>34635</v>
      </c>
    </row>
    <row r="76" spans="1:4" ht="15" customHeight="1">
      <c r="A76" s="127" t="s">
        <v>905</v>
      </c>
      <c r="B76" s="46">
        <f>SUM(B69:B75)</f>
        <v>756066</v>
      </c>
      <c r="C76" s="46">
        <f>SUM(C69:C75)</f>
        <v>668057</v>
      </c>
      <c r="D76" s="46">
        <f>SUM(D69:D75)</f>
        <v>740790</v>
      </c>
    </row>
    <row r="77" spans="1:5" ht="15" customHeight="1">
      <c r="A77" s="43" t="s">
        <v>1432</v>
      </c>
      <c r="B77" s="11"/>
      <c r="C77" s="274"/>
      <c r="D77" s="11"/>
      <c r="E77" s="172"/>
    </row>
    <row r="78" spans="1:4" ht="15" customHeight="1">
      <c r="A78" s="43" t="s">
        <v>1434</v>
      </c>
      <c r="B78" s="11">
        <f>'m-gamesz '!B24</f>
        <v>232370</v>
      </c>
      <c r="C78" s="11">
        <f>'m-gamesz '!C24</f>
        <v>258533</v>
      </c>
      <c r="D78" s="11">
        <f>'m-gamesz '!D24</f>
        <v>236962</v>
      </c>
    </row>
    <row r="79" spans="1:4" ht="15" customHeight="1">
      <c r="A79" s="43" t="s">
        <v>1435</v>
      </c>
      <c r="B79" s="11">
        <f>'m-Bibó '!B23</f>
        <v>145860</v>
      </c>
      <c r="C79" s="11">
        <f>'m-Bibó '!C23</f>
        <v>154171</v>
      </c>
      <c r="D79" s="11">
        <f>'m-Bibó '!D23</f>
        <v>132071</v>
      </c>
    </row>
    <row r="80" spans="1:4" ht="15" customHeight="1">
      <c r="A80" s="43" t="s">
        <v>1436</v>
      </c>
      <c r="B80" s="11">
        <f>'m-Illyés '!B23</f>
        <v>259102</v>
      </c>
      <c r="C80" s="11">
        <f>'m-Illyés '!C23</f>
        <v>266679</v>
      </c>
      <c r="D80" s="11">
        <f>'m-Illyés '!D23</f>
        <v>248188</v>
      </c>
    </row>
    <row r="81" spans="1:4" ht="15" customHeight="1">
      <c r="A81" s="43" t="s">
        <v>1437</v>
      </c>
      <c r="B81" s="11">
        <f>'m-ovoda '!B23</f>
        <v>104206</v>
      </c>
      <c r="C81" s="11">
        <f>'m-ovoda '!C23</f>
        <v>114246</v>
      </c>
      <c r="D81" s="11">
        <f>'m-ovoda '!D23</f>
        <v>101613</v>
      </c>
    </row>
    <row r="82" spans="1:4" ht="15" customHeight="1">
      <c r="A82" s="43" t="s">
        <v>555</v>
      </c>
      <c r="B82" s="11">
        <f>'m-Teréz A '!B23</f>
        <v>100181</v>
      </c>
      <c r="C82" s="11">
        <f>'m-Teréz A '!C23</f>
        <v>119158</v>
      </c>
      <c r="D82" s="11">
        <f>'m-Teréz A '!D23</f>
        <v>110622</v>
      </c>
    </row>
    <row r="83" spans="1:4" ht="15" customHeight="1">
      <c r="A83" s="43" t="s">
        <v>1339</v>
      </c>
      <c r="B83" s="11">
        <f>'m-Festetics'!B23</f>
        <v>46578</v>
      </c>
      <c r="C83" s="11">
        <f>'m-Festetics'!C23</f>
        <v>58247</v>
      </c>
      <c r="D83" s="11">
        <f>'m-Festetics'!D23</f>
        <v>58587</v>
      </c>
    </row>
    <row r="84" spans="1:4" ht="15" customHeight="1">
      <c r="A84" s="43" t="s">
        <v>1438</v>
      </c>
      <c r="B84" s="290">
        <f>SUM(B78:B83)</f>
        <v>888297</v>
      </c>
      <c r="C84" s="290">
        <f>SUM(C78:C83)</f>
        <v>971034</v>
      </c>
      <c r="D84" s="290">
        <f>SUM(D78:D83)</f>
        <v>888043</v>
      </c>
    </row>
    <row r="85" spans="1:4" ht="15" customHeight="1">
      <c r="A85" s="42" t="s">
        <v>978</v>
      </c>
      <c r="B85" s="12">
        <f>B76+B84</f>
        <v>1644363</v>
      </c>
      <c r="C85" s="12">
        <f>C76+C84</f>
        <v>1639091</v>
      </c>
      <c r="D85" s="12">
        <f>D76+D84</f>
        <v>1628833</v>
      </c>
    </row>
    <row r="86" spans="1:4" ht="15" customHeight="1">
      <c r="A86" s="42" t="s">
        <v>787</v>
      </c>
      <c r="B86" s="12">
        <f>B66+B85</f>
        <v>1850609</v>
      </c>
      <c r="C86" s="12">
        <f>C66+C85</f>
        <v>1808978</v>
      </c>
      <c r="D86" s="12">
        <f>D66+D85</f>
        <v>1978904</v>
      </c>
    </row>
    <row r="87" spans="1:4" ht="8.25" customHeight="1">
      <c r="A87" s="42"/>
      <c r="B87" s="12"/>
      <c r="C87" s="12"/>
      <c r="D87" s="12"/>
    </row>
    <row r="88" spans="1:4" ht="15" customHeight="1">
      <c r="A88" s="44" t="s">
        <v>563</v>
      </c>
      <c r="B88" s="12"/>
      <c r="C88" s="12"/>
      <c r="D88" s="12"/>
    </row>
    <row r="89" spans="1:4" ht="15" customHeight="1">
      <c r="A89" s="54" t="s">
        <v>1441</v>
      </c>
      <c r="B89" s="11"/>
      <c r="C89" s="11"/>
      <c r="D89" s="11"/>
    </row>
    <row r="90" spans="1:4" ht="15" customHeight="1">
      <c r="A90" s="43" t="s">
        <v>906</v>
      </c>
      <c r="B90" s="11">
        <v>37500</v>
      </c>
      <c r="C90" s="11">
        <v>37500</v>
      </c>
      <c r="D90" s="11">
        <v>37500</v>
      </c>
    </row>
    <row r="91" spans="1:4" ht="15" customHeight="1">
      <c r="A91" s="43" t="s">
        <v>1374</v>
      </c>
      <c r="B91" s="11"/>
      <c r="C91" s="11"/>
      <c r="D91" s="11"/>
    </row>
    <row r="92" spans="1:4" s="8" customFormat="1" ht="15" customHeight="1">
      <c r="A92" s="42" t="s">
        <v>1375</v>
      </c>
      <c r="B92" s="12">
        <f>SUM(B90:B91)</f>
        <v>37500</v>
      </c>
      <c r="C92" s="12">
        <f>SUM(C90:C91)</f>
        <v>37500</v>
      </c>
      <c r="D92" s="12">
        <f>SUM(D90:D91)</f>
        <v>37500</v>
      </c>
    </row>
    <row r="93" spans="1:4" s="8" customFormat="1" ht="8.25" customHeight="1">
      <c r="A93" s="42"/>
      <c r="B93" s="12"/>
      <c r="C93" s="12"/>
      <c r="D93" s="12"/>
    </row>
    <row r="94" spans="1:4" s="8" customFormat="1" ht="15" customHeight="1">
      <c r="A94" s="42" t="s">
        <v>1068</v>
      </c>
      <c r="B94" s="12"/>
      <c r="C94" s="12"/>
      <c r="D94" s="12">
        <v>876000</v>
      </c>
    </row>
    <row r="95" spans="1:4" s="8" customFormat="1" ht="9.75" customHeight="1">
      <c r="A95" s="42"/>
      <c r="B95" s="12"/>
      <c r="C95" s="12"/>
      <c r="D95" s="12"/>
    </row>
    <row r="96" spans="1:4" s="8" customFormat="1" ht="15" customHeight="1">
      <c r="A96" s="44" t="s">
        <v>788</v>
      </c>
      <c r="B96" s="12">
        <f>B86+B92+B94</f>
        <v>1888109</v>
      </c>
      <c r="C96" s="12">
        <f>C86+C92+C94</f>
        <v>1846478</v>
      </c>
      <c r="D96" s="12">
        <f>D86+D92+D94</f>
        <v>2892404</v>
      </c>
    </row>
    <row r="97" ht="15" customHeight="1">
      <c r="C97" s="9"/>
    </row>
    <row r="98" spans="3:4" ht="15" customHeight="1">
      <c r="C98" s="9"/>
      <c r="D98" s="9"/>
    </row>
  </sheetData>
  <mergeCells count="14">
    <mergeCell ref="A47:A48"/>
    <mergeCell ref="B47:B48"/>
    <mergeCell ref="C47:C48"/>
    <mergeCell ref="D47:D48"/>
    <mergeCell ref="A6:D6"/>
    <mergeCell ref="A8:A9"/>
    <mergeCell ref="B8:B9"/>
    <mergeCell ref="C8:C9"/>
    <mergeCell ref="D8:D9"/>
    <mergeCell ref="C1:D1"/>
    <mergeCell ref="A2:D2"/>
    <mergeCell ref="A4:D4"/>
    <mergeCell ref="A5:D5"/>
    <mergeCell ref="A3:D3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E50"/>
  <sheetViews>
    <sheetView workbookViewId="0" topLeftCell="A47">
      <selection activeCell="A1" sqref="A1:IV50"/>
    </sheetView>
  </sheetViews>
  <sheetFormatPr defaultColWidth="9.140625" defaultRowHeight="12.75"/>
  <cols>
    <col min="1" max="1" width="51.7109375" style="37" customWidth="1"/>
    <col min="2" max="4" width="13.28125" style="38" customWidth="1"/>
    <col min="5" max="16384" width="9.140625" style="38" customWidth="1"/>
  </cols>
  <sheetData>
    <row r="1" ht="15.75">
      <c r="D1" s="136" t="s">
        <v>1093</v>
      </c>
    </row>
    <row r="2" spans="1:4" ht="15.75">
      <c r="A2" s="427" t="s">
        <v>354</v>
      </c>
      <c r="B2" s="427"/>
      <c r="C2" s="427"/>
      <c r="D2" s="427"/>
    </row>
    <row r="3" spans="1:4" ht="15.75">
      <c r="A3" s="427" t="s">
        <v>1094</v>
      </c>
      <c r="B3" s="427"/>
      <c r="C3" s="427"/>
      <c r="D3" s="427"/>
    </row>
    <row r="4" spans="1:4" ht="15.75">
      <c r="A4" s="427" t="s">
        <v>519</v>
      </c>
      <c r="B4" s="427"/>
      <c r="C4" s="427"/>
      <c r="D4" s="427"/>
    </row>
    <row r="5" spans="1:4" ht="15.75">
      <c r="A5" s="427" t="s">
        <v>837</v>
      </c>
      <c r="B5" s="427"/>
      <c r="C5" s="427"/>
      <c r="D5" s="427"/>
    </row>
    <row r="7" spans="1:4" ht="15.75">
      <c r="A7" s="137" t="s">
        <v>1269</v>
      </c>
      <c r="B7" s="204" t="s">
        <v>520</v>
      </c>
      <c r="C7" s="205" t="s">
        <v>521</v>
      </c>
      <c r="D7" s="204" t="s">
        <v>523</v>
      </c>
    </row>
    <row r="8" spans="1:4" ht="15.75">
      <c r="A8" s="138" t="s">
        <v>838</v>
      </c>
      <c r="B8" s="139"/>
      <c r="C8" s="139"/>
      <c r="D8" s="139"/>
    </row>
    <row r="9" spans="1:4" s="141" customFormat="1" ht="15.75">
      <c r="A9" s="140" t="s">
        <v>839</v>
      </c>
      <c r="B9" s="40">
        <f>'m-gamesz '!B9+'m-Bibó '!B8+'m-Illyés '!B8+'m-ovoda '!B8+'m-Teréz A '!B8+'m-Festetics'!B8</f>
        <v>42862</v>
      </c>
      <c r="C9" s="40">
        <f>'m-gamesz '!C9+'m-Bibó '!C8+'m-Illyés '!C8+'m-ovoda '!C8+'m-Teréz A '!C8+'m-Festetics'!C8</f>
        <v>36696</v>
      </c>
      <c r="D9" s="40">
        <f>'m-gamesz '!D9+'m-Bibó '!D8+'m-Illyés '!D8+'m-ovoda '!D8+'m-Teréz A '!D8+'m-Festetics'!D8</f>
        <v>3432</v>
      </c>
    </row>
    <row r="10" spans="1:4" s="141" customFormat="1" ht="15.75">
      <c r="A10" s="36" t="s">
        <v>840</v>
      </c>
      <c r="B10" s="39">
        <f>'m-gamesz '!B10+'m-Bibó '!B9+'m-Illyés '!B9+'m-ovoda '!B9+'m-Teréz A '!B9+'m-Festetics'!B9</f>
        <v>0</v>
      </c>
      <c r="C10" s="39">
        <f>'m-gamesz '!C10+'m-Bibó '!C9+'m-Illyés '!C9+'m-ovoda '!C9+'m-Teréz A '!C9+'m-Festetics'!C9</f>
        <v>833</v>
      </c>
      <c r="D10" s="39">
        <f>'m-gamesz '!D10+'m-Bibó '!D9+'m-Illyés '!D9+'m-ovoda '!D9+'m-Teréz A '!D9+'m-Festetics'!D9</f>
        <v>0</v>
      </c>
    </row>
    <row r="11" spans="1:4" s="141" customFormat="1" ht="15.75">
      <c r="A11" s="36" t="s">
        <v>841</v>
      </c>
      <c r="B11" s="39">
        <f>'m-gamesz '!B11+'m-Bibó '!B10+'m-Illyés '!B10+'m-ovoda '!B10+'m-Teréz A '!B10+'m-Festetics'!B10</f>
        <v>37562</v>
      </c>
      <c r="C11" s="39">
        <f>'m-gamesz '!C11+'m-Bibó '!C10+'m-Illyés '!C10+'m-ovoda '!C10+'m-Teréz A '!C10+'m-Festetics'!C10</f>
        <v>30515</v>
      </c>
      <c r="D11" s="39">
        <f>'m-gamesz '!D11+'m-Bibó '!D10+'m-Illyés '!D10+'m-ovoda '!D10+'m-Teréz A '!D10+'m-Festetics'!D10</f>
        <v>1600</v>
      </c>
    </row>
    <row r="12" spans="1:4" s="141" customFormat="1" ht="15.75">
      <c r="A12" s="36" t="s">
        <v>842</v>
      </c>
      <c r="B12" s="39">
        <f>'m-gamesz '!B12+'m-Bibó '!B11+'m-Illyés '!B11+'m-ovoda '!B11+'m-Teréz A '!B11+'m-Festetics'!B11</f>
        <v>0</v>
      </c>
      <c r="C12" s="39">
        <f>'m-gamesz '!C12+'m-Bibó '!C11+'m-Illyés '!C11+'m-ovoda '!C11+'m-Teréz A '!C11+'m-Festetics'!C11</f>
        <v>0</v>
      </c>
      <c r="D12" s="39">
        <f>'m-gamesz '!D12+'m-Bibó '!D11+'m-Illyés '!D11+'m-ovoda '!D11+'m-Teréz A '!D11+'m-Festetics'!D11</f>
        <v>0</v>
      </c>
    </row>
    <row r="13" spans="1:4" s="141" customFormat="1" ht="15.75">
      <c r="A13" s="36" t="s">
        <v>843</v>
      </c>
      <c r="B13" s="39">
        <f>'m-gamesz '!B13+'m-Bibó '!B12+'m-Illyés '!B12+'m-ovoda '!B12+'m-Teréz A '!B12+'m-Festetics'!B12</f>
        <v>15722</v>
      </c>
      <c r="C13" s="39">
        <f>'m-gamesz '!C13+'m-Bibó '!C12+'m-Illyés '!C12+'m-ovoda '!C12+'m-Teréz A '!C12+'m-Festetics'!C12</f>
        <v>3032</v>
      </c>
      <c r="D13" s="39">
        <f>'m-gamesz '!D13+'m-Bibó '!D12+'m-Illyés '!D12+'m-ovoda '!D12+'m-Teréz A '!D12+'m-Festetics'!D12</f>
        <v>0</v>
      </c>
    </row>
    <row r="14" spans="1:4" s="141" customFormat="1" ht="15.75">
      <c r="A14" s="36" t="s">
        <v>844</v>
      </c>
      <c r="B14" s="39">
        <f>'m-gamesz '!B14+'m-Bibó '!B13+'m-Illyés '!B13+'m-ovoda '!B13+'m-Teréz A '!B13+'m-Festetics'!B13</f>
        <v>21840</v>
      </c>
      <c r="C14" s="39">
        <f>'m-gamesz '!C14+'m-Bibó '!C13+'m-Illyés '!C13+'m-ovoda '!C13+'m-Teréz A '!C13+'m-Festetics'!C13</f>
        <v>27483</v>
      </c>
      <c r="D14" s="39">
        <f>'m-gamesz '!D14+'m-Bibó '!D13+'m-Illyés '!D13+'m-ovoda '!D13+'m-Teréz A '!D13+'m-Festetics'!D13</f>
        <v>1600</v>
      </c>
    </row>
    <row r="15" spans="1:4" s="141" customFormat="1" ht="15.75">
      <c r="A15" s="140" t="s">
        <v>845</v>
      </c>
      <c r="B15" s="40">
        <f>'m-gamesz '!B15+'m-Bibó '!B14+'m-Illyés '!B14+'m-ovoda '!B14+'m-Teréz A '!B14+'m-Festetics'!B14</f>
        <v>37562</v>
      </c>
      <c r="C15" s="40">
        <f>'m-gamesz '!C15+'m-Bibó '!C14+'m-Illyés '!C14+'m-ovoda '!C14+'m-Teréz A '!C14+'m-Festetics'!C14</f>
        <v>31348</v>
      </c>
      <c r="D15" s="40">
        <f>'m-gamesz '!D15+'m-Bibó '!D14+'m-Illyés '!D14+'m-ovoda '!D14+'m-Teréz A '!D14+'m-Festetics'!D14</f>
        <v>1600</v>
      </c>
    </row>
    <row r="16" spans="1:4" s="141" customFormat="1" ht="15.75">
      <c r="A16" s="36" t="s">
        <v>846</v>
      </c>
      <c r="B16" s="39">
        <f>'m-gamesz '!B16+'m-Bibó '!B15+'m-Illyés '!B15+'m-ovoda '!B15+'m-Teréz A '!B15+'m-Festetics'!B15</f>
        <v>0</v>
      </c>
      <c r="C16" s="39">
        <f>'m-gamesz '!C16+'m-Bibó '!C15+'m-Illyés '!C15+'m-ovoda '!C15+'m-Teréz A '!C15+'m-Festetics'!C15</f>
        <v>0</v>
      </c>
      <c r="D16" s="39">
        <f>'m-gamesz '!D16+'m-Bibó '!D15+'m-Illyés '!D15+'m-ovoda '!D15+'m-Teréz A '!D15+'m-Festetics'!D15</f>
        <v>0</v>
      </c>
    </row>
    <row r="17" spans="1:4" s="141" customFormat="1" ht="15.75">
      <c r="A17" s="36" t="s">
        <v>847</v>
      </c>
      <c r="B17" s="39">
        <f>'m-gamesz '!B17+'m-Bibó '!B16+'m-Illyés '!B16+'m-ovoda '!B16+'m-Teréz A '!B16+'m-Festetics'!B16</f>
        <v>5300</v>
      </c>
      <c r="C17" s="39">
        <f>'m-gamesz '!C17+'m-Bibó '!C16+'m-Illyés '!C16+'m-ovoda '!C16+'m-Teréz A '!C16+'m-Festetics'!C16</f>
        <v>5348</v>
      </c>
      <c r="D17" s="39">
        <f>'m-gamesz '!D17+'m-Bibó '!D16+'m-Illyés '!D16+'m-ovoda '!D16+'m-Teréz A '!D16+'m-Festetics'!D16</f>
        <v>1832</v>
      </c>
    </row>
    <row r="18" spans="1:4" s="141" customFormat="1" ht="15.75">
      <c r="A18" s="140" t="s">
        <v>1774</v>
      </c>
      <c r="B18" s="40">
        <f>'m-gamesz '!B18+'m-Bibó '!B17+'m-Illyés '!B17+'m-ovoda '!B17+'m-Teréz A '!B17+'m-Festetics'!B17</f>
        <v>1028857</v>
      </c>
      <c r="C18" s="40">
        <f>'m-gamesz '!C18+'m-Bibó '!C17+'m-Illyés '!C17+'m-ovoda '!C17+'m-Teréz A '!C17+'m-Festetics'!C17</f>
        <v>1138373</v>
      </c>
      <c r="D18" s="40">
        <f>'m-gamesz '!D18+'m-Bibó '!D17+'m-Illyés '!D17+'m-ovoda '!D17+'m-Teréz A '!D17+'m-Festetics'!D17</f>
        <v>1046060</v>
      </c>
    </row>
    <row r="19" spans="1:4" s="141" customFormat="1" ht="15.75">
      <c r="A19" s="36" t="s">
        <v>1775</v>
      </c>
      <c r="B19" s="39">
        <f>'m-gamesz '!B19+'m-Bibó '!B18+'m-Illyés '!B18+'m-ovoda '!B18+'m-Teréz A '!B18+'m-Festetics'!B18</f>
        <v>118931</v>
      </c>
      <c r="C19" s="39">
        <f>'m-gamesz '!C19+'m-Bibó '!C18+'m-Illyés '!C18+'m-ovoda '!C18+'m-Teréz A '!C18+'m-Festetics'!C18</f>
        <v>142173</v>
      </c>
      <c r="D19" s="39">
        <f>'m-gamesz '!D19+'m-Bibó '!D18+'m-Illyés '!D18+'m-ovoda '!D18+'m-Teréz A '!D18+'m-Festetics'!D18</f>
        <v>136675</v>
      </c>
    </row>
    <row r="20" spans="1:4" s="141" customFormat="1" ht="15.75">
      <c r="A20" s="36" t="s">
        <v>1776</v>
      </c>
      <c r="B20" s="39">
        <f>'m-gamesz '!B20+'m-Bibó '!B19+'m-Illyés '!B19+'m-ovoda '!B19+'m-Teréz A '!B19+'m-Festetics'!B19</f>
        <v>0</v>
      </c>
      <c r="C20" s="39">
        <f>'m-gamesz '!C20+'m-Bibó '!C19+'m-Illyés '!C19+'m-ovoda '!C19+'m-Teréz A '!C19+'m-Festetics'!C19</f>
        <v>0</v>
      </c>
      <c r="D20" s="39">
        <f>'m-gamesz '!D20+'m-Bibó '!D19+'m-Illyés '!D19+'m-ovoda '!D19+'m-Teréz A '!D19+'m-Festetics'!D19</f>
        <v>0</v>
      </c>
    </row>
    <row r="21" spans="1:4" s="141" customFormat="1" ht="15.75">
      <c r="A21" s="36" t="s">
        <v>1777</v>
      </c>
      <c r="B21" s="39">
        <f>'m-gamesz '!B21+'m-Bibó '!B20+'m-Illyés '!B20+'m-ovoda '!B20+'m-Teréz A '!B20+'m-Festetics'!B20</f>
        <v>909926</v>
      </c>
      <c r="C21" s="39">
        <f>'m-gamesz '!C21+'m-Bibó '!C20+'m-Illyés '!C20+'m-ovoda '!C20+'m-Teréz A '!C20+'m-Festetics'!C20</f>
        <v>996200</v>
      </c>
      <c r="D21" s="39">
        <f>'m-gamesz '!D21+'m-Bibó '!D20+'m-Illyés '!D20+'m-ovoda '!D20+'m-Teréz A '!D20+'m-Festetics'!D20</f>
        <v>909385</v>
      </c>
    </row>
    <row r="22" spans="1:4" s="141" customFormat="1" ht="15.75">
      <c r="A22" s="36" t="s">
        <v>1778</v>
      </c>
      <c r="B22" s="39">
        <f>'m-gamesz '!B22+'m-Bibó '!B21+'m-Illyés '!B21+'m-ovoda '!B21+'m-Teréz A '!B21+'m-Festetics'!B21</f>
        <v>16132</v>
      </c>
      <c r="C22" s="39">
        <f>'m-gamesz '!C22+'m-Bibó '!C21+'m-Illyés '!C21+'m-ovoda '!C21+'m-Teréz A '!C21+'m-Festetics'!C21</f>
        <v>20722</v>
      </c>
      <c r="D22" s="39">
        <f>'m-gamesz '!D22+'m-Bibó '!D21+'m-Illyés '!D21+'m-ovoda '!D21+'m-Teréz A '!D21+'m-Festetics'!D21</f>
        <v>18867</v>
      </c>
    </row>
    <row r="23" spans="1:4" s="141" customFormat="1" ht="15.75">
      <c r="A23" s="36" t="s">
        <v>1779</v>
      </c>
      <c r="B23" s="39">
        <f>'m-gamesz '!B23+'m-Bibó '!B22+'m-Illyés '!B22+'m-ovoda '!B22+'m-Teréz A '!B22+'m-Festetics'!B22</f>
        <v>5497</v>
      </c>
      <c r="C23" s="39">
        <f>'m-gamesz '!C23+'m-Bibó '!C22+'m-Illyés '!C22+'m-ovoda '!C22+'m-Teréz A '!C22+'m-Festetics'!C22</f>
        <v>4444</v>
      </c>
      <c r="D23" s="39">
        <f>'m-gamesz '!D23+'m-Bibó '!D22+'m-Illyés '!D22+'m-ovoda '!D22+'m-Teréz A '!D22+'m-Festetics'!D22</f>
        <v>2475</v>
      </c>
    </row>
    <row r="24" spans="1:4" s="141" customFormat="1" ht="15.75">
      <c r="A24" s="36" t="s">
        <v>1780</v>
      </c>
      <c r="B24" s="39">
        <f>'m-gamesz '!B24+'m-Bibó '!B23+'m-Illyés '!B23+'m-ovoda '!B23+'m-Teréz A '!B23+'m-Festetics'!B23</f>
        <v>888297</v>
      </c>
      <c r="C24" s="39">
        <f>'m-gamesz '!C24+'m-Bibó '!C23+'m-Illyés '!C23+'m-ovoda '!C23+'m-Teréz A '!C23+'m-Festetics'!C23</f>
        <v>971034</v>
      </c>
      <c r="D24" s="39">
        <f>'m-gamesz '!D24+'m-Bibó '!D23+'m-Illyés '!D23+'m-ovoda '!D23+'m-Teréz A '!D23+'m-Festetics'!D23</f>
        <v>888043</v>
      </c>
    </row>
    <row r="25" spans="1:4" s="141" customFormat="1" ht="15.75">
      <c r="A25" s="36" t="s">
        <v>1781</v>
      </c>
      <c r="B25" s="39">
        <f>'m-gamesz '!B25+'m-Bibó '!B24+'m-Illyés '!B24+'m-ovoda '!B24+'m-Teréz A '!B24+'m-Festetics'!B24</f>
        <v>281198</v>
      </c>
      <c r="C25" s="39">
        <f>'m-gamesz '!C25+'m-Bibó '!C24+'m-Illyés '!C24+'m-ovoda '!C24+'m-Teréz A '!C24+'m-Festetics'!C24</f>
        <v>278974</v>
      </c>
      <c r="D25" s="39">
        <f>'m-gamesz '!D25+'m-Bibó '!D24+'m-Illyés '!D24+'m-ovoda '!D24+'m-Teréz A '!D24+'m-Festetics'!D24</f>
        <v>278746</v>
      </c>
    </row>
    <row r="26" spans="1:4" s="141" customFormat="1" ht="15.75">
      <c r="A26" s="142" t="s">
        <v>1782</v>
      </c>
      <c r="B26" s="39">
        <f>'m-gamesz '!B26+'m-Bibó '!B25+'m-Illyés '!B25+'m-ovoda '!B25+'m-Teréz A '!B25+'m-Festetics'!B25</f>
        <v>23949</v>
      </c>
      <c r="C26" s="39">
        <f>'m-gamesz '!C26+'m-Bibó '!C25+'m-Illyés '!C25+'m-ovoda '!C25+'m-Teréz A '!C25+'m-Festetics'!C25</f>
        <v>36640</v>
      </c>
      <c r="D26" s="39">
        <f>'m-gamesz '!D26+'m-Bibó '!D25+'m-Illyés '!D25+'m-ovoda '!D25+'m-Teréz A '!D25+'m-Festetics'!D25</f>
        <v>38951</v>
      </c>
    </row>
    <row r="27" spans="1:4" s="141" customFormat="1" ht="15.75">
      <c r="A27" s="36" t="s">
        <v>1783</v>
      </c>
      <c r="B27" s="39">
        <f>'m-gamesz '!B27+'m-Bibó '!B26+'m-Illyés '!B26+'m-ovoda '!B26+'m-Teréz A '!B26+'m-Festetics'!B26</f>
        <v>583150</v>
      </c>
      <c r="C27" s="39">
        <f>'m-gamesz '!C27+'m-Bibó '!C26+'m-Illyés '!C26+'m-ovoda '!C26+'m-Teréz A '!C26+'m-Festetics'!C26</f>
        <v>655420</v>
      </c>
      <c r="D27" s="39">
        <f>'m-gamesz '!D27+'m-Bibó '!D26+'m-Illyés '!D26+'m-ovoda '!D26+'m-Teréz A '!D26+'m-Festetics'!D26</f>
        <v>570346</v>
      </c>
    </row>
    <row r="28" spans="1:4" s="141" customFormat="1" ht="15.75">
      <c r="A28" s="140" t="s">
        <v>1784</v>
      </c>
      <c r="B28" s="40">
        <f>'m-gamesz '!B28+'m-Bibó '!B27+'m-Illyés '!B27+'m-ovoda '!B27+'m-Teréz A '!B27+'m-Festetics'!B27</f>
        <v>1066419</v>
      </c>
      <c r="C28" s="40">
        <f>'m-gamesz '!C28+'m-Bibó '!C27+'m-Illyés '!C27+'m-ovoda '!C27+'m-Teréz A '!C27+'m-Festetics'!C27</f>
        <v>1169721</v>
      </c>
      <c r="D28" s="40">
        <f>'m-gamesz '!D28+'m-Bibó '!D27+'m-Illyés '!D27+'m-ovoda '!D27+'m-Teréz A '!D27+'m-Festetics'!D27</f>
        <v>1047660</v>
      </c>
    </row>
    <row r="29" spans="1:4" s="141" customFormat="1" ht="15.75">
      <c r="A29" s="140" t="s">
        <v>1785</v>
      </c>
      <c r="B29" s="39">
        <f>'m-gamesz '!B29+'m-Bibó '!B28+'m-Illyés '!B28+'m-ovoda '!B28+'m-Teréz A '!B28+'m-Festetics'!B28</f>
        <v>0</v>
      </c>
      <c r="C29" s="40"/>
      <c r="D29" s="40"/>
    </row>
    <row r="30" spans="1:4" s="141" customFormat="1" ht="15.75">
      <c r="A30" s="36" t="s">
        <v>498</v>
      </c>
      <c r="B30" s="39">
        <f>'m-gamesz '!B30+'m-Bibó '!B29+'m-Illyés '!B29+'m-ovoda '!B29+'m-Teréz A '!B29+'m-Festetics'!B29</f>
        <v>8025</v>
      </c>
      <c r="C30" s="39">
        <f>'m-gamesz '!C30+'m-Bibó '!C29+'m-Illyés '!C29+'m-ovoda '!C29+'m-Teréz A '!C29+'m-Festetics'!C29</f>
        <v>8041</v>
      </c>
      <c r="D30" s="39">
        <f>'m-gamesz '!D30+'m-Bibó '!D29+'m-Illyés '!D29+'m-ovoda '!D29+'m-Teréz A '!D29+'m-Festetics'!D29</f>
        <v>8509</v>
      </c>
    </row>
    <row r="31" spans="1:4" s="141" customFormat="1" ht="15.75">
      <c r="A31" s="138" t="s">
        <v>73</v>
      </c>
      <c r="B31" s="40">
        <f>'m-gamesz '!B31+'m-Bibó '!B30+'m-Illyés '!B30+'m-ovoda '!B30+'m-Teréz A '!B30+'m-Festetics'!B30</f>
        <v>1079744</v>
      </c>
      <c r="C31" s="40">
        <f>'m-gamesz '!C31+'m-Bibó '!C30+'m-Illyés '!C30+'m-ovoda '!C30+'m-Teréz A '!C30+'m-Festetics'!C30</f>
        <v>1183110</v>
      </c>
      <c r="D31" s="40">
        <f>'m-gamesz '!D31+'m-Bibó '!D30+'m-Illyés '!D30+'m-ovoda '!D30+'m-Teréz A '!D30+'m-Festetics'!D30</f>
        <v>1058001</v>
      </c>
    </row>
    <row r="32" spans="1:4" s="141" customFormat="1" ht="15.75">
      <c r="A32" s="36"/>
      <c r="B32" s="40"/>
      <c r="C32" s="40"/>
      <c r="D32" s="40"/>
    </row>
    <row r="33" spans="1:4" s="141" customFormat="1" ht="15.75">
      <c r="A33" s="138" t="s">
        <v>777</v>
      </c>
      <c r="B33" s="40"/>
      <c r="C33" s="40"/>
      <c r="D33" s="40"/>
    </row>
    <row r="34" spans="1:4" s="141" customFormat="1" ht="15.75">
      <c r="A34" s="140" t="s">
        <v>74</v>
      </c>
      <c r="B34" s="40">
        <f>'m-gamesz '!B34+'m-Bibó '!B33+'m-Illyés '!B33+'m-ovoda '!B33+'m-Teréz A '!B33+'m-Festetics'!B33</f>
        <v>37762</v>
      </c>
      <c r="C34" s="40">
        <f>'m-gamesz '!C34+'m-Bibó '!C33+'m-Illyés '!C33+'m-ovoda '!C33+'m-Teréz A '!C33+'m-Festetics'!C33</f>
        <v>34864</v>
      </c>
      <c r="D34" s="40">
        <f>'m-gamesz '!D34+'m-Bibó '!D33+'m-Illyés '!D33+'m-ovoda '!D33+'m-Teréz A '!D33+'m-Festetics'!D33</f>
        <v>3432</v>
      </c>
    </row>
    <row r="35" spans="1:4" s="141" customFormat="1" ht="15.75">
      <c r="A35" s="36" t="s">
        <v>1765</v>
      </c>
      <c r="B35" s="39">
        <f>'m-gamesz '!B35+'m-Bibó '!B34+'m-Illyés '!B34+'m-ovoda '!B34+'m-Teréz A '!B34+'m-Festetics'!B34</f>
        <v>16551</v>
      </c>
      <c r="C35" s="39">
        <f>'m-gamesz '!C35+'m-Bibó '!C34+'m-Illyés '!C34+'m-ovoda '!C34+'m-Teréz A '!C34+'m-Festetics'!C34</f>
        <v>499</v>
      </c>
      <c r="D35" s="39">
        <f>'m-gamesz '!D35+'m-Bibó '!D34+'m-Illyés '!D34+'m-ovoda '!D34+'m-Teréz A '!D34+'m-Festetics'!D34</f>
        <v>0</v>
      </c>
    </row>
    <row r="36" spans="1:4" s="141" customFormat="1" ht="15.75">
      <c r="A36" s="36" t="s">
        <v>1766</v>
      </c>
      <c r="B36" s="39">
        <f>'m-gamesz '!B36+'m-Bibó '!B35+'m-Illyés '!B35+'m-ovoda '!B35+'m-Teréz A '!B35+'m-Festetics'!B35</f>
        <v>20853</v>
      </c>
      <c r="C36" s="39">
        <f>'m-gamesz '!C36+'m-Bibó '!C35+'m-Illyés '!C35+'m-ovoda '!C35+'m-Teréz A '!C35+'m-Festetics'!C35</f>
        <v>29724</v>
      </c>
      <c r="D36" s="39">
        <f>'m-gamesz '!D36+'m-Bibó '!D35+'m-Illyés '!D35+'m-ovoda '!D35+'m-Teréz A '!D35+'m-Festetics'!D35</f>
        <v>3432</v>
      </c>
    </row>
    <row r="37" spans="1:4" s="141" customFormat="1" ht="15.75">
      <c r="A37" s="36" t="s">
        <v>1250</v>
      </c>
      <c r="B37" s="39">
        <f>'m-gamesz '!B37+'m-Bibó '!B36+'m-Illyés '!B36+'m-ovoda '!B36+'m-Teréz A '!B36+'m-Festetics'!B36</f>
        <v>0</v>
      </c>
      <c r="C37" s="39">
        <f>'m-gamesz '!C37+'m-Bibó '!C36+'m-Illyés '!C36+'m-ovoda '!C36+'m-Teréz A '!C36+'m-Festetics'!C36</f>
        <v>4641</v>
      </c>
      <c r="D37" s="39">
        <f>'m-gamesz '!D37+'m-Bibó '!D36+'m-Illyés '!D36+'m-ovoda '!D36+'m-Teréz A '!D36+'m-Festetics'!D36</f>
        <v>0</v>
      </c>
    </row>
    <row r="38" spans="1:5" s="141" customFormat="1" ht="15.75">
      <c r="A38" s="36" t="s">
        <v>1251</v>
      </c>
      <c r="B38" s="39">
        <f>'m-gamesz '!B38+'m-Bibó '!B37+'m-Illyés '!B37+'m-ovoda '!B37+'m-Teréz A '!B37+'m-Festetics'!B37</f>
        <v>358</v>
      </c>
      <c r="C38" s="39">
        <f>'m-gamesz '!C38+'m-Bibó '!C37+'m-Illyés '!C37+'m-ovoda '!C37+'m-Teréz A '!C37+'m-Festetics'!C37</f>
        <v>0</v>
      </c>
      <c r="D38" s="39">
        <f>'m-gamesz '!D38+'m-Bibó '!D37+'m-Illyés '!D37+'m-ovoda '!D37+'m-Teréz A '!D37+'m-Festetics'!D37</f>
        <v>0</v>
      </c>
      <c r="E38" s="246"/>
    </row>
    <row r="39" spans="1:4" s="141" customFormat="1" ht="15.75">
      <c r="A39" s="140" t="s">
        <v>1767</v>
      </c>
      <c r="B39" s="40">
        <f>'m-gamesz '!B39+'m-Bibó '!B38+'m-Illyés '!B38+'m-ovoda '!B38+'m-Teréz A '!B38+'m-Festetics'!B38</f>
        <v>1028593</v>
      </c>
      <c r="C39" s="40">
        <f>'m-gamesz '!C39+'m-Bibó '!C38+'m-Illyés '!C38+'m-ovoda '!C38+'m-Teréz A '!C38+'m-Festetics'!C38</f>
        <v>1137905</v>
      </c>
      <c r="D39" s="40">
        <f>'m-gamesz '!D39+'m-Bibó '!D38+'m-Illyés '!D38+'m-ovoda '!D38+'m-Teréz A '!D38+'m-Festetics'!D38</f>
        <v>1054569</v>
      </c>
    </row>
    <row r="40" spans="1:4" s="141" customFormat="1" ht="15.75">
      <c r="A40" s="36" t="s">
        <v>1768</v>
      </c>
      <c r="B40" s="39">
        <f>'m-gamesz '!B40+'m-Bibó '!B39+'m-Illyés '!B39+'m-ovoda '!B39+'m-Teréz A '!B39+'m-Festetics'!B39</f>
        <v>605130</v>
      </c>
      <c r="C40" s="39">
        <f>'m-gamesz '!C40+'m-Bibó '!C39+'m-Illyés '!C39+'m-ovoda '!C39+'m-Teréz A '!C39+'m-Festetics'!C39</f>
        <v>669669</v>
      </c>
      <c r="D40" s="39">
        <f>'m-gamesz '!D40+'m-Bibó '!D39+'m-Illyés '!D39+'m-ovoda '!D39+'m-Teréz A '!D39+'m-Festetics'!D39</f>
        <v>603818</v>
      </c>
    </row>
    <row r="41" spans="1:4" s="141" customFormat="1" ht="15.75">
      <c r="A41" s="36" t="s">
        <v>1769</v>
      </c>
      <c r="B41" s="39">
        <f>'m-gamesz '!B41+'m-Bibó '!B40+'m-Illyés '!B40+'m-ovoda '!B40+'m-Teréz A '!B40+'m-Festetics'!B40</f>
        <v>179112</v>
      </c>
      <c r="C41" s="39">
        <f>'m-gamesz '!C41+'m-Bibó '!C40+'m-Illyés '!C40+'m-ovoda '!C40+'m-Teréz A '!C40+'m-Festetics'!C40</f>
        <v>191652</v>
      </c>
      <c r="D41" s="39">
        <f>'m-gamesz '!D41+'m-Bibó '!D40+'m-Illyés '!D40+'m-ovoda '!D40+'m-Teréz A '!D40+'m-Festetics'!D40</f>
        <v>171536</v>
      </c>
    </row>
    <row r="42" spans="1:4" s="141" customFormat="1" ht="15.75">
      <c r="A42" s="36" t="s">
        <v>123</v>
      </c>
      <c r="B42" s="39">
        <f>'m-gamesz '!B42+'m-Bibó '!B41+'m-Illyés '!B41+'m-ovoda '!B41+'m-Teréz A '!B41+'m-Festetics'!B41</f>
        <v>244351</v>
      </c>
      <c r="C42" s="39">
        <f>'m-gamesz '!C42+'m-Bibó '!C41+'m-Illyés '!C41+'m-ovoda '!C41+'m-Teréz A '!C41+'m-Festetics'!C41</f>
        <v>274045</v>
      </c>
      <c r="D42" s="39">
        <f>'m-gamesz '!D42+'m-Bibó '!D41+'m-Illyés '!D41+'m-ovoda '!D41+'m-Teréz A '!D41+'m-Festetics'!D41</f>
        <v>275600</v>
      </c>
    </row>
    <row r="43" spans="1:4" s="141" customFormat="1" ht="15.75">
      <c r="A43" s="36" t="s">
        <v>634</v>
      </c>
      <c r="B43" s="39">
        <f>'m-gamesz '!B43+'m-Bibó '!B42+'m-Illyés '!B42+'m-ovoda '!B42+'m-Teréz A '!B42+'m-Festetics'!B42</f>
        <v>0</v>
      </c>
      <c r="C43" s="39">
        <f>'m-gamesz '!C43+'m-Bibó '!C42+'m-Illyés '!C42+'m-ovoda '!C42+'m-Teréz A '!C42+'m-Festetics'!C42</f>
        <v>100</v>
      </c>
      <c r="D43" s="39">
        <f>'m-gamesz '!D43+'m-Bibó '!D42+'m-Illyés '!D42+'m-ovoda '!D42+'m-Teréz A '!D42+'m-Festetics'!D42</f>
        <v>1215</v>
      </c>
    </row>
    <row r="44" spans="1:4" s="141" customFormat="1" ht="15.75">
      <c r="A44" s="36" t="s">
        <v>635</v>
      </c>
      <c r="B44" s="39">
        <f>'m-gamesz '!B44+'m-Bibó '!B43+'m-Illyés '!B43+'m-ovoda '!B43+'m-Teréz A '!B43+'m-Festetics'!B43</f>
        <v>0</v>
      </c>
      <c r="C44" s="39">
        <f>'m-gamesz '!C44+'m-Bibó '!C43+'m-Illyés '!C43+'m-ovoda '!C43+'m-Teréz A '!C43+'m-Festetics'!C43</f>
        <v>0</v>
      </c>
      <c r="D44" s="39">
        <f>'m-gamesz '!D44+'m-Bibó '!D43+'m-Illyés '!D43+'m-ovoda '!D43+'m-Teréz A '!D43+'m-Festetics'!D43</f>
        <v>0</v>
      </c>
    </row>
    <row r="45" spans="1:4" s="141" customFormat="1" ht="15.75">
      <c r="A45" s="36" t="s">
        <v>636</v>
      </c>
      <c r="B45" s="39">
        <f>'m-gamesz '!B45+'m-Bibó '!B44+'m-Illyés '!B44+'m-ovoda '!B44+'m-Teréz A '!B44+'m-Festetics'!B44</f>
        <v>0</v>
      </c>
      <c r="C45" s="39">
        <f>'m-gamesz '!C45+'m-Bibó '!C44+'m-Illyés '!C44+'m-ovoda '!C44+'m-Teréz A '!C44+'m-Festetics'!C44</f>
        <v>2439</v>
      </c>
      <c r="D45" s="39">
        <f>'m-gamesz '!D45+'m-Bibó '!D44+'m-Illyés '!D44+'m-ovoda '!D44+'m-Teréz A '!D44+'m-Festetics'!D44</f>
        <v>2400</v>
      </c>
    </row>
    <row r="46" spans="1:4" s="141" customFormat="1" ht="15.75">
      <c r="A46" s="140" t="s">
        <v>124</v>
      </c>
      <c r="B46" s="40">
        <f>'m-gamesz '!B46+'m-Bibó '!B45+'m-Illyés '!B45+'m-ovoda '!B45+'m-Teréz A '!B45+'m-Festetics'!B45</f>
        <v>1066355</v>
      </c>
      <c r="C46" s="40">
        <f>'m-gamesz '!C46+'m-Bibó '!C45+'m-Illyés '!C45+'m-ovoda '!C45+'m-Teréz A '!C45+'m-Festetics'!C45</f>
        <v>1172769</v>
      </c>
      <c r="D46" s="40">
        <f>'m-gamesz '!D46+'m-Bibó '!D45+'m-Illyés '!D45+'m-ovoda '!D45+'m-Teréz A '!D45+'m-Festetics'!D45</f>
        <v>1058001</v>
      </c>
    </row>
    <row r="47" spans="1:4" s="141" customFormat="1" ht="15.75">
      <c r="A47" s="140" t="s">
        <v>125</v>
      </c>
      <c r="B47" s="39"/>
      <c r="C47" s="39"/>
      <c r="D47" s="40"/>
    </row>
    <row r="48" spans="1:4" s="141" customFormat="1" ht="15.75">
      <c r="A48" s="36" t="s">
        <v>126</v>
      </c>
      <c r="B48" s="39">
        <f>'m-gamesz '!B48+'m-Bibó '!B47+'m-Illyés '!B47+'m-ovoda '!B47+'m-Teréz A '!B47+'m-Festetics'!B47</f>
        <v>0</v>
      </c>
      <c r="C48" s="39">
        <f>'m-gamesz '!C48+'m-Bibó '!C47+'m-Illyés '!C47+'m-ovoda '!C47+'m-Teréz A '!C47+'m-Festetics'!C47</f>
        <v>0</v>
      </c>
      <c r="D48" s="39">
        <f>'m-gamesz '!D48+'m-Bibó '!D47+'m-Illyés '!D47+'m-ovoda '!D47+'m-Teréz A '!D47+'m-Festetics'!D47</f>
        <v>0</v>
      </c>
    </row>
    <row r="49" spans="1:4" s="141" customFormat="1" ht="15.75">
      <c r="A49" s="138" t="s">
        <v>127</v>
      </c>
      <c r="B49" s="40">
        <f>'m-gamesz '!B49+'m-Bibó '!B48+'m-Illyés '!B48+'m-ovoda '!B48+'m-Teréz A '!B48+'m-Festetics'!B48</f>
        <v>1066355</v>
      </c>
      <c r="C49" s="40">
        <f>'m-gamesz '!C49+'m-Bibó '!C48+'m-Illyés '!C48+'m-ovoda '!C48+'m-Teréz A '!C48+'m-Festetics'!C48</f>
        <v>1172769</v>
      </c>
      <c r="D49" s="40">
        <f>'m-gamesz '!D49+'m-Bibó '!D48+'m-Illyés '!D48+'m-ovoda '!D48+'m-Teréz A '!D48+'m-Festetics'!D48</f>
        <v>1058001</v>
      </c>
    </row>
    <row r="50" spans="3:4" ht="15.75">
      <c r="C50" s="278"/>
      <c r="D50" s="278"/>
    </row>
  </sheetData>
  <mergeCells count="4">
    <mergeCell ref="A2:D2"/>
    <mergeCell ref="A3:D3"/>
    <mergeCell ref="A4:D4"/>
    <mergeCell ref="A5:D5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D50"/>
  <sheetViews>
    <sheetView workbookViewId="0" topLeftCell="A1">
      <selection activeCell="A30" sqref="A30"/>
    </sheetView>
  </sheetViews>
  <sheetFormatPr defaultColWidth="9.140625" defaultRowHeight="12.75"/>
  <cols>
    <col min="1" max="1" width="51.7109375" style="37" customWidth="1"/>
    <col min="2" max="4" width="13.28125" style="38" customWidth="1"/>
    <col min="5" max="16384" width="9.140625" style="38" customWidth="1"/>
  </cols>
  <sheetData>
    <row r="1" ht="15.75">
      <c r="D1" s="136" t="s">
        <v>68</v>
      </c>
    </row>
    <row r="2" spans="1:4" ht="15.75">
      <c r="A2" s="427" t="s">
        <v>354</v>
      </c>
      <c r="B2" s="427"/>
      <c r="C2" s="427"/>
      <c r="D2" s="427"/>
    </row>
    <row r="3" spans="1:4" ht="15.75">
      <c r="A3" s="427" t="s">
        <v>58</v>
      </c>
      <c r="B3" s="427"/>
      <c r="C3" s="427"/>
      <c r="D3" s="427"/>
    </row>
    <row r="4" spans="1:4" ht="15.75">
      <c r="A4" s="427" t="s">
        <v>519</v>
      </c>
      <c r="B4" s="427"/>
      <c r="C4" s="427"/>
      <c r="D4" s="427"/>
    </row>
    <row r="5" spans="1:4" ht="15.75">
      <c r="A5" s="427" t="s">
        <v>837</v>
      </c>
      <c r="B5" s="427"/>
      <c r="C5" s="427"/>
      <c r="D5" s="427"/>
    </row>
    <row r="7" spans="1:4" ht="15.75">
      <c r="A7" s="137" t="s">
        <v>1269</v>
      </c>
      <c r="B7" s="204" t="s">
        <v>520</v>
      </c>
      <c r="C7" s="205" t="s">
        <v>521</v>
      </c>
      <c r="D7" s="204" t="s">
        <v>523</v>
      </c>
    </row>
    <row r="8" spans="1:4" ht="15.75">
      <c r="A8" s="138" t="s">
        <v>838</v>
      </c>
      <c r="B8" s="139"/>
      <c r="C8" s="139"/>
      <c r="D8" s="139"/>
    </row>
    <row r="9" spans="1:4" s="141" customFormat="1" ht="15.75">
      <c r="A9" s="140" t="s">
        <v>839</v>
      </c>
      <c r="B9" s="40">
        <v>13067</v>
      </c>
      <c r="C9" s="40">
        <f>C15+C17</f>
        <v>14618</v>
      </c>
      <c r="D9" s="40">
        <f>D15+D17</f>
        <v>1000</v>
      </c>
    </row>
    <row r="10" spans="1:4" s="141" customFormat="1" ht="15.75">
      <c r="A10" s="36" t="s">
        <v>840</v>
      </c>
      <c r="B10" s="36"/>
      <c r="C10" s="36">
        <v>833</v>
      </c>
      <c r="D10" s="36"/>
    </row>
    <row r="11" spans="1:4" s="141" customFormat="1" ht="15.75">
      <c r="A11" s="36" t="s">
        <v>841</v>
      </c>
      <c r="B11" s="40">
        <f>SUM(B12:B14)</f>
        <v>13067</v>
      </c>
      <c r="C11" s="40">
        <f>SUM(C12:C14)</f>
        <v>13785</v>
      </c>
      <c r="D11" s="40">
        <f>SUM(D12:D14)</f>
        <v>1000</v>
      </c>
    </row>
    <row r="12" spans="1:4" s="141" customFormat="1" ht="15.75">
      <c r="A12" s="36" t="s">
        <v>842</v>
      </c>
      <c r="B12" s="39"/>
      <c r="C12" s="39"/>
      <c r="D12" s="39"/>
    </row>
    <row r="13" spans="1:4" s="141" customFormat="1" ht="15.75">
      <c r="A13" s="36" t="s">
        <v>843</v>
      </c>
      <c r="B13" s="39"/>
      <c r="C13" s="39"/>
      <c r="D13" s="39"/>
    </row>
    <row r="14" spans="1:4" s="141" customFormat="1" ht="15.75">
      <c r="A14" s="36" t="s">
        <v>844</v>
      </c>
      <c r="B14" s="39">
        <v>13067</v>
      </c>
      <c r="C14" s="39">
        <v>13785</v>
      </c>
      <c r="D14" s="39">
        <v>1000</v>
      </c>
    </row>
    <row r="15" spans="1:4" s="141" customFormat="1" ht="15.75">
      <c r="A15" s="140" t="s">
        <v>845</v>
      </c>
      <c r="B15" s="40">
        <f>B10+B11</f>
        <v>13067</v>
      </c>
      <c r="C15" s="40">
        <f>C10+C11</f>
        <v>14618</v>
      </c>
      <c r="D15" s="40">
        <f>D10+D11</f>
        <v>1000</v>
      </c>
    </row>
    <row r="16" spans="1:4" s="141" customFormat="1" ht="15.75">
      <c r="A16" s="36" t="s">
        <v>846</v>
      </c>
      <c r="B16" s="39"/>
      <c r="C16" s="39"/>
      <c r="D16" s="39"/>
    </row>
    <row r="17" spans="1:4" s="141" customFormat="1" ht="15.75">
      <c r="A17" s="36" t="s">
        <v>847</v>
      </c>
      <c r="B17" s="39"/>
      <c r="C17" s="39"/>
      <c r="D17" s="39"/>
    </row>
    <row r="18" spans="1:4" s="141" customFormat="1" ht="15.75">
      <c r="A18" s="140" t="s">
        <v>1774</v>
      </c>
      <c r="B18" s="40">
        <f>B21+B20+B19</f>
        <v>293182</v>
      </c>
      <c r="C18" s="40">
        <f>C21+C20+C19</f>
        <v>330634</v>
      </c>
      <c r="D18" s="40">
        <f>D21+D20+D19</f>
        <v>304103</v>
      </c>
    </row>
    <row r="19" spans="1:4" s="141" customFormat="1" ht="15.75">
      <c r="A19" s="36" t="s">
        <v>1775</v>
      </c>
      <c r="B19" s="39">
        <v>53317</v>
      </c>
      <c r="C19" s="39">
        <v>63997</v>
      </c>
      <c r="D19" s="39">
        <v>59539</v>
      </c>
    </row>
    <row r="20" spans="1:4" s="141" customFormat="1" ht="15.75">
      <c r="A20" s="36" t="s">
        <v>1776</v>
      </c>
      <c r="B20" s="39"/>
      <c r="C20" s="39"/>
      <c r="D20" s="39"/>
    </row>
    <row r="21" spans="1:4" s="141" customFormat="1" ht="15.75">
      <c r="A21" s="36" t="s">
        <v>1777</v>
      </c>
      <c r="B21" s="40">
        <f>SUM(B22:B24)</f>
        <v>239865</v>
      </c>
      <c r="C21" s="40">
        <f>SUM(C22:C24)</f>
        <v>266637</v>
      </c>
      <c r="D21" s="40">
        <f>SUM(D22:D24)</f>
        <v>244564</v>
      </c>
    </row>
    <row r="22" spans="1:4" s="141" customFormat="1" ht="15.75">
      <c r="A22" s="36" t="s">
        <v>1778</v>
      </c>
      <c r="B22" s="39">
        <v>7495</v>
      </c>
      <c r="C22" s="39">
        <v>8104</v>
      </c>
      <c r="D22" s="39">
        <v>7602</v>
      </c>
    </row>
    <row r="23" spans="1:4" s="141" customFormat="1" ht="15.75">
      <c r="A23" s="36" t="s">
        <v>1779</v>
      </c>
      <c r="B23" s="39"/>
      <c r="C23" s="39"/>
      <c r="D23" s="39"/>
    </row>
    <row r="24" spans="1:4" s="141" customFormat="1" ht="15.75">
      <c r="A24" s="36" t="s">
        <v>1780</v>
      </c>
      <c r="B24" s="40">
        <f>SUM(B25:B27)</f>
        <v>232370</v>
      </c>
      <c r="C24" s="40">
        <f>SUM(C25:C27)</f>
        <v>258533</v>
      </c>
      <c r="D24" s="40">
        <f>SUM(D25:D27)</f>
        <v>236962</v>
      </c>
    </row>
    <row r="25" spans="1:4" s="141" customFormat="1" ht="15.75">
      <c r="A25" s="36" t="s">
        <v>1781</v>
      </c>
      <c r="B25" s="39">
        <v>11742</v>
      </c>
      <c r="C25" s="39">
        <v>9797</v>
      </c>
      <c r="D25" s="39">
        <v>11425</v>
      </c>
    </row>
    <row r="26" spans="1:4" s="141" customFormat="1" ht="15.75">
      <c r="A26" s="142" t="s">
        <v>1782</v>
      </c>
      <c r="B26" s="39"/>
      <c r="C26" s="39"/>
      <c r="D26" s="39"/>
    </row>
    <row r="27" spans="1:4" s="141" customFormat="1" ht="15.75">
      <c r="A27" s="36" t="s">
        <v>1783</v>
      </c>
      <c r="B27" s="39">
        <v>220628</v>
      </c>
      <c r="C27" s="39">
        <v>248736</v>
      </c>
      <c r="D27" s="39">
        <v>225537</v>
      </c>
    </row>
    <row r="28" spans="1:4" s="141" customFormat="1" ht="15.75">
      <c r="A28" s="140" t="s">
        <v>1784</v>
      </c>
      <c r="B28" s="40">
        <f>B15+B18</f>
        <v>306249</v>
      </c>
      <c r="C28" s="40">
        <f>C15+C18</f>
        <v>345252</v>
      </c>
      <c r="D28" s="40">
        <f>D15+D18</f>
        <v>305103</v>
      </c>
    </row>
    <row r="29" spans="1:4" s="141" customFormat="1" ht="15.75">
      <c r="A29" s="140" t="s">
        <v>1785</v>
      </c>
      <c r="B29" s="39"/>
      <c r="C29" s="39"/>
      <c r="D29" s="39"/>
    </row>
    <row r="30" spans="1:4" s="141" customFormat="1" ht="15.75">
      <c r="A30" s="36" t="s">
        <v>498</v>
      </c>
      <c r="B30" s="39">
        <v>2051</v>
      </c>
      <c r="C30" s="39">
        <v>2607</v>
      </c>
      <c r="D30" s="289">
        <v>4568</v>
      </c>
    </row>
    <row r="31" spans="1:4" s="141" customFormat="1" ht="15.75">
      <c r="A31" s="138" t="s">
        <v>73</v>
      </c>
      <c r="B31" s="40">
        <f>B9+B18+B30</f>
        <v>308300</v>
      </c>
      <c r="C31" s="40">
        <f>C9+C18+C30</f>
        <v>347859</v>
      </c>
      <c r="D31" s="40">
        <f>D9+D18+D30</f>
        <v>309671</v>
      </c>
    </row>
    <row r="32" spans="1:4" s="141" customFormat="1" ht="15.75">
      <c r="A32" s="36"/>
      <c r="B32" s="39"/>
      <c r="C32" s="39"/>
      <c r="D32" s="39"/>
    </row>
    <row r="33" spans="1:4" s="141" customFormat="1" ht="15.75">
      <c r="A33" s="138" t="s">
        <v>777</v>
      </c>
      <c r="B33" s="39"/>
      <c r="C33" s="39"/>
      <c r="D33" s="39"/>
    </row>
    <row r="34" spans="1:4" s="141" customFormat="1" ht="15.75">
      <c r="A34" s="140" t="s">
        <v>74</v>
      </c>
      <c r="B34" s="40">
        <f>SUM(B35:B36)</f>
        <v>13067</v>
      </c>
      <c r="C34" s="40">
        <f>SUM(C35:C36)</f>
        <v>14618</v>
      </c>
      <c r="D34" s="40">
        <f>SUM(D35:D36)</f>
        <v>1000</v>
      </c>
    </row>
    <row r="35" spans="1:4" s="141" customFormat="1" ht="15.75">
      <c r="A35" s="36" t="s">
        <v>1765</v>
      </c>
      <c r="B35" s="39">
        <v>1331</v>
      </c>
      <c r="C35" s="39"/>
      <c r="D35" s="39"/>
    </row>
    <row r="36" spans="1:4" s="141" customFormat="1" ht="15.75">
      <c r="A36" s="36" t="s">
        <v>1766</v>
      </c>
      <c r="B36" s="39">
        <v>11736</v>
      </c>
      <c r="C36" s="39">
        <v>14618</v>
      </c>
      <c r="D36" s="39">
        <v>1000</v>
      </c>
    </row>
    <row r="37" spans="1:4" s="141" customFormat="1" ht="15.75">
      <c r="A37" s="36" t="s">
        <v>1250</v>
      </c>
      <c r="B37" s="39"/>
      <c r="C37" s="39"/>
      <c r="D37" s="39"/>
    </row>
    <row r="38" spans="1:4" s="141" customFormat="1" ht="15.75">
      <c r="A38" s="36" t="s">
        <v>1251</v>
      </c>
      <c r="B38" s="39"/>
      <c r="C38" s="39"/>
      <c r="D38" s="39"/>
    </row>
    <row r="39" spans="1:4" s="141" customFormat="1" ht="15.75">
      <c r="A39" s="140" t="s">
        <v>1767</v>
      </c>
      <c r="B39" s="40">
        <f>SUM(B40:B45)</f>
        <v>292626</v>
      </c>
      <c r="C39" s="40">
        <f>SUM(C40:C45)</f>
        <v>328673</v>
      </c>
      <c r="D39" s="40">
        <f>SUM(D40:D45)</f>
        <v>308671</v>
      </c>
    </row>
    <row r="40" spans="1:4" s="141" customFormat="1" ht="15.75">
      <c r="A40" s="36" t="s">
        <v>1768</v>
      </c>
      <c r="B40" s="39">
        <v>143194</v>
      </c>
      <c r="C40" s="39">
        <v>164853</v>
      </c>
      <c r="D40" s="39">
        <v>146522</v>
      </c>
    </row>
    <row r="41" spans="1:4" s="141" customFormat="1" ht="15.75">
      <c r="A41" s="36" t="s">
        <v>1769</v>
      </c>
      <c r="B41" s="39">
        <v>41965</v>
      </c>
      <c r="C41" s="39">
        <v>46158</v>
      </c>
      <c r="D41" s="39">
        <v>40636</v>
      </c>
    </row>
    <row r="42" spans="1:4" s="141" customFormat="1" ht="15.75">
      <c r="A42" s="36" t="s">
        <v>123</v>
      </c>
      <c r="B42" s="39">
        <v>107467</v>
      </c>
      <c r="C42" s="39">
        <v>117662</v>
      </c>
      <c r="D42" s="39">
        <v>121513</v>
      </c>
    </row>
    <row r="43" spans="1:4" s="141" customFormat="1" ht="15.75">
      <c r="A43" s="36" t="s">
        <v>634</v>
      </c>
      <c r="B43" s="39"/>
      <c r="C43" s="39"/>
      <c r="D43" s="39"/>
    </row>
    <row r="44" spans="1:4" s="141" customFormat="1" ht="15.75">
      <c r="A44" s="36" t="s">
        <v>635</v>
      </c>
      <c r="B44" s="39"/>
      <c r="C44" s="39"/>
      <c r="D44" s="39"/>
    </row>
    <row r="45" spans="1:4" s="141" customFormat="1" ht="15.75">
      <c r="A45" s="36" t="s">
        <v>636</v>
      </c>
      <c r="B45" s="39"/>
      <c r="C45" s="39"/>
      <c r="D45" s="39"/>
    </row>
    <row r="46" spans="1:4" s="141" customFormat="1" ht="15.75">
      <c r="A46" s="140" t="s">
        <v>124</v>
      </c>
      <c r="B46" s="40">
        <f>B34+B39</f>
        <v>305693</v>
      </c>
      <c r="C46" s="40">
        <f>C34+C39</f>
        <v>343291</v>
      </c>
      <c r="D46" s="40">
        <f>D34+D39</f>
        <v>309671</v>
      </c>
    </row>
    <row r="47" spans="1:4" s="141" customFormat="1" ht="15.75">
      <c r="A47" s="140" t="s">
        <v>125</v>
      </c>
      <c r="B47" s="39"/>
      <c r="C47" s="39"/>
      <c r="D47" s="40"/>
    </row>
    <row r="48" spans="1:4" s="141" customFormat="1" ht="15.75">
      <c r="A48" s="36" t="s">
        <v>126</v>
      </c>
      <c r="B48" s="39"/>
      <c r="C48" s="39"/>
      <c r="D48" s="40"/>
    </row>
    <row r="49" spans="1:4" s="141" customFormat="1" ht="15.75">
      <c r="A49" s="138" t="s">
        <v>127</v>
      </c>
      <c r="B49" s="40">
        <f>SUM(B46:B48)</f>
        <v>305693</v>
      </c>
      <c r="C49" s="40">
        <f>SUM(C46:C48)</f>
        <v>343291</v>
      </c>
      <c r="D49" s="40">
        <f>SUM(D46:D48)</f>
        <v>309671</v>
      </c>
    </row>
    <row r="50" ht="15.75">
      <c r="C50" s="278"/>
    </row>
  </sheetData>
  <mergeCells count="4">
    <mergeCell ref="A2:D2"/>
    <mergeCell ref="A3:D3"/>
    <mergeCell ref="A4:D4"/>
    <mergeCell ref="A5:D5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E49"/>
  <sheetViews>
    <sheetView workbookViewId="0" topLeftCell="A1">
      <selection activeCell="B53" sqref="A53:B53"/>
    </sheetView>
  </sheetViews>
  <sheetFormatPr defaultColWidth="9.140625" defaultRowHeight="12.75"/>
  <cols>
    <col min="1" max="1" width="51.7109375" style="37" customWidth="1"/>
    <col min="2" max="4" width="13.28125" style="38" customWidth="1"/>
    <col min="5" max="16384" width="9.140625" style="38" customWidth="1"/>
  </cols>
  <sheetData>
    <row r="1" ht="15.75">
      <c r="D1" s="136" t="s">
        <v>69</v>
      </c>
    </row>
    <row r="2" spans="1:4" ht="15.75">
      <c r="A2" s="427" t="s">
        <v>59</v>
      </c>
      <c r="B2" s="427"/>
      <c r="C2" s="427"/>
      <c r="D2" s="427"/>
    </row>
    <row r="3" spans="1:4" ht="15.75">
      <c r="A3" s="427" t="s">
        <v>519</v>
      </c>
      <c r="B3" s="427"/>
      <c r="C3" s="427"/>
      <c r="D3" s="427"/>
    </row>
    <row r="4" spans="1:4" ht="15.75">
      <c r="A4" s="427" t="s">
        <v>837</v>
      </c>
      <c r="B4" s="427"/>
      <c r="C4" s="427"/>
      <c r="D4" s="427"/>
    </row>
    <row r="5" ht="10.5" customHeight="1"/>
    <row r="6" spans="1:4" ht="15.75">
      <c r="A6" s="137" t="s">
        <v>1269</v>
      </c>
      <c r="B6" s="204" t="s">
        <v>520</v>
      </c>
      <c r="C6" s="205" t="s">
        <v>521</v>
      </c>
      <c r="D6" s="204" t="s">
        <v>523</v>
      </c>
    </row>
    <row r="7" spans="1:4" ht="15.75">
      <c r="A7" s="138" t="s">
        <v>838</v>
      </c>
      <c r="B7" s="139"/>
      <c r="C7" s="139"/>
      <c r="D7" s="139"/>
    </row>
    <row r="8" spans="1:4" s="141" customFormat="1" ht="15.75">
      <c r="A8" s="140" t="s">
        <v>839</v>
      </c>
      <c r="B8" s="40">
        <f>B14+B16</f>
        <v>20320</v>
      </c>
      <c r="C8" s="40">
        <f>C14+C16</f>
        <v>7403</v>
      </c>
      <c r="D8" s="40">
        <f>D14+D16</f>
        <v>1832</v>
      </c>
    </row>
    <row r="9" spans="1:4" s="141" customFormat="1" ht="15.75">
      <c r="A9" s="36" t="s">
        <v>840</v>
      </c>
      <c r="B9" s="36"/>
      <c r="C9" s="36"/>
      <c r="D9" s="36"/>
    </row>
    <row r="10" spans="1:4" s="141" customFormat="1" ht="15.75">
      <c r="A10" s="36" t="s">
        <v>841</v>
      </c>
      <c r="B10" s="40">
        <f>SUM(B11:B13)</f>
        <v>15378</v>
      </c>
      <c r="C10" s="40">
        <f>SUM(C11:C13)</f>
        <v>2263</v>
      </c>
      <c r="D10" s="40">
        <f>SUM(D11:D13)</f>
        <v>0</v>
      </c>
    </row>
    <row r="11" spans="1:4" s="141" customFormat="1" ht="15.75">
      <c r="A11" s="36" t="s">
        <v>842</v>
      </c>
      <c r="B11" s="39"/>
      <c r="C11" s="39"/>
      <c r="D11" s="39"/>
    </row>
    <row r="12" spans="1:4" s="141" customFormat="1" ht="15.75">
      <c r="A12" s="36" t="s">
        <v>843</v>
      </c>
      <c r="B12" s="39">
        <v>15378</v>
      </c>
      <c r="C12" s="39">
        <v>1832</v>
      </c>
      <c r="D12" s="39"/>
    </row>
    <row r="13" spans="1:4" s="141" customFormat="1" ht="15.75">
      <c r="A13" s="36" t="s">
        <v>844</v>
      </c>
      <c r="B13" s="39"/>
      <c r="C13" s="39">
        <v>431</v>
      </c>
      <c r="D13" s="143"/>
    </row>
    <row r="14" spans="1:4" s="141" customFormat="1" ht="15.75">
      <c r="A14" s="140" t="s">
        <v>845</v>
      </c>
      <c r="B14" s="40">
        <f>B9+B10</f>
        <v>15378</v>
      </c>
      <c r="C14" s="40">
        <f>C9+C10</f>
        <v>2263</v>
      </c>
      <c r="D14" s="40">
        <f>D9+D10</f>
        <v>0</v>
      </c>
    </row>
    <row r="15" spans="1:4" s="141" customFormat="1" ht="15.75">
      <c r="A15" s="36" t="s">
        <v>846</v>
      </c>
      <c r="B15" s="39"/>
      <c r="C15" s="39"/>
      <c r="D15" s="39"/>
    </row>
    <row r="16" spans="1:5" s="141" customFormat="1" ht="15.75">
      <c r="A16" s="36" t="s">
        <v>847</v>
      </c>
      <c r="B16" s="39">
        <v>4942</v>
      </c>
      <c r="C16" s="39">
        <v>5140</v>
      </c>
      <c r="D16" s="39">
        <v>1832</v>
      </c>
      <c r="E16" s="246"/>
    </row>
    <row r="17" spans="1:4" s="141" customFormat="1" ht="15.75">
      <c r="A17" s="140" t="s">
        <v>1774</v>
      </c>
      <c r="B17" s="40">
        <f>B20+B19+B18</f>
        <v>148689</v>
      </c>
      <c r="C17" s="40">
        <f>C20+C19+C18</f>
        <v>157542</v>
      </c>
      <c r="D17" s="40">
        <f>D20+D19+D18</f>
        <v>134416</v>
      </c>
    </row>
    <row r="18" spans="1:4" s="141" customFormat="1" ht="15.75">
      <c r="A18" s="36" t="s">
        <v>1775</v>
      </c>
      <c r="B18" s="39">
        <v>2364</v>
      </c>
      <c r="C18" s="39">
        <v>2861</v>
      </c>
      <c r="D18" s="39">
        <v>2010</v>
      </c>
    </row>
    <row r="19" spans="1:4" s="141" customFormat="1" ht="15.75">
      <c r="A19" s="36" t="s">
        <v>1776</v>
      </c>
      <c r="B19" s="39"/>
      <c r="C19" s="39"/>
      <c r="D19" s="39"/>
    </row>
    <row r="20" spans="1:4" s="141" customFormat="1" ht="15.75">
      <c r="A20" s="36" t="s">
        <v>1777</v>
      </c>
      <c r="B20" s="40">
        <f>SUM(B21:B23)</f>
        <v>146325</v>
      </c>
      <c r="C20" s="40">
        <f>SUM(C21:C23)</f>
        <v>154681</v>
      </c>
      <c r="D20" s="40">
        <f>SUM(D21:D23)</f>
        <v>132406</v>
      </c>
    </row>
    <row r="21" spans="1:4" s="141" customFormat="1" ht="15.75">
      <c r="A21" s="36" t="s">
        <v>1778</v>
      </c>
      <c r="B21" s="39">
        <v>115</v>
      </c>
      <c r="C21" s="39">
        <v>260</v>
      </c>
      <c r="D21" s="39"/>
    </row>
    <row r="22" spans="1:4" s="141" customFormat="1" ht="15.75">
      <c r="A22" s="36" t="s">
        <v>1779</v>
      </c>
      <c r="B22" s="39">
        <v>350</v>
      </c>
      <c r="C22" s="39">
        <v>250</v>
      </c>
      <c r="D22" s="39">
        <v>335</v>
      </c>
    </row>
    <row r="23" spans="1:4" s="141" customFormat="1" ht="15.75">
      <c r="A23" s="36" t="s">
        <v>1780</v>
      </c>
      <c r="B23" s="40">
        <f>SUM(B24:B26)</f>
        <v>145860</v>
      </c>
      <c r="C23" s="40">
        <f>SUM(C24:C26)</f>
        <v>154171</v>
      </c>
      <c r="D23" s="40">
        <f>SUM(D24:D26)</f>
        <v>132071</v>
      </c>
    </row>
    <row r="24" spans="1:4" s="141" customFormat="1" ht="15.75">
      <c r="A24" s="36" t="s">
        <v>1781</v>
      </c>
      <c r="B24" s="39">
        <v>71263</v>
      </c>
      <c r="C24" s="39">
        <v>69479</v>
      </c>
      <c r="D24" s="39">
        <v>73419</v>
      </c>
    </row>
    <row r="25" spans="1:4" s="141" customFormat="1" ht="15.75">
      <c r="A25" s="142" t="s">
        <v>1782</v>
      </c>
      <c r="B25" s="39"/>
      <c r="C25" s="39"/>
      <c r="D25" s="39"/>
    </row>
    <row r="26" spans="1:4" s="141" customFormat="1" ht="15.75">
      <c r="A26" s="36" t="s">
        <v>1783</v>
      </c>
      <c r="B26" s="39">
        <v>74597</v>
      </c>
      <c r="C26" s="39">
        <v>84692</v>
      </c>
      <c r="D26" s="39">
        <v>58652</v>
      </c>
    </row>
    <row r="27" spans="1:4" s="141" customFormat="1" ht="15.75">
      <c r="A27" s="140" t="s">
        <v>1784</v>
      </c>
      <c r="B27" s="40">
        <f>B14+B17</f>
        <v>164067</v>
      </c>
      <c r="C27" s="40">
        <f>C14+C17</f>
        <v>159805</v>
      </c>
      <c r="D27" s="40">
        <f>D14+D17</f>
        <v>134416</v>
      </c>
    </row>
    <row r="28" spans="1:4" s="141" customFormat="1" ht="15.75">
      <c r="A28" s="140" t="s">
        <v>1785</v>
      </c>
      <c r="B28" s="39"/>
      <c r="C28" s="39"/>
      <c r="D28" s="39"/>
    </row>
    <row r="29" spans="1:5" s="141" customFormat="1" ht="15.75">
      <c r="A29" s="36" t="s">
        <v>498</v>
      </c>
      <c r="B29" s="39">
        <v>2183</v>
      </c>
      <c r="C29" s="39">
        <v>913</v>
      </c>
      <c r="D29" s="39">
        <v>1110</v>
      </c>
      <c r="E29" s="246"/>
    </row>
    <row r="30" spans="1:4" s="141" customFormat="1" ht="15.75">
      <c r="A30" s="138" t="s">
        <v>73</v>
      </c>
      <c r="B30" s="40">
        <f>B8+B17+B29</f>
        <v>171192</v>
      </c>
      <c r="C30" s="40">
        <f>C8+C17+C29</f>
        <v>165858</v>
      </c>
      <c r="D30" s="40">
        <f>D8+D17+D29</f>
        <v>137358</v>
      </c>
    </row>
    <row r="31" spans="1:4" s="141" customFormat="1" ht="15.75">
      <c r="A31" s="36"/>
      <c r="B31" s="39"/>
      <c r="C31" s="39"/>
      <c r="D31" s="39"/>
    </row>
    <row r="32" spans="1:4" s="141" customFormat="1" ht="15.75">
      <c r="A32" s="138" t="s">
        <v>777</v>
      </c>
      <c r="B32" s="39"/>
      <c r="C32" s="39"/>
      <c r="D32" s="39"/>
    </row>
    <row r="33" spans="1:4" s="141" customFormat="1" ht="15.75">
      <c r="A33" s="140" t="s">
        <v>74</v>
      </c>
      <c r="B33" s="40">
        <f>SUM(B34:B37)</f>
        <v>15220</v>
      </c>
      <c r="C33" s="40">
        <f>SUM(C34:C37)</f>
        <v>5571</v>
      </c>
      <c r="D33" s="40">
        <f>SUM(D34:D37)</f>
        <v>1832</v>
      </c>
    </row>
    <row r="34" spans="1:4" s="141" customFormat="1" ht="15.75">
      <c r="A34" s="36" t="s">
        <v>1765</v>
      </c>
      <c r="B34" s="39">
        <v>15220</v>
      </c>
      <c r="C34" s="39">
        <v>499</v>
      </c>
      <c r="D34" s="39"/>
    </row>
    <row r="35" spans="1:4" s="141" customFormat="1" ht="15.75">
      <c r="A35" s="36" t="s">
        <v>1766</v>
      </c>
      <c r="B35" s="39"/>
      <c r="C35" s="39">
        <v>431</v>
      </c>
      <c r="D35" s="39">
        <v>1832</v>
      </c>
    </row>
    <row r="36" spans="1:4" s="141" customFormat="1" ht="15.75">
      <c r="A36" s="36" t="s">
        <v>1250</v>
      </c>
      <c r="B36" s="39"/>
      <c r="C36" s="39">
        <v>4641</v>
      </c>
      <c r="D36" s="39"/>
    </row>
    <row r="37" spans="1:4" s="141" customFormat="1" ht="15.75">
      <c r="A37" s="36" t="s">
        <v>1251</v>
      </c>
      <c r="B37" s="39"/>
      <c r="C37" s="39"/>
      <c r="D37" s="39"/>
    </row>
    <row r="38" spans="1:4" s="141" customFormat="1" ht="15.75">
      <c r="A38" s="140" t="s">
        <v>1767</v>
      </c>
      <c r="B38" s="40">
        <f>SUM(B39:B44)</f>
        <v>149919</v>
      </c>
      <c r="C38" s="40">
        <f>SUM(C39:C44)</f>
        <v>157345</v>
      </c>
      <c r="D38" s="40">
        <f>SUM(D39:D44)</f>
        <v>135526</v>
      </c>
    </row>
    <row r="39" spans="1:4" s="141" customFormat="1" ht="15.75">
      <c r="A39" s="36" t="s">
        <v>1768</v>
      </c>
      <c r="B39" s="39">
        <v>101848</v>
      </c>
      <c r="C39" s="39">
        <v>107469</v>
      </c>
      <c r="D39" s="39">
        <v>92972</v>
      </c>
    </row>
    <row r="40" spans="1:4" s="141" customFormat="1" ht="15.75">
      <c r="A40" s="36" t="s">
        <v>1769</v>
      </c>
      <c r="B40" s="39">
        <v>30309</v>
      </c>
      <c r="C40" s="39">
        <v>30878</v>
      </c>
      <c r="D40" s="39">
        <v>26989</v>
      </c>
    </row>
    <row r="41" spans="1:4" s="141" customFormat="1" ht="15.75">
      <c r="A41" s="36" t="s">
        <v>123</v>
      </c>
      <c r="B41" s="39">
        <v>17762</v>
      </c>
      <c r="C41" s="39">
        <v>17771</v>
      </c>
      <c r="D41" s="39">
        <v>14365</v>
      </c>
    </row>
    <row r="42" spans="1:4" s="141" customFormat="1" ht="15.75">
      <c r="A42" s="36" t="s">
        <v>634</v>
      </c>
      <c r="B42" s="39"/>
      <c r="C42" s="39"/>
      <c r="D42" s="39"/>
    </row>
    <row r="43" spans="1:4" s="141" customFormat="1" ht="15.75">
      <c r="A43" s="36" t="s">
        <v>635</v>
      </c>
      <c r="B43" s="39"/>
      <c r="C43" s="39"/>
      <c r="D43" s="39"/>
    </row>
    <row r="44" spans="1:4" s="141" customFormat="1" ht="15.75">
      <c r="A44" s="36" t="s">
        <v>636</v>
      </c>
      <c r="B44" s="39"/>
      <c r="C44" s="289">
        <v>1227</v>
      </c>
      <c r="D44" s="289">
        <v>1200</v>
      </c>
    </row>
    <row r="45" spans="1:4" s="141" customFormat="1" ht="15.75">
      <c r="A45" s="140" t="s">
        <v>124</v>
      </c>
      <c r="B45" s="40">
        <f>B33+B38</f>
        <v>165139</v>
      </c>
      <c r="C45" s="40">
        <f>C33+C38</f>
        <v>162916</v>
      </c>
      <c r="D45" s="40">
        <f>D33+D38</f>
        <v>137358</v>
      </c>
    </row>
    <row r="46" spans="1:4" s="141" customFormat="1" ht="15.75">
      <c r="A46" s="140" t="s">
        <v>125</v>
      </c>
      <c r="B46" s="39"/>
      <c r="C46" s="39"/>
      <c r="D46" s="40"/>
    </row>
    <row r="47" spans="1:4" s="141" customFormat="1" ht="15.75">
      <c r="A47" s="36" t="s">
        <v>126</v>
      </c>
      <c r="B47" s="39"/>
      <c r="C47" s="39"/>
      <c r="D47" s="40"/>
    </row>
    <row r="48" spans="1:4" s="141" customFormat="1" ht="15.75">
      <c r="A48" s="138" t="s">
        <v>127</v>
      </c>
      <c r="B48" s="40">
        <f>SUM(B45:B47)</f>
        <v>165139</v>
      </c>
      <c r="C48" s="40">
        <f>SUM(C45:C47)</f>
        <v>162916</v>
      </c>
      <c r="D48" s="40">
        <f>SUM(D45:D47)</f>
        <v>137358</v>
      </c>
    </row>
    <row r="49" spans="3:4" ht="15.75">
      <c r="C49" s="277"/>
      <c r="D49" s="277"/>
    </row>
  </sheetData>
  <mergeCells count="3">
    <mergeCell ref="A2:D2"/>
    <mergeCell ref="A3:D3"/>
    <mergeCell ref="A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E83"/>
  <sheetViews>
    <sheetView workbookViewId="0" topLeftCell="A43">
      <selection activeCell="I57" sqref="I57"/>
    </sheetView>
  </sheetViews>
  <sheetFormatPr defaultColWidth="11.421875" defaultRowHeight="15" customHeight="1"/>
  <cols>
    <col min="1" max="1" width="61.7109375" style="1" customWidth="1"/>
    <col min="2" max="2" width="11.00390625" style="1" bestFit="1" customWidth="1"/>
    <col min="3" max="4" width="10.57421875" style="1" customWidth="1"/>
    <col min="5" max="16384" width="11.421875" style="1" customWidth="1"/>
  </cols>
  <sheetData>
    <row r="1" spans="3:4" ht="15" customHeight="1">
      <c r="C1" s="404" t="s">
        <v>129</v>
      </c>
      <c r="D1" s="404"/>
    </row>
    <row r="2" spans="1:4" ht="15" customHeight="1">
      <c r="A2" s="396" t="s">
        <v>354</v>
      </c>
      <c r="B2" s="396"/>
      <c r="C2" s="396"/>
      <c r="D2" s="396"/>
    </row>
    <row r="3" spans="1:4" ht="15" customHeight="1">
      <c r="A3" s="396" t="s">
        <v>519</v>
      </c>
      <c r="B3" s="396"/>
      <c r="C3" s="396"/>
      <c r="D3" s="396"/>
    </row>
    <row r="4" spans="1:4" ht="15" customHeight="1">
      <c r="A4" s="396" t="s">
        <v>771</v>
      </c>
      <c r="B4" s="396"/>
      <c r="C4" s="396"/>
      <c r="D4" s="396"/>
    </row>
    <row r="5" spans="1:4" ht="15" customHeight="1">
      <c r="A5" s="396" t="s">
        <v>370</v>
      </c>
      <c r="B5" s="396"/>
      <c r="C5" s="396"/>
      <c r="D5" s="396"/>
    </row>
    <row r="6" spans="1:4" ht="15" customHeight="1">
      <c r="A6" s="398" t="s">
        <v>1268</v>
      </c>
      <c r="B6" s="398"/>
      <c r="C6" s="398"/>
      <c r="D6" s="398"/>
    </row>
    <row r="7" spans="1:4" ht="6.75" customHeight="1">
      <c r="A7" s="23"/>
      <c r="B7" s="23"/>
      <c r="C7" s="23"/>
      <c r="D7" s="23"/>
    </row>
    <row r="8" spans="1:4" ht="15" customHeight="1">
      <c r="A8" s="399" t="s">
        <v>1269</v>
      </c>
      <c r="B8" s="400" t="s">
        <v>520</v>
      </c>
      <c r="C8" s="400" t="s">
        <v>521</v>
      </c>
      <c r="D8" s="402" t="s">
        <v>522</v>
      </c>
    </row>
    <row r="9" spans="1:4" ht="15" customHeight="1">
      <c r="A9" s="399"/>
      <c r="B9" s="401"/>
      <c r="C9" s="401"/>
      <c r="D9" s="403"/>
    </row>
    <row r="10" spans="1:4" ht="15" customHeight="1">
      <c r="A10" s="22" t="s">
        <v>772</v>
      </c>
      <c r="B10" s="41"/>
      <c r="C10" s="41"/>
      <c r="D10" s="41"/>
    </row>
    <row r="11" spans="1:4" ht="15" customHeight="1">
      <c r="A11" s="44" t="s">
        <v>130</v>
      </c>
      <c r="B11" s="171">
        <f>B12+B13</f>
        <v>1692690</v>
      </c>
      <c r="C11" s="171">
        <f>C12+C13</f>
        <v>1132519</v>
      </c>
      <c r="D11" s="209">
        <f>D12+D13</f>
        <v>1051751</v>
      </c>
    </row>
    <row r="12" spans="1:4" ht="15" customHeight="1">
      <c r="A12" s="54" t="s">
        <v>131</v>
      </c>
      <c r="B12" s="11">
        <v>353384</v>
      </c>
      <c r="C12" s="11">
        <v>307296</v>
      </c>
      <c r="D12" s="11">
        <v>266327</v>
      </c>
    </row>
    <row r="13" spans="1:4" ht="15" customHeight="1">
      <c r="A13" s="54" t="s">
        <v>132</v>
      </c>
      <c r="B13" s="46">
        <v>1339306</v>
      </c>
      <c r="C13" s="46">
        <v>825223</v>
      </c>
      <c r="D13" s="46">
        <v>785424</v>
      </c>
    </row>
    <row r="14" spans="1:4" ht="15" customHeight="1">
      <c r="A14" s="54" t="s">
        <v>133</v>
      </c>
      <c r="B14" s="11">
        <v>685411</v>
      </c>
      <c r="C14" s="11">
        <v>719779</v>
      </c>
      <c r="D14" s="11">
        <v>675000</v>
      </c>
    </row>
    <row r="15" spans="1:4" ht="15" customHeight="1">
      <c r="A15" s="54" t="s">
        <v>134</v>
      </c>
      <c r="B15" s="11">
        <v>649440</v>
      </c>
      <c r="C15" s="11">
        <v>102059</v>
      </c>
      <c r="D15" s="11">
        <v>107874</v>
      </c>
    </row>
    <row r="16" spans="1:4" ht="15" customHeight="1">
      <c r="A16" s="54" t="s">
        <v>77</v>
      </c>
      <c r="B16" s="11">
        <v>4455</v>
      </c>
      <c r="C16" s="11">
        <v>3385</v>
      </c>
      <c r="D16" s="11">
        <v>2550</v>
      </c>
    </row>
    <row r="17" spans="1:4" ht="15" customHeight="1">
      <c r="A17" s="44" t="s">
        <v>78</v>
      </c>
      <c r="B17" s="12">
        <f>SUM(B19:B23)</f>
        <v>273853</v>
      </c>
      <c r="C17" s="12">
        <f>SUM(C19:C23)</f>
        <v>896809</v>
      </c>
      <c r="D17" s="12">
        <f>SUM(D19:D23)</f>
        <v>817136</v>
      </c>
    </row>
    <row r="18" spans="1:4" ht="15" customHeight="1">
      <c r="A18" s="54" t="s">
        <v>79</v>
      </c>
      <c r="B18" s="11"/>
      <c r="C18" s="11"/>
      <c r="D18" s="11"/>
    </row>
    <row r="19" spans="1:4" ht="15" customHeight="1">
      <c r="A19" s="54" t="s">
        <v>80</v>
      </c>
      <c r="B19" s="11">
        <v>229656</v>
      </c>
      <c r="C19" s="11">
        <v>793928</v>
      </c>
      <c r="D19" s="11">
        <v>796777</v>
      </c>
    </row>
    <row r="20" spans="1:4" ht="15" customHeight="1">
      <c r="A20" s="54" t="s">
        <v>81</v>
      </c>
      <c r="B20" s="11">
        <v>39273</v>
      </c>
      <c r="C20" s="11">
        <v>36092</v>
      </c>
      <c r="D20" s="11"/>
    </row>
    <row r="21" spans="1:4" ht="15" customHeight="1">
      <c r="A21" s="54" t="s">
        <v>82</v>
      </c>
      <c r="B21" s="11">
        <v>4819</v>
      </c>
      <c r="C21" s="11">
        <v>18136</v>
      </c>
      <c r="D21" s="11">
        <v>20359</v>
      </c>
    </row>
    <row r="22" spans="1:4" ht="15" customHeight="1">
      <c r="A22" s="54" t="s">
        <v>1681</v>
      </c>
      <c r="B22" s="11">
        <v>105</v>
      </c>
      <c r="C22" s="11">
        <v>48653</v>
      </c>
      <c r="D22" s="11"/>
    </row>
    <row r="23" spans="1:4" ht="15" customHeight="1">
      <c r="A23" s="54" t="s">
        <v>1061</v>
      </c>
      <c r="B23" s="11"/>
      <c r="C23" s="11"/>
      <c r="D23" s="11"/>
    </row>
    <row r="24" spans="1:4" ht="15" customHeight="1">
      <c r="A24" s="44" t="s">
        <v>868</v>
      </c>
      <c r="B24" s="12">
        <f>SUM(B25:B27)</f>
        <v>687687</v>
      </c>
      <c r="C24" s="12">
        <f>SUM(C25:C27)</f>
        <v>24830</v>
      </c>
      <c r="D24" s="12">
        <f>SUM(D25:D27)</f>
        <v>29270</v>
      </c>
    </row>
    <row r="25" spans="1:4" ht="15" customHeight="1">
      <c r="A25" s="54" t="s">
        <v>869</v>
      </c>
      <c r="B25" s="11">
        <v>661295</v>
      </c>
      <c r="C25" s="11">
        <v>23289</v>
      </c>
      <c r="D25" s="11">
        <v>27670</v>
      </c>
    </row>
    <row r="26" spans="1:4" ht="15" customHeight="1">
      <c r="A26" s="54" t="s">
        <v>870</v>
      </c>
      <c r="B26" s="11">
        <v>1071</v>
      </c>
      <c r="C26" s="11">
        <v>1323</v>
      </c>
      <c r="D26" s="11">
        <v>1300</v>
      </c>
    </row>
    <row r="27" spans="1:4" ht="15" customHeight="1">
      <c r="A27" s="54" t="s">
        <v>871</v>
      </c>
      <c r="B27" s="11">
        <v>25321</v>
      </c>
      <c r="C27" s="11">
        <v>218</v>
      </c>
      <c r="D27" s="11">
        <v>300</v>
      </c>
    </row>
    <row r="28" spans="1:4" ht="15" customHeight="1">
      <c r="A28" s="44" t="s">
        <v>872</v>
      </c>
      <c r="B28" s="12">
        <f>SUM(B31+B29)</f>
        <v>50860</v>
      </c>
      <c r="C28" s="12">
        <f>SUM(C31+C29)</f>
        <v>68735</v>
      </c>
      <c r="D28" s="12">
        <f>SUM(D31+D29)</f>
        <v>126194</v>
      </c>
    </row>
    <row r="29" spans="1:4" ht="15" customHeight="1">
      <c r="A29" s="54" t="s">
        <v>873</v>
      </c>
      <c r="B29" s="39">
        <v>45366</v>
      </c>
      <c r="C29" s="39">
        <v>65067</v>
      </c>
      <c r="D29" s="39">
        <v>111711</v>
      </c>
    </row>
    <row r="30" spans="1:4" ht="15" customHeight="1">
      <c r="A30" s="54" t="s">
        <v>874</v>
      </c>
      <c r="B30" s="11">
        <v>15188</v>
      </c>
      <c r="C30" s="11">
        <v>16079</v>
      </c>
      <c r="D30" s="11">
        <v>15344</v>
      </c>
    </row>
    <row r="31" spans="1:4" ht="15" customHeight="1">
      <c r="A31" s="54" t="s">
        <v>875</v>
      </c>
      <c r="B31" s="11">
        <v>5494</v>
      </c>
      <c r="C31" s="11">
        <v>3668</v>
      </c>
      <c r="D31" s="11">
        <v>14483</v>
      </c>
    </row>
    <row r="32" spans="1:4" ht="15" customHeight="1">
      <c r="A32" s="54" t="s">
        <v>874</v>
      </c>
      <c r="B32" s="11"/>
      <c r="C32" s="11"/>
      <c r="D32" s="11"/>
    </row>
    <row r="33" spans="1:5" ht="15" customHeight="1">
      <c r="A33" s="44" t="s">
        <v>1649</v>
      </c>
      <c r="B33" s="12">
        <f>SUM(B34:B35)</f>
        <v>0</v>
      </c>
      <c r="C33" s="12">
        <f>SUM(C34:C35)</f>
        <v>0</v>
      </c>
      <c r="D33" s="12">
        <f>SUM(D34:D35)</f>
        <v>0</v>
      </c>
      <c r="E33" s="172"/>
    </row>
    <row r="34" spans="1:4" ht="15" customHeight="1">
      <c r="A34" s="54" t="s">
        <v>90</v>
      </c>
      <c r="B34" s="11"/>
      <c r="C34" s="11"/>
      <c r="D34" s="11"/>
    </row>
    <row r="35" spans="1:4" ht="15" customHeight="1">
      <c r="A35" s="54" t="s">
        <v>91</v>
      </c>
      <c r="B35" s="11"/>
      <c r="C35" s="11"/>
      <c r="D35" s="11"/>
    </row>
    <row r="36" spans="1:4" ht="15" customHeight="1">
      <c r="A36" s="44" t="s">
        <v>323</v>
      </c>
      <c r="B36" s="12">
        <f>SUM(B37:B38)</f>
        <v>28821</v>
      </c>
      <c r="C36" s="12">
        <f>SUM(C37:C38)</f>
        <v>9476</v>
      </c>
      <c r="D36" s="12">
        <f>SUM(D37:D38)</f>
        <v>2475</v>
      </c>
    </row>
    <row r="37" spans="1:4" ht="15" customHeight="1">
      <c r="A37" s="54" t="s">
        <v>1095</v>
      </c>
      <c r="B37" s="39">
        <v>5497</v>
      </c>
      <c r="C37" s="39">
        <v>4444</v>
      </c>
      <c r="D37" s="39">
        <v>2475</v>
      </c>
    </row>
    <row r="38" spans="1:4" ht="15" customHeight="1">
      <c r="A38" s="54" t="s">
        <v>1096</v>
      </c>
      <c r="B38" s="11">
        <v>23324</v>
      </c>
      <c r="C38" s="11">
        <v>5032</v>
      </c>
      <c r="D38" s="11"/>
    </row>
    <row r="39" spans="1:4" ht="38.25" customHeight="1">
      <c r="A39" s="170" t="s">
        <v>366</v>
      </c>
      <c r="B39" s="12">
        <v>5006</v>
      </c>
      <c r="C39" s="12">
        <v>4159</v>
      </c>
      <c r="D39" s="12">
        <v>3686</v>
      </c>
    </row>
    <row r="40" spans="1:4" ht="15" customHeight="1">
      <c r="A40" s="44" t="s">
        <v>367</v>
      </c>
      <c r="B40" s="12">
        <v>0</v>
      </c>
      <c r="C40" s="12">
        <v>0</v>
      </c>
      <c r="D40" s="12">
        <v>0</v>
      </c>
    </row>
    <row r="41" spans="1:4" ht="15" customHeight="1">
      <c r="A41" s="54" t="s">
        <v>83</v>
      </c>
      <c r="B41" s="11"/>
      <c r="C41" s="11"/>
      <c r="D41" s="11"/>
    </row>
    <row r="42" spans="1:4" ht="15" customHeight="1">
      <c r="A42" s="54" t="s">
        <v>1097</v>
      </c>
      <c r="B42" s="11"/>
      <c r="C42" s="11"/>
      <c r="D42" s="11"/>
    </row>
    <row r="43" spans="1:4" ht="15" customHeight="1">
      <c r="A43" s="44" t="s">
        <v>368</v>
      </c>
      <c r="B43" s="12">
        <f>SUM(B44)</f>
        <v>78937</v>
      </c>
      <c r="C43" s="12">
        <v>270675</v>
      </c>
      <c r="D43" s="12">
        <f>SUM(D44)</f>
        <v>1020830</v>
      </c>
    </row>
    <row r="44" spans="1:4" ht="15" customHeight="1">
      <c r="A44" s="54" t="s">
        <v>84</v>
      </c>
      <c r="B44" s="11">
        <v>78937</v>
      </c>
      <c r="C44" s="11">
        <v>270675</v>
      </c>
      <c r="D44" s="11">
        <v>1020830</v>
      </c>
    </row>
    <row r="45" spans="1:4" ht="15" customHeight="1">
      <c r="A45" s="44" t="s">
        <v>369</v>
      </c>
      <c r="B45" s="12">
        <f>SUM(B46:B47)</f>
        <v>42026</v>
      </c>
      <c r="C45" s="12">
        <f>SUM(C46:C47)</f>
        <v>32025</v>
      </c>
      <c r="D45" s="12">
        <f>SUM(D46:D47)</f>
        <v>9420</v>
      </c>
    </row>
    <row r="46" spans="1:4" ht="15" customHeight="1">
      <c r="A46" s="54" t="s">
        <v>66</v>
      </c>
      <c r="B46" s="11">
        <v>9420</v>
      </c>
      <c r="C46" s="11">
        <v>9420</v>
      </c>
      <c r="D46" s="11">
        <v>9420</v>
      </c>
    </row>
    <row r="47" spans="1:4" ht="15" customHeight="1">
      <c r="A47" s="54" t="s">
        <v>67</v>
      </c>
      <c r="B47" s="11">
        <v>32606</v>
      </c>
      <c r="C47" s="11">
        <v>22605</v>
      </c>
      <c r="D47" s="11"/>
    </row>
    <row r="48" spans="1:4" ht="15" customHeight="1">
      <c r="A48" s="44" t="s">
        <v>85</v>
      </c>
      <c r="B48" s="12">
        <f>B11+B17+B24+B28+B36+B39+B43+B45+B33</f>
        <v>2859880</v>
      </c>
      <c r="C48" s="12">
        <f>C11+C17+C24+C28+C36+C39+C43+C45</f>
        <v>2439228</v>
      </c>
      <c r="D48" s="12">
        <f>D11+D17+D24+D28+D36+D39+D43+D45</f>
        <v>3060762</v>
      </c>
    </row>
    <row r="49" spans="1:4" ht="15" customHeight="1">
      <c r="A49" s="44"/>
      <c r="B49" s="12"/>
      <c r="C49" s="12"/>
      <c r="D49" s="12"/>
    </row>
    <row r="50" spans="1:4" ht="31.5">
      <c r="A50" s="6" t="s">
        <v>1269</v>
      </c>
      <c r="B50" s="6" t="s">
        <v>520</v>
      </c>
      <c r="C50" s="6" t="s">
        <v>521</v>
      </c>
      <c r="D50" s="6" t="s">
        <v>522</v>
      </c>
    </row>
    <row r="51" ht="15.75">
      <c r="D51" s="253"/>
    </row>
    <row r="52" spans="1:4" ht="15.75">
      <c r="A52" s="22" t="s">
        <v>777</v>
      </c>
      <c r="B52" s="9"/>
      <c r="C52" s="9"/>
      <c r="D52" s="247"/>
    </row>
    <row r="53" spans="1:4" ht="15.75">
      <c r="A53" s="41"/>
      <c r="B53" s="9"/>
      <c r="C53" s="9"/>
      <c r="D53" s="247"/>
    </row>
    <row r="54" spans="1:4" ht="15.75">
      <c r="A54" s="8" t="s">
        <v>915</v>
      </c>
      <c r="B54" s="9"/>
      <c r="C54" s="9"/>
      <c r="D54" s="247"/>
    </row>
    <row r="55" spans="1:5" ht="15.75">
      <c r="A55" s="1" t="s">
        <v>778</v>
      </c>
      <c r="B55" s="9">
        <v>48454</v>
      </c>
      <c r="C55" s="9">
        <v>22674</v>
      </c>
      <c r="D55" s="247">
        <v>134502</v>
      </c>
      <c r="E55" s="172"/>
    </row>
    <row r="56" spans="1:5" ht="15.75">
      <c r="A56" s="1" t="s">
        <v>779</v>
      </c>
      <c r="B56" s="9">
        <v>100561</v>
      </c>
      <c r="C56" s="9">
        <v>137434</v>
      </c>
      <c r="D56" s="9">
        <v>212151</v>
      </c>
      <c r="E56" s="279"/>
    </row>
    <row r="57" spans="1:4" ht="15.75">
      <c r="A57" s="1" t="s">
        <v>1430</v>
      </c>
      <c r="B57" s="9">
        <v>70000</v>
      </c>
      <c r="C57" s="9"/>
      <c r="D57" s="247"/>
    </row>
    <row r="58" spans="1:4" ht="15.75">
      <c r="A58" s="1" t="s">
        <v>1429</v>
      </c>
      <c r="B58" s="9">
        <v>900</v>
      </c>
      <c r="C58" s="9">
        <v>4800</v>
      </c>
      <c r="D58" s="247"/>
    </row>
    <row r="59" spans="1:4" ht="15.75">
      <c r="A59" s="1" t="s">
        <v>1428</v>
      </c>
      <c r="B59" s="9">
        <v>1895</v>
      </c>
      <c r="C59" s="9">
        <v>10760</v>
      </c>
      <c r="D59" s="247">
        <v>2250</v>
      </c>
    </row>
    <row r="60" spans="1:4" ht="15.75">
      <c r="A60" s="1" t="s">
        <v>590</v>
      </c>
      <c r="B60" s="9"/>
      <c r="C60" s="9">
        <v>1600</v>
      </c>
      <c r="D60" s="247">
        <v>3000</v>
      </c>
    </row>
    <row r="61" spans="1:4" ht="15.75">
      <c r="A61" s="1" t="s">
        <v>1745</v>
      </c>
      <c r="B61" s="9"/>
      <c r="C61" s="9"/>
      <c r="D61" s="247"/>
    </row>
    <row r="62" spans="1:4" ht="15.75">
      <c r="A62" s="8" t="s">
        <v>916</v>
      </c>
      <c r="B62" s="13">
        <f>SUM(B55:B61)</f>
        <v>221810</v>
      </c>
      <c r="C62" s="13">
        <f>SUM(C55:C61)</f>
        <v>177268</v>
      </c>
      <c r="D62" s="254">
        <f>SUM(D55:D61)</f>
        <v>351903</v>
      </c>
    </row>
    <row r="63" spans="1:4" ht="15.75">
      <c r="A63" s="8"/>
      <c r="B63" s="13"/>
      <c r="C63" s="13"/>
      <c r="D63" s="254"/>
    </row>
    <row r="64" spans="1:4" ht="15.75">
      <c r="A64" s="8" t="s">
        <v>917</v>
      </c>
      <c r="B64" s="9"/>
      <c r="C64" s="9"/>
      <c r="D64" s="247"/>
    </row>
    <row r="65" spans="1:4" ht="15.75">
      <c r="A65" s="1" t="s">
        <v>780</v>
      </c>
      <c r="B65" s="9">
        <v>837380</v>
      </c>
      <c r="C65" s="9">
        <v>920765</v>
      </c>
      <c r="D65" s="247">
        <v>862393</v>
      </c>
    </row>
    <row r="66" spans="1:4" ht="15.75">
      <c r="A66" s="1" t="s">
        <v>781</v>
      </c>
      <c r="B66" s="9">
        <v>248007</v>
      </c>
      <c r="C66" s="9">
        <v>264080</v>
      </c>
      <c r="D66" s="247">
        <v>247900</v>
      </c>
    </row>
    <row r="67" spans="1:4" ht="15.75">
      <c r="A67" s="1" t="s">
        <v>782</v>
      </c>
      <c r="B67" s="9">
        <v>550514</v>
      </c>
      <c r="C67" s="9">
        <v>456510</v>
      </c>
      <c r="D67" s="247">
        <v>517430</v>
      </c>
    </row>
    <row r="68" spans="1:4" ht="15.75">
      <c r="A68" s="1" t="s">
        <v>783</v>
      </c>
      <c r="B68" s="9">
        <v>51900</v>
      </c>
      <c r="C68" s="9">
        <v>49079</v>
      </c>
      <c r="D68" s="247">
        <v>52646</v>
      </c>
    </row>
    <row r="69" spans="1:4" ht="15.75">
      <c r="A69" s="1" t="s">
        <v>784</v>
      </c>
      <c r="B69" s="9">
        <v>71606</v>
      </c>
      <c r="C69" s="9">
        <v>82280</v>
      </c>
      <c r="D69" s="247">
        <v>77955</v>
      </c>
    </row>
    <row r="70" spans="1:4" ht="15.75">
      <c r="A70" s="1" t="s">
        <v>785</v>
      </c>
      <c r="B70" s="9"/>
      <c r="C70" s="9">
        <v>2439</v>
      </c>
      <c r="D70" s="247">
        <v>2400</v>
      </c>
    </row>
    <row r="71" spans="1:4" ht="15.75">
      <c r="A71" s="1" t="s">
        <v>786</v>
      </c>
      <c r="B71" s="9">
        <v>25252</v>
      </c>
      <c r="C71" s="9">
        <v>30809</v>
      </c>
      <c r="D71" s="247">
        <v>34635</v>
      </c>
    </row>
    <row r="72" spans="1:4" ht="15.75">
      <c r="A72" s="8" t="s">
        <v>978</v>
      </c>
      <c r="B72" s="13">
        <f>SUM(B65:B71)</f>
        <v>1784659</v>
      </c>
      <c r="C72" s="13">
        <f>SUM(C65:C71)</f>
        <v>1805962</v>
      </c>
      <c r="D72" s="254">
        <f>SUM(D65:D71)</f>
        <v>1795359</v>
      </c>
    </row>
    <row r="73" spans="1:4" ht="15.75">
      <c r="A73" s="8" t="s">
        <v>787</v>
      </c>
      <c r="B73" s="13">
        <f>B62+B72</f>
        <v>2006469</v>
      </c>
      <c r="C73" s="13">
        <f>C62+C72</f>
        <v>1983230</v>
      </c>
      <c r="D73" s="254">
        <f>D62+D72</f>
        <v>2147262</v>
      </c>
    </row>
    <row r="74" spans="1:4" ht="15.75">
      <c r="A74" s="8"/>
      <c r="B74" s="13"/>
      <c r="C74" s="13"/>
      <c r="D74" s="254"/>
    </row>
    <row r="75" spans="1:4" ht="15.75">
      <c r="A75" s="8" t="s">
        <v>563</v>
      </c>
      <c r="B75" s="9"/>
      <c r="C75" s="9"/>
      <c r="D75" s="247"/>
    </row>
    <row r="76" spans="1:4" ht="15.75">
      <c r="A76" s="1" t="s">
        <v>1441</v>
      </c>
      <c r="B76" s="9"/>
      <c r="C76" s="9"/>
      <c r="D76" s="247"/>
    </row>
    <row r="77" spans="1:4" ht="15.75">
      <c r="A77" s="1" t="s">
        <v>1373</v>
      </c>
      <c r="B77" s="9">
        <v>37500</v>
      </c>
      <c r="C77" s="9">
        <v>37500</v>
      </c>
      <c r="D77" s="247">
        <v>37500</v>
      </c>
    </row>
    <row r="78" spans="1:4" ht="15.75">
      <c r="A78" s="1" t="s">
        <v>1374</v>
      </c>
      <c r="B78" s="9"/>
      <c r="C78" s="9"/>
      <c r="D78" s="247"/>
    </row>
    <row r="79" spans="1:4" ht="15.75">
      <c r="A79" s="8" t="s">
        <v>1375</v>
      </c>
      <c r="B79" s="13">
        <f>SUM(B77:B78)</f>
        <v>37500</v>
      </c>
      <c r="C79" s="13">
        <f>SUM(C77:C78)</f>
        <v>37500</v>
      </c>
      <c r="D79" s="254">
        <f>SUM(D77:D78)</f>
        <v>37500</v>
      </c>
    </row>
    <row r="80" spans="1:4" ht="15.75">
      <c r="A80" s="8"/>
      <c r="B80" s="13"/>
      <c r="C80" s="13"/>
      <c r="D80" s="254"/>
    </row>
    <row r="81" spans="1:4" ht="15.75">
      <c r="A81" s="8" t="s">
        <v>116</v>
      </c>
      <c r="B81" s="13"/>
      <c r="C81" s="13"/>
      <c r="D81" s="254">
        <v>876000</v>
      </c>
    </row>
    <row r="82" spans="1:4" ht="15.75">
      <c r="A82" s="8"/>
      <c r="B82" s="13"/>
      <c r="C82" s="13"/>
      <c r="D82" s="254"/>
    </row>
    <row r="83" spans="1:4" ht="15.75">
      <c r="A83" s="8" t="s">
        <v>788</v>
      </c>
      <c r="B83" s="13">
        <f>B73+B78+B81+B77</f>
        <v>2043969</v>
      </c>
      <c r="C83" s="13">
        <f>C73+C78+C81+C77</f>
        <v>2020730</v>
      </c>
      <c r="D83" s="254">
        <f>D73+D78+D81+D77</f>
        <v>3060762</v>
      </c>
    </row>
  </sheetData>
  <mergeCells count="10">
    <mergeCell ref="C1:D1"/>
    <mergeCell ref="A2:D2"/>
    <mergeCell ref="A3:D3"/>
    <mergeCell ref="A4:D4"/>
    <mergeCell ref="A5:D5"/>
    <mergeCell ref="A6:D6"/>
    <mergeCell ref="A8:A9"/>
    <mergeCell ref="B8:B9"/>
    <mergeCell ref="C8:C9"/>
    <mergeCell ref="D8:D9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E49"/>
  <sheetViews>
    <sheetView workbookViewId="0" topLeftCell="A19">
      <selection activeCell="D39" sqref="D39"/>
    </sheetView>
  </sheetViews>
  <sheetFormatPr defaultColWidth="9.140625" defaultRowHeight="12.75"/>
  <cols>
    <col min="1" max="1" width="51.7109375" style="37" customWidth="1"/>
    <col min="2" max="4" width="13.28125" style="38" customWidth="1"/>
    <col min="5" max="16384" width="9.140625" style="38" customWidth="1"/>
  </cols>
  <sheetData>
    <row r="1" ht="15.75">
      <c r="D1" s="136" t="s">
        <v>70</v>
      </c>
    </row>
    <row r="2" spans="1:4" ht="15.75">
      <c r="A2" s="427" t="s">
        <v>512</v>
      </c>
      <c r="B2" s="427"/>
      <c r="C2" s="427"/>
      <c r="D2" s="427"/>
    </row>
    <row r="3" spans="1:4" ht="15.75">
      <c r="A3" s="427" t="s">
        <v>519</v>
      </c>
      <c r="B3" s="427"/>
      <c r="C3" s="427"/>
      <c r="D3" s="427"/>
    </row>
    <row r="4" spans="1:4" ht="15.75">
      <c r="A4" s="427" t="s">
        <v>837</v>
      </c>
      <c r="B4" s="427"/>
      <c r="C4" s="427"/>
      <c r="D4" s="427"/>
    </row>
    <row r="6" spans="1:4" ht="15.75">
      <c r="A6" s="137" t="s">
        <v>1269</v>
      </c>
      <c r="B6" s="204" t="s">
        <v>520</v>
      </c>
      <c r="C6" s="205" t="s">
        <v>521</v>
      </c>
      <c r="D6" s="204" t="s">
        <v>523</v>
      </c>
    </row>
    <row r="7" spans="1:4" ht="15.75">
      <c r="A7" s="138" t="s">
        <v>838</v>
      </c>
      <c r="B7" s="139"/>
      <c r="C7" s="139"/>
      <c r="D7" s="139"/>
    </row>
    <row r="8" spans="1:4" s="141" customFormat="1" ht="15.75">
      <c r="A8" s="140" t="s">
        <v>839</v>
      </c>
      <c r="B8" s="40">
        <f>B14+B16</f>
        <v>8473</v>
      </c>
      <c r="C8" s="40">
        <f>C14+C16</f>
        <v>10287</v>
      </c>
      <c r="D8" s="40">
        <f>D14+D16</f>
        <v>0</v>
      </c>
    </row>
    <row r="9" spans="1:4" s="141" customFormat="1" ht="15.75">
      <c r="A9" s="36" t="s">
        <v>840</v>
      </c>
      <c r="B9" s="36"/>
      <c r="C9" s="36"/>
      <c r="D9" s="36"/>
    </row>
    <row r="10" spans="1:4" s="141" customFormat="1" ht="15.75">
      <c r="A10" s="36" t="s">
        <v>841</v>
      </c>
      <c r="B10" s="40">
        <f>SUM(B11:B13)</f>
        <v>8473</v>
      </c>
      <c r="C10" s="40">
        <f>SUM(C11:C13)</f>
        <v>10287</v>
      </c>
      <c r="D10" s="40">
        <f>SUM(D11:D13)</f>
        <v>0</v>
      </c>
    </row>
    <row r="11" spans="1:4" s="141" customFormat="1" ht="15.75">
      <c r="A11" s="36" t="s">
        <v>842</v>
      </c>
      <c r="B11" s="39"/>
      <c r="C11" s="39"/>
      <c r="D11" s="39"/>
    </row>
    <row r="12" spans="1:4" s="141" customFormat="1" ht="15.75">
      <c r="A12" s="36" t="s">
        <v>843</v>
      </c>
      <c r="B12" s="39"/>
      <c r="C12" s="39"/>
      <c r="D12" s="39"/>
    </row>
    <row r="13" spans="1:4" s="141" customFormat="1" ht="15.75">
      <c r="A13" s="36" t="s">
        <v>844</v>
      </c>
      <c r="B13" s="39">
        <v>8473</v>
      </c>
      <c r="C13" s="39">
        <v>10287</v>
      </c>
      <c r="D13" s="143"/>
    </row>
    <row r="14" spans="1:4" s="141" customFormat="1" ht="15.75">
      <c r="A14" s="140" t="s">
        <v>845</v>
      </c>
      <c r="B14" s="40">
        <f>B9+B10</f>
        <v>8473</v>
      </c>
      <c r="C14" s="40">
        <f>C9+C10</f>
        <v>10287</v>
      </c>
      <c r="D14" s="40">
        <f>D9+D10</f>
        <v>0</v>
      </c>
    </row>
    <row r="15" spans="1:4" s="141" customFormat="1" ht="15.75">
      <c r="A15" s="36" t="s">
        <v>846</v>
      </c>
      <c r="B15" s="39"/>
      <c r="C15" s="39"/>
      <c r="D15" s="39"/>
    </row>
    <row r="16" spans="1:4" s="141" customFormat="1" ht="15.75">
      <c r="A16" s="36" t="s">
        <v>847</v>
      </c>
      <c r="B16" s="39"/>
      <c r="C16" s="39"/>
      <c r="D16" s="39"/>
    </row>
    <row r="17" spans="1:4" s="141" customFormat="1" ht="15.75">
      <c r="A17" s="140" t="s">
        <v>1774</v>
      </c>
      <c r="B17" s="40">
        <f>B20+B19+B18</f>
        <v>261716</v>
      </c>
      <c r="C17" s="40">
        <f>C20+C19+C18</f>
        <v>269038</v>
      </c>
      <c r="D17" s="40">
        <f>D20+D19+D18</f>
        <v>249832</v>
      </c>
    </row>
    <row r="18" spans="1:4" s="141" customFormat="1" ht="15.75">
      <c r="A18" s="36" t="s">
        <v>1775</v>
      </c>
      <c r="B18" s="39">
        <v>2189</v>
      </c>
      <c r="C18" s="39">
        <v>2359</v>
      </c>
      <c r="D18" s="39">
        <v>1644</v>
      </c>
    </row>
    <row r="19" spans="1:4" s="141" customFormat="1" ht="15.75">
      <c r="A19" s="36" t="s">
        <v>1776</v>
      </c>
      <c r="B19" s="39"/>
      <c r="C19" s="39"/>
      <c r="D19" s="39"/>
    </row>
    <row r="20" spans="1:4" s="141" customFormat="1" ht="15.75">
      <c r="A20" s="36" t="s">
        <v>1777</v>
      </c>
      <c r="B20" s="40">
        <f>SUM(B21:B23)</f>
        <v>259527</v>
      </c>
      <c r="C20" s="40">
        <f>SUM(C21:C23)</f>
        <v>266679</v>
      </c>
      <c r="D20" s="40">
        <f>SUM(D21:D23)</f>
        <v>248188</v>
      </c>
    </row>
    <row r="21" spans="1:4" s="141" customFormat="1" ht="15.75">
      <c r="A21" s="36" t="s">
        <v>1778</v>
      </c>
      <c r="B21" s="39"/>
      <c r="C21" s="39"/>
      <c r="D21" s="39"/>
    </row>
    <row r="22" spans="1:4" s="141" customFormat="1" ht="15.75">
      <c r="A22" s="36" t="s">
        <v>1779</v>
      </c>
      <c r="B22" s="39">
        <v>425</v>
      </c>
      <c r="C22" s="39"/>
      <c r="D22" s="39"/>
    </row>
    <row r="23" spans="1:4" s="141" customFormat="1" ht="15.75">
      <c r="A23" s="36" t="s">
        <v>1780</v>
      </c>
      <c r="B23" s="40">
        <f>SUM(B24:B26)</f>
        <v>259102</v>
      </c>
      <c r="C23" s="40">
        <f>SUM(C24:C26)</f>
        <v>266679</v>
      </c>
      <c r="D23" s="40">
        <f>SUM(D24:D26)</f>
        <v>248188</v>
      </c>
    </row>
    <row r="24" spans="1:4" s="141" customFormat="1" ht="15.75">
      <c r="A24" s="36" t="s">
        <v>1781</v>
      </c>
      <c r="B24" s="39">
        <v>95899</v>
      </c>
      <c r="C24" s="39">
        <v>91869</v>
      </c>
      <c r="D24" s="39">
        <v>88634</v>
      </c>
    </row>
    <row r="25" spans="1:4" s="141" customFormat="1" ht="15.75">
      <c r="A25" s="142" t="s">
        <v>1782</v>
      </c>
      <c r="B25" s="39">
        <v>15880</v>
      </c>
      <c r="C25" s="39">
        <v>19374</v>
      </c>
      <c r="D25" s="39">
        <v>20305</v>
      </c>
    </row>
    <row r="26" spans="1:4" s="141" customFormat="1" ht="15.75">
      <c r="A26" s="36" t="s">
        <v>1783</v>
      </c>
      <c r="B26" s="39">
        <v>147323</v>
      </c>
      <c r="C26" s="39">
        <v>155436</v>
      </c>
      <c r="D26" s="39">
        <v>139249</v>
      </c>
    </row>
    <row r="27" spans="1:4" s="141" customFormat="1" ht="15.75">
      <c r="A27" s="140" t="s">
        <v>1784</v>
      </c>
      <c r="B27" s="40">
        <f>B14+B17</f>
        <v>270189</v>
      </c>
      <c r="C27" s="40">
        <f>C14+C17</f>
        <v>279325</v>
      </c>
      <c r="D27" s="40">
        <f>D14+D17</f>
        <v>249832</v>
      </c>
    </row>
    <row r="28" spans="1:4" s="141" customFormat="1" ht="15.75">
      <c r="A28" s="140" t="s">
        <v>1785</v>
      </c>
      <c r="B28" s="39"/>
      <c r="C28" s="39"/>
      <c r="D28" s="39"/>
    </row>
    <row r="29" spans="1:4" s="141" customFormat="1" ht="15.75">
      <c r="A29" s="36" t="s">
        <v>498</v>
      </c>
      <c r="B29" s="39">
        <v>1181</v>
      </c>
      <c r="C29" s="39">
        <v>1890</v>
      </c>
      <c r="D29" s="39">
        <v>1306</v>
      </c>
    </row>
    <row r="30" spans="1:4" s="141" customFormat="1" ht="15.75">
      <c r="A30" s="138" t="s">
        <v>73</v>
      </c>
      <c r="B30" s="40">
        <f>B8+B17+B29</f>
        <v>271370</v>
      </c>
      <c r="C30" s="40">
        <f>C8+C17+C29</f>
        <v>281215</v>
      </c>
      <c r="D30" s="40">
        <f>D8+D17+D29</f>
        <v>251138</v>
      </c>
    </row>
    <row r="31" spans="1:4" s="141" customFormat="1" ht="15.75">
      <c r="A31" s="36"/>
      <c r="B31" s="39"/>
      <c r="C31" s="39"/>
      <c r="D31" s="39"/>
    </row>
    <row r="32" spans="1:4" s="141" customFormat="1" ht="15.75">
      <c r="A32" s="138" t="s">
        <v>777</v>
      </c>
      <c r="B32" s="39"/>
      <c r="C32" s="39"/>
      <c r="D32" s="39"/>
    </row>
    <row r="33" spans="1:4" s="141" customFormat="1" ht="15.75">
      <c r="A33" s="140" t="s">
        <v>74</v>
      </c>
      <c r="B33" s="40">
        <f>SUM(B34:B35)</f>
        <v>8473</v>
      </c>
      <c r="C33" s="40">
        <f>SUM(C34:C35)</f>
        <v>10287</v>
      </c>
      <c r="D33" s="40">
        <f>SUM(D34:D35)</f>
        <v>0</v>
      </c>
    </row>
    <row r="34" spans="1:4" s="141" customFormat="1" ht="15.75">
      <c r="A34" s="36" t="s">
        <v>1765</v>
      </c>
      <c r="B34" s="39"/>
      <c r="C34" s="39"/>
      <c r="D34" s="39"/>
    </row>
    <row r="35" spans="1:5" s="141" customFormat="1" ht="15.75">
      <c r="A35" s="36" t="s">
        <v>1766</v>
      </c>
      <c r="B35" s="39">
        <v>8473</v>
      </c>
      <c r="C35" s="39">
        <v>10287</v>
      </c>
      <c r="D35" s="143"/>
      <c r="E35" s="246"/>
    </row>
    <row r="36" spans="1:5" s="141" customFormat="1" ht="15.75">
      <c r="A36" s="36" t="s">
        <v>1250</v>
      </c>
      <c r="B36" s="39"/>
      <c r="C36" s="39"/>
      <c r="D36" s="143"/>
      <c r="E36" s="246"/>
    </row>
    <row r="37" spans="1:4" s="141" customFormat="1" ht="15.75">
      <c r="A37" s="36" t="s">
        <v>1251</v>
      </c>
      <c r="B37" s="39"/>
      <c r="C37" s="39"/>
      <c r="D37" s="39"/>
    </row>
    <row r="38" spans="1:4" s="141" customFormat="1" ht="15.75">
      <c r="A38" s="140" t="s">
        <v>1767</v>
      </c>
      <c r="B38" s="40">
        <f>SUM(B39:B44)</f>
        <v>261007</v>
      </c>
      <c r="C38" s="40">
        <f>SUM(C39:C44)</f>
        <v>269622</v>
      </c>
      <c r="D38" s="40">
        <f>SUM(D39:D44)</f>
        <v>251138</v>
      </c>
    </row>
    <row r="39" spans="1:4" s="141" customFormat="1" ht="15.75">
      <c r="A39" s="36" t="s">
        <v>1768</v>
      </c>
      <c r="B39" s="39">
        <v>173514</v>
      </c>
      <c r="C39" s="39">
        <v>182518</v>
      </c>
      <c r="D39" s="39">
        <v>164884</v>
      </c>
    </row>
    <row r="40" spans="1:4" s="141" customFormat="1" ht="15.75">
      <c r="A40" s="36" t="s">
        <v>1769</v>
      </c>
      <c r="B40" s="39">
        <v>51620</v>
      </c>
      <c r="C40" s="39">
        <v>52571</v>
      </c>
      <c r="D40" s="39">
        <v>47492</v>
      </c>
    </row>
    <row r="41" spans="1:4" s="141" customFormat="1" ht="15.75">
      <c r="A41" s="36" t="s">
        <v>123</v>
      </c>
      <c r="B41" s="39">
        <v>35873</v>
      </c>
      <c r="C41" s="39">
        <v>33321</v>
      </c>
      <c r="D41" s="39">
        <v>37562</v>
      </c>
    </row>
    <row r="42" spans="1:4" s="141" customFormat="1" ht="15.75">
      <c r="A42" s="36" t="s">
        <v>634</v>
      </c>
      <c r="B42" s="39"/>
      <c r="C42" s="39"/>
      <c r="D42" s="39"/>
    </row>
    <row r="43" spans="1:4" s="141" customFormat="1" ht="15.75">
      <c r="A43" s="36" t="s">
        <v>635</v>
      </c>
      <c r="B43" s="39"/>
      <c r="C43" s="39"/>
      <c r="D43" s="39"/>
    </row>
    <row r="44" spans="1:4" s="141" customFormat="1" ht="15.75">
      <c r="A44" s="36" t="s">
        <v>636</v>
      </c>
      <c r="B44" s="39"/>
      <c r="C44" s="289">
        <v>1212</v>
      </c>
      <c r="D44" s="289">
        <v>1200</v>
      </c>
    </row>
    <row r="45" spans="1:4" s="141" customFormat="1" ht="15.75">
      <c r="A45" s="140" t="s">
        <v>124</v>
      </c>
      <c r="B45" s="40">
        <f>B33+B38</f>
        <v>269480</v>
      </c>
      <c r="C45" s="40">
        <f>C33+C38</f>
        <v>279909</v>
      </c>
      <c r="D45" s="40">
        <f>D33+D38</f>
        <v>251138</v>
      </c>
    </row>
    <row r="46" spans="1:4" s="141" customFormat="1" ht="15.75">
      <c r="A46" s="140" t="s">
        <v>125</v>
      </c>
      <c r="B46" s="39"/>
      <c r="C46" s="39"/>
      <c r="D46" s="40"/>
    </row>
    <row r="47" spans="1:4" s="141" customFormat="1" ht="15.75">
      <c r="A47" s="36" t="s">
        <v>126</v>
      </c>
      <c r="B47" s="39"/>
      <c r="C47" s="39"/>
      <c r="D47" s="40"/>
    </row>
    <row r="48" spans="1:4" s="141" customFormat="1" ht="15.75">
      <c r="A48" s="138" t="s">
        <v>127</v>
      </c>
      <c r="B48" s="40">
        <f>SUM(B45:B47)</f>
        <v>269480</v>
      </c>
      <c r="C48" s="40">
        <f>SUM(C45:C47)</f>
        <v>279909</v>
      </c>
      <c r="D48" s="40">
        <f>SUM(D45:D47)</f>
        <v>251138</v>
      </c>
    </row>
    <row r="49" ht="15.75">
      <c r="C49" s="277"/>
    </row>
  </sheetData>
  <mergeCells count="3">
    <mergeCell ref="A2:D2"/>
    <mergeCell ref="A3:D3"/>
    <mergeCell ref="A4:D4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A1:D49"/>
  <sheetViews>
    <sheetView workbookViewId="0" topLeftCell="A1">
      <selection activeCell="A10" sqref="A10"/>
    </sheetView>
  </sheetViews>
  <sheetFormatPr defaultColWidth="9.140625" defaultRowHeight="12.75"/>
  <cols>
    <col min="1" max="1" width="51.7109375" style="37" customWidth="1"/>
    <col min="2" max="4" width="13.28125" style="38" customWidth="1"/>
    <col min="5" max="16384" width="9.140625" style="38" customWidth="1"/>
  </cols>
  <sheetData>
    <row r="1" ht="15.75">
      <c r="D1" s="136" t="s">
        <v>71</v>
      </c>
    </row>
    <row r="2" spans="1:4" ht="15.75">
      <c r="A2" s="427" t="s">
        <v>513</v>
      </c>
      <c r="B2" s="427"/>
      <c r="C2" s="427"/>
      <c r="D2" s="427"/>
    </row>
    <row r="3" spans="1:4" ht="15.75">
      <c r="A3" s="427" t="s">
        <v>519</v>
      </c>
      <c r="B3" s="427"/>
      <c r="C3" s="427"/>
      <c r="D3" s="427"/>
    </row>
    <row r="4" spans="1:4" ht="15.75">
      <c r="A4" s="427" t="s">
        <v>837</v>
      </c>
      <c r="B4" s="427"/>
      <c r="C4" s="427"/>
      <c r="D4" s="427"/>
    </row>
    <row r="5" ht="12" customHeight="1"/>
    <row r="6" spans="1:4" ht="15.75">
      <c r="A6" s="137" t="s">
        <v>1269</v>
      </c>
      <c r="B6" s="204" t="s">
        <v>520</v>
      </c>
      <c r="C6" s="205" t="s">
        <v>521</v>
      </c>
      <c r="D6" s="204" t="s">
        <v>523</v>
      </c>
    </row>
    <row r="7" spans="1:4" ht="15.75">
      <c r="A7" s="138" t="s">
        <v>838</v>
      </c>
      <c r="B7" s="139"/>
      <c r="C7" s="139"/>
      <c r="D7" s="139"/>
    </row>
    <row r="8" spans="1:4" s="141" customFormat="1" ht="15.75">
      <c r="A8" s="140" t="s">
        <v>839</v>
      </c>
      <c r="B8" s="40">
        <f>B14+B16</f>
        <v>0</v>
      </c>
      <c r="C8" s="40">
        <f>C14+C16</f>
        <v>351</v>
      </c>
      <c r="D8" s="40">
        <f>D14+D16</f>
        <v>0</v>
      </c>
    </row>
    <row r="9" spans="1:4" s="141" customFormat="1" ht="15.75">
      <c r="A9" s="36" t="s">
        <v>840</v>
      </c>
      <c r="B9" s="36"/>
      <c r="C9" s="36"/>
      <c r="D9" s="36"/>
    </row>
    <row r="10" spans="1:4" s="141" customFormat="1" ht="15.75">
      <c r="A10" s="36" t="s">
        <v>841</v>
      </c>
      <c r="B10" s="40">
        <f>SUM(B11:B13)</f>
        <v>0</v>
      </c>
      <c r="C10" s="40">
        <f>SUM(C11:C13)</f>
        <v>143</v>
      </c>
      <c r="D10" s="40">
        <f>SUM(D11:D13)</f>
        <v>0</v>
      </c>
    </row>
    <row r="11" spans="1:4" s="141" customFormat="1" ht="15.75">
      <c r="A11" s="36" t="s">
        <v>842</v>
      </c>
      <c r="B11" s="39"/>
      <c r="C11" s="39"/>
      <c r="D11" s="39"/>
    </row>
    <row r="12" spans="1:4" s="141" customFormat="1" ht="15.75">
      <c r="A12" s="36" t="s">
        <v>843</v>
      </c>
      <c r="B12" s="39"/>
      <c r="C12" s="39"/>
      <c r="D12" s="39"/>
    </row>
    <row r="13" spans="1:4" s="141" customFormat="1" ht="15.75">
      <c r="A13" s="36" t="s">
        <v>844</v>
      </c>
      <c r="B13" s="39"/>
      <c r="C13" s="39">
        <v>143</v>
      </c>
      <c r="D13" s="39"/>
    </row>
    <row r="14" spans="1:4" s="141" customFormat="1" ht="15.75">
      <c r="A14" s="140" t="s">
        <v>845</v>
      </c>
      <c r="B14" s="40">
        <f>B9+B10</f>
        <v>0</v>
      </c>
      <c r="C14" s="40">
        <f>C9+C10</f>
        <v>143</v>
      </c>
      <c r="D14" s="40">
        <f>D9+D10</f>
        <v>0</v>
      </c>
    </row>
    <row r="15" spans="1:4" s="141" customFormat="1" ht="15.75">
      <c r="A15" s="36" t="s">
        <v>846</v>
      </c>
      <c r="B15" s="39"/>
      <c r="C15" s="39"/>
      <c r="D15" s="39"/>
    </row>
    <row r="16" spans="1:4" s="141" customFormat="1" ht="15.75">
      <c r="A16" s="36" t="s">
        <v>847</v>
      </c>
      <c r="B16" s="39"/>
      <c r="C16" s="39">
        <v>208</v>
      </c>
      <c r="D16" s="39"/>
    </row>
    <row r="17" spans="1:4" s="141" customFormat="1" ht="15.75">
      <c r="A17" s="140" t="s">
        <v>1774</v>
      </c>
      <c r="B17" s="40">
        <f>B20+B19+B18</f>
        <v>104355</v>
      </c>
      <c r="C17" s="40">
        <f>C20+C19+C18</f>
        <v>114246</v>
      </c>
      <c r="D17" s="40">
        <f>D20+D19+D18</f>
        <v>101613</v>
      </c>
    </row>
    <row r="18" spans="1:4" s="141" customFormat="1" ht="15.75">
      <c r="A18" s="36" t="s">
        <v>1775</v>
      </c>
      <c r="B18" s="39"/>
      <c r="C18" s="39"/>
      <c r="D18" s="39"/>
    </row>
    <row r="19" spans="1:4" s="141" customFormat="1" ht="15.75">
      <c r="A19" s="36" t="s">
        <v>1776</v>
      </c>
      <c r="B19" s="39"/>
      <c r="C19" s="39"/>
      <c r="D19" s="39"/>
    </row>
    <row r="20" spans="1:4" s="141" customFormat="1" ht="15.75">
      <c r="A20" s="36" t="s">
        <v>1777</v>
      </c>
      <c r="B20" s="40">
        <f>SUM(B21:B23)</f>
        <v>104355</v>
      </c>
      <c r="C20" s="40">
        <f>SUM(C21:C23)</f>
        <v>114246</v>
      </c>
      <c r="D20" s="40">
        <f>SUM(D21:D23)</f>
        <v>101613</v>
      </c>
    </row>
    <row r="21" spans="1:4" s="141" customFormat="1" ht="15.75">
      <c r="A21" s="36" t="s">
        <v>1778</v>
      </c>
      <c r="B21" s="39"/>
      <c r="C21" s="39"/>
      <c r="D21" s="39"/>
    </row>
    <row r="22" spans="1:4" s="141" customFormat="1" ht="15.75">
      <c r="A22" s="36" t="s">
        <v>1779</v>
      </c>
      <c r="B22" s="39">
        <v>149</v>
      </c>
      <c r="C22" s="39"/>
      <c r="D22" s="39"/>
    </row>
    <row r="23" spans="1:4" s="141" customFormat="1" ht="15.75">
      <c r="A23" s="36" t="s">
        <v>1780</v>
      </c>
      <c r="B23" s="40">
        <f>SUM(B24:B26)</f>
        <v>104206</v>
      </c>
      <c r="C23" s="40">
        <f>SUM(C24:C26)</f>
        <v>114246</v>
      </c>
      <c r="D23" s="40">
        <f>SUM(D24:D26)</f>
        <v>101613</v>
      </c>
    </row>
    <row r="24" spans="1:4" s="141" customFormat="1" ht="15.75">
      <c r="A24" s="36" t="s">
        <v>1781</v>
      </c>
      <c r="B24" s="39">
        <v>35474</v>
      </c>
      <c r="C24" s="39">
        <v>37841</v>
      </c>
      <c r="D24" s="39">
        <v>36819</v>
      </c>
    </row>
    <row r="25" spans="1:4" s="141" customFormat="1" ht="15.75">
      <c r="A25" s="142" t="s">
        <v>1782</v>
      </c>
      <c r="B25" s="39">
        <v>3440</v>
      </c>
      <c r="C25" s="39">
        <v>5718</v>
      </c>
      <c r="D25" s="39">
        <v>7148</v>
      </c>
    </row>
    <row r="26" spans="1:4" s="141" customFormat="1" ht="15.75">
      <c r="A26" s="36" t="s">
        <v>1783</v>
      </c>
      <c r="B26" s="39">
        <v>65292</v>
      </c>
      <c r="C26" s="39">
        <v>70687</v>
      </c>
      <c r="D26" s="39">
        <v>57646</v>
      </c>
    </row>
    <row r="27" spans="1:4" s="141" customFormat="1" ht="15.75">
      <c r="A27" s="140" t="s">
        <v>1784</v>
      </c>
      <c r="B27" s="40">
        <f>B14+B17</f>
        <v>104355</v>
      </c>
      <c r="C27" s="40">
        <f>C14+C17</f>
        <v>114389</v>
      </c>
      <c r="D27" s="40">
        <f>D14+D17</f>
        <v>101613</v>
      </c>
    </row>
    <row r="28" spans="1:4" s="141" customFormat="1" ht="15.75">
      <c r="A28" s="140" t="s">
        <v>1785</v>
      </c>
      <c r="B28" s="39"/>
      <c r="C28" s="39"/>
      <c r="D28" s="39"/>
    </row>
    <row r="29" spans="1:4" s="141" customFormat="1" ht="15.75">
      <c r="A29" s="36" t="s">
        <v>498</v>
      </c>
      <c r="B29" s="39">
        <v>344</v>
      </c>
      <c r="C29" s="39">
        <v>264</v>
      </c>
      <c r="D29" s="39">
        <v>193</v>
      </c>
    </row>
    <row r="30" spans="1:4" s="141" customFormat="1" ht="15.75">
      <c r="A30" s="138" t="s">
        <v>73</v>
      </c>
      <c r="B30" s="40">
        <f>B8+B17+B29</f>
        <v>104699</v>
      </c>
      <c r="C30" s="40">
        <f>C8+C17+C29</f>
        <v>114861</v>
      </c>
      <c r="D30" s="40">
        <f>D8+D17+D29</f>
        <v>101806</v>
      </c>
    </row>
    <row r="31" spans="1:4" s="141" customFormat="1" ht="15.75">
      <c r="A31" s="36"/>
      <c r="B31" s="39"/>
      <c r="C31" s="39"/>
      <c r="D31" s="39"/>
    </row>
    <row r="32" spans="1:4" s="141" customFormat="1" ht="15.75">
      <c r="A32" s="138" t="s">
        <v>777</v>
      </c>
      <c r="B32" s="39"/>
      <c r="C32" s="39"/>
      <c r="D32" s="39"/>
    </row>
    <row r="33" spans="1:4" s="141" customFormat="1" ht="15.75">
      <c r="A33" s="140" t="s">
        <v>74</v>
      </c>
      <c r="B33" s="40">
        <f>SUM(B34:B35)</f>
        <v>0</v>
      </c>
      <c r="C33" s="40">
        <f>SUM(C34:C35)</f>
        <v>351</v>
      </c>
      <c r="D33" s="40">
        <f>SUM(D34:D35)</f>
        <v>0</v>
      </c>
    </row>
    <row r="34" spans="1:4" s="141" customFormat="1" ht="15.75">
      <c r="A34" s="36" t="s">
        <v>1765</v>
      </c>
      <c r="B34" s="39"/>
      <c r="C34" s="39"/>
      <c r="D34" s="39"/>
    </row>
    <row r="35" spans="1:4" s="141" customFormat="1" ht="15.75">
      <c r="A35" s="36" t="s">
        <v>1766</v>
      </c>
      <c r="B35" s="39"/>
      <c r="C35" s="39">
        <v>351</v>
      </c>
      <c r="D35" s="39"/>
    </row>
    <row r="36" spans="1:4" s="141" customFormat="1" ht="15.75">
      <c r="A36" s="36" t="s">
        <v>1250</v>
      </c>
      <c r="B36" s="39"/>
      <c r="C36" s="39"/>
      <c r="D36" s="39"/>
    </row>
    <row r="37" spans="1:4" s="141" customFormat="1" ht="15.75">
      <c r="A37" s="36" t="s">
        <v>1251</v>
      </c>
      <c r="B37" s="39"/>
      <c r="C37" s="39"/>
      <c r="D37" s="39"/>
    </row>
    <row r="38" spans="1:4" s="141" customFormat="1" ht="15.75">
      <c r="A38" s="140" t="s">
        <v>1767</v>
      </c>
      <c r="B38" s="40">
        <f>SUM(B39:B44)</f>
        <v>104227</v>
      </c>
      <c r="C38" s="40">
        <f>SUM(C39:C44)</f>
        <v>114317</v>
      </c>
      <c r="D38" s="40">
        <f>SUM(D39:D44)</f>
        <v>101806</v>
      </c>
    </row>
    <row r="39" spans="1:4" s="141" customFormat="1" ht="15.75">
      <c r="A39" s="36" t="s">
        <v>1768</v>
      </c>
      <c r="B39" s="39">
        <v>70993</v>
      </c>
      <c r="C39" s="39">
        <v>77724</v>
      </c>
      <c r="D39" s="39">
        <v>67469</v>
      </c>
    </row>
    <row r="40" spans="1:4" s="141" customFormat="1" ht="15.75">
      <c r="A40" s="36" t="s">
        <v>1769</v>
      </c>
      <c r="B40" s="39">
        <v>20996</v>
      </c>
      <c r="C40" s="39">
        <v>22150</v>
      </c>
      <c r="D40" s="39">
        <v>19265</v>
      </c>
    </row>
    <row r="41" spans="1:4" s="141" customFormat="1" ht="15.75">
      <c r="A41" s="36" t="s">
        <v>123</v>
      </c>
      <c r="B41" s="39">
        <v>12238</v>
      </c>
      <c r="C41" s="39">
        <v>14443</v>
      </c>
      <c r="D41" s="39">
        <v>15072</v>
      </c>
    </row>
    <row r="42" spans="1:4" s="141" customFormat="1" ht="15.75">
      <c r="A42" s="36" t="s">
        <v>634</v>
      </c>
      <c r="B42" s="39"/>
      <c r="C42" s="39"/>
      <c r="D42" s="39"/>
    </row>
    <row r="43" spans="1:4" s="141" customFormat="1" ht="15.75">
      <c r="A43" s="36" t="s">
        <v>635</v>
      </c>
      <c r="B43" s="39"/>
      <c r="C43" s="39"/>
      <c r="D43" s="39"/>
    </row>
    <row r="44" spans="1:4" s="141" customFormat="1" ht="15.75">
      <c r="A44" s="36" t="s">
        <v>636</v>
      </c>
      <c r="B44" s="39"/>
      <c r="C44" s="39"/>
      <c r="D44" s="39"/>
    </row>
    <row r="45" spans="1:4" s="141" customFormat="1" ht="15.75">
      <c r="A45" s="140" t="s">
        <v>124</v>
      </c>
      <c r="B45" s="40">
        <f>B33+B38</f>
        <v>104227</v>
      </c>
      <c r="C45" s="40">
        <f>C33+C38</f>
        <v>114668</v>
      </c>
      <c r="D45" s="40">
        <f>D33+D38</f>
        <v>101806</v>
      </c>
    </row>
    <row r="46" spans="1:4" s="141" customFormat="1" ht="15.75">
      <c r="A46" s="140" t="s">
        <v>125</v>
      </c>
      <c r="B46" s="39"/>
      <c r="C46" s="39"/>
      <c r="D46" s="40"/>
    </row>
    <row r="47" spans="1:4" s="141" customFormat="1" ht="15.75">
      <c r="A47" s="36" t="s">
        <v>126</v>
      </c>
      <c r="B47" s="39"/>
      <c r="C47" s="39"/>
      <c r="D47" s="40"/>
    </row>
    <row r="48" spans="1:4" s="141" customFormat="1" ht="15.75">
      <c r="A48" s="138" t="s">
        <v>127</v>
      </c>
      <c r="B48" s="40">
        <f>SUM(B45:B47)</f>
        <v>104227</v>
      </c>
      <c r="C48" s="40">
        <f>SUM(C45:C47)</f>
        <v>114668</v>
      </c>
      <c r="D48" s="40">
        <f>SUM(D45:D47)</f>
        <v>101806</v>
      </c>
    </row>
    <row r="49" ht="15.75">
      <c r="C49" s="278"/>
    </row>
  </sheetData>
  <mergeCells count="3">
    <mergeCell ref="A2:D2"/>
    <mergeCell ref="A3:D3"/>
    <mergeCell ref="A4:D4"/>
  </mergeCells>
  <printOptions/>
  <pageMargins left="0.3937007874015748" right="0.3937007874015748" top="0.5905511811023623" bottom="0.7874015748031497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</sheetPr>
  <dimension ref="A1:D49"/>
  <sheetViews>
    <sheetView workbookViewId="0" topLeftCell="A1">
      <selection activeCell="B53" sqref="A53:B53"/>
    </sheetView>
  </sheetViews>
  <sheetFormatPr defaultColWidth="9.140625" defaultRowHeight="12.75"/>
  <cols>
    <col min="1" max="1" width="51.7109375" style="37" customWidth="1"/>
    <col min="2" max="4" width="13.28125" style="38" customWidth="1"/>
    <col min="5" max="16384" width="9.140625" style="38" customWidth="1"/>
  </cols>
  <sheetData>
    <row r="1" ht="15.75">
      <c r="D1" s="136" t="s">
        <v>72</v>
      </c>
    </row>
    <row r="2" spans="1:4" ht="15.75">
      <c r="A2" s="427" t="s">
        <v>514</v>
      </c>
      <c r="B2" s="427"/>
      <c r="C2" s="427"/>
      <c r="D2" s="427"/>
    </row>
    <row r="3" spans="1:4" ht="15.75">
      <c r="A3" s="427" t="s">
        <v>519</v>
      </c>
      <c r="B3" s="427"/>
      <c r="C3" s="427"/>
      <c r="D3" s="427"/>
    </row>
    <row r="4" spans="1:4" ht="15.75">
      <c r="A4" s="427" t="s">
        <v>837</v>
      </c>
      <c r="B4" s="427"/>
      <c r="C4" s="427"/>
      <c r="D4" s="427"/>
    </row>
    <row r="6" spans="1:4" ht="15.75">
      <c r="A6" s="137" t="s">
        <v>1269</v>
      </c>
      <c r="B6" s="204" t="s">
        <v>520</v>
      </c>
      <c r="C6" s="205" t="s">
        <v>521</v>
      </c>
      <c r="D6" s="204" t="s">
        <v>523</v>
      </c>
    </row>
    <row r="7" spans="1:4" ht="15.75">
      <c r="A7" s="138" t="s">
        <v>838</v>
      </c>
      <c r="B7" s="139"/>
      <c r="C7" s="139"/>
      <c r="D7" s="139"/>
    </row>
    <row r="8" spans="1:4" s="141" customFormat="1" ht="15.75">
      <c r="A8" s="140" t="s">
        <v>839</v>
      </c>
      <c r="B8" s="40">
        <f>B14+B16</f>
        <v>702</v>
      </c>
      <c r="C8" s="40">
        <f>C14+C16</f>
        <v>490</v>
      </c>
      <c r="D8" s="40">
        <f>D14+D16</f>
        <v>400</v>
      </c>
    </row>
    <row r="9" spans="1:4" s="141" customFormat="1" ht="15.75">
      <c r="A9" s="36" t="s">
        <v>840</v>
      </c>
      <c r="B9" s="36"/>
      <c r="C9" s="36"/>
      <c r="D9" s="36"/>
    </row>
    <row r="10" spans="1:4" s="141" customFormat="1" ht="15.75">
      <c r="A10" s="36" t="s">
        <v>841</v>
      </c>
      <c r="B10" s="40">
        <f>SUM(B11:B13)</f>
        <v>344</v>
      </c>
      <c r="C10" s="40">
        <f>SUM(C11:C13)</f>
        <v>490</v>
      </c>
      <c r="D10" s="40">
        <f>SUM(D11:D13)</f>
        <v>400</v>
      </c>
    </row>
    <row r="11" spans="1:4" s="141" customFormat="1" ht="15.75">
      <c r="A11" s="36" t="s">
        <v>842</v>
      </c>
      <c r="B11" s="39"/>
      <c r="C11" s="39"/>
      <c r="D11" s="39"/>
    </row>
    <row r="12" spans="1:4" s="141" customFormat="1" ht="15.75">
      <c r="A12" s="36" t="s">
        <v>843</v>
      </c>
      <c r="B12" s="39">
        <v>344</v>
      </c>
      <c r="C12" s="39"/>
      <c r="D12" s="39"/>
    </row>
    <row r="13" spans="1:4" s="141" customFormat="1" ht="15.75">
      <c r="A13" s="36" t="s">
        <v>844</v>
      </c>
      <c r="B13" s="39"/>
      <c r="C13" s="39">
        <v>490</v>
      </c>
      <c r="D13" s="39">
        <v>400</v>
      </c>
    </row>
    <row r="14" spans="1:4" s="141" customFormat="1" ht="15.75">
      <c r="A14" s="140" t="s">
        <v>845</v>
      </c>
      <c r="B14" s="40">
        <f>B9+B10</f>
        <v>344</v>
      </c>
      <c r="C14" s="40">
        <f>C9+C10</f>
        <v>490</v>
      </c>
      <c r="D14" s="40">
        <f>D9+D10</f>
        <v>400</v>
      </c>
    </row>
    <row r="15" spans="1:4" s="141" customFormat="1" ht="15.75">
      <c r="A15" s="36" t="s">
        <v>846</v>
      </c>
      <c r="B15" s="39"/>
      <c r="C15" s="39"/>
      <c r="D15" s="39"/>
    </row>
    <row r="16" spans="1:4" s="141" customFormat="1" ht="15.75">
      <c r="A16" s="36" t="s">
        <v>847</v>
      </c>
      <c r="B16" s="39">
        <v>358</v>
      </c>
      <c r="C16" s="39"/>
      <c r="D16" s="39"/>
    </row>
    <row r="17" spans="1:4" s="141" customFormat="1" ht="15.75">
      <c r="A17" s="140" t="s">
        <v>1774</v>
      </c>
      <c r="B17" s="40">
        <f>B20+B19+B18</f>
        <v>156947</v>
      </c>
      <c r="C17" s="40">
        <f>C20+C19+C18</f>
        <v>188927</v>
      </c>
      <c r="D17" s="40">
        <f>D20+D19+D18</f>
        <v>181169</v>
      </c>
    </row>
    <row r="18" spans="1:4" s="141" customFormat="1" ht="15.75">
      <c r="A18" s="36" t="s">
        <v>1775</v>
      </c>
      <c r="B18" s="39">
        <v>48318</v>
      </c>
      <c r="C18" s="39">
        <v>61053</v>
      </c>
      <c r="D18" s="39">
        <v>62747</v>
      </c>
    </row>
    <row r="19" spans="1:4" s="141" customFormat="1" ht="15.75">
      <c r="A19" s="36" t="s">
        <v>1776</v>
      </c>
      <c r="B19" s="39"/>
      <c r="C19" s="39"/>
      <c r="D19" s="39"/>
    </row>
    <row r="20" spans="1:4" s="141" customFormat="1" ht="15.75">
      <c r="A20" s="36" t="s">
        <v>1777</v>
      </c>
      <c r="B20" s="40">
        <f>SUM(B21:B23)</f>
        <v>108629</v>
      </c>
      <c r="C20" s="40">
        <f>SUM(C21:C23)</f>
        <v>127874</v>
      </c>
      <c r="D20" s="40">
        <f>SUM(D21:D23)</f>
        <v>118422</v>
      </c>
    </row>
    <row r="21" spans="1:4" s="141" customFormat="1" ht="15.75">
      <c r="A21" s="36" t="s">
        <v>1778</v>
      </c>
      <c r="B21" s="39">
        <v>8250</v>
      </c>
      <c r="C21" s="39">
        <v>8386</v>
      </c>
      <c r="D21" s="39">
        <v>7800</v>
      </c>
    </row>
    <row r="22" spans="1:4" s="141" customFormat="1" ht="15.75">
      <c r="A22" s="36" t="s">
        <v>1779</v>
      </c>
      <c r="B22" s="39">
        <v>198</v>
      </c>
      <c r="C22" s="39">
        <v>330</v>
      </c>
      <c r="D22" s="39"/>
    </row>
    <row r="23" spans="1:4" s="141" customFormat="1" ht="15.75">
      <c r="A23" s="36" t="s">
        <v>1780</v>
      </c>
      <c r="B23" s="40">
        <f>SUM(B24:B26)</f>
        <v>100181</v>
      </c>
      <c r="C23" s="40">
        <f>SUM(C24:C26)</f>
        <v>119158</v>
      </c>
      <c r="D23" s="40">
        <f>SUM(D24:D26)</f>
        <v>110622</v>
      </c>
    </row>
    <row r="24" spans="1:4" s="141" customFormat="1" ht="15.75">
      <c r="A24" s="36" t="s">
        <v>1781</v>
      </c>
      <c r="B24" s="39">
        <v>60014</v>
      </c>
      <c r="C24" s="39">
        <v>63872</v>
      </c>
      <c r="D24" s="39">
        <v>63192</v>
      </c>
    </row>
    <row r="25" spans="1:4" s="141" customFormat="1" ht="15.75">
      <c r="A25" s="142" t="s">
        <v>1782</v>
      </c>
      <c r="B25" s="39">
        <v>4629</v>
      </c>
      <c r="C25" s="39">
        <v>7648</v>
      </c>
      <c r="D25" s="39">
        <v>7958</v>
      </c>
    </row>
    <row r="26" spans="1:4" s="141" customFormat="1" ht="15.75">
      <c r="A26" s="36" t="s">
        <v>1783</v>
      </c>
      <c r="B26" s="39">
        <v>35538</v>
      </c>
      <c r="C26" s="39">
        <v>47638</v>
      </c>
      <c r="D26" s="39">
        <v>39472</v>
      </c>
    </row>
    <row r="27" spans="1:4" s="141" customFormat="1" ht="15.75">
      <c r="A27" s="140" t="s">
        <v>1784</v>
      </c>
      <c r="B27" s="40">
        <f>B14+B17</f>
        <v>157291</v>
      </c>
      <c r="C27" s="40">
        <f>C14+C17</f>
        <v>189417</v>
      </c>
      <c r="D27" s="40">
        <f>D14+D17</f>
        <v>181569</v>
      </c>
    </row>
    <row r="28" spans="1:4" s="141" customFormat="1" ht="15.75">
      <c r="A28" s="140" t="s">
        <v>1785</v>
      </c>
      <c r="B28" s="39"/>
      <c r="C28" s="39"/>
      <c r="D28" s="39"/>
    </row>
    <row r="29" spans="1:4" s="141" customFormat="1" ht="15.75">
      <c r="A29" s="36" t="s">
        <v>498</v>
      </c>
      <c r="B29" s="39">
        <v>1094</v>
      </c>
      <c r="C29" s="39">
        <v>1906</v>
      </c>
      <c r="D29" s="39">
        <v>656</v>
      </c>
    </row>
    <row r="30" spans="1:4" s="141" customFormat="1" ht="15.75">
      <c r="A30" s="138" t="s">
        <v>73</v>
      </c>
      <c r="B30" s="40">
        <f>B8+B17+B29</f>
        <v>158743</v>
      </c>
      <c r="C30" s="40">
        <f>C8+C17+C29</f>
        <v>191323</v>
      </c>
      <c r="D30" s="40">
        <f>D8+D17+D29</f>
        <v>182225</v>
      </c>
    </row>
    <row r="31" spans="1:4" s="141" customFormat="1" ht="15.75">
      <c r="A31" s="36"/>
      <c r="B31" s="39"/>
      <c r="C31" s="39"/>
      <c r="D31" s="39"/>
    </row>
    <row r="32" spans="1:4" s="141" customFormat="1" ht="15.75">
      <c r="A32" s="138" t="s">
        <v>777</v>
      </c>
      <c r="B32" s="39"/>
      <c r="C32" s="39"/>
      <c r="D32" s="39"/>
    </row>
    <row r="33" spans="1:4" s="141" customFormat="1" ht="15.75">
      <c r="A33" s="140" t="s">
        <v>74</v>
      </c>
      <c r="B33" s="40">
        <f>SUM(B34:B37)</f>
        <v>702</v>
      </c>
      <c r="C33" s="40">
        <f>SUM(C34:C37)</f>
        <v>490</v>
      </c>
      <c r="D33" s="40">
        <f>SUM(D34:D35)</f>
        <v>400</v>
      </c>
    </row>
    <row r="34" spans="1:4" s="141" customFormat="1" ht="15.75">
      <c r="A34" s="36" t="s">
        <v>1765</v>
      </c>
      <c r="B34" s="39"/>
      <c r="C34" s="39"/>
      <c r="D34" s="39"/>
    </row>
    <row r="35" spans="1:4" s="141" customFormat="1" ht="15.75">
      <c r="A35" s="36" t="s">
        <v>1766</v>
      </c>
      <c r="B35" s="39">
        <v>344</v>
      </c>
      <c r="C35" s="39">
        <v>490</v>
      </c>
      <c r="D35" s="39">
        <v>400</v>
      </c>
    </row>
    <row r="36" spans="1:4" s="141" customFormat="1" ht="15.75">
      <c r="A36" s="36" t="s">
        <v>1250</v>
      </c>
      <c r="B36" s="39"/>
      <c r="C36" s="39"/>
      <c r="D36" s="39"/>
    </row>
    <row r="37" spans="1:4" s="141" customFormat="1" ht="15.75">
      <c r="A37" s="36" t="s">
        <v>1251</v>
      </c>
      <c r="B37" s="39">
        <v>358</v>
      </c>
      <c r="C37" s="39"/>
      <c r="D37" s="39"/>
    </row>
    <row r="38" spans="1:4" s="141" customFormat="1" ht="15.75">
      <c r="A38" s="140" t="s">
        <v>1767</v>
      </c>
      <c r="B38" s="40">
        <f>SUM(B39:B44)</f>
        <v>156135</v>
      </c>
      <c r="C38" s="40">
        <f>SUM(C39:C44)</f>
        <v>190177</v>
      </c>
      <c r="D38" s="40">
        <f>SUM(D39:D44)</f>
        <v>181825</v>
      </c>
    </row>
    <row r="39" spans="1:4" s="141" customFormat="1" ht="15.75">
      <c r="A39" s="36" t="s">
        <v>1768</v>
      </c>
      <c r="B39" s="39">
        <v>85831</v>
      </c>
      <c r="C39" s="39">
        <v>101829</v>
      </c>
      <c r="D39" s="39">
        <v>99675</v>
      </c>
    </row>
    <row r="40" spans="1:4" s="141" customFormat="1" ht="15.75">
      <c r="A40" s="36" t="s">
        <v>1769</v>
      </c>
      <c r="B40" s="39">
        <v>25574</v>
      </c>
      <c r="C40" s="39">
        <v>29843</v>
      </c>
      <c r="D40" s="39">
        <v>27970</v>
      </c>
    </row>
    <row r="41" spans="1:4" s="141" customFormat="1" ht="15.75">
      <c r="A41" s="36" t="s">
        <v>123</v>
      </c>
      <c r="B41" s="39">
        <v>44730</v>
      </c>
      <c r="C41" s="39">
        <v>58405</v>
      </c>
      <c r="D41" s="39">
        <v>54180</v>
      </c>
    </row>
    <row r="42" spans="1:4" s="141" customFormat="1" ht="15.75">
      <c r="A42" s="36" t="s">
        <v>634</v>
      </c>
      <c r="B42" s="39"/>
      <c r="C42" s="39">
        <v>100</v>
      </c>
      <c r="D42" s="39"/>
    </row>
    <row r="43" spans="1:4" s="141" customFormat="1" ht="15.75">
      <c r="A43" s="36" t="s">
        <v>635</v>
      </c>
      <c r="B43" s="39"/>
      <c r="C43" s="39"/>
      <c r="D43" s="39"/>
    </row>
    <row r="44" spans="1:4" s="141" customFormat="1" ht="15.75">
      <c r="A44" s="36" t="s">
        <v>636</v>
      </c>
      <c r="B44" s="39"/>
      <c r="C44" s="39"/>
      <c r="D44" s="39"/>
    </row>
    <row r="45" spans="1:4" s="141" customFormat="1" ht="15.75">
      <c r="A45" s="140" t="s">
        <v>124</v>
      </c>
      <c r="B45" s="40">
        <f>B33+B38</f>
        <v>156837</v>
      </c>
      <c r="C45" s="40">
        <f>C33+C38</f>
        <v>190667</v>
      </c>
      <c r="D45" s="40">
        <f>D33+D38</f>
        <v>182225</v>
      </c>
    </row>
    <row r="46" spans="1:4" s="141" customFormat="1" ht="15.75">
      <c r="A46" s="140" t="s">
        <v>125</v>
      </c>
      <c r="B46" s="39"/>
      <c r="C46" s="39"/>
      <c r="D46" s="40"/>
    </row>
    <row r="47" spans="1:4" s="141" customFormat="1" ht="15.75">
      <c r="A47" s="36" t="s">
        <v>126</v>
      </c>
      <c r="B47" s="39"/>
      <c r="C47" s="39"/>
      <c r="D47" s="40"/>
    </row>
    <row r="48" spans="1:4" s="141" customFormat="1" ht="15.75">
      <c r="A48" s="138" t="s">
        <v>127</v>
      </c>
      <c r="B48" s="40">
        <f>SUM(B45:B45)</f>
        <v>156837</v>
      </c>
      <c r="C48" s="40">
        <f>SUM(C45:C45)</f>
        <v>190667</v>
      </c>
      <c r="D48" s="40">
        <f>SUM(D45:D45)</f>
        <v>182225</v>
      </c>
    </row>
    <row r="49" ht="15.75">
      <c r="C49" s="278"/>
    </row>
  </sheetData>
  <mergeCells count="3">
    <mergeCell ref="A2:D2"/>
    <mergeCell ref="A3:D3"/>
    <mergeCell ref="A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0"/>
  </sheetPr>
  <dimension ref="A1:E49"/>
  <sheetViews>
    <sheetView workbookViewId="0" topLeftCell="A13">
      <selection activeCell="D23" sqref="D23"/>
    </sheetView>
  </sheetViews>
  <sheetFormatPr defaultColWidth="9.140625" defaultRowHeight="12.75"/>
  <cols>
    <col min="1" max="1" width="51.7109375" style="37" customWidth="1"/>
    <col min="2" max="4" width="13.28125" style="38" customWidth="1"/>
    <col min="5" max="16384" width="9.140625" style="38" customWidth="1"/>
  </cols>
  <sheetData>
    <row r="1" ht="15.75">
      <c r="D1" s="136" t="s">
        <v>1037</v>
      </c>
    </row>
    <row r="2" spans="1:4" ht="15.75">
      <c r="A2" s="427" t="s">
        <v>1340</v>
      </c>
      <c r="B2" s="427"/>
      <c r="C2" s="427"/>
      <c r="D2" s="427"/>
    </row>
    <row r="3" spans="1:4" ht="15.75">
      <c r="A3" s="427" t="s">
        <v>519</v>
      </c>
      <c r="B3" s="427"/>
      <c r="C3" s="427"/>
      <c r="D3" s="427"/>
    </row>
    <row r="4" spans="1:4" ht="15.75">
      <c r="A4" s="427" t="s">
        <v>837</v>
      </c>
      <c r="B4" s="427"/>
      <c r="C4" s="427"/>
      <c r="D4" s="427"/>
    </row>
    <row r="6" spans="1:4" ht="15.75">
      <c r="A6" s="137" t="s">
        <v>1269</v>
      </c>
      <c r="B6" s="204" t="s">
        <v>520</v>
      </c>
      <c r="C6" s="205" t="s">
        <v>521</v>
      </c>
      <c r="D6" s="204" t="s">
        <v>523</v>
      </c>
    </row>
    <row r="7" spans="1:4" ht="15.75">
      <c r="A7" s="138" t="s">
        <v>838</v>
      </c>
      <c r="B7" s="139"/>
      <c r="C7" s="139"/>
      <c r="D7" s="139"/>
    </row>
    <row r="8" spans="1:4" s="141" customFormat="1" ht="15.75">
      <c r="A8" s="140" t="s">
        <v>839</v>
      </c>
      <c r="B8" s="40">
        <f>B14+B16</f>
        <v>300</v>
      </c>
      <c r="C8" s="40">
        <f>C14+C16</f>
        <v>3547</v>
      </c>
      <c r="D8" s="40">
        <f>D14+D16</f>
        <v>200</v>
      </c>
    </row>
    <row r="9" spans="1:4" s="141" customFormat="1" ht="15.75">
      <c r="A9" s="36" t="s">
        <v>840</v>
      </c>
      <c r="B9" s="36"/>
      <c r="C9" s="36"/>
      <c r="D9" s="36"/>
    </row>
    <row r="10" spans="1:4" s="141" customFormat="1" ht="15.75">
      <c r="A10" s="36" t="s">
        <v>841</v>
      </c>
      <c r="B10" s="40">
        <f>SUM(B11:B13)</f>
        <v>300</v>
      </c>
      <c r="C10" s="40">
        <f>SUM(C11:C13)</f>
        <v>3547</v>
      </c>
      <c r="D10" s="40">
        <f>SUM(D11:D13)</f>
        <v>200</v>
      </c>
    </row>
    <row r="11" spans="1:4" s="141" customFormat="1" ht="15.75">
      <c r="A11" s="36" t="s">
        <v>842</v>
      </c>
      <c r="B11" s="39"/>
      <c r="C11" s="39"/>
      <c r="D11" s="39"/>
    </row>
    <row r="12" spans="1:4" s="141" customFormat="1" ht="15.75">
      <c r="A12" s="36" t="s">
        <v>843</v>
      </c>
      <c r="B12" s="39"/>
      <c r="C12" s="39">
        <v>1200</v>
      </c>
      <c r="D12" s="39"/>
    </row>
    <row r="13" spans="1:4" s="141" customFormat="1" ht="15.75">
      <c r="A13" s="36" t="s">
        <v>844</v>
      </c>
      <c r="B13" s="39">
        <v>300</v>
      </c>
      <c r="C13" s="39">
        <v>2347</v>
      </c>
      <c r="D13" s="39">
        <v>200</v>
      </c>
    </row>
    <row r="14" spans="1:4" s="141" customFormat="1" ht="15.75">
      <c r="A14" s="140" t="s">
        <v>845</v>
      </c>
      <c r="B14" s="40">
        <f>B9+B10</f>
        <v>300</v>
      </c>
      <c r="C14" s="40">
        <f>C9+C10</f>
        <v>3547</v>
      </c>
      <c r="D14" s="40">
        <f>D9+D10</f>
        <v>200</v>
      </c>
    </row>
    <row r="15" spans="1:4" s="141" customFormat="1" ht="15.75">
      <c r="A15" s="36" t="s">
        <v>846</v>
      </c>
      <c r="B15" s="39"/>
      <c r="C15" s="39"/>
      <c r="D15" s="39"/>
    </row>
    <row r="16" spans="1:4" s="141" customFormat="1" ht="15.75">
      <c r="A16" s="36" t="s">
        <v>847</v>
      </c>
      <c r="B16" s="39"/>
      <c r="C16" s="39"/>
      <c r="D16" s="39"/>
    </row>
    <row r="17" spans="1:4" s="141" customFormat="1" ht="15.75">
      <c r="A17" s="140" t="s">
        <v>1774</v>
      </c>
      <c r="B17" s="40">
        <f>B20+B19+B18</f>
        <v>63968</v>
      </c>
      <c r="C17" s="40">
        <f>C20+C19+C18</f>
        <v>77986</v>
      </c>
      <c r="D17" s="40">
        <f>D20+D19+D18</f>
        <v>74927</v>
      </c>
    </row>
    <row r="18" spans="1:4" s="141" customFormat="1" ht="15.75">
      <c r="A18" s="36" t="s">
        <v>1775</v>
      </c>
      <c r="B18" s="39">
        <v>12743</v>
      </c>
      <c r="C18" s="39">
        <v>11903</v>
      </c>
      <c r="D18" s="39">
        <v>10735</v>
      </c>
    </row>
    <row r="19" spans="1:4" s="141" customFormat="1" ht="15.75">
      <c r="A19" s="36" t="s">
        <v>1776</v>
      </c>
      <c r="B19" s="39"/>
      <c r="C19" s="39"/>
      <c r="D19" s="39"/>
    </row>
    <row r="20" spans="1:4" s="141" customFormat="1" ht="15.75">
      <c r="A20" s="36" t="s">
        <v>1777</v>
      </c>
      <c r="B20" s="40">
        <f>SUM(B21:B23)</f>
        <v>51225</v>
      </c>
      <c r="C20" s="40">
        <f>SUM(C21:C23)</f>
        <v>66083</v>
      </c>
      <c r="D20" s="40">
        <f>SUM(D21:D23)</f>
        <v>64192</v>
      </c>
    </row>
    <row r="21" spans="1:4" s="141" customFormat="1" ht="15.75">
      <c r="A21" s="36" t="s">
        <v>1778</v>
      </c>
      <c r="B21" s="39">
        <v>272</v>
      </c>
      <c r="C21" s="39">
        <v>3972</v>
      </c>
      <c r="D21" s="39">
        <v>3465</v>
      </c>
    </row>
    <row r="22" spans="1:4" s="141" customFormat="1" ht="15.75">
      <c r="A22" s="36" t="s">
        <v>1779</v>
      </c>
      <c r="B22" s="39">
        <v>4375</v>
      </c>
      <c r="C22" s="39">
        <v>3864</v>
      </c>
      <c r="D22" s="39">
        <v>2140</v>
      </c>
    </row>
    <row r="23" spans="1:4" s="141" customFormat="1" ht="15.75">
      <c r="A23" s="36" t="s">
        <v>1780</v>
      </c>
      <c r="B23" s="40">
        <f>SUM(B24:B26)</f>
        <v>46578</v>
      </c>
      <c r="C23" s="40">
        <f>SUM(C24:C26)</f>
        <v>58247</v>
      </c>
      <c r="D23" s="40">
        <f>SUM(D24:D26)</f>
        <v>58587</v>
      </c>
    </row>
    <row r="24" spans="1:4" s="141" customFormat="1" ht="15.75">
      <c r="A24" s="36" t="s">
        <v>1781</v>
      </c>
      <c r="B24" s="39">
        <v>6806</v>
      </c>
      <c r="C24" s="39">
        <v>6116</v>
      </c>
      <c r="D24" s="39">
        <v>5257</v>
      </c>
    </row>
    <row r="25" spans="1:4" s="141" customFormat="1" ht="15.75">
      <c r="A25" s="142" t="s">
        <v>1782</v>
      </c>
      <c r="B25" s="39"/>
      <c r="C25" s="39">
        <v>3900</v>
      </c>
      <c r="D25" s="39">
        <v>3540</v>
      </c>
    </row>
    <row r="26" spans="1:4" s="141" customFormat="1" ht="15.75">
      <c r="A26" s="36" t="s">
        <v>1783</v>
      </c>
      <c r="B26" s="39">
        <v>39772</v>
      </c>
      <c r="C26" s="39">
        <v>48231</v>
      </c>
      <c r="D26" s="39">
        <v>49790</v>
      </c>
    </row>
    <row r="27" spans="1:4" s="141" customFormat="1" ht="15.75">
      <c r="A27" s="140" t="s">
        <v>1784</v>
      </c>
      <c r="B27" s="40">
        <f>B14+B17</f>
        <v>64268</v>
      </c>
      <c r="C27" s="40">
        <f>C14+C17</f>
        <v>81533</v>
      </c>
      <c r="D27" s="40">
        <f>D14+D17</f>
        <v>75127</v>
      </c>
    </row>
    <row r="28" spans="1:4" s="141" customFormat="1" ht="15.75">
      <c r="A28" s="140" t="s">
        <v>1785</v>
      </c>
      <c r="B28" s="39"/>
      <c r="C28" s="39"/>
      <c r="D28" s="39"/>
    </row>
    <row r="29" spans="1:4" s="141" customFormat="1" ht="15.75">
      <c r="A29" s="36" t="s">
        <v>498</v>
      </c>
      <c r="B29" s="39">
        <v>1172</v>
      </c>
      <c r="C29" s="39">
        <v>461</v>
      </c>
      <c r="D29" s="39">
        <v>676</v>
      </c>
    </row>
    <row r="30" spans="1:4" s="141" customFormat="1" ht="15.75">
      <c r="A30" s="138" t="s">
        <v>73</v>
      </c>
      <c r="B30" s="40">
        <f>B8+B17+B29</f>
        <v>65440</v>
      </c>
      <c r="C30" s="40">
        <f>C8+C17+C29</f>
        <v>81994</v>
      </c>
      <c r="D30" s="40">
        <f>D8+D17+D29</f>
        <v>75803</v>
      </c>
    </row>
    <row r="31" spans="1:4" s="141" customFormat="1" ht="15.75">
      <c r="A31" s="36"/>
      <c r="B31" s="39"/>
      <c r="C31" s="39"/>
      <c r="D31" s="39"/>
    </row>
    <row r="32" spans="1:4" s="141" customFormat="1" ht="15.75">
      <c r="A32" s="138" t="s">
        <v>777</v>
      </c>
      <c r="B32" s="39"/>
      <c r="C32" s="39"/>
      <c r="D32" s="39"/>
    </row>
    <row r="33" spans="1:4" s="141" customFormat="1" ht="15.75">
      <c r="A33" s="140" t="s">
        <v>74</v>
      </c>
      <c r="B33" s="40">
        <f>SUM(B34:B35)</f>
        <v>300</v>
      </c>
      <c r="C33" s="40">
        <f>SUM(C34:C35)</f>
        <v>3547</v>
      </c>
      <c r="D33" s="40">
        <f>SUM(D34:D35)</f>
        <v>200</v>
      </c>
    </row>
    <row r="34" spans="1:4" s="141" customFormat="1" ht="15.75">
      <c r="A34" s="36" t="s">
        <v>1765</v>
      </c>
      <c r="B34" s="39"/>
      <c r="C34" s="39"/>
      <c r="D34" s="39"/>
    </row>
    <row r="35" spans="1:4" s="141" customFormat="1" ht="15.75">
      <c r="A35" s="36" t="s">
        <v>1766</v>
      </c>
      <c r="B35" s="39">
        <v>300</v>
      </c>
      <c r="C35" s="39">
        <v>3547</v>
      </c>
      <c r="D35" s="39">
        <v>200</v>
      </c>
    </row>
    <row r="36" spans="1:4" s="141" customFormat="1" ht="15.75">
      <c r="A36" s="36" t="s">
        <v>1250</v>
      </c>
      <c r="B36" s="39"/>
      <c r="C36" s="39"/>
      <c r="D36" s="39"/>
    </row>
    <row r="37" spans="1:4" s="141" customFormat="1" ht="15.75">
      <c r="A37" s="36" t="s">
        <v>1251</v>
      </c>
      <c r="B37" s="39"/>
      <c r="C37" s="39"/>
      <c r="D37" s="39"/>
    </row>
    <row r="38" spans="1:4" s="141" customFormat="1" ht="15.75">
      <c r="A38" s="140" t="s">
        <v>1767</v>
      </c>
      <c r="B38" s="40">
        <f>SUM(B39:B44)</f>
        <v>64679</v>
      </c>
      <c r="C38" s="40">
        <f>SUM(C39:C44)</f>
        <v>77771</v>
      </c>
      <c r="D38" s="40">
        <f>SUM(D39:D44)</f>
        <v>75603</v>
      </c>
    </row>
    <row r="39" spans="1:4" s="141" customFormat="1" ht="15.75">
      <c r="A39" s="36" t="s">
        <v>1768</v>
      </c>
      <c r="B39" s="39">
        <v>29750</v>
      </c>
      <c r="C39" s="39">
        <v>35276</v>
      </c>
      <c r="D39" s="39">
        <v>32296</v>
      </c>
    </row>
    <row r="40" spans="1:4" s="141" customFormat="1" ht="15.75">
      <c r="A40" s="36" t="s">
        <v>1769</v>
      </c>
      <c r="B40" s="39">
        <v>8648</v>
      </c>
      <c r="C40" s="39">
        <v>10052</v>
      </c>
      <c r="D40" s="39">
        <v>9184</v>
      </c>
    </row>
    <row r="41" spans="1:4" s="141" customFormat="1" ht="15.75">
      <c r="A41" s="36" t="s">
        <v>123</v>
      </c>
      <c r="B41" s="39">
        <v>26281</v>
      </c>
      <c r="C41" s="39">
        <v>32443</v>
      </c>
      <c r="D41" s="39">
        <v>32908</v>
      </c>
    </row>
    <row r="42" spans="1:4" s="141" customFormat="1" ht="15.75">
      <c r="A42" s="36" t="s">
        <v>634</v>
      </c>
      <c r="B42" s="39"/>
      <c r="C42" s="39"/>
      <c r="D42" s="39">
        <v>1215</v>
      </c>
    </row>
    <row r="43" spans="1:5" s="141" customFormat="1" ht="15.75">
      <c r="A43" s="36" t="s">
        <v>635</v>
      </c>
      <c r="B43" s="39"/>
      <c r="C43" s="39"/>
      <c r="D43" s="143"/>
      <c r="E43" s="246"/>
    </row>
    <row r="44" spans="1:4" s="141" customFormat="1" ht="15.75">
      <c r="A44" s="36" t="s">
        <v>636</v>
      </c>
      <c r="B44" s="39"/>
      <c r="C44" s="39"/>
      <c r="D44" s="39"/>
    </row>
    <row r="45" spans="1:4" s="141" customFormat="1" ht="15.75">
      <c r="A45" s="140" t="s">
        <v>124</v>
      </c>
      <c r="B45" s="40">
        <f>B33+B38</f>
        <v>64979</v>
      </c>
      <c r="C45" s="40">
        <f>C33+C38</f>
        <v>81318</v>
      </c>
      <c r="D45" s="40">
        <f>D33+D38</f>
        <v>75803</v>
      </c>
    </row>
    <row r="46" spans="1:4" s="141" customFormat="1" ht="15.75">
      <c r="A46" s="140" t="s">
        <v>125</v>
      </c>
      <c r="B46" s="39"/>
      <c r="C46" s="39"/>
      <c r="D46" s="40"/>
    </row>
    <row r="47" spans="1:4" s="141" customFormat="1" ht="15.75">
      <c r="A47" s="36" t="s">
        <v>126</v>
      </c>
      <c r="B47" s="39"/>
      <c r="C47" s="39"/>
      <c r="D47" s="40"/>
    </row>
    <row r="48" spans="1:4" s="141" customFormat="1" ht="15.75">
      <c r="A48" s="138" t="s">
        <v>127</v>
      </c>
      <c r="B48" s="40">
        <f>SUM(B45:B47)</f>
        <v>64979</v>
      </c>
      <c r="C48" s="40">
        <f>SUM(C45:C47)</f>
        <v>81318</v>
      </c>
      <c r="D48" s="40">
        <f>SUM(D45:D47)</f>
        <v>75803</v>
      </c>
    </row>
    <row r="49" ht="15.75">
      <c r="C49" s="278"/>
    </row>
  </sheetData>
  <mergeCells count="3">
    <mergeCell ref="A2:D2"/>
    <mergeCell ref="A3:D3"/>
    <mergeCell ref="A4:D4"/>
  </mergeCells>
  <printOptions/>
  <pageMargins left="0.3937007874015748" right="0.3937007874015748" top="0.5905511811023623" bottom="0.7874015748031497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</sheetPr>
  <dimension ref="A1:O84"/>
  <sheetViews>
    <sheetView zoomScale="75" zoomScaleNormal="75" workbookViewId="0" topLeftCell="A1">
      <selection activeCell="A2" sqref="A2:N2"/>
    </sheetView>
  </sheetViews>
  <sheetFormatPr defaultColWidth="9.140625" defaultRowHeight="12.75"/>
  <cols>
    <col min="1" max="1" width="34.7109375" style="1" customWidth="1"/>
    <col min="2" max="13" width="9.7109375" style="1" customWidth="1"/>
    <col min="14" max="14" width="11.57421875" style="1" customWidth="1"/>
    <col min="15" max="15" width="10.140625" style="1" bestFit="1" customWidth="1"/>
    <col min="16" max="16384" width="9.140625" style="1" customWidth="1"/>
  </cols>
  <sheetData>
    <row r="1" spans="12:14" ht="12.75" customHeight="1">
      <c r="L1" s="428" t="s">
        <v>1294</v>
      </c>
      <c r="M1" s="428"/>
      <c r="N1" s="428"/>
    </row>
    <row r="2" spans="1:14" ht="13.5" customHeight="1">
      <c r="A2" s="396" t="s">
        <v>557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</row>
    <row r="3" spans="1:14" ht="13.5" customHeight="1">
      <c r="A3" s="396" t="s">
        <v>1191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</row>
    <row r="4" spans="1:14" ht="8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75" customHeight="1">
      <c r="A5" s="151" t="s">
        <v>1269</v>
      </c>
      <c r="B5" s="151" t="s">
        <v>1295</v>
      </c>
      <c r="C5" s="151" t="s">
        <v>530</v>
      </c>
      <c r="D5" s="151" t="s">
        <v>531</v>
      </c>
      <c r="E5" s="151" t="s">
        <v>532</v>
      </c>
      <c r="F5" s="151" t="s">
        <v>533</v>
      </c>
      <c r="G5" s="151" t="s">
        <v>534</v>
      </c>
      <c r="H5" s="151" t="s">
        <v>535</v>
      </c>
      <c r="I5" s="151" t="s">
        <v>536</v>
      </c>
      <c r="J5" s="151" t="s">
        <v>537</v>
      </c>
      <c r="K5" s="151" t="s">
        <v>1289</v>
      </c>
      <c r="L5" s="151" t="s">
        <v>1290</v>
      </c>
      <c r="M5" s="151" t="s">
        <v>1291</v>
      </c>
      <c r="N5" s="151" t="s">
        <v>360</v>
      </c>
    </row>
    <row r="6" spans="1:14" ht="12.75" customHeight="1">
      <c r="A6" s="103" t="s">
        <v>1292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5" ht="12.75" customHeight="1">
      <c r="A7" s="17" t="s">
        <v>1314</v>
      </c>
      <c r="B7" s="150"/>
      <c r="C7" s="150">
        <v>1500</v>
      </c>
      <c r="D7" s="150"/>
      <c r="E7" s="150">
        <v>9500</v>
      </c>
      <c r="F7" s="150"/>
      <c r="G7" s="150">
        <v>1500</v>
      </c>
      <c r="H7" s="150"/>
      <c r="I7" s="150"/>
      <c r="J7" s="150">
        <v>8350</v>
      </c>
      <c r="K7" s="150"/>
      <c r="L7" s="150">
        <v>6820</v>
      </c>
      <c r="M7" s="150"/>
      <c r="N7" s="150">
        <f>SUM(B7:M7)</f>
        <v>27670</v>
      </c>
      <c r="O7" s="9"/>
    </row>
    <row r="8" spans="1:15" ht="12.75" customHeight="1">
      <c r="A8" s="17" t="s">
        <v>1296</v>
      </c>
      <c r="B8" s="150"/>
      <c r="C8" s="150"/>
      <c r="D8" s="150">
        <v>260</v>
      </c>
      <c r="E8" s="150">
        <v>260</v>
      </c>
      <c r="F8" s="150"/>
      <c r="G8" s="150"/>
      <c r="H8" s="150">
        <v>260</v>
      </c>
      <c r="I8" s="150"/>
      <c r="J8" s="150">
        <v>260</v>
      </c>
      <c r="K8" s="150"/>
      <c r="L8" s="150"/>
      <c r="M8" s="150">
        <v>260</v>
      </c>
      <c r="N8" s="150">
        <f aca="true" t="shared" si="0" ref="N8:N13">SUM(B8:M8)</f>
        <v>1300</v>
      </c>
      <c r="O8" s="9"/>
    </row>
    <row r="9" spans="1:15" ht="12.75" customHeight="1">
      <c r="A9" s="17" t="s">
        <v>1257</v>
      </c>
      <c r="B9" s="150"/>
      <c r="C9" s="150"/>
      <c r="D9" s="150"/>
      <c r="E9" s="150"/>
      <c r="F9" s="150"/>
      <c r="G9" s="150">
        <v>300</v>
      </c>
      <c r="H9" s="150"/>
      <c r="I9" s="150"/>
      <c r="J9" s="150"/>
      <c r="K9" s="150"/>
      <c r="L9" s="150"/>
      <c r="M9" s="150"/>
      <c r="N9" s="150">
        <f t="shared" si="0"/>
        <v>300</v>
      </c>
      <c r="O9" s="9"/>
    </row>
    <row r="10" spans="1:15" s="43" customFormat="1" ht="12.75" customHeight="1">
      <c r="A10" s="70" t="s">
        <v>1315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150">
        <f t="shared" si="0"/>
        <v>0</v>
      </c>
      <c r="O10" s="9"/>
    </row>
    <row r="11" spans="1:15" ht="12.75" customHeight="1">
      <c r="A11" s="70" t="s">
        <v>264</v>
      </c>
      <c r="B11" s="72"/>
      <c r="C11" s="72"/>
      <c r="D11" s="72"/>
      <c r="E11" s="72"/>
      <c r="F11" s="72">
        <v>6699</v>
      </c>
      <c r="G11" s="72"/>
      <c r="H11" s="72"/>
      <c r="I11" s="72"/>
      <c r="J11" s="72"/>
      <c r="K11" s="72"/>
      <c r="L11" s="72"/>
      <c r="M11" s="72">
        <v>7784</v>
      </c>
      <c r="N11" s="150">
        <f t="shared" si="0"/>
        <v>14483</v>
      </c>
      <c r="O11" s="9"/>
    </row>
    <row r="12" spans="1:15" ht="12.75" customHeight="1">
      <c r="A12" s="70" t="s">
        <v>704</v>
      </c>
      <c r="B12" s="72">
        <v>307</v>
      </c>
      <c r="C12" s="72">
        <v>307</v>
      </c>
      <c r="D12" s="72">
        <v>307</v>
      </c>
      <c r="E12" s="72">
        <v>307</v>
      </c>
      <c r="F12" s="72">
        <v>307</v>
      </c>
      <c r="G12" s="72">
        <v>307</v>
      </c>
      <c r="H12" s="72">
        <v>307</v>
      </c>
      <c r="I12" s="72">
        <v>307</v>
      </c>
      <c r="J12" s="72">
        <v>307</v>
      </c>
      <c r="K12" s="72">
        <v>307</v>
      </c>
      <c r="L12" s="72">
        <v>307</v>
      </c>
      <c r="M12" s="72">
        <v>309</v>
      </c>
      <c r="N12" s="150">
        <f t="shared" si="0"/>
        <v>3686</v>
      </c>
      <c r="O12" s="9"/>
    </row>
    <row r="13" spans="1:15" ht="12.75" customHeight="1">
      <c r="A13" s="70" t="s">
        <v>1645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150">
        <f t="shared" si="0"/>
        <v>0</v>
      </c>
      <c r="O13" s="9"/>
    </row>
    <row r="14" spans="1:15" s="43" customFormat="1" ht="12.75" customHeight="1">
      <c r="A14" s="152" t="s">
        <v>1297</v>
      </c>
      <c r="B14" s="153">
        <f>SUM(B7:B12)</f>
        <v>307</v>
      </c>
      <c r="C14" s="153">
        <f aca="true" t="shared" si="1" ref="C14:M14">SUM(C7:C12)</f>
        <v>1807</v>
      </c>
      <c r="D14" s="153">
        <f t="shared" si="1"/>
        <v>567</v>
      </c>
      <c r="E14" s="153">
        <f t="shared" si="1"/>
        <v>10067</v>
      </c>
      <c r="F14" s="153">
        <f t="shared" si="1"/>
        <v>7006</v>
      </c>
      <c r="G14" s="153">
        <f t="shared" si="1"/>
        <v>2107</v>
      </c>
      <c r="H14" s="153">
        <f t="shared" si="1"/>
        <v>567</v>
      </c>
      <c r="I14" s="153">
        <f t="shared" si="1"/>
        <v>307</v>
      </c>
      <c r="J14" s="153">
        <f t="shared" si="1"/>
        <v>8917</v>
      </c>
      <c r="K14" s="153">
        <f t="shared" si="1"/>
        <v>307</v>
      </c>
      <c r="L14" s="153">
        <f t="shared" si="1"/>
        <v>7127</v>
      </c>
      <c r="M14" s="153">
        <f t="shared" si="1"/>
        <v>8353</v>
      </c>
      <c r="N14" s="153">
        <f>SUM(N7:N13)</f>
        <v>47439</v>
      </c>
      <c r="O14" s="11"/>
    </row>
    <row r="15" spans="1:15" ht="12.75" customHeight="1">
      <c r="A15" s="17" t="s">
        <v>412</v>
      </c>
      <c r="B15" s="150">
        <v>11000</v>
      </c>
      <c r="C15" s="150">
        <v>12500</v>
      </c>
      <c r="D15" s="150">
        <v>12500</v>
      </c>
      <c r="E15" s="150">
        <v>10000</v>
      </c>
      <c r="F15" s="150">
        <v>9500</v>
      </c>
      <c r="G15" s="150">
        <v>12000</v>
      </c>
      <c r="H15" s="150">
        <v>14002</v>
      </c>
      <c r="I15" s="150">
        <v>8500</v>
      </c>
      <c r="J15" s="150">
        <v>12000</v>
      </c>
      <c r="K15" s="150">
        <v>8500</v>
      </c>
      <c r="L15" s="150">
        <v>12000</v>
      </c>
      <c r="M15" s="150">
        <v>7150</v>
      </c>
      <c r="N15" s="150">
        <f aca="true" t="shared" si="2" ref="N15:N20">SUM(B15:M15)</f>
        <v>129652</v>
      </c>
      <c r="O15" s="9"/>
    </row>
    <row r="16" spans="1:15" ht="12.75" customHeight="1">
      <c r="A16" s="17" t="s">
        <v>1298</v>
      </c>
      <c r="B16" s="150">
        <v>10000</v>
      </c>
      <c r="C16" s="150">
        <v>24246</v>
      </c>
      <c r="D16" s="150">
        <v>149954</v>
      </c>
      <c r="E16" s="150">
        <v>52204</v>
      </c>
      <c r="F16" s="150">
        <v>61139</v>
      </c>
      <c r="G16" s="150">
        <v>80000</v>
      </c>
      <c r="H16" s="150">
        <v>38980</v>
      </c>
      <c r="I16" s="150">
        <v>30000</v>
      </c>
      <c r="J16" s="150">
        <v>145000</v>
      </c>
      <c r="K16" s="150">
        <v>67022</v>
      </c>
      <c r="L16" s="150">
        <v>48800</v>
      </c>
      <c r="M16" s="150">
        <v>78079</v>
      </c>
      <c r="N16" s="150">
        <f t="shared" si="2"/>
        <v>785424</v>
      </c>
      <c r="O16" s="9"/>
    </row>
    <row r="17" spans="1:15" ht="12.75" customHeight="1">
      <c r="A17" s="17" t="s">
        <v>1014</v>
      </c>
      <c r="B17" s="150">
        <v>68094</v>
      </c>
      <c r="C17" s="150">
        <v>68094</v>
      </c>
      <c r="D17" s="150">
        <v>68094</v>
      </c>
      <c r="E17" s="150">
        <v>68094</v>
      </c>
      <c r="F17" s="150">
        <v>68094</v>
      </c>
      <c r="G17" s="150">
        <v>68094</v>
      </c>
      <c r="H17" s="150">
        <v>68102</v>
      </c>
      <c r="I17" s="150">
        <v>68094</v>
      </c>
      <c r="J17" s="150">
        <v>68094</v>
      </c>
      <c r="K17" s="150">
        <v>68094</v>
      </c>
      <c r="L17" s="150">
        <v>68094</v>
      </c>
      <c r="M17" s="150">
        <v>68094</v>
      </c>
      <c r="N17" s="150">
        <f t="shared" si="2"/>
        <v>817136</v>
      </c>
      <c r="O17" s="9"/>
    </row>
    <row r="18" spans="1:15" s="43" customFormat="1" ht="12.75" customHeight="1">
      <c r="A18" s="70" t="s">
        <v>1318</v>
      </c>
      <c r="B18" s="72">
        <v>7086</v>
      </c>
      <c r="C18" s="72">
        <v>7087</v>
      </c>
      <c r="D18" s="72">
        <v>7087</v>
      </c>
      <c r="E18" s="72">
        <v>10188</v>
      </c>
      <c r="F18" s="72">
        <v>7087</v>
      </c>
      <c r="G18" s="72">
        <v>7087</v>
      </c>
      <c r="H18" s="72">
        <v>7086</v>
      </c>
      <c r="I18" s="72">
        <v>8703</v>
      </c>
      <c r="J18" s="72">
        <v>6786</v>
      </c>
      <c r="K18" s="72">
        <v>10488</v>
      </c>
      <c r="L18" s="72">
        <v>7387</v>
      </c>
      <c r="M18" s="72">
        <v>6772</v>
      </c>
      <c r="N18" s="150">
        <f t="shared" si="2"/>
        <v>92844</v>
      </c>
      <c r="O18" s="9"/>
    </row>
    <row r="19" spans="1:15" ht="12.75" customHeight="1">
      <c r="A19" s="17" t="s">
        <v>1317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>
        <f t="shared" si="2"/>
        <v>0</v>
      </c>
      <c r="O19" s="9"/>
    </row>
    <row r="20" spans="1:15" ht="12.75" customHeight="1">
      <c r="A20" s="17" t="s">
        <v>1645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>
        <f t="shared" si="2"/>
        <v>0</v>
      </c>
      <c r="O20" s="9"/>
    </row>
    <row r="21" spans="1:15" ht="12.75" customHeight="1">
      <c r="A21" s="152" t="s">
        <v>1299</v>
      </c>
      <c r="B21" s="153">
        <f aca="true" t="shared" si="3" ref="B21:M21">SUM(B15:B19)</f>
        <v>96180</v>
      </c>
      <c r="C21" s="153">
        <f t="shared" si="3"/>
        <v>111927</v>
      </c>
      <c r="D21" s="153">
        <f t="shared" si="3"/>
        <v>237635</v>
      </c>
      <c r="E21" s="153">
        <f>SUM(E15:E20)</f>
        <v>140486</v>
      </c>
      <c r="F21" s="153">
        <f>SUM(F15:F20)</f>
        <v>145820</v>
      </c>
      <c r="G21" s="153">
        <f t="shared" si="3"/>
        <v>167181</v>
      </c>
      <c r="H21" s="153">
        <f t="shared" si="3"/>
        <v>128170</v>
      </c>
      <c r="I21" s="153">
        <f t="shared" si="3"/>
        <v>115297</v>
      </c>
      <c r="J21" s="153">
        <f t="shared" si="3"/>
        <v>231880</v>
      </c>
      <c r="K21" s="153">
        <f t="shared" si="3"/>
        <v>154104</v>
      </c>
      <c r="L21" s="153">
        <f t="shared" si="3"/>
        <v>136281</v>
      </c>
      <c r="M21" s="153">
        <f t="shared" si="3"/>
        <v>160095</v>
      </c>
      <c r="N21" s="153">
        <f>SUM(N15:N19)</f>
        <v>1825056</v>
      </c>
      <c r="O21" s="9"/>
    </row>
    <row r="22" spans="1:15" ht="12.75" customHeight="1">
      <c r="A22" s="70" t="s">
        <v>1319</v>
      </c>
      <c r="B22" s="72"/>
      <c r="C22" s="72"/>
      <c r="D22" s="72"/>
      <c r="E22" s="72"/>
      <c r="F22" s="72"/>
      <c r="G22" s="72">
        <v>9420</v>
      </c>
      <c r="H22" s="72"/>
      <c r="I22" s="72"/>
      <c r="J22" s="72"/>
      <c r="K22" s="72"/>
      <c r="L22" s="72"/>
      <c r="M22" s="72"/>
      <c r="N22" s="72">
        <f>SUM(B22:M22)</f>
        <v>9420</v>
      </c>
      <c r="O22" s="9"/>
    </row>
    <row r="23" spans="1:15" ht="12.75" customHeight="1">
      <c r="A23" s="70" t="s">
        <v>1300</v>
      </c>
      <c r="B23" s="72">
        <f>B14+B21+B22</f>
        <v>96487</v>
      </c>
      <c r="C23" s="72">
        <f>C14+C21+C22</f>
        <v>113734</v>
      </c>
      <c r="D23" s="72">
        <f aca="true" t="shared" si="4" ref="D23:M23">D14+D21+D22</f>
        <v>238202</v>
      </c>
      <c r="E23" s="72">
        <f t="shared" si="4"/>
        <v>150553</v>
      </c>
      <c r="F23" s="72">
        <f t="shared" si="4"/>
        <v>152826</v>
      </c>
      <c r="G23" s="72">
        <f t="shared" si="4"/>
        <v>178708</v>
      </c>
      <c r="H23" s="72">
        <f t="shared" si="4"/>
        <v>128737</v>
      </c>
      <c r="I23" s="72">
        <f t="shared" si="4"/>
        <v>115604</v>
      </c>
      <c r="J23" s="72">
        <f t="shared" si="4"/>
        <v>240797</v>
      </c>
      <c r="K23" s="72">
        <f t="shared" si="4"/>
        <v>154411</v>
      </c>
      <c r="L23" s="72">
        <f t="shared" si="4"/>
        <v>143408</v>
      </c>
      <c r="M23" s="72">
        <f t="shared" si="4"/>
        <v>168448</v>
      </c>
      <c r="N23" s="72">
        <f>SUM(B23:M23)</f>
        <v>1881915</v>
      </c>
      <c r="O23" s="9"/>
    </row>
    <row r="24" spans="1:15" ht="12.75" customHeight="1">
      <c r="A24" s="70" t="s">
        <v>1320</v>
      </c>
      <c r="B24" s="72"/>
      <c r="C24" s="72"/>
      <c r="D24" s="72"/>
      <c r="E24" s="72"/>
      <c r="F24" s="72">
        <v>0</v>
      </c>
      <c r="G24" s="72"/>
      <c r="H24" s="72">
        <v>0</v>
      </c>
      <c r="I24" s="72"/>
      <c r="J24" s="72"/>
      <c r="K24" s="72"/>
      <c r="L24" s="72"/>
      <c r="M24" s="72"/>
      <c r="N24" s="72">
        <f>SUM(B24:M24)</f>
        <v>0</v>
      </c>
      <c r="O24" s="9"/>
    </row>
    <row r="25" spans="1:14" ht="12.75" customHeight="1">
      <c r="A25" s="17" t="s">
        <v>1644</v>
      </c>
      <c r="B25" s="150">
        <v>43592</v>
      </c>
      <c r="C25" s="150">
        <v>25092</v>
      </c>
      <c r="D25" s="150">
        <v>20000</v>
      </c>
      <c r="E25" s="150">
        <v>32000</v>
      </c>
      <c r="F25" s="150">
        <v>20000</v>
      </c>
      <c r="G25" s="150">
        <v>60000</v>
      </c>
      <c r="H25" s="150">
        <v>20000</v>
      </c>
      <c r="I25" s="150">
        <v>80000</v>
      </c>
      <c r="J25" s="150">
        <v>45000</v>
      </c>
      <c r="K25" s="150">
        <v>43092</v>
      </c>
      <c r="L25" s="150">
        <v>63500</v>
      </c>
      <c r="M25" s="150">
        <v>558213</v>
      </c>
      <c r="N25" s="72">
        <f>SUM(B25:M25)</f>
        <v>1010489</v>
      </c>
    </row>
    <row r="26" spans="1:15" s="8" customFormat="1" ht="12.75" customHeight="1">
      <c r="A26" s="103" t="s">
        <v>1301</v>
      </c>
      <c r="B26" s="149">
        <f>B23+B25+B24+B22</f>
        <v>140079</v>
      </c>
      <c r="C26" s="149">
        <f aca="true" t="shared" si="5" ref="C26:M26">C23+C25+C24+C22</f>
        <v>138826</v>
      </c>
      <c r="D26" s="149">
        <f t="shared" si="5"/>
        <v>258202</v>
      </c>
      <c r="E26" s="149">
        <f t="shared" si="5"/>
        <v>182553</v>
      </c>
      <c r="F26" s="149">
        <f t="shared" si="5"/>
        <v>172826</v>
      </c>
      <c r="G26" s="149">
        <f>G23+G25+G24</f>
        <v>238708</v>
      </c>
      <c r="H26" s="149">
        <f t="shared" si="5"/>
        <v>148737</v>
      </c>
      <c r="I26" s="149">
        <f t="shared" si="5"/>
        <v>195604</v>
      </c>
      <c r="J26" s="149">
        <f t="shared" si="5"/>
        <v>285797</v>
      </c>
      <c r="K26" s="149">
        <f t="shared" si="5"/>
        <v>197503</v>
      </c>
      <c r="L26" s="149">
        <f t="shared" si="5"/>
        <v>206908</v>
      </c>
      <c r="M26" s="149">
        <f t="shared" si="5"/>
        <v>726661</v>
      </c>
      <c r="N26" s="149">
        <f>N23+N25+N24</f>
        <v>2892404</v>
      </c>
      <c r="O26" s="13"/>
    </row>
    <row r="27" spans="1:14" s="8" customFormat="1" ht="15.75">
      <c r="A27" s="103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</row>
    <row r="28" spans="1:14" s="8" customFormat="1" ht="12.75" customHeight="1">
      <c r="A28" s="103" t="s">
        <v>1293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</row>
    <row r="29" spans="1:14" s="43" customFormat="1" ht="12.75" customHeight="1">
      <c r="A29" s="70" t="s">
        <v>1728</v>
      </c>
      <c r="B29" s="72"/>
      <c r="C29" s="72"/>
      <c r="D29" s="72">
        <v>10000</v>
      </c>
      <c r="E29" s="72">
        <v>10000</v>
      </c>
      <c r="F29" s="72"/>
      <c r="G29" s="72">
        <v>10000</v>
      </c>
      <c r="H29" s="72">
        <v>25000</v>
      </c>
      <c r="I29" s="72">
        <v>18500</v>
      </c>
      <c r="J29" s="72">
        <v>19500</v>
      </c>
      <c r="K29" s="72">
        <v>18600</v>
      </c>
      <c r="L29" s="72">
        <v>22902</v>
      </c>
      <c r="M29" s="72"/>
      <c r="N29" s="72">
        <f>SUM(B29:M29)</f>
        <v>134502</v>
      </c>
    </row>
    <row r="30" spans="1:14" s="43" customFormat="1" ht="12.75" customHeight="1">
      <c r="A30" s="70" t="s">
        <v>472</v>
      </c>
      <c r="B30" s="72"/>
      <c r="C30" s="72">
        <v>10956</v>
      </c>
      <c r="D30" s="72">
        <v>14750</v>
      </c>
      <c r="E30" s="72">
        <v>14000</v>
      </c>
      <c r="F30" s="72">
        <v>35000</v>
      </c>
      <c r="G30" s="72"/>
      <c r="H30" s="72">
        <v>25000</v>
      </c>
      <c r="I30" s="72"/>
      <c r="J30" s="72">
        <v>30642</v>
      </c>
      <c r="K30" s="72">
        <v>43531</v>
      </c>
      <c r="L30" s="72">
        <v>16500</v>
      </c>
      <c r="M30" s="72">
        <v>18340</v>
      </c>
      <c r="N30" s="72">
        <f aca="true" t="shared" si="6" ref="N30:N35">SUM(B30:M30)</f>
        <v>208719</v>
      </c>
    </row>
    <row r="31" spans="1:14" s="43" customFormat="1" ht="12.75" customHeight="1">
      <c r="A31" s="70" t="s">
        <v>1321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>
        <f t="shared" si="6"/>
        <v>0</v>
      </c>
    </row>
    <row r="32" spans="1:14" s="43" customFormat="1" ht="12.75" customHeight="1">
      <c r="A32" s="70" t="s">
        <v>1322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>
        <f t="shared" si="6"/>
        <v>0</v>
      </c>
    </row>
    <row r="33" spans="1:14" s="43" customFormat="1" ht="12.75" customHeight="1">
      <c r="A33" s="70" t="s">
        <v>1323</v>
      </c>
      <c r="B33" s="72"/>
      <c r="C33" s="72"/>
      <c r="D33" s="72"/>
      <c r="E33" s="72"/>
      <c r="F33" s="72"/>
      <c r="G33" s="72"/>
      <c r="H33" s="72"/>
      <c r="I33" s="72">
        <v>2250</v>
      </c>
      <c r="J33" s="72"/>
      <c r="K33" s="72"/>
      <c r="L33" s="72"/>
      <c r="M33" s="72"/>
      <c r="N33" s="72">
        <f t="shared" si="6"/>
        <v>2250</v>
      </c>
    </row>
    <row r="34" spans="1:14" s="43" customFormat="1" ht="12.75" customHeight="1">
      <c r="A34" s="70" t="s">
        <v>1450</v>
      </c>
      <c r="B34" s="72"/>
      <c r="C34" s="72"/>
      <c r="D34" s="72"/>
      <c r="E34" s="72"/>
      <c r="F34" s="72"/>
      <c r="G34" s="72"/>
      <c r="H34" s="72"/>
      <c r="I34" s="72"/>
      <c r="J34" s="72">
        <v>3000</v>
      </c>
      <c r="K34" s="72"/>
      <c r="L34" s="72"/>
      <c r="M34" s="72"/>
      <c r="N34" s="72">
        <f t="shared" si="6"/>
        <v>3000</v>
      </c>
    </row>
    <row r="35" spans="1:14" s="43" customFormat="1" ht="12.75" customHeight="1">
      <c r="A35" s="70" t="s">
        <v>1324</v>
      </c>
      <c r="B35" s="72"/>
      <c r="C35" s="72"/>
      <c r="D35" s="72">
        <v>1020</v>
      </c>
      <c r="E35" s="72">
        <v>580</v>
      </c>
      <c r="F35" s="72"/>
      <c r="G35" s="72"/>
      <c r="H35" s="72"/>
      <c r="I35" s="72"/>
      <c r="J35" s="72"/>
      <c r="K35" s="72"/>
      <c r="L35" s="72"/>
      <c r="M35" s="72"/>
      <c r="N35" s="72">
        <f t="shared" si="6"/>
        <v>1600</v>
      </c>
    </row>
    <row r="36" spans="1:14" s="43" customFormat="1" ht="12.75" customHeight="1">
      <c r="A36" s="152" t="s">
        <v>1302</v>
      </c>
      <c r="B36" s="153">
        <f aca="true" t="shared" si="7" ref="B36:N36">SUM(B29:B35)</f>
        <v>0</v>
      </c>
      <c r="C36" s="153">
        <f>SUM(C29:C35)</f>
        <v>10956</v>
      </c>
      <c r="D36" s="153">
        <f t="shared" si="7"/>
        <v>25770</v>
      </c>
      <c r="E36" s="153">
        <f t="shared" si="7"/>
        <v>24580</v>
      </c>
      <c r="F36" s="153">
        <f t="shared" si="7"/>
        <v>35000</v>
      </c>
      <c r="G36" s="153">
        <f t="shared" si="7"/>
        <v>10000</v>
      </c>
      <c r="H36" s="153">
        <f t="shared" si="7"/>
        <v>50000</v>
      </c>
      <c r="I36" s="153">
        <f t="shared" si="7"/>
        <v>20750</v>
      </c>
      <c r="J36" s="153">
        <f t="shared" si="7"/>
        <v>53142</v>
      </c>
      <c r="K36" s="153">
        <f t="shared" si="7"/>
        <v>62131</v>
      </c>
      <c r="L36" s="153">
        <f t="shared" si="7"/>
        <v>39402</v>
      </c>
      <c r="M36" s="153">
        <f t="shared" si="7"/>
        <v>18340</v>
      </c>
      <c r="N36" s="153">
        <f t="shared" si="7"/>
        <v>350071</v>
      </c>
    </row>
    <row r="37" spans="1:14" ht="12.75" customHeight="1">
      <c r="A37" s="17" t="s">
        <v>1325</v>
      </c>
      <c r="B37" s="150">
        <v>21547</v>
      </c>
      <c r="C37" s="150">
        <v>21547</v>
      </c>
      <c r="D37" s="150">
        <v>21547</v>
      </c>
      <c r="E37" s="150">
        <v>21547</v>
      </c>
      <c r="F37" s="150">
        <v>21547</v>
      </c>
      <c r="G37" s="150">
        <v>21547</v>
      </c>
      <c r="H37" s="150">
        <v>21547</v>
      </c>
      <c r="I37" s="150">
        <v>21549</v>
      </c>
      <c r="J37" s="150">
        <v>21549</v>
      </c>
      <c r="K37" s="150">
        <v>21549</v>
      </c>
      <c r="L37" s="150">
        <v>21549</v>
      </c>
      <c r="M37" s="150">
        <v>21550</v>
      </c>
      <c r="N37" s="150">
        <f>SUM(B37:M37)</f>
        <v>258575</v>
      </c>
    </row>
    <row r="38" spans="1:14" ht="12.75" customHeight="1">
      <c r="A38" s="17" t="s">
        <v>575</v>
      </c>
      <c r="B38" s="150">
        <v>6364</v>
      </c>
      <c r="C38" s="150">
        <v>6364</v>
      </c>
      <c r="D38" s="150">
        <v>6364</v>
      </c>
      <c r="E38" s="150">
        <v>6364</v>
      </c>
      <c r="F38" s="150">
        <v>6364</v>
      </c>
      <c r="G38" s="150">
        <v>6364</v>
      </c>
      <c r="H38" s="150">
        <v>6364</v>
      </c>
      <c r="I38" s="150">
        <v>6364</v>
      </c>
      <c r="J38" s="150">
        <v>6364</v>
      </c>
      <c r="K38" s="150">
        <v>6364</v>
      </c>
      <c r="L38" s="150">
        <v>6364</v>
      </c>
      <c r="M38" s="150">
        <v>6360</v>
      </c>
      <c r="N38" s="150">
        <f>SUM(B38:M38)</f>
        <v>76364</v>
      </c>
    </row>
    <row r="39" spans="1:14" ht="12.75" customHeight="1">
      <c r="A39" s="17" t="s">
        <v>1326</v>
      </c>
      <c r="B39" s="150">
        <v>13113</v>
      </c>
      <c r="C39" s="150">
        <v>20742</v>
      </c>
      <c r="D39" s="150">
        <v>21687</v>
      </c>
      <c r="E39" s="150">
        <v>21550</v>
      </c>
      <c r="F39" s="150">
        <v>22550</v>
      </c>
      <c r="G39" s="150">
        <v>22104</v>
      </c>
      <c r="H39" s="150">
        <v>18600</v>
      </c>
      <c r="I39" s="150">
        <v>18850</v>
      </c>
      <c r="J39" s="150">
        <v>17650</v>
      </c>
      <c r="K39" s="150">
        <v>19368</v>
      </c>
      <c r="L39" s="150">
        <v>21636</v>
      </c>
      <c r="M39" s="150">
        <v>23980</v>
      </c>
      <c r="N39" s="150">
        <f>SUM(B39:M39)</f>
        <v>241830</v>
      </c>
    </row>
    <row r="40" spans="1:14" ht="12.75" customHeight="1">
      <c r="A40" s="17" t="s">
        <v>1327</v>
      </c>
      <c r="B40" s="150">
        <v>21000</v>
      </c>
      <c r="C40" s="150"/>
      <c r="D40" s="150">
        <v>1000</v>
      </c>
      <c r="E40" s="150"/>
      <c r="F40" s="150"/>
      <c r="G40" s="150">
        <v>1000</v>
      </c>
      <c r="H40" s="150"/>
      <c r="I40" s="150">
        <v>26431</v>
      </c>
      <c r="J40" s="150">
        <v>1000</v>
      </c>
      <c r="K40" s="150"/>
      <c r="L40" s="150">
        <v>1000</v>
      </c>
      <c r="M40" s="150">
        <v>0</v>
      </c>
      <c r="N40" s="150">
        <f>SUM(B40:M40)</f>
        <v>51431</v>
      </c>
    </row>
    <row r="41" spans="1:14" ht="12.75" customHeight="1">
      <c r="A41" s="17" t="s">
        <v>1328</v>
      </c>
      <c r="B41" s="150"/>
      <c r="C41" s="150">
        <v>6500</v>
      </c>
      <c r="D41" s="150">
        <v>7000</v>
      </c>
      <c r="E41" s="150">
        <v>7000</v>
      </c>
      <c r="F41" s="150">
        <v>7000</v>
      </c>
      <c r="G41" s="150">
        <v>7000</v>
      </c>
      <c r="H41" s="150">
        <v>6955</v>
      </c>
      <c r="I41" s="150">
        <v>7000</v>
      </c>
      <c r="J41" s="150">
        <v>7000</v>
      </c>
      <c r="K41" s="150">
        <v>7000</v>
      </c>
      <c r="L41" s="150">
        <v>8500</v>
      </c>
      <c r="M41" s="150">
        <v>7000</v>
      </c>
      <c r="N41" s="150">
        <f>SUM(B41:M41)</f>
        <v>77955</v>
      </c>
    </row>
    <row r="42" spans="1:14" ht="12.75" customHeight="1">
      <c r="A42" s="17" t="s">
        <v>568</v>
      </c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</row>
    <row r="43" spans="1:14" ht="12.75" customHeight="1">
      <c r="A43" s="17" t="s">
        <v>675</v>
      </c>
      <c r="B43" s="150">
        <v>2800</v>
      </c>
      <c r="C43" s="150">
        <v>2850</v>
      </c>
      <c r="D43" s="150">
        <v>2850</v>
      </c>
      <c r="E43" s="150">
        <v>2850</v>
      </c>
      <c r="F43" s="150">
        <v>2850</v>
      </c>
      <c r="G43" s="150">
        <v>2850</v>
      </c>
      <c r="H43" s="150">
        <v>2850</v>
      </c>
      <c r="I43" s="150">
        <v>2900</v>
      </c>
      <c r="J43" s="150">
        <v>2900</v>
      </c>
      <c r="K43" s="150">
        <v>2900</v>
      </c>
      <c r="L43" s="150">
        <v>2950</v>
      </c>
      <c r="M43" s="150">
        <v>3085</v>
      </c>
      <c r="N43" s="150">
        <f aca="true" t="shared" si="8" ref="N43:N48">SUM(B43:M43)</f>
        <v>34635</v>
      </c>
    </row>
    <row r="44" spans="1:14" ht="12.75" customHeight="1">
      <c r="A44" s="17" t="s">
        <v>1643</v>
      </c>
      <c r="B44" s="150">
        <v>68301</v>
      </c>
      <c r="C44" s="150">
        <v>66353</v>
      </c>
      <c r="D44" s="150">
        <v>67806</v>
      </c>
      <c r="E44" s="150">
        <v>71825</v>
      </c>
      <c r="F44" s="150">
        <v>71764</v>
      </c>
      <c r="G44" s="150">
        <v>72389</v>
      </c>
      <c r="H44" s="150">
        <v>72149</v>
      </c>
      <c r="I44" s="150">
        <v>69817</v>
      </c>
      <c r="J44" s="150">
        <v>69898</v>
      </c>
      <c r="K44" s="150">
        <v>71057</v>
      </c>
      <c r="L44" s="150">
        <v>113639</v>
      </c>
      <c r="M44" s="150">
        <v>73045</v>
      </c>
      <c r="N44" s="150">
        <f>SUM(B44:M44)</f>
        <v>888043</v>
      </c>
    </row>
    <row r="45" spans="1:14" s="43" customFormat="1" ht="12.75" customHeight="1">
      <c r="A45" s="152" t="s">
        <v>1303</v>
      </c>
      <c r="B45" s="153">
        <f>SUM(B37:B44)</f>
        <v>133125</v>
      </c>
      <c r="C45" s="153">
        <f aca="true" t="shared" si="9" ref="C45:M45">SUM(C37:C44)</f>
        <v>124356</v>
      </c>
      <c r="D45" s="153">
        <f t="shared" si="9"/>
        <v>128254</v>
      </c>
      <c r="E45" s="153">
        <f t="shared" si="9"/>
        <v>131136</v>
      </c>
      <c r="F45" s="153">
        <f t="shared" si="9"/>
        <v>132075</v>
      </c>
      <c r="G45" s="153">
        <f t="shared" si="9"/>
        <v>133254</v>
      </c>
      <c r="H45" s="153">
        <f t="shared" si="9"/>
        <v>128465</v>
      </c>
      <c r="I45" s="153">
        <f t="shared" si="9"/>
        <v>152911</v>
      </c>
      <c r="J45" s="153">
        <f t="shared" si="9"/>
        <v>126361</v>
      </c>
      <c r="K45" s="153">
        <f t="shared" si="9"/>
        <v>128238</v>
      </c>
      <c r="L45" s="153">
        <f t="shared" si="9"/>
        <v>175638</v>
      </c>
      <c r="M45" s="153">
        <f t="shared" si="9"/>
        <v>135020</v>
      </c>
      <c r="N45" s="153">
        <f t="shared" si="8"/>
        <v>1628833</v>
      </c>
    </row>
    <row r="46" spans="1:14" s="43" customFormat="1" ht="12.75" customHeight="1">
      <c r="A46" s="70" t="s">
        <v>1079</v>
      </c>
      <c r="B46" s="72"/>
      <c r="C46" s="72"/>
      <c r="D46" s="72">
        <v>0</v>
      </c>
      <c r="E46" s="72"/>
      <c r="F46" s="72"/>
      <c r="G46" s="72"/>
      <c r="H46" s="72"/>
      <c r="I46" s="72"/>
      <c r="J46" s="72">
        <v>37500</v>
      </c>
      <c r="K46" s="72"/>
      <c r="L46" s="72"/>
      <c r="M46" s="72"/>
      <c r="N46" s="72">
        <f t="shared" si="8"/>
        <v>37500</v>
      </c>
    </row>
    <row r="47" spans="1:14" ht="12.75" customHeight="1">
      <c r="A47" s="17" t="s">
        <v>883</v>
      </c>
      <c r="B47" s="150"/>
      <c r="C47" s="150"/>
      <c r="D47" s="150">
        <v>87334</v>
      </c>
      <c r="E47" s="150"/>
      <c r="F47" s="150"/>
      <c r="G47" s="150">
        <v>74500</v>
      </c>
      <c r="H47" s="150"/>
      <c r="I47" s="150">
        <v>20800</v>
      </c>
      <c r="J47" s="150">
        <v>60707</v>
      </c>
      <c r="K47" s="150"/>
      <c r="L47" s="150"/>
      <c r="M47" s="150">
        <v>632659</v>
      </c>
      <c r="N47" s="150">
        <f t="shared" si="8"/>
        <v>876000</v>
      </c>
    </row>
    <row r="48" spans="1:15" s="8" customFormat="1" ht="12.75" customHeight="1">
      <c r="A48" s="103" t="s">
        <v>1304</v>
      </c>
      <c r="B48" s="149">
        <f>B36+B45+B47+B46</f>
        <v>133125</v>
      </c>
      <c r="C48" s="149">
        <f>C36+C45+C47+C46</f>
        <v>135312</v>
      </c>
      <c r="D48" s="149">
        <f aca="true" t="shared" si="10" ref="D48:M48">D36+D45+D47+D46</f>
        <v>241358</v>
      </c>
      <c r="E48" s="149">
        <f t="shared" si="10"/>
        <v>155716</v>
      </c>
      <c r="F48" s="149">
        <f t="shared" si="10"/>
        <v>167075</v>
      </c>
      <c r="G48" s="149">
        <f t="shared" si="10"/>
        <v>217754</v>
      </c>
      <c r="H48" s="149">
        <f t="shared" si="10"/>
        <v>178465</v>
      </c>
      <c r="I48" s="149">
        <f t="shared" si="10"/>
        <v>194461</v>
      </c>
      <c r="J48" s="149">
        <f t="shared" si="10"/>
        <v>277710</v>
      </c>
      <c r="K48" s="149">
        <f t="shared" si="10"/>
        <v>190369</v>
      </c>
      <c r="L48" s="149">
        <f t="shared" si="10"/>
        <v>215040</v>
      </c>
      <c r="M48" s="149">
        <f t="shared" si="10"/>
        <v>786019</v>
      </c>
      <c r="N48" s="149">
        <f t="shared" si="8"/>
        <v>2892404</v>
      </c>
      <c r="O48" s="13"/>
    </row>
    <row r="49" spans="1:14" ht="12.75" customHeight="1">
      <c r="A49" s="17"/>
      <c r="B49" s="240"/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</row>
    <row r="50" spans="1:14" ht="12.75" customHeight="1">
      <c r="A50" s="17"/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</row>
    <row r="51" spans="1:13" ht="12.7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1:13" ht="12.75" customHeight="1">
      <c r="A53" s="17"/>
      <c r="B53" s="17"/>
      <c r="C53" s="17"/>
      <c r="D53" s="17"/>
      <c r="E53" s="17"/>
      <c r="F53" s="17"/>
      <c r="G53" s="150"/>
      <c r="H53" s="17"/>
      <c r="I53" s="17"/>
      <c r="J53" s="17"/>
      <c r="K53" s="17"/>
      <c r="L53" s="17"/>
      <c r="M53" s="17"/>
    </row>
    <row r="54" spans="1:13" ht="12.7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</row>
    <row r="55" spans="1:13" ht="12.7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</row>
    <row r="56" spans="1:13" ht="12.7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</row>
    <row r="57" spans="1:13" ht="12.7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</row>
    <row r="58" spans="1:13" ht="12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</row>
    <row r="59" spans="1:13" ht="12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</row>
    <row r="60" spans="1:13" ht="12.7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</row>
    <row r="61" spans="1:13" ht="12.7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</row>
    <row r="62" spans="1:13" ht="12.7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</row>
    <row r="63" spans="1:13" ht="12.7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</row>
    <row r="64" spans="1:13" ht="12.7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</row>
    <row r="65" spans="1:13" ht="12.7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</row>
    <row r="66" spans="1:13" ht="12.7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</row>
    <row r="67" spans="1:13" ht="12.7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</row>
    <row r="68" spans="1:13" ht="12.7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</row>
    <row r="69" spans="1:13" ht="12.7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</row>
    <row r="70" spans="1:13" ht="12.7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</row>
    <row r="71" spans="1:13" ht="12.7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</row>
    <row r="72" spans="1:13" ht="15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</row>
    <row r="73" spans="1:13" ht="15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</row>
    <row r="74" spans="1:13" ht="15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</row>
    <row r="75" spans="1:13" ht="15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</row>
    <row r="76" spans="1:13" ht="15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</row>
    <row r="77" spans="1:13" ht="15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</row>
    <row r="78" spans="1:13" ht="15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</row>
    <row r="79" spans="1:13" ht="15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</row>
    <row r="80" spans="1:13" ht="15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</row>
    <row r="81" spans="1:13" ht="15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</row>
    <row r="82" spans="1:13" ht="15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</row>
    <row r="83" spans="1:13" ht="15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</row>
    <row r="84" spans="1:13" ht="15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</row>
  </sheetData>
  <mergeCells count="3">
    <mergeCell ref="L1:N1"/>
    <mergeCell ref="A2:N2"/>
    <mergeCell ref="A3:N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0"/>
  </sheetPr>
  <dimension ref="A1:AA343"/>
  <sheetViews>
    <sheetView zoomScale="75" zoomScaleNormal="75" workbookViewId="0" topLeftCell="A292">
      <selection activeCell="G324" sqref="G324"/>
    </sheetView>
  </sheetViews>
  <sheetFormatPr defaultColWidth="9.140625" defaultRowHeight="12.75"/>
  <cols>
    <col min="1" max="1" width="34.7109375" style="1" customWidth="1"/>
    <col min="2" max="13" width="9.7109375" style="1" customWidth="1"/>
    <col min="14" max="14" width="11.57421875" style="1" customWidth="1"/>
    <col min="15" max="16384" width="9.140625" style="1" customWidth="1"/>
  </cols>
  <sheetData>
    <row r="1" spans="1:14" ht="16.5" customHeight="1">
      <c r="A1" s="431" t="s">
        <v>731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</row>
    <row r="2" spans="1:14" ht="16.5" customHeight="1">
      <c r="A2" s="396" t="s">
        <v>732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</row>
    <row r="3" spans="1:14" ht="15.75" customHeight="1">
      <c r="A3" s="396" t="s">
        <v>623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</row>
    <row r="4" spans="1:14" ht="16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75" customHeight="1">
      <c r="A5" s="151" t="s">
        <v>1269</v>
      </c>
      <c r="B5" s="151" t="s">
        <v>1295</v>
      </c>
      <c r="C5" s="151" t="s">
        <v>530</v>
      </c>
      <c r="D5" s="151" t="s">
        <v>531</v>
      </c>
      <c r="E5" s="151" t="s">
        <v>532</v>
      </c>
      <c r="F5" s="151" t="s">
        <v>533</v>
      </c>
      <c r="G5" s="151" t="s">
        <v>534</v>
      </c>
      <c r="H5" s="151" t="s">
        <v>535</v>
      </c>
      <c r="I5" s="151" t="s">
        <v>536</v>
      </c>
      <c r="J5" s="151" t="s">
        <v>537</v>
      </c>
      <c r="K5" s="151" t="s">
        <v>1289</v>
      </c>
      <c r="L5" s="151" t="s">
        <v>1290</v>
      </c>
      <c r="M5" s="151" t="s">
        <v>1291</v>
      </c>
      <c r="N5" s="151" t="s">
        <v>360</v>
      </c>
    </row>
    <row r="6" spans="1:14" ht="12.75" customHeight="1">
      <c r="A6" s="103" t="s">
        <v>1292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2.75" customHeight="1">
      <c r="A7" s="17" t="s">
        <v>1314</v>
      </c>
      <c r="B7" s="150">
        <f aca="true" t="shared" si="0" ref="B7:M13">B56+B105+B154+B203+B252+B301</f>
        <v>0</v>
      </c>
      <c r="C7" s="150">
        <f t="shared" si="0"/>
        <v>0</v>
      </c>
      <c r="D7" s="150">
        <f t="shared" si="0"/>
        <v>0</v>
      </c>
      <c r="E7" s="150">
        <f t="shared" si="0"/>
        <v>0</v>
      </c>
      <c r="F7" s="150">
        <f t="shared" si="0"/>
        <v>0</v>
      </c>
      <c r="G7" s="150">
        <f t="shared" si="0"/>
        <v>0</v>
      </c>
      <c r="H7" s="150">
        <f t="shared" si="0"/>
        <v>0</v>
      </c>
      <c r="I7" s="150">
        <f t="shared" si="0"/>
        <v>0</v>
      </c>
      <c r="J7" s="150">
        <f t="shared" si="0"/>
        <v>0</v>
      </c>
      <c r="K7" s="150">
        <f t="shared" si="0"/>
        <v>0</v>
      </c>
      <c r="L7" s="150">
        <f t="shared" si="0"/>
        <v>0</v>
      </c>
      <c r="M7" s="150">
        <f t="shared" si="0"/>
        <v>0</v>
      </c>
      <c r="N7" s="150">
        <f aca="true" t="shared" si="1" ref="N7:N20">SUM(B7:M7)</f>
        <v>0</v>
      </c>
    </row>
    <row r="8" spans="1:14" ht="12.75" customHeight="1">
      <c r="A8" s="17" t="s">
        <v>1296</v>
      </c>
      <c r="B8" s="150">
        <f t="shared" si="0"/>
        <v>0</v>
      </c>
      <c r="C8" s="150">
        <f t="shared" si="0"/>
        <v>0</v>
      </c>
      <c r="D8" s="150">
        <f t="shared" si="0"/>
        <v>0</v>
      </c>
      <c r="E8" s="150">
        <f t="shared" si="0"/>
        <v>0</v>
      </c>
      <c r="F8" s="150">
        <f t="shared" si="0"/>
        <v>0</v>
      </c>
      <c r="G8" s="150">
        <f t="shared" si="0"/>
        <v>0</v>
      </c>
      <c r="H8" s="150">
        <f t="shared" si="0"/>
        <v>0</v>
      </c>
      <c r="I8" s="150">
        <f t="shared" si="0"/>
        <v>0</v>
      </c>
      <c r="J8" s="150">
        <f t="shared" si="0"/>
        <v>0</v>
      </c>
      <c r="K8" s="150">
        <f t="shared" si="0"/>
        <v>0</v>
      </c>
      <c r="L8" s="150">
        <f t="shared" si="0"/>
        <v>0</v>
      </c>
      <c r="M8" s="150">
        <f t="shared" si="0"/>
        <v>0</v>
      </c>
      <c r="N8" s="150">
        <f>SUM(B8:M8)</f>
        <v>0</v>
      </c>
    </row>
    <row r="9" spans="1:14" ht="12.75" customHeight="1">
      <c r="A9" s="17" t="s">
        <v>1257</v>
      </c>
      <c r="B9" s="150">
        <f t="shared" si="0"/>
        <v>0</v>
      </c>
      <c r="C9" s="150">
        <f t="shared" si="0"/>
        <v>0</v>
      </c>
      <c r="D9" s="150">
        <f t="shared" si="0"/>
        <v>0</v>
      </c>
      <c r="E9" s="150">
        <f t="shared" si="0"/>
        <v>0</v>
      </c>
      <c r="F9" s="150">
        <f t="shared" si="0"/>
        <v>0</v>
      </c>
      <c r="G9" s="150">
        <f t="shared" si="0"/>
        <v>0</v>
      </c>
      <c r="H9" s="150">
        <f t="shared" si="0"/>
        <v>0</v>
      </c>
      <c r="I9" s="150">
        <f t="shared" si="0"/>
        <v>0</v>
      </c>
      <c r="J9" s="150">
        <f t="shared" si="0"/>
        <v>0</v>
      </c>
      <c r="K9" s="150">
        <f t="shared" si="0"/>
        <v>0</v>
      </c>
      <c r="L9" s="150">
        <f t="shared" si="0"/>
        <v>0</v>
      </c>
      <c r="M9" s="150">
        <f t="shared" si="0"/>
        <v>0</v>
      </c>
      <c r="N9" s="150">
        <f t="shared" si="1"/>
        <v>0</v>
      </c>
    </row>
    <row r="10" spans="1:14" s="43" customFormat="1" ht="12.75" customHeight="1">
      <c r="A10" s="70" t="s">
        <v>1315</v>
      </c>
      <c r="B10" s="150">
        <f t="shared" si="0"/>
        <v>0</v>
      </c>
      <c r="C10" s="150">
        <f t="shared" si="0"/>
        <v>0</v>
      </c>
      <c r="D10" s="150">
        <f t="shared" si="0"/>
        <v>0</v>
      </c>
      <c r="E10" s="150">
        <f t="shared" si="0"/>
        <v>0</v>
      </c>
      <c r="F10" s="150">
        <f t="shared" si="0"/>
        <v>0</v>
      </c>
      <c r="G10" s="150">
        <f t="shared" si="0"/>
        <v>0</v>
      </c>
      <c r="H10" s="150">
        <f t="shared" si="0"/>
        <v>0</v>
      </c>
      <c r="I10" s="150">
        <f t="shared" si="0"/>
        <v>0</v>
      </c>
      <c r="J10" s="150">
        <f t="shared" si="0"/>
        <v>0</v>
      </c>
      <c r="K10" s="150">
        <f t="shared" si="0"/>
        <v>0</v>
      </c>
      <c r="L10" s="150">
        <f t="shared" si="0"/>
        <v>0</v>
      </c>
      <c r="M10" s="150">
        <f t="shared" si="0"/>
        <v>0</v>
      </c>
      <c r="N10" s="72">
        <f t="shared" si="1"/>
        <v>0</v>
      </c>
    </row>
    <row r="11" spans="1:14" ht="12.75" customHeight="1">
      <c r="A11" s="70" t="s">
        <v>1316</v>
      </c>
      <c r="B11" s="150">
        <f t="shared" si="0"/>
        <v>0</v>
      </c>
      <c r="C11" s="150">
        <f t="shared" si="0"/>
        <v>0</v>
      </c>
      <c r="D11" s="150">
        <f t="shared" si="0"/>
        <v>0</v>
      </c>
      <c r="E11" s="150">
        <f t="shared" si="0"/>
        <v>0</v>
      </c>
      <c r="F11" s="150">
        <f t="shared" si="0"/>
        <v>0</v>
      </c>
      <c r="G11" s="150">
        <f t="shared" si="0"/>
        <v>0</v>
      </c>
      <c r="H11" s="150">
        <f t="shared" si="0"/>
        <v>0</v>
      </c>
      <c r="I11" s="150">
        <f t="shared" si="0"/>
        <v>0</v>
      </c>
      <c r="J11" s="150">
        <f t="shared" si="0"/>
        <v>0</v>
      </c>
      <c r="K11" s="150">
        <f t="shared" si="0"/>
        <v>0</v>
      </c>
      <c r="L11" s="150">
        <f t="shared" si="0"/>
        <v>0</v>
      </c>
      <c r="M11" s="150">
        <f t="shared" si="0"/>
        <v>0</v>
      </c>
      <c r="N11" s="150">
        <f>SUM(B11:M11)</f>
        <v>0</v>
      </c>
    </row>
    <row r="12" spans="1:14" ht="12.75" customHeight="1">
      <c r="A12" s="70" t="s">
        <v>704</v>
      </c>
      <c r="B12" s="150">
        <f t="shared" si="0"/>
        <v>0</v>
      </c>
      <c r="C12" s="150">
        <f t="shared" si="0"/>
        <v>0</v>
      </c>
      <c r="D12" s="150">
        <f t="shared" si="0"/>
        <v>0</v>
      </c>
      <c r="E12" s="150">
        <f t="shared" si="0"/>
        <v>0</v>
      </c>
      <c r="F12" s="150">
        <f t="shared" si="0"/>
        <v>0</v>
      </c>
      <c r="G12" s="150">
        <f t="shared" si="0"/>
        <v>0</v>
      </c>
      <c r="H12" s="150">
        <f t="shared" si="0"/>
        <v>0</v>
      </c>
      <c r="I12" s="150">
        <f t="shared" si="0"/>
        <v>0</v>
      </c>
      <c r="J12" s="150">
        <f t="shared" si="0"/>
        <v>0</v>
      </c>
      <c r="K12" s="150">
        <f t="shared" si="0"/>
        <v>0</v>
      </c>
      <c r="L12" s="150">
        <f t="shared" si="0"/>
        <v>0</v>
      </c>
      <c r="M12" s="150">
        <f t="shared" si="0"/>
        <v>0</v>
      </c>
      <c r="N12" s="150">
        <f>SUM(B12:M12)</f>
        <v>0</v>
      </c>
    </row>
    <row r="13" spans="1:14" ht="12.75" customHeight="1">
      <c r="A13" s="70" t="s">
        <v>1645</v>
      </c>
      <c r="B13" s="150">
        <f t="shared" si="0"/>
        <v>0</v>
      </c>
      <c r="C13" s="150">
        <f t="shared" si="0"/>
        <v>600</v>
      </c>
      <c r="D13" s="150">
        <f t="shared" si="0"/>
        <v>1000</v>
      </c>
      <c r="E13" s="150">
        <f t="shared" si="0"/>
        <v>0</v>
      </c>
      <c r="F13" s="150">
        <f t="shared" si="0"/>
        <v>0</v>
      </c>
      <c r="G13" s="150">
        <f t="shared" si="0"/>
        <v>0</v>
      </c>
      <c r="H13" s="150">
        <f t="shared" si="0"/>
        <v>0</v>
      </c>
      <c r="I13" s="150">
        <f t="shared" si="0"/>
        <v>0</v>
      </c>
      <c r="J13" s="150">
        <f t="shared" si="0"/>
        <v>0</v>
      </c>
      <c r="K13" s="150">
        <f t="shared" si="0"/>
        <v>0</v>
      </c>
      <c r="L13" s="150">
        <f t="shared" si="0"/>
        <v>0</v>
      </c>
      <c r="M13" s="150">
        <f t="shared" si="0"/>
        <v>0</v>
      </c>
      <c r="N13" s="150">
        <f>SUM(B13:M13)</f>
        <v>1600</v>
      </c>
    </row>
    <row r="14" spans="1:14" s="43" customFormat="1" ht="12.75" customHeight="1">
      <c r="A14" s="152" t="s">
        <v>1297</v>
      </c>
      <c r="B14" s="153">
        <f>SUM(B7:B13)</f>
        <v>0</v>
      </c>
      <c r="C14" s="153">
        <f aca="true" t="shared" si="2" ref="C14:M14">SUM(C7:C13)</f>
        <v>600</v>
      </c>
      <c r="D14" s="153">
        <f t="shared" si="2"/>
        <v>1000</v>
      </c>
      <c r="E14" s="153">
        <f t="shared" si="2"/>
        <v>0</v>
      </c>
      <c r="F14" s="153">
        <f t="shared" si="2"/>
        <v>0</v>
      </c>
      <c r="G14" s="153">
        <f t="shared" si="2"/>
        <v>0</v>
      </c>
      <c r="H14" s="153">
        <f t="shared" si="2"/>
        <v>0</v>
      </c>
      <c r="I14" s="153">
        <f t="shared" si="2"/>
        <v>0</v>
      </c>
      <c r="J14" s="153">
        <f t="shared" si="2"/>
        <v>0</v>
      </c>
      <c r="K14" s="153">
        <f t="shared" si="2"/>
        <v>0</v>
      </c>
      <c r="L14" s="153">
        <f t="shared" si="2"/>
        <v>0</v>
      </c>
      <c r="M14" s="153">
        <f t="shared" si="2"/>
        <v>0</v>
      </c>
      <c r="N14" s="153">
        <f>SUM(N7:N13)</f>
        <v>1600</v>
      </c>
    </row>
    <row r="15" spans="1:14" ht="12.75" customHeight="1">
      <c r="A15" s="17" t="s">
        <v>412</v>
      </c>
      <c r="B15" s="150">
        <f>B64+B113+B162+B211+B260+B309</f>
        <v>13189.940199940404</v>
      </c>
      <c r="C15" s="150">
        <f aca="true" t="shared" si="3" ref="B15:M20">C64+C113+C162+C211+C260+C309</f>
        <v>11359.520845101695</v>
      </c>
      <c r="D15" s="150">
        <f t="shared" si="3"/>
        <v>10796.136127612146</v>
      </c>
      <c r="E15" s="150">
        <f t="shared" si="3"/>
        <v>10902.644669299825</v>
      </c>
      <c r="F15" s="150">
        <f t="shared" si="3"/>
        <v>10761.644669299825</v>
      </c>
      <c r="G15" s="150">
        <f t="shared" si="3"/>
        <v>10691.44012352746</v>
      </c>
      <c r="H15" s="150">
        <f t="shared" si="3"/>
        <v>11286.377986683072</v>
      </c>
      <c r="I15" s="150">
        <f t="shared" si="3"/>
        <v>11484.377986683072</v>
      </c>
      <c r="J15" s="150">
        <f t="shared" si="3"/>
        <v>14161.042341288934</v>
      </c>
      <c r="K15" s="150">
        <f t="shared" si="3"/>
        <v>10817.022445730985</v>
      </c>
      <c r="L15" s="150">
        <f t="shared" si="3"/>
        <v>10817.022445730985</v>
      </c>
      <c r="M15" s="150">
        <f t="shared" si="3"/>
        <v>10408.222912528874</v>
      </c>
      <c r="N15" s="150">
        <f>SUM(B15:M15)</f>
        <v>136675.3927534273</v>
      </c>
    </row>
    <row r="16" spans="1:14" ht="12.75" customHeight="1">
      <c r="A16" s="17" t="s">
        <v>1298</v>
      </c>
      <c r="B16" s="150">
        <f t="shared" si="3"/>
        <v>0</v>
      </c>
      <c r="C16" s="150">
        <f t="shared" si="3"/>
        <v>0</v>
      </c>
      <c r="D16" s="150">
        <f t="shared" si="3"/>
        <v>0</v>
      </c>
      <c r="E16" s="150">
        <f t="shared" si="3"/>
        <v>0</v>
      </c>
      <c r="F16" s="150">
        <f t="shared" si="3"/>
        <v>0</v>
      </c>
      <c r="G16" s="150">
        <f t="shared" si="3"/>
        <v>0</v>
      </c>
      <c r="H16" s="150">
        <f t="shared" si="3"/>
        <v>0</v>
      </c>
      <c r="I16" s="150">
        <f t="shared" si="3"/>
        <v>0</v>
      </c>
      <c r="J16" s="150">
        <f t="shared" si="3"/>
        <v>0</v>
      </c>
      <c r="K16" s="150">
        <f t="shared" si="3"/>
        <v>0</v>
      </c>
      <c r="L16" s="150">
        <f t="shared" si="3"/>
        <v>0</v>
      </c>
      <c r="M16" s="150">
        <f t="shared" si="3"/>
        <v>0</v>
      </c>
      <c r="N16" s="150">
        <f>SUM(B16:M16)</f>
        <v>0</v>
      </c>
    </row>
    <row r="17" spans="1:14" ht="12.75" customHeight="1">
      <c r="A17" s="17" t="s">
        <v>1014</v>
      </c>
      <c r="B17" s="150">
        <f t="shared" si="3"/>
        <v>0</v>
      </c>
      <c r="C17" s="150">
        <f t="shared" si="3"/>
        <v>0</v>
      </c>
      <c r="D17" s="150">
        <f t="shared" si="3"/>
        <v>0</v>
      </c>
      <c r="E17" s="150">
        <f t="shared" si="3"/>
        <v>0</v>
      </c>
      <c r="F17" s="150">
        <f t="shared" si="3"/>
        <v>0</v>
      </c>
      <c r="G17" s="150">
        <f t="shared" si="3"/>
        <v>0</v>
      </c>
      <c r="H17" s="150">
        <f t="shared" si="3"/>
        <v>0</v>
      </c>
      <c r="I17" s="150">
        <f t="shared" si="3"/>
        <v>0</v>
      </c>
      <c r="J17" s="150">
        <f t="shared" si="3"/>
        <v>0</v>
      </c>
      <c r="K17" s="150">
        <f t="shared" si="3"/>
        <v>0</v>
      </c>
      <c r="L17" s="150">
        <f t="shared" si="3"/>
        <v>0</v>
      </c>
      <c r="M17" s="150">
        <f t="shared" si="3"/>
        <v>0</v>
      </c>
      <c r="N17" s="150">
        <f t="shared" si="1"/>
        <v>0</v>
      </c>
    </row>
    <row r="18" spans="1:14" s="43" customFormat="1" ht="12.75" customHeight="1">
      <c r="A18" s="70" t="s">
        <v>1318</v>
      </c>
      <c r="B18" s="150">
        <f t="shared" si="3"/>
        <v>1284.3376623376626</v>
      </c>
      <c r="C18" s="150">
        <f t="shared" si="3"/>
        <v>1284.3376623376626</v>
      </c>
      <c r="D18" s="150">
        <f t="shared" si="3"/>
        <v>1283.3246753246754</v>
      </c>
      <c r="E18" s="150">
        <f t="shared" si="3"/>
        <v>1282.3246753246754</v>
      </c>
      <c r="F18" s="150">
        <f t="shared" si="3"/>
        <v>4747.324675324675</v>
      </c>
      <c r="G18" s="150">
        <f t="shared" si="3"/>
        <v>1282.3246753246754</v>
      </c>
      <c r="H18" s="150">
        <f t="shared" si="3"/>
        <v>1283.3376623376626</v>
      </c>
      <c r="I18" s="150">
        <f t="shared" si="3"/>
        <v>1283.3376623376626</v>
      </c>
      <c r="J18" s="150">
        <f t="shared" si="3"/>
        <v>1283.3376623376626</v>
      </c>
      <c r="K18" s="150">
        <f t="shared" si="3"/>
        <v>1284.3376623376626</v>
      </c>
      <c r="L18" s="150">
        <f t="shared" si="3"/>
        <v>1284.3376623376626</v>
      </c>
      <c r="M18" s="150">
        <f t="shared" si="3"/>
        <v>1284.3376623376626</v>
      </c>
      <c r="N18" s="72">
        <f t="shared" si="1"/>
        <v>18867</v>
      </c>
    </row>
    <row r="19" spans="1:14" ht="12.75" customHeight="1">
      <c r="A19" s="17" t="s">
        <v>1317</v>
      </c>
      <c r="B19" s="150">
        <f t="shared" si="3"/>
        <v>0</v>
      </c>
      <c r="C19" s="150">
        <f t="shared" si="3"/>
        <v>335</v>
      </c>
      <c r="D19" s="150">
        <f t="shared" si="3"/>
        <v>0</v>
      </c>
      <c r="E19" s="150">
        <f t="shared" si="3"/>
        <v>713</v>
      </c>
      <c r="F19" s="150">
        <f t="shared" si="3"/>
        <v>0</v>
      </c>
      <c r="G19" s="150">
        <f t="shared" si="3"/>
        <v>0</v>
      </c>
      <c r="H19" s="150">
        <f t="shared" si="3"/>
        <v>0</v>
      </c>
      <c r="I19" s="150">
        <f t="shared" si="3"/>
        <v>0</v>
      </c>
      <c r="J19" s="150">
        <f t="shared" si="3"/>
        <v>713</v>
      </c>
      <c r="K19" s="150">
        <f t="shared" si="3"/>
        <v>0</v>
      </c>
      <c r="L19" s="150">
        <f t="shared" si="3"/>
        <v>0</v>
      </c>
      <c r="M19" s="150">
        <f t="shared" si="3"/>
        <v>714</v>
      </c>
      <c r="N19" s="150">
        <f t="shared" si="1"/>
        <v>2475</v>
      </c>
    </row>
    <row r="20" spans="1:14" ht="12.75" customHeight="1">
      <c r="A20" s="17" t="s">
        <v>1645</v>
      </c>
      <c r="B20" s="150">
        <f t="shared" si="3"/>
        <v>68301.32240496948</v>
      </c>
      <c r="C20" s="150">
        <f t="shared" si="3"/>
        <v>66353.06766241243</v>
      </c>
      <c r="D20" s="150">
        <f t="shared" si="3"/>
        <v>67806.4877670424</v>
      </c>
      <c r="E20" s="150">
        <f t="shared" si="3"/>
        <v>71824.72128040256</v>
      </c>
      <c r="F20" s="150">
        <f t="shared" si="3"/>
        <v>71763.72128040256</v>
      </c>
      <c r="G20" s="150">
        <f t="shared" si="3"/>
        <v>72388.9099408733</v>
      </c>
      <c r="H20" s="150">
        <f t="shared" si="3"/>
        <v>72148.90482523027</v>
      </c>
      <c r="I20" s="150">
        <f t="shared" si="3"/>
        <v>69816.80795123542</v>
      </c>
      <c r="J20" s="150">
        <f t="shared" si="3"/>
        <v>69897.94955114907</v>
      </c>
      <c r="K20" s="150">
        <f t="shared" si="3"/>
        <v>71057.21469641398</v>
      </c>
      <c r="L20" s="150">
        <f t="shared" si="3"/>
        <v>113639.06521881021</v>
      </c>
      <c r="M20" s="150">
        <f t="shared" si="3"/>
        <v>73044.97736711953</v>
      </c>
      <c r="N20" s="150">
        <f t="shared" si="1"/>
        <v>888043.1499460612</v>
      </c>
    </row>
    <row r="21" spans="1:15" ht="12.75" customHeight="1">
      <c r="A21" s="152" t="s">
        <v>1299</v>
      </c>
      <c r="B21" s="153">
        <f>SUM(B15:B20)</f>
        <v>82775.60026724754</v>
      </c>
      <c r="C21" s="153">
        <f aca="true" t="shared" si="4" ref="C21:M21">SUM(C15:C20)</f>
        <v>79331.9261698518</v>
      </c>
      <c r="D21" s="153">
        <f t="shared" si="4"/>
        <v>79885.94856997923</v>
      </c>
      <c r="E21" s="153">
        <f t="shared" si="4"/>
        <v>84722.69062502705</v>
      </c>
      <c r="F21" s="153">
        <f t="shared" si="4"/>
        <v>87272.69062502705</v>
      </c>
      <c r="G21" s="153">
        <f t="shared" si="4"/>
        <v>84362.67473972544</v>
      </c>
      <c r="H21" s="153">
        <f t="shared" si="4"/>
        <v>84718.62047425102</v>
      </c>
      <c r="I21" s="153">
        <f t="shared" si="4"/>
        <v>82584.52360025616</v>
      </c>
      <c r="J21" s="153">
        <f t="shared" si="4"/>
        <v>86055.32955477567</v>
      </c>
      <c r="K21" s="153">
        <f t="shared" si="4"/>
        <v>83158.57480448263</v>
      </c>
      <c r="L21" s="153">
        <f t="shared" si="4"/>
        <v>125740.42532687886</v>
      </c>
      <c r="M21" s="153">
        <f t="shared" si="4"/>
        <v>85451.53794198607</v>
      </c>
      <c r="N21" s="153">
        <f>SUM(N15:N20)</f>
        <v>1046060.5426994885</v>
      </c>
      <c r="O21" s="9"/>
    </row>
    <row r="22" spans="1:15" ht="12.75" customHeight="1">
      <c r="A22" s="70" t="s">
        <v>1319</v>
      </c>
      <c r="B22" s="72">
        <f aca="true" t="shared" si="5" ref="B22:M22">B71+B120+B169+B218+B267+B316</f>
        <v>0</v>
      </c>
      <c r="C22" s="72">
        <f t="shared" si="5"/>
        <v>0</v>
      </c>
      <c r="D22" s="72">
        <f t="shared" si="5"/>
        <v>0</v>
      </c>
      <c r="E22" s="72">
        <f t="shared" si="5"/>
        <v>0</v>
      </c>
      <c r="F22" s="72">
        <f t="shared" si="5"/>
        <v>0</v>
      </c>
      <c r="G22" s="72">
        <f t="shared" si="5"/>
        <v>0</v>
      </c>
      <c r="H22" s="72">
        <f t="shared" si="5"/>
        <v>0</v>
      </c>
      <c r="I22" s="72">
        <f t="shared" si="5"/>
        <v>0</v>
      </c>
      <c r="J22" s="72">
        <f t="shared" si="5"/>
        <v>0</v>
      </c>
      <c r="K22" s="72">
        <f t="shared" si="5"/>
        <v>0</v>
      </c>
      <c r="L22" s="72">
        <f t="shared" si="5"/>
        <v>0</v>
      </c>
      <c r="M22" s="72">
        <f t="shared" si="5"/>
        <v>0</v>
      </c>
      <c r="N22" s="72">
        <f>SUM(B22:M22)</f>
        <v>0</v>
      </c>
      <c r="O22" s="9"/>
    </row>
    <row r="23" spans="1:15" ht="12.75" customHeight="1">
      <c r="A23" s="70" t="s">
        <v>1300</v>
      </c>
      <c r="B23" s="72">
        <f>B14+B21+B22</f>
        <v>82775.60026724754</v>
      </c>
      <c r="C23" s="72">
        <f aca="true" t="shared" si="6" ref="C23:N23">C14+C21+C22</f>
        <v>79931.9261698518</v>
      </c>
      <c r="D23" s="72">
        <f t="shared" si="6"/>
        <v>80885.94856997923</v>
      </c>
      <c r="E23" s="72">
        <f t="shared" si="6"/>
        <v>84722.69062502705</v>
      </c>
      <c r="F23" s="72">
        <f t="shared" si="6"/>
        <v>87272.69062502705</v>
      </c>
      <c r="G23" s="72">
        <f t="shared" si="6"/>
        <v>84362.67473972544</v>
      </c>
      <c r="H23" s="72">
        <f t="shared" si="6"/>
        <v>84718.62047425102</v>
      </c>
      <c r="I23" s="72">
        <f t="shared" si="6"/>
        <v>82584.52360025616</v>
      </c>
      <c r="J23" s="72">
        <f t="shared" si="6"/>
        <v>86055.32955477567</v>
      </c>
      <c r="K23" s="72">
        <f t="shared" si="6"/>
        <v>83158.57480448263</v>
      </c>
      <c r="L23" s="72">
        <f t="shared" si="6"/>
        <v>125740.42532687886</v>
      </c>
      <c r="M23" s="72">
        <f t="shared" si="6"/>
        <v>85451.53794198607</v>
      </c>
      <c r="N23" s="72">
        <f t="shared" si="6"/>
        <v>1047660.5426994885</v>
      </c>
      <c r="O23" s="9"/>
    </row>
    <row r="24" spans="1:15" ht="12.75" customHeight="1">
      <c r="A24" s="70" t="s">
        <v>1320</v>
      </c>
      <c r="B24" s="150">
        <f aca="true" t="shared" si="7" ref="B24:M25">B73+B122+B171+B220+B269+B318</f>
        <v>0</v>
      </c>
      <c r="C24" s="150">
        <f t="shared" si="7"/>
        <v>0</v>
      </c>
      <c r="D24" s="150">
        <f t="shared" si="7"/>
        <v>0</v>
      </c>
      <c r="E24" s="150">
        <f t="shared" si="7"/>
        <v>0</v>
      </c>
      <c r="F24" s="150">
        <f t="shared" si="7"/>
        <v>0</v>
      </c>
      <c r="G24" s="150">
        <f t="shared" si="7"/>
        <v>0</v>
      </c>
      <c r="H24" s="150">
        <f t="shared" si="7"/>
        <v>0</v>
      </c>
      <c r="I24" s="150">
        <f t="shared" si="7"/>
        <v>0</v>
      </c>
      <c r="J24" s="150">
        <f t="shared" si="7"/>
        <v>0</v>
      </c>
      <c r="K24" s="150">
        <f t="shared" si="7"/>
        <v>0</v>
      </c>
      <c r="L24" s="150">
        <f t="shared" si="7"/>
        <v>0</v>
      </c>
      <c r="M24" s="150">
        <f t="shared" si="7"/>
        <v>0</v>
      </c>
      <c r="N24" s="72">
        <f>SUM(B24:M24)</f>
        <v>0</v>
      </c>
      <c r="O24" s="9"/>
    </row>
    <row r="25" spans="1:14" ht="12.75" customHeight="1">
      <c r="A25" s="17" t="s">
        <v>1644</v>
      </c>
      <c r="B25" s="150">
        <f t="shared" si="7"/>
        <v>5678</v>
      </c>
      <c r="C25" s="150">
        <f t="shared" si="7"/>
        <v>2831</v>
      </c>
      <c r="D25" s="150">
        <f t="shared" si="7"/>
        <v>0</v>
      </c>
      <c r="E25" s="150">
        <f t="shared" si="7"/>
        <v>0</v>
      </c>
      <c r="F25" s="150">
        <f t="shared" si="7"/>
        <v>0</v>
      </c>
      <c r="G25" s="150">
        <f t="shared" si="7"/>
        <v>0</v>
      </c>
      <c r="H25" s="150">
        <f t="shared" si="7"/>
        <v>0</v>
      </c>
      <c r="I25" s="150">
        <f t="shared" si="7"/>
        <v>0</v>
      </c>
      <c r="J25" s="150">
        <f t="shared" si="7"/>
        <v>1832</v>
      </c>
      <c r="K25" s="150">
        <f t="shared" si="7"/>
        <v>0</v>
      </c>
      <c r="L25" s="150">
        <f t="shared" si="7"/>
        <v>0</v>
      </c>
      <c r="M25" s="150">
        <f t="shared" si="7"/>
        <v>0</v>
      </c>
      <c r="N25" s="72">
        <f>SUM(B25:M25)</f>
        <v>10341</v>
      </c>
    </row>
    <row r="26" spans="1:14" s="8" customFormat="1" ht="12.75" customHeight="1">
      <c r="A26" s="103" t="s">
        <v>1301</v>
      </c>
      <c r="B26" s="149">
        <f aca="true" t="shared" si="8" ref="B26:N26">B23+B25+B24</f>
        <v>88453.60026724754</v>
      </c>
      <c r="C26" s="149">
        <f t="shared" si="8"/>
        <v>82762.9261698518</v>
      </c>
      <c r="D26" s="149">
        <f t="shared" si="8"/>
        <v>80885.94856997923</v>
      </c>
      <c r="E26" s="149">
        <f t="shared" si="8"/>
        <v>84722.69062502705</v>
      </c>
      <c r="F26" s="149">
        <f t="shared" si="8"/>
        <v>87272.69062502705</v>
      </c>
      <c r="G26" s="149">
        <f t="shared" si="8"/>
        <v>84362.67473972544</v>
      </c>
      <c r="H26" s="149">
        <f t="shared" si="8"/>
        <v>84718.62047425102</v>
      </c>
      <c r="I26" s="149">
        <f t="shared" si="8"/>
        <v>82584.52360025616</v>
      </c>
      <c r="J26" s="149">
        <f t="shared" si="8"/>
        <v>87887.32955477567</v>
      </c>
      <c r="K26" s="149">
        <f t="shared" si="8"/>
        <v>83158.57480448263</v>
      </c>
      <c r="L26" s="149">
        <f t="shared" si="8"/>
        <v>125740.42532687886</v>
      </c>
      <c r="M26" s="149">
        <f t="shared" si="8"/>
        <v>85451.53794198607</v>
      </c>
      <c r="N26" s="149">
        <f t="shared" si="8"/>
        <v>1058001.5426994883</v>
      </c>
    </row>
    <row r="27" spans="1:14" s="8" customFormat="1" ht="12" customHeight="1">
      <c r="A27" s="103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</row>
    <row r="28" spans="1:14" s="8" customFormat="1" ht="12.75" customHeight="1">
      <c r="A28" s="103" t="s">
        <v>1293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</row>
    <row r="29" spans="1:14" s="43" customFormat="1" ht="12.75" customHeight="1">
      <c r="A29" s="70" t="s">
        <v>1728</v>
      </c>
      <c r="B29" s="72">
        <f aca="true" t="shared" si="9" ref="B29:M35">B78+B127+B176+B225+B274+B323</f>
        <v>0</v>
      </c>
      <c r="C29" s="72">
        <f t="shared" si="9"/>
        <v>0</v>
      </c>
      <c r="D29" s="72">
        <f t="shared" si="9"/>
        <v>0</v>
      </c>
      <c r="E29" s="72">
        <f t="shared" si="9"/>
        <v>0</v>
      </c>
      <c r="F29" s="72">
        <f t="shared" si="9"/>
        <v>0</v>
      </c>
      <c r="G29" s="72">
        <f t="shared" si="9"/>
        <v>0</v>
      </c>
      <c r="H29" s="72">
        <f t="shared" si="9"/>
        <v>0</v>
      </c>
      <c r="I29" s="72">
        <f t="shared" si="9"/>
        <v>0</v>
      </c>
      <c r="J29" s="72">
        <f t="shared" si="9"/>
        <v>0</v>
      </c>
      <c r="K29" s="72">
        <f t="shared" si="9"/>
        <v>0</v>
      </c>
      <c r="L29" s="72">
        <f t="shared" si="9"/>
        <v>0</v>
      </c>
      <c r="M29" s="72">
        <f t="shared" si="9"/>
        <v>0</v>
      </c>
      <c r="N29" s="72">
        <f aca="true" t="shared" si="10" ref="N29:N35">SUM(B29:M29)</f>
        <v>0</v>
      </c>
    </row>
    <row r="30" spans="1:14" s="43" customFormat="1" ht="12.75" customHeight="1">
      <c r="A30" s="70" t="s">
        <v>472</v>
      </c>
      <c r="B30" s="72">
        <f t="shared" si="9"/>
        <v>0</v>
      </c>
      <c r="C30" s="72">
        <f t="shared" si="9"/>
        <v>600</v>
      </c>
      <c r="D30" s="72">
        <f t="shared" si="9"/>
        <v>1000</v>
      </c>
      <c r="E30" s="72">
        <f t="shared" si="9"/>
        <v>0</v>
      </c>
      <c r="F30" s="72">
        <f t="shared" si="9"/>
        <v>0</v>
      </c>
      <c r="G30" s="72">
        <f t="shared" si="9"/>
        <v>0</v>
      </c>
      <c r="H30" s="72">
        <f t="shared" si="9"/>
        <v>0</v>
      </c>
      <c r="I30" s="72">
        <f t="shared" si="9"/>
        <v>0</v>
      </c>
      <c r="J30" s="72">
        <f t="shared" si="9"/>
        <v>1832</v>
      </c>
      <c r="K30" s="72">
        <f t="shared" si="9"/>
        <v>0</v>
      </c>
      <c r="L30" s="72">
        <f t="shared" si="9"/>
        <v>0</v>
      </c>
      <c r="M30" s="72">
        <f t="shared" si="9"/>
        <v>0</v>
      </c>
      <c r="N30" s="72">
        <f t="shared" si="10"/>
        <v>3432</v>
      </c>
    </row>
    <row r="31" spans="1:14" s="43" customFormat="1" ht="12.75" customHeight="1">
      <c r="A31" s="70" t="s">
        <v>733</v>
      </c>
      <c r="B31" s="72">
        <f t="shared" si="9"/>
        <v>0</v>
      </c>
      <c r="C31" s="72">
        <f t="shared" si="9"/>
        <v>0</v>
      </c>
      <c r="D31" s="72">
        <f t="shared" si="9"/>
        <v>0</v>
      </c>
      <c r="E31" s="72">
        <f t="shared" si="9"/>
        <v>0</v>
      </c>
      <c r="F31" s="72">
        <f t="shared" si="9"/>
        <v>0</v>
      </c>
      <c r="G31" s="72">
        <f t="shared" si="9"/>
        <v>0</v>
      </c>
      <c r="H31" s="72">
        <f t="shared" si="9"/>
        <v>0</v>
      </c>
      <c r="I31" s="72">
        <f t="shared" si="9"/>
        <v>0</v>
      </c>
      <c r="J31" s="72">
        <f t="shared" si="9"/>
        <v>0</v>
      </c>
      <c r="K31" s="72">
        <f t="shared" si="9"/>
        <v>0</v>
      </c>
      <c r="L31" s="72">
        <f t="shared" si="9"/>
        <v>0</v>
      </c>
      <c r="M31" s="72">
        <f t="shared" si="9"/>
        <v>0</v>
      </c>
      <c r="N31" s="72">
        <f t="shared" si="10"/>
        <v>0</v>
      </c>
    </row>
    <row r="32" spans="1:14" s="43" customFormat="1" ht="12.75" customHeight="1">
      <c r="A32" s="70" t="s">
        <v>1321</v>
      </c>
      <c r="B32" s="72">
        <f t="shared" si="9"/>
        <v>0</v>
      </c>
      <c r="C32" s="72">
        <f t="shared" si="9"/>
        <v>0</v>
      </c>
      <c r="D32" s="72">
        <f t="shared" si="9"/>
        <v>0</v>
      </c>
      <c r="E32" s="72">
        <f t="shared" si="9"/>
        <v>0</v>
      </c>
      <c r="F32" s="72">
        <f t="shared" si="9"/>
        <v>0</v>
      </c>
      <c r="G32" s="72">
        <f t="shared" si="9"/>
        <v>0</v>
      </c>
      <c r="H32" s="72">
        <f t="shared" si="9"/>
        <v>0</v>
      </c>
      <c r="I32" s="72">
        <f t="shared" si="9"/>
        <v>0</v>
      </c>
      <c r="J32" s="72">
        <f t="shared" si="9"/>
        <v>0</v>
      </c>
      <c r="K32" s="72">
        <f t="shared" si="9"/>
        <v>0</v>
      </c>
      <c r="L32" s="72">
        <f t="shared" si="9"/>
        <v>0</v>
      </c>
      <c r="M32" s="72">
        <f t="shared" si="9"/>
        <v>0</v>
      </c>
      <c r="N32" s="72">
        <f t="shared" si="10"/>
        <v>0</v>
      </c>
    </row>
    <row r="33" spans="1:14" s="43" customFormat="1" ht="12.75" customHeight="1">
      <c r="A33" s="70" t="s">
        <v>1322</v>
      </c>
      <c r="B33" s="72">
        <f t="shared" si="9"/>
        <v>0</v>
      </c>
      <c r="C33" s="72">
        <f t="shared" si="9"/>
        <v>0</v>
      </c>
      <c r="D33" s="72">
        <f t="shared" si="9"/>
        <v>0</v>
      </c>
      <c r="E33" s="72">
        <f t="shared" si="9"/>
        <v>0</v>
      </c>
      <c r="F33" s="72">
        <f t="shared" si="9"/>
        <v>0</v>
      </c>
      <c r="G33" s="72">
        <f t="shared" si="9"/>
        <v>0</v>
      </c>
      <c r="H33" s="72">
        <f t="shared" si="9"/>
        <v>0</v>
      </c>
      <c r="I33" s="72">
        <f t="shared" si="9"/>
        <v>0</v>
      </c>
      <c r="J33" s="72">
        <f t="shared" si="9"/>
        <v>0</v>
      </c>
      <c r="K33" s="72">
        <f t="shared" si="9"/>
        <v>0</v>
      </c>
      <c r="L33" s="72">
        <f t="shared" si="9"/>
        <v>0</v>
      </c>
      <c r="M33" s="72">
        <f t="shared" si="9"/>
        <v>0</v>
      </c>
      <c r="N33" s="72">
        <f t="shared" si="10"/>
        <v>0</v>
      </c>
    </row>
    <row r="34" spans="1:14" s="43" customFormat="1" ht="12.75" customHeight="1">
      <c r="A34" s="70" t="s">
        <v>1323</v>
      </c>
      <c r="B34" s="72">
        <f t="shared" si="9"/>
        <v>0</v>
      </c>
      <c r="C34" s="72">
        <f t="shared" si="9"/>
        <v>0</v>
      </c>
      <c r="D34" s="72">
        <f t="shared" si="9"/>
        <v>0</v>
      </c>
      <c r="E34" s="72">
        <f t="shared" si="9"/>
        <v>0</v>
      </c>
      <c r="F34" s="72">
        <f t="shared" si="9"/>
        <v>0</v>
      </c>
      <c r="G34" s="72">
        <f t="shared" si="9"/>
        <v>0</v>
      </c>
      <c r="H34" s="72">
        <f t="shared" si="9"/>
        <v>0</v>
      </c>
      <c r="I34" s="72">
        <f t="shared" si="9"/>
        <v>0</v>
      </c>
      <c r="J34" s="72">
        <f t="shared" si="9"/>
        <v>0</v>
      </c>
      <c r="K34" s="72">
        <f t="shared" si="9"/>
        <v>0</v>
      </c>
      <c r="L34" s="72">
        <f t="shared" si="9"/>
        <v>0</v>
      </c>
      <c r="M34" s="72">
        <f t="shared" si="9"/>
        <v>0</v>
      </c>
      <c r="N34" s="72">
        <f t="shared" si="10"/>
        <v>0</v>
      </c>
    </row>
    <row r="35" spans="1:14" s="43" customFormat="1" ht="12.75" customHeight="1">
      <c r="A35" s="70" t="s">
        <v>1324</v>
      </c>
      <c r="B35" s="72">
        <f t="shared" si="9"/>
        <v>0</v>
      </c>
      <c r="C35" s="72">
        <f t="shared" si="9"/>
        <v>0</v>
      </c>
      <c r="D35" s="72">
        <f t="shared" si="9"/>
        <v>0</v>
      </c>
      <c r="E35" s="72">
        <f t="shared" si="9"/>
        <v>0</v>
      </c>
      <c r="F35" s="72">
        <f t="shared" si="9"/>
        <v>0</v>
      </c>
      <c r="G35" s="72">
        <f t="shared" si="9"/>
        <v>0</v>
      </c>
      <c r="H35" s="72">
        <f t="shared" si="9"/>
        <v>0</v>
      </c>
      <c r="I35" s="72">
        <f t="shared" si="9"/>
        <v>0</v>
      </c>
      <c r="J35" s="72">
        <f t="shared" si="9"/>
        <v>0</v>
      </c>
      <c r="K35" s="72">
        <f t="shared" si="9"/>
        <v>0</v>
      </c>
      <c r="L35" s="72">
        <f t="shared" si="9"/>
        <v>0</v>
      </c>
      <c r="M35" s="72">
        <f t="shared" si="9"/>
        <v>0</v>
      </c>
      <c r="N35" s="72">
        <f t="shared" si="10"/>
        <v>0</v>
      </c>
    </row>
    <row r="36" spans="1:14" s="43" customFormat="1" ht="12.75" customHeight="1">
      <c r="A36" s="152" t="s">
        <v>1302</v>
      </c>
      <c r="B36" s="153">
        <f aca="true" t="shared" si="11" ref="B36:N36">SUM(B29:B35)</f>
        <v>0</v>
      </c>
      <c r="C36" s="153">
        <f t="shared" si="11"/>
        <v>600</v>
      </c>
      <c r="D36" s="153">
        <f t="shared" si="11"/>
        <v>1000</v>
      </c>
      <c r="E36" s="153">
        <f t="shared" si="11"/>
        <v>0</v>
      </c>
      <c r="F36" s="153">
        <f t="shared" si="11"/>
        <v>0</v>
      </c>
      <c r="G36" s="153">
        <f t="shared" si="11"/>
        <v>0</v>
      </c>
      <c r="H36" s="153">
        <f t="shared" si="11"/>
        <v>0</v>
      </c>
      <c r="I36" s="153">
        <f t="shared" si="11"/>
        <v>0</v>
      </c>
      <c r="J36" s="153">
        <f t="shared" si="11"/>
        <v>1832</v>
      </c>
      <c r="K36" s="153">
        <f t="shared" si="11"/>
        <v>0</v>
      </c>
      <c r="L36" s="153">
        <f t="shared" si="11"/>
        <v>0</v>
      </c>
      <c r="M36" s="153">
        <f t="shared" si="11"/>
        <v>0</v>
      </c>
      <c r="N36" s="153">
        <f t="shared" si="11"/>
        <v>3432</v>
      </c>
    </row>
    <row r="37" spans="1:14" ht="12.75" customHeight="1">
      <c r="A37" s="17" t="s">
        <v>1325</v>
      </c>
      <c r="B37" s="150">
        <f aca="true" t="shared" si="12" ref="B37:M44">B86+B135+B184+B233+B282+B331</f>
        <v>48167.04013458736</v>
      </c>
      <c r="C37" s="150">
        <f t="shared" si="12"/>
        <v>44533.495602971445</v>
      </c>
      <c r="D37" s="150">
        <f t="shared" si="12"/>
        <v>44533.42065458328</v>
      </c>
      <c r="E37" s="150">
        <f t="shared" si="12"/>
        <v>48332.04996598478</v>
      </c>
      <c r="F37" s="150">
        <f t="shared" si="12"/>
        <v>48332.04996598478</v>
      </c>
      <c r="G37" s="150">
        <f t="shared" si="12"/>
        <v>48555.18667224543</v>
      </c>
      <c r="H37" s="150">
        <f t="shared" si="12"/>
        <v>48167.987697036246</v>
      </c>
      <c r="I37" s="150">
        <f t="shared" si="12"/>
        <v>48168.06264542441</v>
      </c>
      <c r="J37" s="150">
        <f t="shared" si="12"/>
        <v>48167.06264542441</v>
      </c>
      <c r="K37" s="150">
        <f t="shared" si="12"/>
        <v>48168.06264542441</v>
      </c>
      <c r="L37" s="150">
        <f t="shared" si="12"/>
        <v>80526.7462213642</v>
      </c>
      <c r="M37" s="150">
        <f t="shared" si="12"/>
        <v>48167.06264542441</v>
      </c>
      <c r="N37" s="150">
        <f aca="true" t="shared" si="13" ref="N37:N47">SUM(B37:M37)</f>
        <v>603818.2274964551</v>
      </c>
    </row>
    <row r="38" spans="1:14" ht="12.75" customHeight="1">
      <c r="A38" s="17" t="s">
        <v>575</v>
      </c>
      <c r="B38" s="150">
        <f t="shared" si="12"/>
        <v>13635.909486007073</v>
      </c>
      <c r="C38" s="150">
        <f t="shared" si="12"/>
        <v>12624.815272675824</v>
      </c>
      <c r="D38" s="150">
        <f t="shared" si="12"/>
        <v>12625.019144102449</v>
      </c>
      <c r="E38" s="150">
        <f t="shared" si="12"/>
        <v>13636.296565787645</v>
      </c>
      <c r="F38" s="150">
        <f t="shared" si="12"/>
        <v>13636.296565787645</v>
      </c>
      <c r="G38" s="150">
        <f t="shared" si="12"/>
        <v>13758.883285987542</v>
      </c>
      <c r="H38" s="150">
        <f t="shared" si="12"/>
        <v>13635.72724874469</v>
      </c>
      <c r="I38" s="150">
        <f t="shared" si="12"/>
        <v>13636.72724874469</v>
      </c>
      <c r="J38" s="150">
        <f t="shared" si="12"/>
        <v>13635.72724874469</v>
      </c>
      <c r="K38" s="150">
        <f t="shared" si="12"/>
        <v>13636.72724874469</v>
      </c>
      <c r="L38" s="150">
        <f t="shared" si="12"/>
        <v>23438.64197868375</v>
      </c>
      <c r="M38" s="150">
        <f t="shared" si="12"/>
        <v>13635.72724874469</v>
      </c>
      <c r="N38" s="150">
        <f t="shared" si="13"/>
        <v>171536.49854275538</v>
      </c>
    </row>
    <row r="39" spans="1:14" ht="12.75" customHeight="1">
      <c r="A39" s="17" t="s">
        <v>1326</v>
      </c>
      <c r="B39" s="150">
        <f t="shared" si="12"/>
        <v>24680.530984662644</v>
      </c>
      <c r="C39" s="150">
        <f t="shared" si="12"/>
        <v>24199.334276069803</v>
      </c>
      <c r="D39" s="150">
        <f t="shared" si="12"/>
        <v>23050.08137371404</v>
      </c>
      <c r="E39" s="150">
        <f t="shared" si="12"/>
        <v>22979.593934070646</v>
      </c>
      <c r="F39" s="150">
        <f t="shared" si="12"/>
        <v>22226.811782713452</v>
      </c>
      <c r="G39" s="150">
        <f t="shared" si="12"/>
        <v>21976.04057838023</v>
      </c>
      <c r="H39" s="150">
        <f t="shared" si="12"/>
        <v>20481.088529724453</v>
      </c>
      <c r="I39" s="150">
        <f t="shared" si="12"/>
        <v>21695.585234176106</v>
      </c>
      <c r="J39" s="150">
        <f t="shared" si="12"/>
        <v>23623.989254823864</v>
      </c>
      <c r="K39" s="150">
        <f t="shared" si="12"/>
        <v>22806.576416051048</v>
      </c>
      <c r="L39" s="150">
        <f t="shared" si="12"/>
        <v>23319.93313006973</v>
      </c>
      <c r="M39" s="150">
        <f t="shared" si="12"/>
        <v>24560.519745425812</v>
      </c>
      <c r="N39" s="150">
        <f t="shared" si="13"/>
        <v>275600.0852398818</v>
      </c>
    </row>
    <row r="40" spans="1:14" ht="12.75" customHeight="1">
      <c r="A40" s="17" t="s">
        <v>1327</v>
      </c>
      <c r="B40" s="150">
        <f t="shared" si="12"/>
        <v>0</v>
      </c>
      <c r="C40" s="150">
        <f t="shared" si="12"/>
        <v>0</v>
      </c>
      <c r="D40" s="150">
        <f t="shared" si="12"/>
        <v>0</v>
      </c>
      <c r="E40" s="150">
        <f t="shared" si="12"/>
        <v>0</v>
      </c>
      <c r="F40" s="150">
        <f t="shared" si="12"/>
        <v>1215</v>
      </c>
      <c r="G40" s="150">
        <f t="shared" si="12"/>
        <v>0</v>
      </c>
      <c r="H40" s="150">
        <f t="shared" si="12"/>
        <v>0</v>
      </c>
      <c r="I40" s="150">
        <f t="shared" si="12"/>
        <v>0</v>
      </c>
      <c r="J40" s="150">
        <f t="shared" si="12"/>
        <v>0</v>
      </c>
      <c r="K40" s="150">
        <f t="shared" si="12"/>
        <v>0</v>
      </c>
      <c r="L40" s="150">
        <f t="shared" si="12"/>
        <v>0</v>
      </c>
      <c r="M40" s="150">
        <f t="shared" si="12"/>
        <v>0</v>
      </c>
      <c r="N40" s="150">
        <f t="shared" si="13"/>
        <v>1215</v>
      </c>
    </row>
    <row r="41" spans="1:14" ht="12.75" customHeight="1">
      <c r="A41" s="17" t="s">
        <v>1328</v>
      </c>
      <c r="B41" s="150">
        <f t="shared" si="12"/>
        <v>0</v>
      </c>
      <c r="C41" s="150">
        <f t="shared" si="12"/>
        <v>0</v>
      </c>
      <c r="D41" s="150">
        <f t="shared" si="12"/>
        <v>0</v>
      </c>
      <c r="E41" s="150">
        <f t="shared" si="12"/>
        <v>0</v>
      </c>
      <c r="F41" s="150">
        <f t="shared" si="12"/>
        <v>0</v>
      </c>
      <c r="G41" s="150">
        <f t="shared" si="12"/>
        <v>0</v>
      </c>
      <c r="H41" s="150">
        <f t="shared" si="12"/>
        <v>0</v>
      </c>
      <c r="I41" s="150">
        <f t="shared" si="12"/>
        <v>0</v>
      </c>
      <c r="J41" s="150">
        <f t="shared" si="12"/>
        <v>0</v>
      </c>
      <c r="K41" s="150">
        <f t="shared" si="12"/>
        <v>0</v>
      </c>
      <c r="L41" s="150">
        <f t="shared" si="12"/>
        <v>0</v>
      </c>
      <c r="M41" s="150">
        <f t="shared" si="12"/>
        <v>0</v>
      </c>
      <c r="N41" s="150">
        <f t="shared" si="13"/>
        <v>0</v>
      </c>
    </row>
    <row r="42" spans="1:14" ht="12.75" customHeight="1">
      <c r="A42" s="17" t="s">
        <v>568</v>
      </c>
      <c r="B42" s="150">
        <f t="shared" si="12"/>
        <v>0</v>
      </c>
      <c r="C42" s="150">
        <f t="shared" si="12"/>
        <v>0</v>
      </c>
      <c r="D42" s="150">
        <f t="shared" si="12"/>
        <v>0</v>
      </c>
      <c r="E42" s="150">
        <f t="shared" si="12"/>
        <v>0</v>
      </c>
      <c r="F42" s="150">
        <f t="shared" si="12"/>
        <v>0</v>
      </c>
      <c r="G42" s="150">
        <f t="shared" si="12"/>
        <v>0</v>
      </c>
      <c r="H42" s="150">
        <f t="shared" si="12"/>
        <v>0</v>
      </c>
      <c r="I42" s="150">
        <f t="shared" si="12"/>
        <v>0</v>
      </c>
      <c r="J42" s="150">
        <f t="shared" si="12"/>
        <v>2400</v>
      </c>
      <c r="K42" s="150">
        <f t="shared" si="12"/>
        <v>0</v>
      </c>
      <c r="L42" s="150">
        <f t="shared" si="12"/>
        <v>0</v>
      </c>
      <c r="M42" s="150">
        <f t="shared" si="12"/>
        <v>0</v>
      </c>
      <c r="N42" s="150">
        <f t="shared" si="13"/>
        <v>2400</v>
      </c>
    </row>
    <row r="43" spans="1:14" ht="12.75" customHeight="1">
      <c r="A43" s="17" t="s">
        <v>675</v>
      </c>
      <c r="B43" s="150">
        <f t="shared" si="12"/>
        <v>0</v>
      </c>
      <c r="C43" s="150">
        <f t="shared" si="12"/>
        <v>0</v>
      </c>
      <c r="D43" s="150">
        <f t="shared" si="12"/>
        <v>0</v>
      </c>
      <c r="E43" s="150">
        <f t="shared" si="12"/>
        <v>0</v>
      </c>
      <c r="F43" s="150">
        <f t="shared" si="12"/>
        <v>0</v>
      </c>
      <c r="G43" s="150">
        <f t="shared" si="12"/>
        <v>0</v>
      </c>
      <c r="H43" s="150">
        <f t="shared" si="12"/>
        <v>0</v>
      </c>
      <c r="I43" s="150">
        <f t="shared" si="12"/>
        <v>0</v>
      </c>
      <c r="J43" s="150">
        <f t="shared" si="12"/>
        <v>0</v>
      </c>
      <c r="K43" s="150">
        <f t="shared" si="12"/>
        <v>0</v>
      </c>
      <c r="L43" s="150">
        <f t="shared" si="12"/>
        <v>0</v>
      </c>
      <c r="M43" s="150">
        <f t="shared" si="12"/>
        <v>0</v>
      </c>
      <c r="N43" s="150">
        <f t="shared" si="13"/>
        <v>0</v>
      </c>
    </row>
    <row r="44" spans="1:14" ht="12.75" customHeight="1">
      <c r="A44" s="17" t="s">
        <v>1643</v>
      </c>
      <c r="B44" s="150">
        <f t="shared" si="12"/>
        <v>0</v>
      </c>
      <c r="C44" s="150">
        <f t="shared" si="12"/>
        <v>0</v>
      </c>
      <c r="D44" s="150">
        <f t="shared" si="12"/>
        <v>0</v>
      </c>
      <c r="E44" s="150">
        <f t="shared" si="12"/>
        <v>0</v>
      </c>
      <c r="F44" s="150">
        <f t="shared" si="12"/>
        <v>0</v>
      </c>
      <c r="G44" s="150">
        <f t="shared" si="12"/>
        <v>0</v>
      </c>
      <c r="H44" s="150">
        <f t="shared" si="12"/>
        <v>0</v>
      </c>
      <c r="I44" s="150">
        <f t="shared" si="12"/>
        <v>0</v>
      </c>
      <c r="J44" s="150">
        <f t="shared" si="12"/>
        <v>0</v>
      </c>
      <c r="K44" s="150">
        <f t="shared" si="12"/>
        <v>0</v>
      </c>
      <c r="L44" s="150">
        <f t="shared" si="12"/>
        <v>0</v>
      </c>
      <c r="M44" s="150">
        <f t="shared" si="12"/>
        <v>0</v>
      </c>
      <c r="N44" s="150">
        <f t="shared" si="13"/>
        <v>0</v>
      </c>
    </row>
    <row r="45" spans="1:14" s="43" customFormat="1" ht="12.75" customHeight="1">
      <c r="A45" s="152" t="s">
        <v>1303</v>
      </c>
      <c r="B45" s="153">
        <f>SUM(B37:B44)</f>
        <v>86483.48060525708</v>
      </c>
      <c r="C45" s="153">
        <f aca="true" t="shared" si="14" ref="C45:N45">SUM(C37:C44)</f>
        <v>81357.64515171706</v>
      </c>
      <c r="D45" s="153">
        <f t="shared" si="14"/>
        <v>80208.52117239978</v>
      </c>
      <c r="E45" s="153">
        <f t="shared" si="14"/>
        <v>84947.94046584307</v>
      </c>
      <c r="F45" s="153">
        <f t="shared" si="14"/>
        <v>85410.15831448587</v>
      </c>
      <c r="G45" s="153">
        <f t="shared" si="14"/>
        <v>84290.1105366132</v>
      </c>
      <c r="H45" s="153">
        <f t="shared" si="14"/>
        <v>82284.80347550538</v>
      </c>
      <c r="I45" s="153">
        <f t="shared" si="14"/>
        <v>83500.37512834521</v>
      </c>
      <c r="J45" s="153">
        <f t="shared" si="14"/>
        <v>87826.77914899297</v>
      </c>
      <c r="K45" s="153">
        <f t="shared" si="14"/>
        <v>84611.36631022015</v>
      </c>
      <c r="L45" s="153">
        <f t="shared" si="14"/>
        <v>127285.32133011767</v>
      </c>
      <c r="M45" s="153">
        <f t="shared" si="14"/>
        <v>86363.30963959491</v>
      </c>
      <c r="N45" s="153">
        <f t="shared" si="14"/>
        <v>1054569.8112790922</v>
      </c>
    </row>
    <row r="46" spans="1:14" s="43" customFormat="1" ht="12.75" customHeight="1">
      <c r="A46" s="70" t="s">
        <v>1079</v>
      </c>
      <c r="B46" s="72">
        <f aca="true" t="shared" si="15" ref="B46:M47">B95+B144+B193+B242+B291+B340</f>
        <v>0</v>
      </c>
      <c r="C46" s="72">
        <f t="shared" si="15"/>
        <v>0</v>
      </c>
      <c r="D46" s="72">
        <f t="shared" si="15"/>
        <v>0</v>
      </c>
      <c r="E46" s="72">
        <f t="shared" si="15"/>
        <v>0</v>
      </c>
      <c r="F46" s="72">
        <f t="shared" si="15"/>
        <v>0</v>
      </c>
      <c r="G46" s="72">
        <f t="shared" si="15"/>
        <v>0</v>
      </c>
      <c r="H46" s="72">
        <f t="shared" si="15"/>
        <v>0</v>
      </c>
      <c r="I46" s="72">
        <f t="shared" si="15"/>
        <v>0</v>
      </c>
      <c r="J46" s="72">
        <f t="shared" si="15"/>
        <v>0</v>
      </c>
      <c r="K46" s="72">
        <f t="shared" si="15"/>
        <v>0</v>
      </c>
      <c r="L46" s="72">
        <f t="shared" si="15"/>
        <v>0</v>
      </c>
      <c r="M46" s="72">
        <f t="shared" si="15"/>
        <v>0</v>
      </c>
      <c r="N46" s="72">
        <f>SUM(B46:M46)</f>
        <v>0</v>
      </c>
    </row>
    <row r="47" spans="1:14" ht="12.75" customHeight="1">
      <c r="A47" s="17" t="s">
        <v>883</v>
      </c>
      <c r="B47" s="72">
        <f t="shared" si="15"/>
        <v>0</v>
      </c>
      <c r="C47" s="72">
        <f t="shared" si="15"/>
        <v>0</v>
      </c>
      <c r="D47" s="72">
        <f t="shared" si="15"/>
        <v>0</v>
      </c>
      <c r="E47" s="72">
        <f t="shared" si="15"/>
        <v>0</v>
      </c>
      <c r="F47" s="72">
        <f t="shared" si="15"/>
        <v>0</v>
      </c>
      <c r="G47" s="72">
        <f t="shared" si="15"/>
        <v>0</v>
      </c>
      <c r="H47" s="72">
        <f t="shared" si="15"/>
        <v>0</v>
      </c>
      <c r="I47" s="72">
        <f t="shared" si="15"/>
        <v>0</v>
      </c>
      <c r="J47" s="72">
        <f t="shared" si="15"/>
        <v>0</v>
      </c>
      <c r="K47" s="72">
        <f t="shared" si="15"/>
        <v>0</v>
      </c>
      <c r="L47" s="72">
        <f t="shared" si="15"/>
        <v>0</v>
      </c>
      <c r="M47" s="72">
        <f t="shared" si="15"/>
        <v>0</v>
      </c>
      <c r="N47" s="150">
        <f t="shared" si="13"/>
        <v>0</v>
      </c>
    </row>
    <row r="48" spans="1:15" s="8" customFormat="1" ht="12.75" customHeight="1">
      <c r="A48" s="103" t="s">
        <v>1304</v>
      </c>
      <c r="B48" s="149">
        <f>B36+B45+B47+B46</f>
        <v>86483.48060525708</v>
      </c>
      <c r="C48" s="149">
        <f aca="true" t="shared" si="16" ref="C48:N48">C36+C45+C47+C46</f>
        <v>81957.64515171706</v>
      </c>
      <c r="D48" s="149">
        <f t="shared" si="16"/>
        <v>81208.52117239978</v>
      </c>
      <c r="E48" s="149">
        <f t="shared" si="16"/>
        <v>84947.94046584307</v>
      </c>
      <c r="F48" s="149">
        <f>F36+F45+F47+F46</f>
        <v>85410.15831448587</v>
      </c>
      <c r="G48" s="149">
        <f t="shared" si="16"/>
        <v>84290.1105366132</v>
      </c>
      <c r="H48" s="149">
        <f t="shared" si="16"/>
        <v>82284.80347550538</v>
      </c>
      <c r="I48" s="149">
        <f t="shared" si="16"/>
        <v>83500.37512834521</v>
      </c>
      <c r="J48" s="149">
        <f t="shared" si="16"/>
        <v>89658.77914899297</v>
      </c>
      <c r="K48" s="149">
        <f t="shared" si="16"/>
        <v>84611.36631022015</v>
      </c>
      <c r="L48" s="149">
        <f t="shared" si="16"/>
        <v>127285.32133011767</v>
      </c>
      <c r="M48" s="149">
        <f t="shared" si="16"/>
        <v>86363.30963959491</v>
      </c>
      <c r="N48" s="149">
        <f t="shared" si="16"/>
        <v>1058001.8112790922</v>
      </c>
      <c r="O48" s="13"/>
    </row>
    <row r="49" spans="1:15" s="8" customFormat="1" ht="12.75" customHeight="1">
      <c r="A49" s="103"/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3"/>
    </row>
    <row r="50" spans="1:15" s="8" customFormat="1" ht="12.75" customHeight="1">
      <c r="A50" s="103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430" t="s">
        <v>106</v>
      </c>
      <c r="M50" s="430"/>
      <c r="N50" s="430"/>
      <c r="O50" s="13"/>
    </row>
    <row r="51" spans="1:14" ht="15.75">
      <c r="A51" s="429" t="s">
        <v>731</v>
      </c>
      <c r="B51" s="429"/>
      <c r="C51" s="429"/>
      <c r="D51" s="429"/>
      <c r="E51" s="429"/>
      <c r="F51" s="429"/>
      <c r="G51" s="429"/>
      <c r="H51" s="429"/>
      <c r="I51" s="429"/>
      <c r="J51" s="429"/>
      <c r="K51" s="429"/>
      <c r="L51" s="429"/>
      <c r="M51" s="429"/>
      <c r="N51" s="429"/>
    </row>
    <row r="52" spans="1:14" ht="15.75">
      <c r="A52" s="421" t="s">
        <v>624</v>
      </c>
      <c r="B52" s="421"/>
      <c r="C52" s="421"/>
      <c r="D52" s="421"/>
      <c r="E52" s="421"/>
      <c r="F52" s="421"/>
      <c r="G52" s="421"/>
      <c r="H52" s="421"/>
      <c r="I52" s="421"/>
      <c r="J52" s="421"/>
      <c r="K52" s="421"/>
      <c r="L52" s="421"/>
      <c r="M52" s="421"/>
      <c r="N52" s="421"/>
    </row>
    <row r="53" spans="1:14" ht="7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2.75" customHeight="1">
      <c r="A54" s="151" t="s">
        <v>1269</v>
      </c>
      <c r="B54" s="151" t="s">
        <v>1295</v>
      </c>
      <c r="C54" s="151" t="s">
        <v>530</v>
      </c>
      <c r="D54" s="151" t="s">
        <v>531</v>
      </c>
      <c r="E54" s="151" t="s">
        <v>532</v>
      </c>
      <c r="F54" s="151" t="s">
        <v>533</v>
      </c>
      <c r="G54" s="151" t="s">
        <v>534</v>
      </c>
      <c r="H54" s="151" t="s">
        <v>535</v>
      </c>
      <c r="I54" s="151" t="s">
        <v>536</v>
      </c>
      <c r="J54" s="151" t="s">
        <v>537</v>
      </c>
      <c r="K54" s="151" t="s">
        <v>1289</v>
      </c>
      <c r="L54" s="151" t="s">
        <v>1290</v>
      </c>
      <c r="M54" s="151" t="s">
        <v>1291</v>
      </c>
      <c r="N54" s="151" t="s">
        <v>360</v>
      </c>
    </row>
    <row r="55" spans="1:14" ht="12.75" customHeight="1">
      <c r="A55" s="103" t="s">
        <v>1292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1:14" ht="12.75" customHeight="1">
      <c r="A56" s="17" t="s">
        <v>1314</v>
      </c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>
        <f aca="true" t="shared" si="17" ref="N56:N62">SUM(B56:M56)</f>
        <v>0</v>
      </c>
    </row>
    <row r="57" spans="1:14" ht="12.75" customHeight="1">
      <c r="A57" s="17" t="s">
        <v>1296</v>
      </c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>
        <f t="shared" si="17"/>
        <v>0</v>
      </c>
    </row>
    <row r="58" spans="1:14" ht="12.75" customHeight="1">
      <c r="A58" s="17" t="s">
        <v>1257</v>
      </c>
      <c r="B58" s="214"/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150">
        <f t="shared" si="17"/>
        <v>0</v>
      </c>
    </row>
    <row r="59" spans="1:14" ht="12.75" customHeight="1">
      <c r="A59" s="70" t="s">
        <v>1315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>
        <f t="shared" si="17"/>
        <v>0</v>
      </c>
    </row>
    <row r="60" spans="1:14" ht="12.75" customHeight="1">
      <c r="A60" s="70" t="s">
        <v>1316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150">
        <f t="shared" si="17"/>
        <v>0</v>
      </c>
    </row>
    <row r="61" spans="1:14" ht="12.75" customHeight="1">
      <c r="A61" s="70" t="s">
        <v>704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150">
        <f t="shared" si="17"/>
        <v>0</v>
      </c>
    </row>
    <row r="62" spans="1:14" ht="12.75" customHeight="1">
      <c r="A62" s="70" t="s">
        <v>1645</v>
      </c>
      <c r="B62" s="72"/>
      <c r="C62" s="72"/>
      <c r="D62" s="72">
        <v>1000</v>
      </c>
      <c r="E62" s="72"/>
      <c r="F62" s="72"/>
      <c r="G62" s="72"/>
      <c r="H62" s="72"/>
      <c r="I62" s="72"/>
      <c r="J62" s="72"/>
      <c r="K62" s="72"/>
      <c r="L62" s="72"/>
      <c r="M62" s="72"/>
      <c r="N62" s="150">
        <f t="shared" si="17"/>
        <v>1000</v>
      </c>
    </row>
    <row r="63" spans="1:14" ht="12.75" customHeight="1">
      <c r="A63" s="152" t="s">
        <v>1297</v>
      </c>
      <c r="B63" s="153">
        <f>SUM(B56:B62)</f>
        <v>0</v>
      </c>
      <c r="C63" s="153">
        <f aca="true" t="shared" si="18" ref="C63:M63">SUM(C56:C62)</f>
        <v>0</v>
      </c>
      <c r="D63" s="153">
        <f t="shared" si="18"/>
        <v>1000</v>
      </c>
      <c r="E63" s="153">
        <f t="shared" si="18"/>
        <v>0</v>
      </c>
      <c r="F63" s="153">
        <f t="shared" si="18"/>
        <v>0</v>
      </c>
      <c r="G63" s="153">
        <f t="shared" si="18"/>
        <v>0</v>
      </c>
      <c r="H63" s="153">
        <f t="shared" si="18"/>
        <v>0</v>
      </c>
      <c r="I63" s="153">
        <f t="shared" si="18"/>
        <v>0</v>
      </c>
      <c r="J63" s="153">
        <f t="shared" si="18"/>
        <v>0</v>
      </c>
      <c r="K63" s="153">
        <f t="shared" si="18"/>
        <v>0</v>
      </c>
      <c r="L63" s="153">
        <f t="shared" si="18"/>
        <v>0</v>
      </c>
      <c r="M63" s="153">
        <f t="shared" si="18"/>
        <v>0</v>
      </c>
      <c r="N63" s="153">
        <f>SUM(N56:N62)</f>
        <v>1000</v>
      </c>
    </row>
    <row r="64" spans="1:14" ht="12.75" customHeight="1">
      <c r="A64" s="17" t="s">
        <v>412</v>
      </c>
      <c r="B64" s="150">
        <v>5457.703326636272</v>
      </c>
      <c r="C64" s="150">
        <v>5457.703326636272</v>
      </c>
      <c r="D64" s="150">
        <v>4861.899254308014</v>
      </c>
      <c r="E64" s="150">
        <v>4861.899254308014</v>
      </c>
      <c r="F64" s="150">
        <v>4861.899254308014</v>
      </c>
      <c r="G64" s="150">
        <v>4861.899254308014</v>
      </c>
      <c r="H64" s="150">
        <v>4266.095181979755</v>
      </c>
      <c r="I64" s="150">
        <v>4266.095181979755</v>
      </c>
      <c r="J64" s="150">
        <v>6653.912274940113</v>
      </c>
      <c r="K64" s="150">
        <v>4861.899254308014</v>
      </c>
      <c r="L64" s="150">
        <v>4861.899254308014</v>
      </c>
      <c r="M64" s="150">
        <v>4266.095181979755</v>
      </c>
      <c r="N64" s="150">
        <f aca="true" t="shared" si="19" ref="N64:N69">SUM(B64:M64)</f>
        <v>59539.00000000001</v>
      </c>
    </row>
    <row r="65" spans="1:27" ht="12.75" customHeight="1">
      <c r="A65" s="17" t="s">
        <v>1298</v>
      </c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>
        <f t="shared" si="19"/>
        <v>0</v>
      </c>
      <c r="P65" s="213"/>
      <c r="Q65" s="213"/>
      <c r="R65" s="213"/>
      <c r="S65" s="213"/>
      <c r="T65" s="213"/>
      <c r="U65" s="213"/>
      <c r="V65" s="213"/>
      <c r="W65" s="213"/>
      <c r="X65" s="213"/>
      <c r="Y65" s="213"/>
      <c r="Z65" s="213"/>
      <c r="AA65" s="213"/>
    </row>
    <row r="66" spans="1:14" ht="12.75" customHeight="1">
      <c r="A66" s="17" t="s">
        <v>1014</v>
      </c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>
        <f t="shared" si="19"/>
        <v>0</v>
      </c>
    </row>
    <row r="67" spans="1:27" ht="12.75" customHeight="1">
      <c r="A67" s="70" t="s">
        <v>1318</v>
      </c>
      <c r="B67" s="150">
        <v>634</v>
      </c>
      <c r="C67" s="150">
        <v>634</v>
      </c>
      <c r="D67" s="150">
        <v>634</v>
      </c>
      <c r="E67" s="150">
        <v>633</v>
      </c>
      <c r="F67" s="150">
        <v>633</v>
      </c>
      <c r="G67" s="150">
        <v>633</v>
      </c>
      <c r="H67" s="150">
        <v>633</v>
      </c>
      <c r="I67" s="150">
        <v>633</v>
      </c>
      <c r="J67" s="150">
        <v>633</v>
      </c>
      <c r="K67" s="150">
        <v>634</v>
      </c>
      <c r="L67" s="150">
        <v>634</v>
      </c>
      <c r="M67" s="150">
        <v>634</v>
      </c>
      <c r="N67" s="72">
        <f t="shared" si="19"/>
        <v>7602</v>
      </c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213"/>
      <c r="AA67" s="213"/>
    </row>
    <row r="68" spans="1:14" ht="12.75" customHeight="1">
      <c r="A68" s="17" t="s">
        <v>1317</v>
      </c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>
        <f t="shared" si="19"/>
        <v>0</v>
      </c>
    </row>
    <row r="69" spans="1:27" ht="12.75" customHeight="1">
      <c r="A69" s="17" t="s">
        <v>1645</v>
      </c>
      <c r="B69" s="150">
        <v>17137.263696486898</v>
      </c>
      <c r="C69" s="150">
        <v>17833.067662412435</v>
      </c>
      <c r="D69" s="150">
        <v>17242.112130109002</v>
      </c>
      <c r="E69" s="150">
        <v>19136.220595009578</v>
      </c>
      <c r="F69" s="150">
        <v>19136.220595009578</v>
      </c>
      <c r="G69" s="150">
        <v>19136.220595009578</v>
      </c>
      <c r="H69" s="150">
        <v>18548.24368959938</v>
      </c>
      <c r="I69" s="150">
        <v>19727.779939322634</v>
      </c>
      <c r="J69" s="150">
        <v>18539.489412862073</v>
      </c>
      <c r="K69" s="150">
        <v>19135.227719378494</v>
      </c>
      <c r="L69" s="150">
        <v>30480.852024492273</v>
      </c>
      <c r="M69" s="150">
        <v>20909.301940308047</v>
      </c>
      <c r="N69" s="150">
        <f t="shared" si="19"/>
        <v>236962</v>
      </c>
      <c r="P69" s="213"/>
      <c r="Q69" s="213"/>
      <c r="R69" s="213"/>
      <c r="S69" s="213"/>
      <c r="T69" s="213"/>
      <c r="U69" s="213"/>
      <c r="V69" s="213"/>
      <c r="W69" s="213"/>
      <c r="X69" s="213"/>
      <c r="Y69" s="213"/>
      <c r="Z69" s="213"/>
      <c r="AA69" s="213"/>
    </row>
    <row r="70" spans="1:14" ht="12.75" customHeight="1">
      <c r="A70" s="152" t="s">
        <v>1299</v>
      </c>
      <c r="B70" s="153">
        <f>SUM(B64:B69)</f>
        <v>23228.967023123172</v>
      </c>
      <c r="C70" s="153">
        <f aca="true" t="shared" si="20" ref="C70:M70">SUM(C64:C69)</f>
        <v>23924.77098904871</v>
      </c>
      <c r="D70" s="153">
        <f t="shared" si="20"/>
        <v>22738.011384417016</v>
      </c>
      <c r="E70" s="153">
        <f t="shared" si="20"/>
        <v>24631.11984931759</v>
      </c>
      <c r="F70" s="153">
        <f t="shared" si="20"/>
        <v>24631.11984931759</v>
      </c>
      <c r="G70" s="153">
        <f t="shared" si="20"/>
        <v>24631.11984931759</v>
      </c>
      <c r="H70" s="153">
        <f t="shared" si="20"/>
        <v>23447.338871579137</v>
      </c>
      <c r="I70" s="153">
        <f t="shared" si="20"/>
        <v>24626.87512130239</v>
      </c>
      <c r="J70" s="153">
        <f t="shared" si="20"/>
        <v>25826.401687802187</v>
      </c>
      <c r="K70" s="153">
        <f t="shared" si="20"/>
        <v>24631.126973686507</v>
      </c>
      <c r="L70" s="153">
        <f t="shared" si="20"/>
        <v>35976.751278800286</v>
      </c>
      <c r="M70" s="153">
        <f t="shared" si="20"/>
        <v>25809.397122287803</v>
      </c>
      <c r="N70" s="153">
        <f>SUM(N64:N69)</f>
        <v>304103</v>
      </c>
    </row>
    <row r="71" spans="1:14" ht="12.75" customHeight="1">
      <c r="A71" s="70" t="s">
        <v>1319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>
        <f>SUM(B71:M71)</f>
        <v>0</v>
      </c>
    </row>
    <row r="72" spans="1:14" ht="12.75" customHeight="1">
      <c r="A72" s="70" t="s">
        <v>1300</v>
      </c>
      <c r="B72" s="72">
        <f>B63+B70+B71</f>
        <v>23228.967023123172</v>
      </c>
      <c r="C72" s="72">
        <f aca="true" t="shared" si="21" ref="C72:N72">C63+C70+C71</f>
        <v>23924.77098904871</v>
      </c>
      <c r="D72" s="72">
        <f t="shared" si="21"/>
        <v>23738.011384417016</v>
      </c>
      <c r="E72" s="72">
        <f t="shared" si="21"/>
        <v>24631.11984931759</v>
      </c>
      <c r="F72" s="72">
        <f t="shared" si="21"/>
        <v>24631.11984931759</v>
      </c>
      <c r="G72" s="72">
        <f t="shared" si="21"/>
        <v>24631.11984931759</v>
      </c>
      <c r="H72" s="72">
        <f t="shared" si="21"/>
        <v>23447.338871579137</v>
      </c>
      <c r="I72" s="72">
        <f t="shared" si="21"/>
        <v>24626.87512130239</v>
      </c>
      <c r="J72" s="72">
        <f t="shared" si="21"/>
        <v>25826.401687802187</v>
      </c>
      <c r="K72" s="72">
        <f t="shared" si="21"/>
        <v>24631.126973686507</v>
      </c>
      <c r="L72" s="72">
        <f t="shared" si="21"/>
        <v>35976.751278800286</v>
      </c>
      <c r="M72" s="72">
        <f t="shared" si="21"/>
        <v>25809.397122287803</v>
      </c>
      <c r="N72" s="72">
        <f t="shared" si="21"/>
        <v>305103</v>
      </c>
    </row>
    <row r="73" spans="1:14" ht="12.75" customHeight="1">
      <c r="A73" s="70" t="s">
        <v>1320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>
        <f>SUM(B73:M73)</f>
        <v>0</v>
      </c>
    </row>
    <row r="74" spans="1:14" ht="12.75" customHeight="1">
      <c r="A74" s="17" t="s">
        <v>1644</v>
      </c>
      <c r="B74" s="150">
        <v>4568</v>
      </c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72">
        <f>SUM(B74:M74)</f>
        <v>4568</v>
      </c>
    </row>
    <row r="75" spans="1:14" ht="12.75" customHeight="1">
      <c r="A75" s="103" t="s">
        <v>1301</v>
      </c>
      <c r="B75" s="149">
        <f aca="true" t="shared" si="22" ref="B75:N75">B72+B74+B73</f>
        <v>27796.967023123172</v>
      </c>
      <c r="C75" s="149">
        <f t="shared" si="22"/>
        <v>23924.77098904871</v>
      </c>
      <c r="D75" s="149">
        <f t="shared" si="22"/>
        <v>23738.011384417016</v>
      </c>
      <c r="E75" s="149">
        <f t="shared" si="22"/>
        <v>24631.11984931759</v>
      </c>
      <c r="F75" s="149">
        <f t="shared" si="22"/>
        <v>24631.11984931759</v>
      </c>
      <c r="G75" s="149">
        <f t="shared" si="22"/>
        <v>24631.11984931759</v>
      </c>
      <c r="H75" s="149">
        <f t="shared" si="22"/>
        <v>23447.338871579137</v>
      </c>
      <c r="I75" s="149">
        <f t="shared" si="22"/>
        <v>24626.87512130239</v>
      </c>
      <c r="J75" s="149">
        <f t="shared" si="22"/>
        <v>25826.401687802187</v>
      </c>
      <c r="K75" s="149">
        <f t="shared" si="22"/>
        <v>24631.126973686507</v>
      </c>
      <c r="L75" s="149">
        <f t="shared" si="22"/>
        <v>35976.751278800286</v>
      </c>
      <c r="M75" s="149">
        <f t="shared" si="22"/>
        <v>25809.397122287803</v>
      </c>
      <c r="N75" s="149">
        <f t="shared" si="22"/>
        <v>309671</v>
      </c>
    </row>
    <row r="76" spans="1:14" ht="12.75" customHeight="1">
      <c r="A76" s="103"/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</row>
    <row r="77" spans="1:14" ht="12.75" customHeight="1">
      <c r="A77" s="103" t="s">
        <v>1293</v>
      </c>
      <c r="B77" s="149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</row>
    <row r="78" spans="1:14" ht="12.75" customHeight="1">
      <c r="A78" s="70" t="s">
        <v>1728</v>
      </c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>
        <f aca="true" t="shared" si="23" ref="N78:N84">SUM(B78:M78)</f>
        <v>0</v>
      </c>
    </row>
    <row r="79" spans="1:14" ht="12.75" customHeight="1">
      <c r="A79" s="70" t="s">
        <v>472</v>
      </c>
      <c r="B79" s="72"/>
      <c r="C79" s="72"/>
      <c r="D79" s="72">
        <v>1000</v>
      </c>
      <c r="E79" s="72"/>
      <c r="F79" s="72"/>
      <c r="G79" s="72"/>
      <c r="H79" s="72"/>
      <c r="I79" s="72"/>
      <c r="J79" s="72"/>
      <c r="K79" s="72"/>
      <c r="L79" s="72"/>
      <c r="M79" s="72"/>
      <c r="N79" s="72">
        <f t="shared" si="23"/>
        <v>1000</v>
      </c>
    </row>
    <row r="80" spans="1:14" ht="12.75" customHeight="1">
      <c r="A80" s="70" t="s">
        <v>733</v>
      </c>
      <c r="B80" s="215"/>
      <c r="C80" s="215"/>
      <c r="D80" s="215"/>
      <c r="E80" s="215"/>
      <c r="F80" s="215"/>
      <c r="G80" s="215"/>
      <c r="H80" s="215"/>
      <c r="I80" s="215"/>
      <c r="J80" s="215"/>
      <c r="K80" s="215"/>
      <c r="L80" s="215"/>
      <c r="M80" s="215"/>
      <c r="N80" s="72">
        <f t="shared" si="23"/>
        <v>0</v>
      </c>
    </row>
    <row r="81" spans="1:14" ht="12.75" customHeight="1">
      <c r="A81" s="70" t="s">
        <v>1321</v>
      </c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>
        <f t="shared" si="23"/>
        <v>0</v>
      </c>
    </row>
    <row r="82" spans="1:14" ht="12.75" customHeight="1">
      <c r="A82" s="70" t="s">
        <v>1322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>
        <f t="shared" si="23"/>
        <v>0</v>
      </c>
    </row>
    <row r="83" spans="1:14" ht="12.75" customHeight="1">
      <c r="A83" s="70" t="s">
        <v>1323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>
        <f t="shared" si="23"/>
        <v>0</v>
      </c>
    </row>
    <row r="84" spans="1:14" ht="12.75" customHeight="1">
      <c r="A84" s="70" t="s">
        <v>1324</v>
      </c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>
        <f t="shared" si="23"/>
        <v>0</v>
      </c>
    </row>
    <row r="85" spans="1:14" ht="12.75" customHeight="1">
      <c r="A85" s="152" t="s">
        <v>1302</v>
      </c>
      <c r="B85" s="153">
        <f aca="true" t="shared" si="24" ref="B85:N85">SUM(B78:B84)</f>
        <v>0</v>
      </c>
      <c r="C85" s="153">
        <f t="shared" si="24"/>
        <v>0</v>
      </c>
      <c r="D85" s="153">
        <f t="shared" si="24"/>
        <v>1000</v>
      </c>
      <c r="E85" s="153">
        <f t="shared" si="24"/>
        <v>0</v>
      </c>
      <c r="F85" s="153">
        <f t="shared" si="24"/>
        <v>0</v>
      </c>
      <c r="G85" s="153">
        <f t="shared" si="24"/>
        <v>0</v>
      </c>
      <c r="H85" s="153">
        <f t="shared" si="24"/>
        <v>0</v>
      </c>
      <c r="I85" s="153">
        <f t="shared" si="24"/>
        <v>0</v>
      </c>
      <c r="J85" s="153">
        <f t="shared" si="24"/>
        <v>0</v>
      </c>
      <c r="K85" s="153">
        <f t="shared" si="24"/>
        <v>0</v>
      </c>
      <c r="L85" s="153">
        <f t="shared" si="24"/>
        <v>0</v>
      </c>
      <c r="M85" s="153">
        <f t="shared" si="24"/>
        <v>0</v>
      </c>
      <c r="N85" s="153">
        <f t="shared" si="24"/>
        <v>1000</v>
      </c>
    </row>
    <row r="86" spans="1:27" ht="12.75" customHeight="1">
      <c r="A86" s="17" t="s">
        <v>1325</v>
      </c>
      <c r="B86" s="150">
        <v>11721.7349135123</v>
      </c>
      <c r="C86" s="150">
        <v>10255.393879983785</v>
      </c>
      <c r="D86" s="150">
        <v>10255.393879983785</v>
      </c>
      <c r="E86" s="150">
        <v>11722.11670687288</v>
      </c>
      <c r="F86" s="150">
        <v>11722.11670687288</v>
      </c>
      <c r="G86" s="150">
        <v>11722.11670687288</v>
      </c>
      <c r="H86" s="150">
        <v>11722.11670687288</v>
      </c>
      <c r="I86" s="150">
        <v>11722.11670687288</v>
      </c>
      <c r="J86" s="150">
        <v>11722.11670687288</v>
      </c>
      <c r="K86" s="150">
        <v>11722.11670687288</v>
      </c>
      <c r="L86" s="150">
        <v>20512.543671537067</v>
      </c>
      <c r="M86" s="150">
        <v>11722.11670687288</v>
      </c>
      <c r="N86" s="150">
        <f aca="true" t="shared" si="25" ref="N86:N93">SUM(B86:M86)</f>
        <v>146522</v>
      </c>
      <c r="P86" s="213"/>
      <c r="Q86" s="213"/>
      <c r="R86" s="213"/>
      <c r="S86" s="213"/>
      <c r="T86" s="213"/>
      <c r="U86" s="213"/>
      <c r="V86" s="213"/>
      <c r="W86" s="213"/>
      <c r="X86" s="213"/>
      <c r="Y86" s="213"/>
      <c r="Z86" s="213"/>
      <c r="AA86" s="213"/>
    </row>
    <row r="87" spans="1:27" ht="12.75" customHeight="1">
      <c r="A87" s="17" t="s">
        <v>575</v>
      </c>
      <c r="B87" s="150">
        <v>3250.894893620324</v>
      </c>
      <c r="C87" s="150">
        <v>2844.221255854578</v>
      </c>
      <c r="D87" s="150">
        <v>2844.221255854578</v>
      </c>
      <c r="E87" s="150">
        <v>3251.0007798304696</v>
      </c>
      <c r="F87" s="150">
        <v>3251.0007798304696</v>
      </c>
      <c r="G87" s="150">
        <v>3251.0007798304696</v>
      </c>
      <c r="H87" s="150">
        <v>3251.0007798304696</v>
      </c>
      <c r="I87" s="150">
        <v>3251.0007798304696</v>
      </c>
      <c r="J87" s="150">
        <v>3251.0007798304696</v>
      </c>
      <c r="K87" s="150">
        <v>3251.0007798304696</v>
      </c>
      <c r="L87" s="150">
        <v>5688.6563560267605</v>
      </c>
      <c r="M87" s="150">
        <v>3251.0007798304696</v>
      </c>
      <c r="N87" s="150">
        <f t="shared" si="25"/>
        <v>40635.99999999999</v>
      </c>
      <c r="P87" s="213"/>
      <c r="Q87" s="213"/>
      <c r="R87" s="213"/>
      <c r="S87" s="213"/>
      <c r="T87" s="213"/>
      <c r="U87" s="213"/>
      <c r="V87" s="213"/>
      <c r="W87" s="213"/>
      <c r="X87" s="213"/>
      <c r="Y87" s="213"/>
      <c r="Z87" s="213"/>
      <c r="AA87" s="213"/>
    </row>
    <row r="88" spans="1:27" ht="12.75" customHeight="1">
      <c r="A88" s="17" t="s">
        <v>1326</v>
      </c>
      <c r="B88" s="150">
        <v>11046.168031813864</v>
      </c>
      <c r="C88" s="150">
        <v>11046.168031813864</v>
      </c>
      <c r="D88" s="150">
        <v>9819.044990503324</v>
      </c>
      <c r="E88" s="150">
        <v>9819.044990503324</v>
      </c>
      <c r="F88" s="150">
        <v>9819.044990503324</v>
      </c>
      <c r="G88" s="150">
        <v>9819.044990503324</v>
      </c>
      <c r="H88" s="150">
        <v>8595.012939221273</v>
      </c>
      <c r="I88" s="150">
        <v>9819.044990503324</v>
      </c>
      <c r="J88" s="150">
        <v>11046.168031813864</v>
      </c>
      <c r="K88" s="150">
        <v>9819.044990503324</v>
      </c>
      <c r="L88" s="150">
        <v>9819.044990503324</v>
      </c>
      <c r="M88" s="150">
        <v>11046.168031813864</v>
      </c>
      <c r="N88" s="150">
        <f t="shared" si="25"/>
        <v>121513</v>
      </c>
      <c r="P88" s="213"/>
      <c r="Q88" s="213"/>
      <c r="R88" s="213"/>
      <c r="S88" s="213"/>
      <c r="T88" s="213"/>
      <c r="U88" s="213"/>
      <c r="V88" s="213"/>
      <c r="W88" s="213"/>
      <c r="X88" s="213"/>
      <c r="Y88" s="213"/>
      <c r="Z88" s="213"/>
      <c r="AA88" s="213"/>
    </row>
    <row r="89" spans="1:14" ht="12.75" customHeight="1">
      <c r="A89" s="17" t="s">
        <v>1327</v>
      </c>
      <c r="B89" s="150"/>
      <c r="C89" s="150"/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150">
        <f t="shared" si="25"/>
        <v>0</v>
      </c>
    </row>
    <row r="90" spans="1:14" ht="12.75" customHeight="1">
      <c r="A90" s="17" t="s">
        <v>1328</v>
      </c>
      <c r="B90" s="214"/>
      <c r="C90" s="214"/>
      <c r="D90" s="214"/>
      <c r="E90" s="214"/>
      <c r="F90" s="214"/>
      <c r="G90" s="214"/>
      <c r="H90" s="214"/>
      <c r="I90" s="214"/>
      <c r="J90" s="214"/>
      <c r="K90" s="214"/>
      <c r="L90" s="214"/>
      <c r="M90" s="214"/>
      <c r="N90" s="150">
        <f t="shared" si="25"/>
        <v>0</v>
      </c>
    </row>
    <row r="91" spans="1:14" ht="12.75" customHeight="1">
      <c r="A91" s="17" t="s">
        <v>568</v>
      </c>
      <c r="B91" s="150"/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150"/>
      <c r="N91" s="150">
        <f t="shared" si="25"/>
        <v>0</v>
      </c>
    </row>
    <row r="92" spans="1:14" ht="12.75" customHeight="1">
      <c r="A92" s="17" t="s">
        <v>675</v>
      </c>
      <c r="B92" s="150"/>
      <c r="C92" s="150"/>
      <c r="D92" s="150"/>
      <c r="E92" s="150"/>
      <c r="F92" s="150"/>
      <c r="G92" s="150"/>
      <c r="H92" s="150"/>
      <c r="I92" s="150"/>
      <c r="J92" s="150"/>
      <c r="K92" s="150"/>
      <c r="L92" s="150"/>
      <c r="M92" s="150"/>
      <c r="N92" s="150">
        <f t="shared" si="25"/>
        <v>0</v>
      </c>
    </row>
    <row r="93" spans="1:14" ht="12.75" customHeight="1">
      <c r="A93" s="17" t="s">
        <v>1643</v>
      </c>
      <c r="B93" s="150"/>
      <c r="C93" s="150"/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150">
        <f t="shared" si="25"/>
        <v>0</v>
      </c>
    </row>
    <row r="94" spans="1:14" ht="12.75" customHeight="1">
      <c r="A94" s="152" t="s">
        <v>1303</v>
      </c>
      <c r="B94" s="153">
        <f>SUM(B86:B93)</f>
        <v>26018.797838946488</v>
      </c>
      <c r="C94" s="153">
        <f aca="true" t="shared" si="26" ref="C94:M94">SUM(C86:C93)</f>
        <v>24145.783167652226</v>
      </c>
      <c r="D94" s="153">
        <f t="shared" si="26"/>
        <v>22918.66012634169</v>
      </c>
      <c r="E94" s="153">
        <f t="shared" si="26"/>
        <v>24792.16247720667</v>
      </c>
      <c r="F94" s="153">
        <f t="shared" si="26"/>
        <v>24792.16247720667</v>
      </c>
      <c r="G94" s="153">
        <f t="shared" si="26"/>
        <v>24792.16247720667</v>
      </c>
      <c r="H94" s="153">
        <f t="shared" si="26"/>
        <v>23568.13042592462</v>
      </c>
      <c r="I94" s="153">
        <f t="shared" si="26"/>
        <v>24792.16247720667</v>
      </c>
      <c r="J94" s="153">
        <f t="shared" si="26"/>
        <v>26019.285518517212</v>
      </c>
      <c r="K94" s="153">
        <f t="shared" si="26"/>
        <v>24792.16247720667</v>
      </c>
      <c r="L94" s="153">
        <f t="shared" si="26"/>
        <v>36020.24501806715</v>
      </c>
      <c r="M94" s="153">
        <f t="shared" si="26"/>
        <v>26019.285518517212</v>
      </c>
      <c r="N94" s="153">
        <f>SUM(N86:N93)</f>
        <v>308671</v>
      </c>
    </row>
    <row r="95" spans="1:14" ht="12.75" customHeight="1">
      <c r="A95" s="70" t="s">
        <v>1079</v>
      </c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>
        <f>SUM(B95:M95)</f>
        <v>0</v>
      </c>
    </row>
    <row r="96" spans="1:14" ht="12.75" customHeight="1">
      <c r="A96" s="17" t="s">
        <v>883</v>
      </c>
      <c r="B96" s="150"/>
      <c r="C96" s="150"/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50">
        <f>SUM(B96:M96)</f>
        <v>0</v>
      </c>
    </row>
    <row r="97" spans="1:14" ht="12.75" customHeight="1">
      <c r="A97" s="103" t="s">
        <v>1304</v>
      </c>
      <c r="B97" s="149">
        <f aca="true" t="shared" si="27" ref="B97:N97">B85+B94+B96+B95</f>
        <v>26018.797838946488</v>
      </c>
      <c r="C97" s="149">
        <f t="shared" si="27"/>
        <v>24145.783167652226</v>
      </c>
      <c r="D97" s="149">
        <f t="shared" si="27"/>
        <v>23918.66012634169</v>
      </c>
      <c r="E97" s="149">
        <f t="shared" si="27"/>
        <v>24792.16247720667</v>
      </c>
      <c r="F97" s="149">
        <f t="shared" si="27"/>
        <v>24792.16247720667</v>
      </c>
      <c r="G97" s="149">
        <f t="shared" si="27"/>
        <v>24792.16247720667</v>
      </c>
      <c r="H97" s="149">
        <f t="shared" si="27"/>
        <v>23568.13042592462</v>
      </c>
      <c r="I97" s="149">
        <f t="shared" si="27"/>
        <v>24792.16247720667</v>
      </c>
      <c r="J97" s="149">
        <f t="shared" si="27"/>
        <v>26019.285518517212</v>
      </c>
      <c r="K97" s="149">
        <f t="shared" si="27"/>
        <v>24792.16247720667</v>
      </c>
      <c r="L97" s="149">
        <f t="shared" si="27"/>
        <v>36020.24501806715</v>
      </c>
      <c r="M97" s="149">
        <f t="shared" si="27"/>
        <v>26019.285518517212</v>
      </c>
      <c r="N97" s="149">
        <f t="shared" si="27"/>
        <v>309671</v>
      </c>
    </row>
    <row r="98" spans="1:14" s="172" customFormat="1" ht="18.75" customHeight="1">
      <c r="A98" s="361"/>
      <c r="B98" s="359"/>
      <c r="C98" s="359"/>
      <c r="D98" s="359"/>
      <c r="E98" s="359"/>
      <c r="F98" s="359"/>
      <c r="G98" s="359"/>
      <c r="H98" s="359"/>
      <c r="I98" s="359"/>
      <c r="J98" s="359"/>
      <c r="K98" s="359"/>
      <c r="L98" s="359"/>
      <c r="M98" s="359"/>
      <c r="N98" s="359"/>
    </row>
    <row r="99" spans="1:14" ht="12.75" customHeight="1">
      <c r="A99" s="103"/>
      <c r="B99" s="149"/>
      <c r="C99" s="149"/>
      <c r="D99" s="149"/>
      <c r="E99" s="149"/>
      <c r="F99" s="149"/>
      <c r="G99" s="149"/>
      <c r="H99" s="149"/>
      <c r="I99" s="149"/>
      <c r="J99" s="149"/>
      <c r="K99" s="149"/>
      <c r="L99" s="430" t="s">
        <v>735</v>
      </c>
      <c r="M99" s="430"/>
      <c r="N99" s="430"/>
    </row>
    <row r="100" spans="1:14" ht="15.75">
      <c r="A100" s="421" t="s">
        <v>834</v>
      </c>
      <c r="B100" s="421"/>
      <c r="C100" s="421"/>
      <c r="D100" s="421"/>
      <c r="E100" s="421"/>
      <c r="F100" s="421"/>
      <c r="G100" s="421"/>
      <c r="H100" s="421"/>
      <c r="I100" s="421"/>
      <c r="J100" s="421"/>
      <c r="K100" s="421"/>
      <c r="L100" s="421"/>
      <c r="M100" s="421"/>
      <c r="N100" s="421"/>
    </row>
    <row r="101" spans="1:14" ht="15.75">
      <c r="A101" s="421" t="s">
        <v>624</v>
      </c>
      <c r="B101" s="421"/>
      <c r="C101" s="421"/>
      <c r="D101" s="421"/>
      <c r="E101" s="421"/>
      <c r="F101" s="421"/>
      <c r="G101" s="421"/>
      <c r="H101" s="421"/>
      <c r="I101" s="421"/>
      <c r="J101" s="421"/>
      <c r="K101" s="421"/>
      <c r="L101" s="421"/>
      <c r="M101" s="421"/>
      <c r="N101" s="421"/>
    </row>
    <row r="102" spans="1:14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2.75" customHeight="1">
      <c r="A103" s="151" t="s">
        <v>1269</v>
      </c>
      <c r="B103" s="151" t="s">
        <v>1295</v>
      </c>
      <c r="C103" s="151" t="s">
        <v>530</v>
      </c>
      <c r="D103" s="151" t="s">
        <v>531</v>
      </c>
      <c r="E103" s="151" t="s">
        <v>532</v>
      </c>
      <c r="F103" s="151" t="s">
        <v>533</v>
      </c>
      <c r="G103" s="151" t="s">
        <v>534</v>
      </c>
      <c r="H103" s="151" t="s">
        <v>535</v>
      </c>
      <c r="I103" s="151" t="s">
        <v>536</v>
      </c>
      <c r="J103" s="151" t="s">
        <v>537</v>
      </c>
      <c r="K103" s="151" t="s">
        <v>1289</v>
      </c>
      <c r="L103" s="151" t="s">
        <v>1290</v>
      </c>
      <c r="M103" s="151" t="s">
        <v>1291</v>
      </c>
      <c r="N103" s="151" t="s">
        <v>360</v>
      </c>
    </row>
    <row r="104" spans="1:14" ht="12.75" customHeight="1">
      <c r="A104" s="103" t="s">
        <v>1292</v>
      </c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</row>
    <row r="105" spans="1:14" ht="12.75" customHeight="1">
      <c r="A105" s="17" t="s">
        <v>1314</v>
      </c>
      <c r="B105" s="150"/>
      <c r="C105" s="150"/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150">
        <f aca="true" t="shared" si="28" ref="N105:N111">SUM(B105:M105)</f>
        <v>0</v>
      </c>
    </row>
    <row r="106" spans="1:14" ht="12.75" customHeight="1">
      <c r="A106" s="17" t="s">
        <v>1296</v>
      </c>
      <c r="B106" s="214"/>
      <c r="C106" s="214"/>
      <c r="D106" s="214"/>
      <c r="E106" s="214"/>
      <c r="F106" s="214"/>
      <c r="G106" s="214"/>
      <c r="H106" s="214"/>
      <c r="I106" s="214"/>
      <c r="J106" s="214"/>
      <c r="K106" s="214"/>
      <c r="L106" s="214"/>
      <c r="M106" s="214"/>
      <c r="N106" s="150">
        <f t="shared" si="28"/>
        <v>0</v>
      </c>
    </row>
    <row r="107" spans="1:14" ht="12.75" customHeight="1">
      <c r="A107" s="17" t="s">
        <v>1257</v>
      </c>
      <c r="B107" s="150"/>
      <c r="C107" s="150"/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150">
        <f t="shared" si="28"/>
        <v>0</v>
      </c>
    </row>
    <row r="108" spans="1:14" ht="12.75" customHeight="1">
      <c r="A108" s="70" t="s">
        <v>1315</v>
      </c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>
        <f t="shared" si="28"/>
        <v>0</v>
      </c>
    </row>
    <row r="109" spans="1:14" ht="12.75" customHeight="1">
      <c r="A109" s="70" t="s">
        <v>1316</v>
      </c>
      <c r="B109" s="150"/>
      <c r="C109" s="150"/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>
        <f t="shared" si="28"/>
        <v>0</v>
      </c>
    </row>
    <row r="110" spans="1:14" ht="12.75" customHeight="1">
      <c r="A110" s="70" t="s">
        <v>704</v>
      </c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150">
        <f t="shared" si="28"/>
        <v>0</v>
      </c>
    </row>
    <row r="111" spans="1:14" ht="12.75" customHeight="1">
      <c r="A111" s="70" t="s">
        <v>1645</v>
      </c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150">
        <f t="shared" si="28"/>
        <v>0</v>
      </c>
    </row>
    <row r="112" spans="1:14" ht="12.75" customHeight="1">
      <c r="A112" s="152" t="s">
        <v>1297</v>
      </c>
      <c r="B112" s="153">
        <f aca="true" t="shared" si="29" ref="B112:N112">SUM(B105:B110)</f>
        <v>0</v>
      </c>
      <c r="C112" s="153">
        <f t="shared" si="29"/>
        <v>0</v>
      </c>
      <c r="D112" s="153">
        <f t="shared" si="29"/>
        <v>0</v>
      </c>
      <c r="E112" s="153">
        <f t="shared" si="29"/>
        <v>0</v>
      </c>
      <c r="F112" s="153">
        <f t="shared" si="29"/>
        <v>0</v>
      </c>
      <c r="G112" s="153">
        <f t="shared" si="29"/>
        <v>0</v>
      </c>
      <c r="H112" s="153">
        <f t="shared" si="29"/>
        <v>0</v>
      </c>
      <c r="I112" s="153">
        <f t="shared" si="29"/>
        <v>0</v>
      </c>
      <c r="J112" s="153">
        <f t="shared" si="29"/>
        <v>0</v>
      </c>
      <c r="K112" s="153">
        <f t="shared" si="29"/>
        <v>0</v>
      </c>
      <c r="L112" s="153">
        <f t="shared" si="29"/>
        <v>0</v>
      </c>
      <c r="M112" s="153">
        <f t="shared" si="29"/>
        <v>0</v>
      </c>
      <c r="N112" s="153">
        <f t="shared" si="29"/>
        <v>0</v>
      </c>
    </row>
    <row r="113" spans="1:14" ht="12.75" customHeight="1">
      <c r="A113" s="17" t="s">
        <v>412</v>
      </c>
      <c r="B113" s="150">
        <v>194.51612903225805</v>
      </c>
      <c r="C113" s="150">
        <v>162.09677419354838</v>
      </c>
      <c r="D113" s="150">
        <v>194.51612903225805</v>
      </c>
      <c r="E113" s="150">
        <v>162.09677419354838</v>
      </c>
      <c r="F113" s="150">
        <v>162.09677419354838</v>
      </c>
      <c r="G113" s="150">
        <v>162.09677419354838</v>
      </c>
      <c r="H113" s="150">
        <v>64.83870967741936</v>
      </c>
      <c r="I113" s="150">
        <v>64.83870967741936</v>
      </c>
      <c r="J113" s="150">
        <v>324.19354838709677</v>
      </c>
      <c r="K113" s="150">
        <v>162.09677419354838</v>
      </c>
      <c r="L113" s="150">
        <v>162.09677419354838</v>
      </c>
      <c r="M113" s="150">
        <v>194.51612903225805</v>
      </c>
      <c r="N113" s="150">
        <f aca="true" t="shared" si="30" ref="N113:N118">SUM(B113:M113)</f>
        <v>2009.9999999999998</v>
      </c>
    </row>
    <row r="114" spans="1:14" ht="12.75" customHeight="1">
      <c r="A114" s="17" t="s">
        <v>1298</v>
      </c>
      <c r="B114" s="150"/>
      <c r="C114" s="150"/>
      <c r="D114" s="150"/>
      <c r="E114" s="150"/>
      <c r="F114" s="150"/>
      <c r="G114" s="150"/>
      <c r="H114" s="150"/>
      <c r="I114" s="150"/>
      <c r="J114" s="150"/>
      <c r="K114" s="150"/>
      <c r="L114" s="150"/>
      <c r="M114" s="150"/>
      <c r="N114" s="150">
        <f t="shared" si="30"/>
        <v>0</v>
      </c>
    </row>
    <row r="115" spans="1:14" ht="12.75" customHeight="1">
      <c r="A115" s="17" t="s">
        <v>1014</v>
      </c>
      <c r="B115" s="214"/>
      <c r="C115" s="214"/>
      <c r="D115" s="214"/>
      <c r="E115" s="214"/>
      <c r="F115" s="214"/>
      <c r="G115" s="214"/>
      <c r="H115" s="214"/>
      <c r="I115" s="214"/>
      <c r="J115" s="214"/>
      <c r="K115" s="214"/>
      <c r="L115" s="214"/>
      <c r="M115" s="214"/>
      <c r="N115" s="150">
        <f t="shared" si="30"/>
        <v>0</v>
      </c>
    </row>
    <row r="116" spans="1:14" ht="12.75" customHeight="1">
      <c r="A116" s="70" t="s">
        <v>1318</v>
      </c>
      <c r="B116" s="215"/>
      <c r="C116" s="215"/>
      <c r="D116" s="215"/>
      <c r="E116" s="215"/>
      <c r="F116" s="215"/>
      <c r="G116" s="215"/>
      <c r="H116" s="215"/>
      <c r="I116" s="215"/>
      <c r="J116" s="215"/>
      <c r="K116" s="215"/>
      <c r="L116" s="215"/>
      <c r="M116" s="215"/>
      <c r="N116" s="72">
        <f t="shared" si="30"/>
        <v>0</v>
      </c>
    </row>
    <row r="117" spans="1:14" ht="12.75" customHeight="1">
      <c r="A117" s="17" t="s">
        <v>625</v>
      </c>
      <c r="B117" s="150"/>
      <c r="C117" s="150">
        <v>335</v>
      </c>
      <c r="D117" s="150"/>
      <c r="E117" s="150"/>
      <c r="F117" s="150"/>
      <c r="G117" s="150"/>
      <c r="H117" s="150"/>
      <c r="I117" s="150"/>
      <c r="J117" s="150"/>
      <c r="K117" s="150"/>
      <c r="L117" s="150"/>
      <c r="M117" s="150"/>
      <c r="N117" s="150">
        <f t="shared" si="30"/>
        <v>335</v>
      </c>
    </row>
    <row r="118" spans="1:14" ht="12.75" customHeight="1">
      <c r="A118" s="17" t="s">
        <v>1645</v>
      </c>
      <c r="B118" s="150">
        <v>9532</v>
      </c>
      <c r="C118" s="150">
        <v>10451</v>
      </c>
      <c r="D118" s="150">
        <v>9154.35754503098</v>
      </c>
      <c r="E118" s="150">
        <v>10285.476046983378</v>
      </c>
      <c r="F118" s="150">
        <v>10285.476046983378</v>
      </c>
      <c r="G118" s="150">
        <v>10629.664707454098</v>
      </c>
      <c r="H118" s="150">
        <v>12983.788255245083</v>
      </c>
      <c r="I118" s="150">
        <v>10189.155131526972</v>
      </c>
      <c r="J118" s="150">
        <v>10293.43549987738</v>
      </c>
      <c r="K118" s="150">
        <v>10449.97140679276</v>
      </c>
      <c r="L118" s="150">
        <v>17434.943457335823</v>
      </c>
      <c r="M118" s="150">
        <v>10381.652769452574</v>
      </c>
      <c r="N118" s="150">
        <f t="shared" si="30"/>
        <v>132070.92086668243</v>
      </c>
    </row>
    <row r="119" spans="1:14" ht="12.75" customHeight="1">
      <c r="A119" s="152" t="s">
        <v>1299</v>
      </c>
      <c r="B119" s="153">
        <f>SUM(B113:B118)</f>
        <v>9726.516129032258</v>
      </c>
      <c r="C119" s="153">
        <f aca="true" t="shared" si="31" ref="C119:M119">SUM(C113:C118)</f>
        <v>10948.09677419355</v>
      </c>
      <c r="D119" s="153">
        <f t="shared" si="31"/>
        <v>9348.873674063238</v>
      </c>
      <c r="E119" s="153">
        <f t="shared" si="31"/>
        <v>10447.572821176927</v>
      </c>
      <c r="F119" s="153">
        <f t="shared" si="31"/>
        <v>10447.572821176927</v>
      </c>
      <c r="G119" s="153">
        <f t="shared" si="31"/>
        <v>10791.761481647647</v>
      </c>
      <c r="H119" s="153">
        <f t="shared" si="31"/>
        <v>13048.626964922501</v>
      </c>
      <c r="I119" s="153">
        <f t="shared" si="31"/>
        <v>10253.99384120439</v>
      </c>
      <c r="J119" s="153">
        <f t="shared" si="31"/>
        <v>10617.629048264476</v>
      </c>
      <c r="K119" s="153">
        <f t="shared" si="31"/>
        <v>10612.068180986309</v>
      </c>
      <c r="L119" s="153">
        <f t="shared" si="31"/>
        <v>17597.040231529372</v>
      </c>
      <c r="M119" s="153">
        <f t="shared" si="31"/>
        <v>10576.168898484832</v>
      </c>
      <c r="N119" s="153">
        <f>SUM(N113:N118)</f>
        <v>134415.92086668243</v>
      </c>
    </row>
    <row r="120" spans="1:14" ht="12.75" customHeight="1">
      <c r="A120" s="70" t="s">
        <v>1319</v>
      </c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>
        <f>SUM(B120:M120)</f>
        <v>0</v>
      </c>
    </row>
    <row r="121" spans="1:14" ht="12.75" customHeight="1">
      <c r="A121" s="70" t="s">
        <v>1300</v>
      </c>
      <c r="B121" s="72">
        <f>B112+B119+B120</f>
        <v>9726.516129032258</v>
      </c>
      <c r="C121" s="72">
        <f aca="true" t="shared" si="32" ref="C121:N121">C112+C119+C120</f>
        <v>10948.09677419355</v>
      </c>
      <c r="D121" s="72">
        <f t="shared" si="32"/>
        <v>9348.873674063238</v>
      </c>
      <c r="E121" s="72">
        <f t="shared" si="32"/>
        <v>10447.572821176927</v>
      </c>
      <c r="F121" s="72">
        <f t="shared" si="32"/>
        <v>10447.572821176927</v>
      </c>
      <c r="G121" s="72">
        <f t="shared" si="32"/>
        <v>10791.761481647647</v>
      </c>
      <c r="H121" s="72">
        <f t="shared" si="32"/>
        <v>13048.626964922501</v>
      </c>
      <c r="I121" s="72">
        <f t="shared" si="32"/>
        <v>10253.99384120439</v>
      </c>
      <c r="J121" s="72">
        <f t="shared" si="32"/>
        <v>10617.629048264476</v>
      </c>
      <c r="K121" s="72">
        <f t="shared" si="32"/>
        <v>10612.068180986309</v>
      </c>
      <c r="L121" s="72">
        <f t="shared" si="32"/>
        <v>17597.040231529372</v>
      </c>
      <c r="M121" s="72">
        <f t="shared" si="32"/>
        <v>10576.168898484832</v>
      </c>
      <c r="N121" s="72">
        <f t="shared" si="32"/>
        <v>134415.92086668243</v>
      </c>
    </row>
    <row r="122" spans="1:14" ht="12.75" customHeight="1">
      <c r="A122" s="70" t="s">
        <v>1320</v>
      </c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>
        <f>SUM(B122:M122)</f>
        <v>0</v>
      </c>
    </row>
    <row r="123" spans="1:14" ht="12.75" customHeight="1">
      <c r="A123" s="17" t="s">
        <v>1644</v>
      </c>
      <c r="B123" s="150">
        <v>1110</v>
      </c>
      <c r="C123" s="150"/>
      <c r="D123" s="150"/>
      <c r="E123" s="150"/>
      <c r="F123" s="150"/>
      <c r="G123" s="150"/>
      <c r="H123" s="150"/>
      <c r="I123" s="150"/>
      <c r="J123" s="150">
        <v>1832</v>
      </c>
      <c r="K123" s="150"/>
      <c r="L123" s="150"/>
      <c r="M123" s="150"/>
      <c r="N123" s="72">
        <f>SUM(B123:M123)</f>
        <v>2942</v>
      </c>
    </row>
    <row r="124" spans="1:14" ht="12.75" customHeight="1">
      <c r="A124" s="103" t="s">
        <v>1301</v>
      </c>
      <c r="B124" s="149">
        <f aca="true" t="shared" si="33" ref="B124:N124">B121+B123+B122</f>
        <v>10836.516129032258</v>
      </c>
      <c r="C124" s="149">
        <f t="shared" si="33"/>
        <v>10948.09677419355</v>
      </c>
      <c r="D124" s="149">
        <f t="shared" si="33"/>
        <v>9348.873674063238</v>
      </c>
      <c r="E124" s="149">
        <f t="shared" si="33"/>
        <v>10447.572821176927</v>
      </c>
      <c r="F124" s="149">
        <f t="shared" si="33"/>
        <v>10447.572821176927</v>
      </c>
      <c r="G124" s="149">
        <f t="shared" si="33"/>
        <v>10791.761481647647</v>
      </c>
      <c r="H124" s="149">
        <f t="shared" si="33"/>
        <v>13048.626964922501</v>
      </c>
      <c r="I124" s="149">
        <f t="shared" si="33"/>
        <v>10253.99384120439</v>
      </c>
      <c r="J124" s="149">
        <f t="shared" si="33"/>
        <v>12449.629048264476</v>
      </c>
      <c r="K124" s="149">
        <f t="shared" si="33"/>
        <v>10612.068180986309</v>
      </c>
      <c r="L124" s="149">
        <f t="shared" si="33"/>
        <v>17597.040231529372</v>
      </c>
      <c r="M124" s="149">
        <f t="shared" si="33"/>
        <v>10576.168898484832</v>
      </c>
      <c r="N124" s="149">
        <f t="shared" si="33"/>
        <v>137357.92086668243</v>
      </c>
    </row>
    <row r="125" spans="1:14" ht="12.75" customHeight="1">
      <c r="A125" s="103"/>
      <c r="B125" s="149"/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</row>
    <row r="126" spans="1:14" ht="12.75" customHeight="1">
      <c r="A126" s="103" t="s">
        <v>1293</v>
      </c>
      <c r="B126" s="149"/>
      <c r="C126" s="149"/>
      <c r="D126" s="149"/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</row>
    <row r="127" spans="1:14" ht="12.75" customHeight="1">
      <c r="A127" s="70" t="s">
        <v>1728</v>
      </c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>
        <f aca="true" t="shared" si="34" ref="N127:N133">SUM(B127:M127)</f>
        <v>0</v>
      </c>
    </row>
    <row r="128" spans="1:14" ht="12.75" customHeight="1">
      <c r="A128" s="70" t="s">
        <v>472</v>
      </c>
      <c r="B128" s="72"/>
      <c r="C128" s="72"/>
      <c r="D128" s="72"/>
      <c r="E128" s="72"/>
      <c r="F128" s="72"/>
      <c r="G128" s="72"/>
      <c r="H128" s="72"/>
      <c r="I128" s="72"/>
      <c r="J128" s="72">
        <v>1832</v>
      </c>
      <c r="K128" s="72"/>
      <c r="L128" s="72"/>
      <c r="M128" s="72"/>
      <c r="N128" s="72">
        <f t="shared" si="34"/>
        <v>1832</v>
      </c>
    </row>
    <row r="129" spans="1:14" ht="12.75" customHeight="1">
      <c r="A129" s="70" t="s">
        <v>733</v>
      </c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>
        <f>SUM(B129:M129)</f>
        <v>0</v>
      </c>
    </row>
    <row r="130" spans="1:14" ht="12.75" customHeight="1">
      <c r="A130" s="70" t="s">
        <v>1321</v>
      </c>
      <c r="B130" s="214"/>
      <c r="C130" s="214"/>
      <c r="D130" s="214"/>
      <c r="E130" s="214"/>
      <c r="F130" s="214"/>
      <c r="G130" s="214"/>
      <c r="H130" s="214"/>
      <c r="I130" s="214"/>
      <c r="J130" s="214"/>
      <c r="K130" s="214"/>
      <c r="L130" s="214"/>
      <c r="M130" s="214"/>
      <c r="N130" s="72">
        <f>SUM(B130:M130)</f>
        <v>0</v>
      </c>
    </row>
    <row r="131" spans="1:14" ht="12.75" customHeight="1">
      <c r="A131" s="70" t="s">
        <v>1322</v>
      </c>
      <c r="B131" s="150"/>
      <c r="C131" s="150"/>
      <c r="D131" s="150"/>
      <c r="E131" s="150"/>
      <c r="F131" s="150"/>
      <c r="G131" s="150"/>
      <c r="H131" s="150"/>
      <c r="I131" s="150"/>
      <c r="J131" s="150"/>
      <c r="K131" s="150"/>
      <c r="L131" s="150"/>
      <c r="M131" s="150"/>
      <c r="N131" s="72">
        <f>SUM(B131:M131)</f>
        <v>0</v>
      </c>
    </row>
    <row r="132" spans="1:14" ht="12.75" customHeight="1">
      <c r="A132" s="70" t="s">
        <v>1323</v>
      </c>
      <c r="B132" s="150"/>
      <c r="C132" s="150"/>
      <c r="D132" s="150"/>
      <c r="E132" s="150"/>
      <c r="F132" s="150"/>
      <c r="G132" s="150"/>
      <c r="H132" s="150"/>
      <c r="I132" s="150"/>
      <c r="J132" s="150"/>
      <c r="K132" s="150"/>
      <c r="L132" s="150"/>
      <c r="M132" s="150"/>
      <c r="N132" s="72">
        <f>SUM(B132:M132)</f>
        <v>0</v>
      </c>
    </row>
    <row r="133" spans="1:14" ht="12.75" customHeight="1">
      <c r="A133" s="70" t="s">
        <v>1324</v>
      </c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>
        <f t="shared" si="34"/>
        <v>0</v>
      </c>
    </row>
    <row r="134" spans="1:14" ht="12.75" customHeight="1">
      <c r="A134" s="152" t="s">
        <v>1302</v>
      </c>
      <c r="B134" s="153">
        <f aca="true" t="shared" si="35" ref="B134:N134">SUM(B127:B133)</f>
        <v>0</v>
      </c>
      <c r="C134" s="153">
        <f t="shared" si="35"/>
        <v>0</v>
      </c>
      <c r="D134" s="153">
        <f t="shared" si="35"/>
        <v>0</v>
      </c>
      <c r="E134" s="153">
        <f t="shared" si="35"/>
        <v>0</v>
      </c>
      <c r="F134" s="153">
        <f t="shared" si="35"/>
        <v>0</v>
      </c>
      <c r="G134" s="153">
        <f t="shared" si="35"/>
        <v>0</v>
      </c>
      <c r="H134" s="153">
        <f t="shared" si="35"/>
        <v>0</v>
      </c>
      <c r="I134" s="153">
        <f t="shared" si="35"/>
        <v>0</v>
      </c>
      <c r="J134" s="153">
        <f t="shared" si="35"/>
        <v>1832</v>
      </c>
      <c r="K134" s="153">
        <f t="shared" si="35"/>
        <v>0</v>
      </c>
      <c r="L134" s="153">
        <f t="shared" si="35"/>
        <v>0</v>
      </c>
      <c r="M134" s="153">
        <f t="shared" si="35"/>
        <v>0</v>
      </c>
      <c r="N134" s="153">
        <f t="shared" si="35"/>
        <v>1832</v>
      </c>
    </row>
    <row r="135" spans="1:14" ht="12.75" customHeight="1">
      <c r="A135" s="17" t="s">
        <v>1325</v>
      </c>
      <c r="B135" s="150">
        <v>7437.794075442191</v>
      </c>
      <c r="C135" s="150">
        <v>6507.356496685496</v>
      </c>
      <c r="D135" s="150">
        <v>6507.356496685496</v>
      </c>
      <c r="E135" s="150">
        <v>7438.036334836068</v>
      </c>
      <c r="F135" s="150">
        <v>7438.036334836068</v>
      </c>
      <c r="G135" s="150">
        <v>7438.036334836068</v>
      </c>
      <c r="H135" s="150">
        <v>7438.036334836068</v>
      </c>
      <c r="I135" s="150">
        <v>7438.036334836068</v>
      </c>
      <c r="J135" s="150">
        <v>7438.036334836068</v>
      </c>
      <c r="K135" s="150">
        <v>7438.036334836068</v>
      </c>
      <c r="L135" s="150">
        <v>13015.202252498279</v>
      </c>
      <c r="M135" s="150">
        <v>7438.036334836068</v>
      </c>
      <c r="N135" s="150">
        <f aca="true" t="shared" si="36" ref="N135:N142">SUM(B135:M135)</f>
        <v>92972.00000000001</v>
      </c>
    </row>
    <row r="136" spans="1:14" ht="12.75" customHeight="1">
      <c r="A136" s="17" t="s">
        <v>575</v>
      </c>
      <c r="B136" s="150">
        <v>2159.1298918180664</v>
      </c>
      <c r="C136" s="150">
        <v>1889.0315846603803</v>
      </c>
      <c r="D136" s="150">
        <v>1889.0315846603803</v>
      </c>
      <c r="E136" s="150">
        <v>2159.2002177095324</v>
      </c>
      <c r="F136" s="150">
        <v>2159.2002177095324</v>
      </c>
      <c r="G136" s="150">
        <v>2159.2002177095324</v>
      </c>
      <c r="H136" s="150">
        <v>2159.2002177095324</v>
      </c>
      <c r="I136" s="150">
        <v>2159.2002177095324</v>
      </c>
      <c r="J136" s="150">
        <v>2159.2002177095324</v>
      </c>
      <c r="K136" s="150">
        <v>2159.2002177095324</v>
      </c>
      <c r="L136" s="150">
        <v>3778.2051971849155</v>
      </c>
      <c r="M136" s="150">
        <v>2159.2002177095324</v>
      </c>
      <c r="N136" s="150">
        <f t="shared" si="36"/>
        <v>26988.999999999996</v>
      </c>
    </row>
    <row r="137" spans="1:14" ht="12.75" customHeight="1">
      <c r="A137" s="17" t="s">
        <v>1326</v>
      </c>
      <c r="B137" s="150">
        <v>1239.595087952207</v>
      </c>
      <c r="C137" s="150">
        <v>1334.9485562562231</v>
      </c>
      <c r="D137" s="150">
        <v>1230.0597411218057</v>
      </c>
      <c r="E137" s="150">
        <v>1158.5446398937936</v>
      </c>
      <c r="F137" s="150">
        <v>1158.5446398937936</v>
      </c>
      <c r="G137" s="150">
        <v>1048.8881513441754</v>
      </c>
      <c r="H137" s="150">
        <v>972.6053767009624</v>
      </c>
      <c r="I137" s="150">
        <v>963.0700298705609</v>
      </c>
      <c r="J137" s="150">
        <v>1321.599070693661</v>
      </c>
      <c r="K137" s="150">
        <v>1333.9950215731828</v>
      </c>
      <c r="L137" s="150">
        <v>1311.110189180219</v>
      </c>
      <c r="M137" s="150">
        <v>1292.0394955194158</v>
      </c>
      <c r="N137" s="150">
        <f t="shared" si="36"/>
        <v>14365</v>
      </c>
    </row>
    <row r="138" spans="1:14" ht="12.75" customHeight="1">
      <c r="A138" s="17" t="s">
        <v>1327</v>
      </c>
      <c r="B138" s="150"/>
      <c r="C138" s="150"/>
      <c r="D138" s="150"/>
      <c r="E138" s="150"/>
      <c r="F138" s="150"/>
      <c r="G138" s="150"/>
      <c r="H138" s="150"/>
      <c r="I138" s="150"/>
      <c r="J138" s="150"/>
      <c r="K138" s="150"/>
      <c r="L138" s="150"/>
      <c r="M138" s="150"/>
      <c r="N138" s="150">
        <f t="shared" si="36"/>
        <v>0</v>
      </c>
    </row>
    <row r="139" spans="1:14" ht="12.75" customHeight="1">
      <c r="A139" s="17" t="s">
        <v>1328</v>
      </c>
      <c r="N139" s="150">
        <f t="shared" si="36"/>
        <v>0</v>
      </c>
    </row>
    <row r="140" spans="1:14" ht="12.75" customHeight="1">
      <c r="A140" s="17" t="s">
        <v>568</v>
      </c>
      <c r="C140" s="17"/>
      <c r="J140" s="17">
        <v>1200</v>
      </c>
      <c r="N140" s="150">
        <f t="shared" si="36"/>
        <v>1200</v>
      </c>
    </row>
    <row r="141" spans="1:14" ht="12.75" customHeight="1">
      <c r="A141" s="17" t="s">
        <v>675</v>
      </c>
      <c r="N141" s="150">
        <f t="shared" si="36"/>
        <v>0</v>
      </c>
    </row>
    <row r="142" spans="1:14" ht="12.75" customHeight="1">
      <c r="A142" s="17" t="s">
        <v>1643</v>
      </c>
      <c r="B142" s="150"/>
      <c r="C142" s="150"/>
      <c r="D142" s="150"/>
      <c r="E142" s="150"/>
      <c r="F142" s="150"/>
      <c r="G142" s="150"/>
      <c r="H142" s="150"/>
      <c r="I142" s="150"/>
      <c r="J142" s="150"/>
      <c r="K142" s="150"/>
      <c r="L142" s="150"/>
      <c r="M142" s="150"/>
      <c r="N142" s="150">
        <f t="shared" si="36"/>
        <v>0</v>
      </c>
    </row>
    <row r="143" spans="1:14" ht="12.75" customHeight="1">
      <c r="A143" s="152" t="s">
        <v>1303</v>
      </c>
      <c r="B143" s="153">
        <f>SUM(B134:B142)</f>
        <v>10836.519055212462</v>
      </c>
      <c r="C143" s="153">
        <f aca="true" t="shared" si="37" ref="C143:N143">SUM(C135:C142)</f>
        <v>9731.3366376021</v>
      </c>
      <c r="D143" s="153">
        <f t="shared" si="37"/>
        <v>9626.447822467682</v>
      </c>
      <c r="E143" s="153">
        <f t="shared" si="37"/>
        <v>10755.781192439394</v>
      </c>
      <c r="F143" s="153">
        <f t="shared" si="37"/>
        <v>10755.781192439394</v>
      </c>
      <c r="G143" s="153">
        <f t="shared" si="37"/>
        <v>10646.124703889776</v>
      </c>
      <c r="H143" s="153">
        <f t="shared" si="37"/>
        <v>10569.841929246562</v>
      </c>
      <c r="I143" s="153">
        <f t="shared" si="37"/>
        <v>10560.306582416162</v>
      </c>
      <c r="J143" s="153">
        <f t="shared" si="37"/>
        <v>12118.835623239262</v>
      </c>
      <c r="K143" s="153">
        <f t="shared" si="37"/>
        <v>10931.231574118783</v>
      </c>
      <c r="L143" s="153">
        <f t="shared" si="37"/>
        <v>18104.517638863414</v>
      </c>
      <c r="M143" s="153">
        <f t="shared" si="37"/>
        <v>10889.276048065016</v>
      </c>
      <c r="N143" s="153">
        <f t="shared" si="37"/>
        <v>135526</v>
      </c>
    </row>
    <row r="144" spans="1:14" ht="12.75" customHeight="1">
      <c r="A144" s="70" t="s">
        <v>1079</v>
      </c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>
        <f>SUM(B144:M144)</f>
        <v>0</v>
      </c>
    </row>
    <row r="145" spans="1:14" ht="12.75" customHeight="1">
      <c r="A145" s="17" t="s">
        <v>883</v>
      </c>
      <c r="B145" s="150"/>
      <c r="C145" s="150"/>
      <c r="D145" s="150"/>
      <c r="E145" s="150"/>
      <c r="F145" s="150"/>
      <c r="G145" s="150"/>
      <c r="H145" s="150"/>
      <c r="I145" s="150"/>
      <c r="J145" s="150"/>
      <c r="K145" s="150"/>
      <c r="L145" s="150"/>
      <c r="M145" s="150"/>
      <c r="N145" s="150">
        <f>SUM(B145:M145)</f>
        <v>0</v>
      </c>
    </row>
    <row r="146" spans="1:14" ht="12.75" customHeight="1">
      <c r="A146" s="103" t="s">
        <v>1304</v>
      </c>
      <c r="B146" s="149">
        <f aca="true" t="shared" si="38" ref="B146:N146">B134+B143+B145+B144</f>
        <v>10836.519055212462</v>
      </c>
      <c r="C146" s="149">
        <f t="shared" si="38"/>
        <v>9731.3366376021</v>
      </c>
      <c r="D146" s="149">
        <f t="shared" si="38"/>
        <v>9626.447822467682</v>
      </c>
      <c r="E146" s="149">
        <f t="shared" si="38"/>
        <v>10755.781192439394</v>
      </c>
      <c r="F146" s="149">
        <f t="shared" si="38"/>
        <v>10755.781192439394</v>
      </c>
      <c r="G146" s="149">
        <f t="shared" si="38"/>
        <v>10646.124703889776</v>
      </c>
      <c r="H146" s="149">
        <f t="shared" si="38"/>
        <v>10569.841929246562</v>
      </c>
      <c r="I146" s="149">
        <f t="shared" si="38"/>
        <v>10560.306582416162</v>
      </c>
      <c r="J146" s="149">
        <f t="shared" si="38"/>
        <v>13950.835623239262</v>
      </c>
      <c r="K146" s="149">
        <f t="shared" si="38"/>
        <v>10931.231574118783</v>
      </c>
      <c r="L146" s="149">
        <f t="shared" si="38"/>
        <v>18104.517638863414</v>
      </c>
      <c r="M146" s="149">
        <f t="shared" si="38"/>
        <v>10889.276048065016</v>
      </c>
      <c r="N146" s="149">
        <f t="shared" si="38"/>
        <v>137358</v>
      </c>
    </row>
    <row r="147" spans="1:14" s="172" customFormat="1" ht="12.75" customHeight="1">
      <c r="A147" s="361"/>
      <c r="B147" s="359"/>
      <c r="C147" s="359"/>
      <c r="D147" s="359"/>
      <c r="E147" s="359"/>
      <c r="F147" s="359"/>
      <c r="G147" s="359"/>
      <c r="H147" s="359"/>
      <c r="I147" s="359"/>
      <c r="J147" s="359"/>
      <c r="K147" s="359"/>
      <c r="L147" s="359"/>
      <c r="M147" s="359"/>
      <c r="N147" s="359"/>
    </row>
    <row r="148" spans="1:14" ht="12.75" customHeight="1">
      <c r="A148" s="103"/>
      <c r="B148" s="149"/>
      <c r="C148" s="149"/>
      <c r="D148" s="149"/>
      <c r="E148" s="149"/>
      <c r="F148" s="149"/>
      <c r="G148" s="149"/>
      <c r="H148" s="149"/>
      <c r="I148" s="149"/>
      <c r="J148" s="149"/>
      <c r="K148" s="149"/>
      <c r="L148" s="430" t="s">
        <v>736</v>
      </c>
      <c r="M148" s="430"/>
      <c r="N148" s="430"/>
    </row>
    <row r="149" spans="1:14" s="15" customFormat="1" ht="15">
      <c r="A149" s="421" t="s">
        <v>61</v>
      </c>
      <c r="B149" s="421"/>
      <c r="C149" s="421"/>
      <c r="D149" s="421"/>
      <c r="E149" s="421"/>
      <c r="F149" s="421"/>
      <c r="G149" s="421"/>
      <c r="H149" s="421"/>
      <c r="I149" s="421"/>
      <c r="J149" s="421"/>
      <c r="K149" s="421"/>
      <c r="L149" s="421"/>
      <c r="M149" s="421"/>
      <c r="N149" s="421"/>
    </row>
    <row r="150" spans="1:14" s="15" customFormat="1" ht="15">
      <c r="A150" s="421" t="s">
        <v>624</v>
      </c>
      <c r="B150" s="421"/>
      <c r="C150" s="421"/>
      <c r="D150" s="421"/>
      <c r="E150" s="421"/>
      <c r="F150" s="421"/>
      <c r="G150" s="421"/>
      <c r="H150" s="421"/>
      <c r="I150" s="421"/>
      <c r="J150" s="421"/>
      <c r="K150" s="421"/>
      <c r="L150" s="421"/>
      <c r="M150" s="421"/>
      <c r="N150" s="421"/>
    </row>
    <row r="151" spans="1:14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64"/>
      <c r="N151" s="3"/>
    </row>
    <row r="152" spans="1:14" ht="12.75" customHeight="1">
      <c r="A152" s="151" t="s">
        <v>1269</v>
      </c>
      <c r="B152" s="151" t="s">
        <v>1295</v>
      </c>
      <c r="C152" s="151" t="s">
        <v>530</v>
      </c>
      <c r="D152" s="151" t="s">
        <v>531</v>
      </c>
      <c r="E152" s="151" t="s">
        <v>532</v>
      </c>
      <c r="F152" s="151" t="s">
        <v>533</v>
      </c>
      <c r="G152" s="151" t="s">
        <v>534</v>
      </c>
      <c r="H152" s="151" t="s">
        <v>535</v>
      </c>
      <c r="I152" s="151" t="s">
        <v>536</v>
      </c>
      <c r="J152" s="151" t="s">
        <v>537</v>
      </c>
      <c r="K152" s="151" t="s">
        <v>1289</v>
      </c>
      <c r="L152" s="151" t="s">
        <v>1290</v>
      </c>
      <c r="M152" s="151" t="s">
        <v>1291</v>
      </c>
      <c r="N152" s="151" t="s">
        <v>360</v>
      </c>
    </row>
    <row r="153" spans="1:14" ht="12.75" customHeight="1">
      <c r="A153" s="103" t="s">
        <v>1292</v>
      </c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</row>
    <row r="154" spans="1:14" ht="12.75" customHeight="1">
      <c r="A154" s="17" t="s">
        <v>1314</v>
      </c>
      <c r="B154" s="150"/>
      <c r="C154" s="150"/>
      <c r="D154" s="150"/>
      <c r="E154" s="150"/>
      <c r="F154" s="150"/>
      <c r="G154" s="150"/>
      <c r="H154" s="150"/>
      <c r="I154" s="150"/>
      <c r="J154" s="150"/>
      <c r="K154" s="150"/>
      <c r="L154" s="150"/>
      <c r="M154" s="150"/>
      <c r="N154" s="150">
        <f aca="true" t="shared" si="39" ref="N154:N160">SUM(B154:M154)</f>
        <v>0</v>
      </c>
    </row>
    <row r="155" spans="1:14" ht="12.75" customHeight="1">
      <c r="A155" s="17" t="s">
        <v>1296</v>
      </c>
      <c r="B155" s="214"/>
      <c r="C155" s="214"/>
      <c r="D155" s="214"/>
      <c r="E155" s="214"/>
      <c r="F155" s="214"/>
      <c r="G155" s="214"/>
      <c r="H155" s="214"/>
      <c r="I155" s="214"/>
      <c r="J155" s="214"/>
      <c r="K155" s="214"/>
      <c r="L155" s="214"/>
      <c r="M155" s="214"/>
      <c r="N155" s="150">
        <f t="shared" si="39"/>
        <v>0</v>
      </c>
    </row>
    <row r="156" spans="1:14" ht="12.75" customHeight="1">
      <c r="A156" s="17" t="s">
        <v>1257</v>
      </c>
      <c r="B156" s="150"/>
      <c r="C156" s="150"/>
      <c r="D156" s="150"/>
      <c r="E156" s="150"/>
      <c r="F156" s="150"/>
      <c r="G156" s="150"/>
      <c r="H156" s="150"/>
      <c r="I156" s="150"/>
      <c r="J156" s="150"/>
      <c r="K156" s="150"/>
      <c r="L156" s="150"/>
      <c r="M156" s="150"/>
      <c r="N156" s="150">
        <f t="shared" si="39"/>
        <v>0</v>
      </c>
    </row>
    <row r="157" spans="1:14" ht="12.75" customHeight="1">
      <c r="A157" s="70" t="s">
        <v>1315</v>
      </c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>
        <f t="shared" si="39"/>
        <v>0</v>
      </c>
    </row>
    <row r="158" spans="1:14" ht="12.75" customHeight="1">
      <c r="A158" s="70" t="s">
        <v>1316</v>
      </c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150">
        <f t="shared" si="39"/>
        <v>0</v>
      </c>
    </row>
    <row r="159" spans="1:14" ht="12.75" customHeight="1">
      <c r="A159" s="70" t="s">
        <v>704</v>
      </c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150">
        <f t="shared" si="39"/>
        <v>0</v>
      </c>
    </row>
    <row r="160" spans="1:14" ht="12.75" customHeight="1">
      <c r="A160" s="70" t="s">
        <v>1645</v>
      </c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150">
        <f t="shared" si="39"/>
        <v>0</v>
      </c>
    </row>
    <row r="161" spans="1:14" ht="12.75" customHeight="1">
      <c r="A161" s="152" t="s">
        <v>1297</v>
      </c>
      <c r="B161" s="153">
        <f>SUM(B154:B160)</f>
        <v>0</v>
      </c>
      <c r="C161" s="153">
        <f aca="true" t="shared" si="40" ref="C161:N161">SUM(C154:C160)</f>
        <v>0</v>
      </c>
      <c r="D161" s="153">
        <f t="shared" si="40"/>
        <v>0</v>
      </c>
      <c r="E161" s="153">
        <f t="shared" si="40"/>
        <v>0</v>
      </c>
      <c r="F161" s="153">
        <f t="shared" si="40"/>
        <v>0</v>
      </c>
      <c r="G161" s="153">
        <f t="shared" si="40"/>
        <v>0</v>
      </c>
      <c r="H161" s="153">
        <f t="shared" si="40"/>
        <v>0</v>
      </c>
      <c r="I161" s="153">
        <f t="shared" si="40"/>
        <v>0</v>
      </c>
      <c r="J161" s="153">
        <f t="shared" si="40"/>
        <v>0</v>
      </c>
      <c r="K161" s="153">
        <f t="shared" si="40"/>
        <v>0</v>
      </c>
      <c r="L161" s="153">
        <f t="shared" si="40"/>
        <v>0</v>
      </c>
      <c r="M161" s="153">
        <f t="shared" si="40"/>
        <v>0</v>
      </c>
      <c r="N161" s="153">
        <f t="shared" si="40"/>
        <v>0</v>
      </c>
    </row>
    <row r="162" spans="1:14" ht="12.75" customHeight="1">
      <c r="A162" s="17" t="s">
        <v>412</v>
      </c>
      <c r="B162" s="150">
        <v>148</v>
      </c>
      <c r="C162" s="150">
        <v>110</v>
      </c>
      <c r="D162" s="150">
        <v>110</v>
      </c>
      <c r="E162" s="150">
        <v>250</v>
      </c>
      <c r="F162" s="150">
        <v>109</v>
      </c>
      <c r="G162" s="150">
        <v>38.795454227633556</v>
      </c>
      <c r="H162" s="150">
        <v>38.795454227633556</v>
      </c>
      <c r="I162" s="150">
        <v>38.795454227633556</v>
      </c>
      <c r="J162" s="150">
        <v>198.28787716346042</v>
      </c>
      <c r="K162" s="150">
        <v>164.3777764311585</v>
      </c>
      <c r="L162" s="150">
        <v>164.3777764311585</v>
      </c>
      <c r="M162" s="150">
        <v>273.96296071859746</v>
      </c>
      <c r="N162" s="150">
        <f aca="true" t="shared" si="41" ref="N162:N167">SUM(B162:M162)</f>
        <v>1644.3927534272755</v>
      </c>
    </row>
    <row r="163" spans="1:14" ht="12.75" customHeight="1">
      <c r="A163" s="17" t="s">
        <v>1298</v>
      </c>
      <c r="B163" s="214"/>
      <c r="C163" s="214"/>
      <c r="D163" s="214"/>
      <c r="E163" s="214"/>
      <c r="F163" s="214"/>
      <c r="G163" s="214"/>
      <c r="H163" s="214"/>
      <c r="I163" s="214"/>
      <c r="J163" s="214"/>
      <c r="K163" s="214"/>
      <c r="L163" s="214"/>
      <c r="M163" s="214"/>
      <c r="N163" s="150">
        <f>SUM(B163:M163)</f>
        <v>0</v>
      </c>
    </row>
    <row r="164" spans="1:14" ht="12.75" customHeight="1">
      <c r="A164" s="17" t="s">
        <v>1014</v>
      </c>
      <c r="B164" s="150"/>
      <c r="C164" s="150"/>
      <c r="D164" s="150"/>
      <c r="E164" s="150"/>
      <c r="F164" s="150"/>
      <c r="G164" s="150"/>
      <c r="H164" s="150"/>
      <c r="I164" s="150"/>
      <c r="J164" s="150"/>
      <c r="K164" s="150"/>
      <c r="L164" s="150"/>
      <c r="M164" s="150"/>
      <c r="N164" s="150">
        <f>SUM(B164:M164)</f>
        <v>0</v>
      </c>
    </row>
    <row r="165" spans="1:14" ht="12.75" customHeight="1">
      <c r="A165" s="70" t="s">
        <v>1318</v>
      </c>
      <c r="B165" s="150"/>
      <c r="C165" s="150"/>
      <c r="D165" s="150"/>
      <c r="E165" s="150"/>
      <c r="F165" s="150"/>
      <c r="G165" s="150"/>
      <c r="H165" s="150"/>
      <c r="I165" s="150"/>
      <c r="J165" s="150"/>
      <c r="K165" s="150"/>
      <c r="L165" s="150"/>
      <c r="M165" s="150"/>
      <c r="N165" s="150">
        <f>SUM(B165:M165)</f>
        <v>0</v>
      </c>
    </row>
    <row r="166" spans="1:14" ht="12.75" customHeight="1">
      <c r="A166" s="17" t="s">
        <v>1317</v>
      </c>
      <c r="B166" s="150"/>
      <c r="C166" s="150"/>
      <c r="D166" s="150"/>
      <c r="E166" s="150"/>
      <c r="F166" s="150"/>
      <c r="G166" s="150"/>
      <c r="H166" s="150"/>
      <c r="I166" s="150"/>
      <c r="J166" s="150"/>
      <c r="K166" s="150"/>
      <c r="L166" s="150"/>
      <c r="M166" s="150"/>
      <c r="N166" s="150">
        <f t="shared" si="41"/>
        <v>0</v>
      </c>
    </row>
    <row r="167" spans="1:14" ht="12.75" customHeight="1">
      <c r="A167" s="17" t="s">
        <v>1645</v>
      </c>
      <c r="B167" s="150">
        <v>19891</v>
      </c>
      <c r="C167" s="150">
        <v>18326</v>
      </c>
      <c r="D167" s="150">
        <v>19876</v>
      </c>
      <c r="E167" s="150">
        <v>19950</v>
      </c>
      <c r="F167" s="150">
        <v>20093</v>
      </c>
      <c r="G167" s="150">
        <v>19986</v>
      </c>
      <c r="H167" s="150">
        <v>19986</v>
      </c>
      <c r="I167" s="150">
        <v>19986</v>
      </c>
      <c r="J167" s="150">
        <v>20144</v>
      </c>
      <c r="K167" s="150">
        <v>19749</v>
      </c>
      <c r="L167" s="150">
        <v>30560</v>
      </c>
      <c r="M167" s="150">
        <v>19641</v>
      </c>
      <c r="N167" s="150">
        <f t="shared" si="41"/>
        <v>248188</v>
      </c>
    </row>
    <row r="168" spans="1:14" ht="12.75" customHeight="1">
      <c r="A168" s="152" t="s">
        <v>1299</v>
      </c>
      <c r="B168" s="153">
        <f>SUM(B162:B167)</f>
        <v>20039</v>
      </c>
      <c r="C168" s="153">
        <f aca="true" t="shared" si="42" ref="C168:M168">SUM(C162:C167)</f>
        <v>18436</v>
      </c>
      <c r="D168" s="153">
        <f t="shared" si="42"/>
        <v>19986</v>
      </c>
      <c r="E168" s="153">
        <f t="shared" si="42"/>
        <v>20200</v>
      </c>
      <c r="F168" s="153">
        <f t="shared" si="42"/>
        <v>20202</v>
      </c>
      <c r="G168" s="153">
        <f t="shared" si="42"/>
        <v>20024.795454227635</v>
      </c>
      <c r="H168" s="153">
        <f t="shared" si="42"/>
        <v>20024.795454227635</v>
      </c>
      <c r="I168" s="153">
        <f t="shared" si="42"/>
        <v>20024.795454227635</v>
      </c>
      <c r="J168" s="153">
        <f t="shared" si="42"/>
        <v>20342.28787716346</v>
      </c>
      <c r="K168" s="153">
        <f t="shared" si="42"/>
        <v>19913.37777643116</v>
      </c>
      <c r="L168" s="153">
        <f t="shared" si="42"/>
        <v>30724.37777643116</v>
      </c>
      <c r="M168" s="153">
        <f t="shared" si="42"/>
        <v>19914.962960718596</v>
      </c>
      <c r="N168" s="153">
        <f>SUM(N162:N167)</f>
        <v>249832.39275342727</v>
      </c>
    </row>
    <row r="169" spans="1:14" ht="12.75" customHeight="1">
      <c r="A169" s="70" t="s">
        <v>1319</v>
      </c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>
        <f>SUM(B169:M169)</f>
        <v>0</v>
      </c>
    </row>
    <row r="170" spans="1:14" ht="12.75" customHeight="1">
      <c r="A170" s="70" t="s">
        <v>1300</v>
      </c>
      <c r="B170" s="72">
        <f>B161+B168+B169</f>
        <v>20039</v>
      </c>
      <c r="C170" s="72">
        <f aca="true" t="shared" si="43" ref="C170:N170">C161+C168+C169</f>
        <v>18436</v>
      </c>
      <c r="D170" s="72">
        <f t="shared" si="43"/>
        <v>19986</v>
      </c>
      <c r="E170" s="72">
        <f t="shared" si="43"/>
        <v>20200</v>
      </c>
      <c r="F170" s="72">
        <f t="shared" si="43"/>
        <v>20202</v>
      </c>
      <c r="G170" s="72">
        <f t="shared" si="43"/>
        <v>20024.795454227635</v>
      </c>
      <c r="H170" s="72">
        <f t="shared" si="43"/>
        <v>20024.795454227635</v>
      </c>
      <c r="I170" s="72">
        <f t="shared" si="43"/>
        <v>20024.795454227635</v>
      </c>
      <c r="J170" s="72">
        <f t="shared" si="43"/>
        <v>20342.28787716346</v>
      </c>
      <c r="K170" s="72">
        <f t="shared" si="43"/>
        <v>19913.37777643116</v>
      </c>
      <c r="L170" s="72">
        <f t="shared" si="43"/>
        <v>30724.37777643116</v>
      </c>
      <c r="M170" s="72">
        <f t="shared" si="43"/>
        <v>19914.962960718596</v>
      </c>
      <c r="N170" s="72">
        <f t="shared" si="43"/>
        <v>249832.39275342727</v>
      </c>
    </row>
    <row r="171" spans="1:14" ht="12.75" customHeight="1">
      <c r="A171" s="70" t="s">
        <v>1320</v>
      </c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>
        <f>SUM(B171:M171)</f>
        <v>0</v>
      </c>
    </row>
    <row r="172" spans="1:14" ht="12.75" customHeight="1">
      <c r="A172" s="17" t="s">
        <v>1644</v>
      </c>
      <c r="B172" s="150"/>
      <c r="C172" s="150">
        <v>1306</v>
      </c>
      <c r="D172" s="150"/>
      <c r="E172" s="150"/>
      <c r="F172" s="150"/>
      <c r="G172" s="150"/>
      <c r="H172" s="150"/>
      <c r="I172" s="150"/>
      <c r="J172" s="150"/>
      <c r="K172" s="150"/>
      <c r="L172" s="150"/>
      <c r="M172" s="150"/>
      <c r="N172" s="72">
        <f>SUM(B172:M172)</f>
        <v>1306</v>
      </c>
    </row>
    <row r="173" spans="1:14" ht="12.75" customHeight="1">
      <c r="A173" s="103" t="s">
        <v>1301</v>
      </c>
      <c r="B173" s="149">
        <f aca="true" t="shared" si="44" ref="B173:N173">B170+B172+B171</f>
        <v>20039</v>
      </c>
      <c r="C173" s="149">
        <f t="shared" si="44"/>
        <v>19742</v>
      </c>
      <c r="D173" s="149">
        <f t="shared" si="44"/>
        <v>19986</v>
      </c>
      <c r="E173" s="149">
        <f t="shared" si="44"/>
        <v>20200</v>
      </c>
      <c r="F173" s="149">
        <f t="shared" si="44"/>
        <v>20202</v>
      </c>
      <c r="G173" s="149">
        <f t="shared" si="44"/>
        <v>20024.795454227635</v>
      </c>
      <c r="H173" s="149">
        <f t="shared" si="44"/>
        <v>20024.795454227635</v>
      </c>
      <c r="I173" s="149">
        <f t="shared" si="44"/>
        <v>20024.795454227635</v>
      </c>
      <c r="J173" s="149">
        <f t="shared" si="44"/>
        <v>20342.28787716346</v>
      </c>
      <c r="K173" s="149">
        <f t="shared" si="44"/>
        <v>19913.37777643116</v>
      </c>
      <c r="L173" s="149">
        <f t="shared" si="44"/>
        <v>30724.37777643116</v>
      </c>
      <c r="M173" s="149">
        <f t="shared" si="44"/>
        <v>19914.962960718596</v>
      </c>
      <c r="N173" s="149">
        <f t="shared" si="44"/>
        <v>251138.39275342727</v>
      </c>
    </row>
    <row r="174" spans="1:14" ht="12.75" customHeight="1">
      <c r="A174" s="103"/>
      <c r="B174" s="149"/>
      <c r="C174" s="149"/>
      <c r="D174" s="149"/>
      <c r="E174" s="149"/>
      <c r="F174" s="149"/>
      <c r="G174" s="149"/>
      <c r="H174" s="149"/>
      <c r="I174" s="149"/>
      <c r="J174" s="149"/>
      <c r="K174" s="149"/>
      <c r="L174" s="149"/>
      <c r="M174" s="149"/>
      <c r="N174" s="149"/>
    </row>
    <row r="175" spans="1:14" ht="12.75" customHeight="1">
      <c r="A175" s="103" t="s">
        <v>1293</v>
      </c>
      <c r="B175" s="149"/>
      <c r="C175" s="149"/>
      <c r="D175" s="149"/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</row>
    <row r="176" spans="1:14" ht="12.75" customHeight="1">
      <c r="A176" s="70" t="s">
        <v>1728</v>
      </c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>
        <f aca="true" t="shared" si="45" ref="N176:N182">SUM(B176:M176)</f>
        <v>0</v>
      </c>
    </row>
    <row r="177" spans="1:14" ht="12.75" customHeight="1">
      <c r="A177" s="70" t="s">
        <v>472</v>
      </c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>
        <f t="shared" si="45"/>
        <v>0</v>
      </c>
    </row>
    <row r="178" spans="1:14" ht="12.75" customHeight="1">
      <c r="A178" s="70" t="s">
        <v>733</v>
      </c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>
        <f t="shared" si="45"/>
        <v>0</v>
      </c>
    </row>
    <row r="179" spans="1:14" ht="12.75" customHeight="1">
      <c r="A179" s="70" t="s">
        <v>1321</v>
      </c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>
        <f t="shared" si="45"/>
        <v>0</v>
      </c>
    </row>
    <row r="180" spans="1:14" ht="12.75" customHeight="1">
      <c r="A180" s="70" t="s">
        <v>1322</v>
      </c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>
        <f t="shared" si="45"/>
        <v>0</v>
      </c>
    </row>
    <row r="181" spans="1:14" ht="12.75" customHeight="1">
      <c r="A181" s="70" t="s">
        <v>1323</v>
      </c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>
        <f t="shared" si="45"/>
        <v>0</v>
      </c>
    </row>
    <row r="182" spans="1:14" ht="12.75" customHeight="1">
      <c r="A182" s="70" t="s">
        <v>1324</v>
      </c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>
        <f t="shared" si="45"/>
        <v>0</v>
      </c>
    </row>
    <row r="183" spans="1:14" ht="12.75" customHeight="1">
      <c r="A183" s="152" t="s">
        <v>1302</v>
      </c>
      <c r="B183" s="153">
        <f aca="true" t="shared" si="46" ref="B183:N183">SUM(B176:B182)</f>
        <v>0</v>
      </c>
      <c r="C183" s="153">
        <f t="shared" si="46"/>
        <v>0</v>
      </c>
      <c r="D183" s="153">
        <f t="shared" si="46"/>
        <v>0</v>
      </c>
      <c r="E183" s="153">
        <f t="shared" si="46"/>
        <v>0</v>
      </c>
      <c r="F183" s="153">
        <f t="shared" si="46"/>
        <v>0</v>
      </c>
      <c r="G183" s="153">
        <f t="shared" si="46"/>
        <v>0</v>
      </c>
      <c r="H183" s="153">
        <f t="shared" si="46"/>
        <v>0</v>
      </c>
      <c r="I183" s="153">
        <f t="shared" si="46"/>
        <v>0</v>
      </c>
      <c r="J183" s="153">
        <f t="shared" si="46"/>
        <v>0</v>
      </c>
      <c r="K183" s="153">
        <f t="shared" si="46"/>
        <v>0</v>
      </c>
      <c r="L183" s="153">
        <f t="shared" si="46"/>
        <v>0</v>
      </c>
      <c r="M183" s="153">
        <f t="shared" si="46"/>
        <v>0</v>
      </c>
      <c r="N183" s="153">
        <f t="shared" si="46"/>
        <v>0</v>
      </c>
    </row>
    <row r="184" spans="1:14" ht="12.75" customHeight="1">
      <c r="A184" s="17" t="s">
        <v>1325</v>
      </c>
      <c r="B184" s="150">
        <v>13026</v>
      </c>
      <c r="C184" s="150">
        <v>13026</v>
      </c>
      <c r="D184" s="150">
        <v>13025.925051611832</v>
      </c>
      <c r="E184" s="150">
        <v>13189.987320560364</v>
      </c>
      <c r="F184" s="150">
        <v>13189.987320560364</v>
      </c>
      <c r="G184" s="150">
        <v>13026</v>
      </c>
      <c r="H184" s="150">
        <v>13025.925051611832</v>
      </c>
      <c r="I184" s="150">
        <v>13026</v>
      </c>
      <c r="J184" s="150">
        <v>13026</v>
      </c>
      <c r="K184" s="150">
        <v>13026</v>
      </c>
      <c r="L184" s="150">
        <v>21270.278725289747</v>
      </c>
      <c r="M184" s="150">
        <v>13026</v>
      </c>
      <c r="N184" s="150">
        <f aca="true" t="shared" si="47" ref="N184:N191">SUM(B184:M184)</f>
        <v>164884.10346963414</v>
      </c>
    </row>
    <row r="185" spans="1:14" ht="12.75" customHeight="1">
      <c r="A185" s="17" t="s">
        <v>575</v>
      </c>
      <c r="B185" s="150">
        <v>3751</v>
      </c>
      <c r="C185" s="150">
        <v>3705</v>
      </c>
      <c r="D185" s="150">
        <v>3705.203871426626</v>
      </c>
      <c r="E185" s="150">
        <v>3751.5693170429545</v>
      </c>
      <c r="F185" s="150">
        <v>3751.5693170429545</v>
      </c>
      <c r="G185" s="150">
        <v>3751</v>
      </c>
      <c r="H185" s="150">
        <v>3751</v>
      </c>
      <c r="I185" s="150">
        <v>3752</v>
      </c>
      <c r="J185" s="150">
        <v>3752</v>
      </c>
      <c r="K185" s="150">
        <v>3752</v>
      </c>
      <c r="L185" s="150">
        <v>6318</v>
      </c>
      <c r="M185" s="150">
        <v>3752</v>
      </c>
      <c r="N185" s="150">
        <f t="shared" si="47"/>
        <v>47492.34250551253</v>
      </c>
    </row>
    <row r="186" spans="1:14" ht="12.75" customHeight="1">
      <c r="A186" s="17" t="s">
        <v>1326</v>
      </c>
      <c r="B186" s="150">
        <v>3136</v>
      </c>
      <c r="C186" s="150">
        <v>3136</v>
      </c>
      <c r="D186" s="150">
        <v>3129.975581466333</v>
      </c>
      <c r="E186" s="150">
        <v>3129.975581466333</v>
      </c>
      <c r="F186" s="150">
        <v>3130</v>
      </c>
      <c r="G186" s="150">
        <v>3119</v>
      </c>
      <c r="H186" s="150">
        <v>3118</v>
      </c>
      <c r="I186" s="150">
        <v>3118</v>
      </c>
      <c r="J186" s="150">
        <v>3136</v>
      </c>
      <c r="K186" s="150">
        <v>3136</v>
      </c>
      <c r="L186" s="150">
        <v>3136</v>
      </c>
      <c r="M186" s="150">
        <v>3137</v>
      </c>
      <c r="N186" s="150">
        <f t="shared" si="47"/>
        <v>37561.951162932666</v>
      </c>
    </row>
    <row r="187" spans="1:14" ht="12.75" customHeight="1">
      <c r="A187" s="17" t="s">
        <v>1327</v>
      </c>
      <c r="B187" s="150"/>
      <c r="C187" s="150"/>
      <c r="D187" s="150"/>
      <c r="E187" s="150"/>
      <c r="F187" s="150"/>
      <c r="G187" s="150"/>
      <c r="H187" s="150"/>
      <c r="I187" s="150"/>
      <c r="J187" s="150"/>
      <c r="K187" s="150"/>
      <c r="L187" s="150"/>
      <c r="M187" s="150"/>
      <c r="N187" s="150">
        <f t="shared" si="47"/>
        <v>0</v>
      </c>
    </row>
    <row r="188" spans="1:14" ht="12.75" customHeight="1">
      <c r="A188" s="17" t="s">
        <v>1328</v>
      </c>
      <c r="N188" s="150">
        <f t="shared" si="47"/>
        <v>0</v>
      </c>
    </row>
    <row r="189" spans="1:14" ht="12.75" customHeight="1">
      <c r="A189" s="17" t="s">
        <v>568</v>
      </c>
      <c r="J189" s="150">
        <v>1200</v>
      </c>
      <c r="N189" s="150">
        <f t="shared" si="47"/>
        <v>1200</v>
      </c>
    </row>
    <row r="190" spans="1:14" ht="12.75" customHeight="1">
      <c r="A190" s="17" t="s">
        <v>675</v>
      </c>
      <c r="N190" s="150">
        <f t="shared" si="47"/>
        <v>0</v>
      </c>
    </row>
    <row r="191" spans="1:14" ht="12.75" customHeight="1">
      <c r="A191" s="17" t="s">
        <v>1643</v>
      </c>
      <c r="B191" s="150"/>
      <c r="C191" s="150"/>
      <c r="D191" s="150"/>
      <c r="E191" s="150"/>
      <c r="F191" s="150"/>
      <c r="G191" s="150"/>
      <c r="H191" s="150"/>
      <c r="I191" s="150"/>
      <c r="J191" s="150"/>
      <c r="K191" s="150"/>
      <c r="L191" s="150"/>
      <c r="M191" s="150"/>
      <c r="N191" s="150">
        <f t="shared" si="47"/>
        <v>0</v>
      </c>
    </row>
    <row r="192" spans="1:14" ht="12.75" customHeight="1">
      <c r="A192" s="152" t="s">
        <v>1303</v>
      </c>
      <c r="B192" s="153">
        <f>SUM(B184:B191)</f>
        <v>19913</v>
      </c>
      <c r="C192" s="153">
        <f aca="true" t="shared" si="48" ref="C192:N192">SUM(C184:C191)</f>
        <v>19867</v>
      </c>
      <c r="D192" s="153">
        <f t="shared" si="48"/>
        <v>19861.10450450479</v>
      </c>
      <c r="E192" s="153">
        <f t="shared" si="48"/>
        <v>20071.53221906965</v>
      </c>
      <c r="F192" s="153">
        <f t="shared" si="48"/>
        <v>20071.556637603317</v>
      </c>
      <c r="G192" s="153">
        <f t="shared" si="48"/>
        <v>19896</v>
      </c>
      <c r="H192" s="153">
        <f t="shared" si="48"/>
        <v>19894.925051611834</v>
      </c>
      <c r="I192" s="153">
        <f t="shared" si="48"/>
        <v>19896</v>
      </c>
      <c r="J192" s="153">
        <f t="shared" si="48"/>
        <v>21114</v>
      </c>
      <c r="K192" s="153">
        <f t="shared" si="48"/>
        <v>19914</v>
      </c>
      <c r="L192" s="153">
        <f t="shared" si="48"/>
        <v>30724.278725289747</v>
      </c>
      <c r="M192" s="153">
        <f t="shared" si="48"/>
        <v>19915</v>
      </c>
      <c r="N192" s="153">
        <f t="shared" si="48"/>
        <v>251138.39713807934</v>
      </c>
    </row>
    <row r="193" spans="1:14" ht="12.75" customHeight="1">
      <c r="A193" s="70" t="s">
        <v>1079</v>
      </c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>
        <f>SUM(B193:M193)</f>
        <v>0</v>
      </c>
    </row>
    <row r="194" spans="1:14" ht="12.75" customHeight="1">
      <c r="A194" s="17" t="s">
        <v>883</v>
      </c>
      <c r="B194" s="150"/>
      <c r="C194" s="150"/>
      <c r="D194" s="150"/>
      <c r="E194" s="150"/>
      <c r="F194" s="150"/>
      <c r="G194" s="150"/>
      <c r="H194" s="150"/>
      <c r="I194" s="150"/>
      <c r="J194" s="150"/>
      <c r="K194" s="150"/>
      <c r="L194" s="150"/>
      <c r="M194" s="150"/>
      <c r="N194" s="150">
        <f>SUM(B194:M194)</f>
        <v>0</v>
      </c>
    </row>
    <row r="195" spans="1:14" ht="12.75" customHeight="1">
      <c r="A195" s="103" t="s">
        <v>1304</v>
      </c>
      <c r="B195" s="149">
        <f aca="true" t="shared" si="49" ref="B195:N195">B183+B192+B194+B193</f>
        <v>19913</v>
      </c>
      <c r="C195" s="149">
        <f t="shared" si="49"/>
        <v>19867</v>
      </c>
      <c r="D195" s="149">
        <f t="shared" si="49"/>
        <v>19861.10450450479</v>
      </c>
      <c r="E195" s="149">
        <f t="shared" si="49"/>
        <v>20071.53221906965</v>
      </c>
      <c r="F195" s="149">
        <f t="shared" si="49"/>
        <v>20071.556637603317</v>
      </c>
      <c r="G195" s="149">
        <f t="shared" si="49"/>
        <v>19896</v>
      </c>
      <c r="H195" s="149">
        <f t="shared" si="49"/>
        <v>19894.925051611834</v>
      </c>
      <c r="I195" s="149">
        <f t="shared" si="49"/>
        <v>19896</v>
      </c>
      <c r="J195" s="149">
        <f t="shared" si="49"/>
        <v>21114</v>
      </c>
      <c r="K195" s="149">
        <f t="shared" si="49"/>
        <v>19914</v>
      </c>
      <c r="L195" s="149">
        <f t="shared" si="49"/>
        <v>30724.278725289747</v>
      </c>
      <c r="M195" s="149">
        <f t="shared" si="49"/>
        <v>19915</v>
      </c>
      <c r="N195" s="149">
        <f t="shared" si="49"/>
        <v>251138.39713807934</v>
      </c>
    </row>
    <row r="196" spans="1:14" s="172" customFormat="1" ht="12.75" customHeight="1">
      <c r="A196" s="361"/>
      <c r="B196" s="359"/>
      <c r="C196" s="359"/>
      <c r="D196" s="359"/>
      <c r="E196" s="359"/>
      <c r="F196" s="359"/>
      <c r="G196" s="359"/>
      <c r="H196" s="359"/>
      <c r="I196" s="359"/>
      <c r="J196" s="359"/>
      <c r="K196" s="359"/>
      <c r="L196" s="359"/>
      <c r="M196" s="359"/>
      <c r="N196" s="359"/>
    </row>
    <row r="197" spans="1:14" ht="12.75" customHeight="1">
      <c r="A197" s="103"/>
      <c r="B197" s="149"/>
      <c r="C197" s="149"/>
      <c r="D197" s="149"/>
      <c r="E197" s="149"/>
      <c r="F197" s="149"/>
      <c r="G197" s="149"/>
      <c r="H197" s="149"/>
      <c r="I197" s="149"/>
      <c r="J197" s="149"/>
      <c r="K197" s="149"/>
      <c r="L197" s="430" t="s">
        <v>737</v>
      </c>
      <c r="M197" s="430"/>
      <c r="N197" s="430"/>
    </row>
    <row r="198" spans="1:14" s="15" customFormat="1" ht="15">
      <c r="A198" s="421" t="s">
        <v>240</v>
      </c>
      <c r="B198" s="421"/>
      <c r="C198" s="421"/>
      <c r="D198" s="421"/>
      <c r="E198" s="421"/>
      <c r="F198" s="421"/>
      <c r="G198" s="421"/>
      <c r="H198" s="421"/>
      <c r="I198" s="421"/>
      <c r="J198" s="421"/>
      <c r="K198" s="421"/>
      <c r="L198" s="421"/>
      <c r="M198" s="421"/>
      <c r="N198" s="421"/>
    </row>
    <row r="199" spans="1:14" s="15" customFormat="1" ht="15">
      <c r="A199" s="421" t="s">
        <v>624</v>
      </c>
      <c r="B199" s="421"/>
      <c r="C199" s="421"/>
      <c r="D199" s="421"/>
      <c r="E199" s="421"/>
      <c r="F199" s="421"/>
      <c r="G199" s="421"/>
      <c r="H199" s="421"/>
      <c r="I199" s="421"/>
      <c r="J199" s="421"/>
      <c r="K199" s="421"/>
      <c r="L199" s="421"/>
      <c r="M199" s="421"/>
      <c r="N199" s="421"/>
    </row>
    <row r="200" spans="1:14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2.75" customHeight="1">
      <c r="A201" s="151" t="s">
        <v>1269</v>
      </c>
      <c r="B201" s="151" t="s">
        <v>1295</v>
      </c>
      <c r="C201" s="151" t="s">
        <v>530</v>
      </c>
      <c r="D201" s="151" t="s">
        <v>531</v>
      </c>
      <c r="E201" s="151" t="s">
        <v>532</v>
      </c>
      <c r="F201" s="151" t="s">
        <v>533</v>
      </c>
      <c r="G201" s="151" t="s">
        <v>534</v>
      </c>
      <c r="H201" s="151" t="s">
        <v>535</v>
      </c>
      <c r="I201" s="151" t="s">
        <v>536</v>
      </c>
      <c r="J201" s="151" t="s">
        <v>537</v>
      </c>
      <c r="K201" s="151" t="s">
        <v>1289</v>
      </c>
      <c r="L201" s="151" t="s">
        <v>1290</v>
      </c>
      <c r="M201" s="151" t="s">
        <v>1291</v>
      </c>
      <c r="N201" s="151" t="s">
        <v>360</v>
      </c>
    </row>
    <row r="202" spans="1:14" ht="12.75" customHeight="1">
      <c r="A202" s="103" t="s">
        <v>1292</v>
      </c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</row>
    <row r="203" spans="1:14" ht="12.75" customHeight="1">
      <c r="A203" s="17" t="s">
        <v>1314</v>
      </c>
      <c r="B203" s="150"/>
      <c r="C203" s="150"/>
      <c r="D203" s="150"/>
      <c r="E203" s="150"/>
      <c r="F203" s="150"/>
      <c r="G203" s="150"/>
      <c r="H203" s="150"/>
      <c r="I203" s="150"/>
      <c r="J203" s="150"/>
      <c r="K203" s="150"/>
      <c r="L203" s="150"/>
      <c r="M203" s="150"/>
      <c r="N203" s="150">
        <f aca="true" t="shared" si="50" ref="N203:N209">SUM(B203:M203)</f>
        <v>0</v>
      </c>
    </row>
    <row r="204" spans="1:14" ht="12.75" customHeight="1">
      <c r="A204" s="17" t="s">
        <v>1296</v>
      </c>
      <c r="B204" s="150"/>
      <c r="C204" s="150"/>
      <c r="D204" s="150"/>
      <c r="E204" s="150"/>
      <c r="F204" s="150"/>
      <c r="G204" s="150"/>
      <c r="H204" s="150"/>
      <c r="I204" s="150"/>
      <c r="J204" s="150"/>
      <c r="K204" s="150"/>
      <c r="L204" s="150"/>
      <c r="M204" s="150"/>
      <c r="N204" s="150">
        <f t="shared" si="50"/>
        <v>0</v>
      </c>
    </row>
    <row r="205" spans="1:14" ht="12.75" customHeight="1">
      <c r="A205" s="17" t="s">
        <v>1257</v>
      </c>
      <c r="B205" s="214"/>
      <c r="C205" s="214"/>
      <c r="D205" s="214"/>
      <c r="E205" s="214"/>
      <c r="F205" s="214"/>
      <c r="G205" s="214"/>
      <c r="H205" s="214"/>
      <c r="I205" s="214"/>
      <c r="J205" s="214"/>
      <c r="K205" s="214"/>
      <c r="L205" s="214"/>
      <c r="M205" s="214"/>
      <c r="N205" s="150">
        <f t="shared" si="50"/>
        <v>0</v>
      </c>
    </row>
    <row r="206" spans="1:14" ht="12.75" customHeight="1">
      <c r="A206" s="70" t="s">
        <v>1315</v>
      </c>
      <c r="B206" s="72"/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>
        <f t="shared" si="50"/>
        <v>0</v>
      </c>
    </row>
    <row r="207" spans="1:14" ht="12.75" customHeight="1">
      <c r="A207" s="70" t="s">
        <v>1316</v>
      </c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150">
        <f t="shared" si="50"/>
        <v>0</v>
      </c>
    </row>
    <row r="208" spans="1:14" ht="12.75" customHeight="1">
      <c r="A208" s="70" t="s">
        <v>704</v>
      </c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150">
        <f t="shared" si="50"/>
        <v>0</v>
      </c>
    </row>
    <row r="209" spans="1:14" ht="12.75" customHeight="1">
      <c r="A209" s="70" t="s">
        <v>1645</v>
      </c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150">
        <f t="shared" si="50"/>
        <v>0</v>
      </c>
    </row>
    <row r="210" spans="1:14" ht="12.75" customHeight="1">
      <c r="A210" s="152" t="s">
        <v>1297</v>
      </c>
      <c r="B210" s="153">
        <f>SUM(B203:B208)</f>
        <v>0</v>
      </c>
      <c r="C210" s="153">
        <f aca="true" t="shared" si="51" ref="C210:N210">SUM(C203:C208)</f>
        <v>0</v>
      </c>
      <c r="D210" s="153">
        <f t="shared" si="51"/>
        <v>0</v>
      </c>
      <c r="E210" s="153">
        <f t="shared" si="51"/>
        <v>0</v>
      </c>
      <c r="F210" s="153">
        <f t="shared" si="51"/>
        <v>0</v>
      </c>
      <c r="G210" s="153">
        <f t="shared" si="51"/>
        <v>0</v>
      </c>
      <c r="H210" s="153">
        <f t="shared" si="51"/>
        <v>0</v>
      </c>
      <c r="I210" s="153">
        <f t="shared" si="51"/>
        <v>0</v>
      </c>
      <c r="J210" s="153">
        <f t="shared" si="51"/>
        <v>0</v>
      </c>
      <c r="K210" s="153">
        <f t="shared" si="51"/>
        <v>0</v>
      </c>
      <c r="L210" s="153">
        <f t="shared" si="51"/>
        <v>0</v>
      </c>
      <c r="M210" s="153">
        <f t="shared" si="51"/>
        <v>0</v>
      </c>
      <c r="N210" s="153">
        <f t="shared" si="51"/>
        <v>0</v>
      </c>
    </row>
    <row r="211" spans="1:14" ht="12.75" customHeight="1">
      <c r="A211" s="17" t="s">
        <v>412</v>
      </c>
      <c r="B211" s="150"/>
      <c r="C211" s="150"/>
      <c r="D211" s="150"/>
      <c r="E211" s="150"/>
      <c r="F211" s="150"/>
      <c r="G211" s="150"/>
      <c r="H211" s="150"/>
      <c r="I211" s="150"/>
      <c r="J211" s="150"/>
      <c r="K211" s="150"/>
      <c r="L211" s="150"/>
      <c r="M211" s="150"/>
      <c r="N211" s="150">
        <f aca="true" t="shared" si="52" ref="N211:N216">SUM(B211:M211)</f>
        <v>0</v>
      </c>
    </row>
    <row r="212" spans="1:14" ht="12.75" customHeight="1">
      <c r="A212" s="17" t="s">
        <v>1298</v>
      </c>
      <c r="N212" s="150">
        <f t="shared" si="52"/>
        <v>0</v>
      </c>
    </row>
    <row r="213" spans="1:14" ht="12.75" customHeight="1">
      <c r="A213" s="17" t="s">
        <v>1014</v>
      </c>
      <c r="N213" s="150">
        <f t="shared" si="52"/>
        <v>0</v>
      </c>
    </row>
    <row r="214" spans="1:14" ht="12.75" customHeight="1">
      <c r="A214" s="70" t="s">
        <v>1318</v>
      </c>
      <c r="N214" s="150">
        <f t="shared" si="52"/>
        <v>0</v>
      </c>
    </row>
    <row r="215" spans="1:14" ht="12.75" customHeight="1">
      <c r="A215" s="17" t="s">
        <v>1317</v>
      </c>
      <c r="B215" s="150"/>
      <c r="C215" s="150"/>
      <c r="D215" s="150"/>
      <c r="E215" s="150"/>
      <c r="F215" s="150"/>
      <c r="G215" s="150"/>
      <c r="H215" s="150"/>
      <c r="I215" s="150"/>
      <c r="J215" s="150"/>
      <c r="K215" s="150"/>
      <c r="L215" s="150"/>
      <c r="M215" s="150"/>
      <c r="N215" s="150">
        <f t="shared" si="52"/>
        <v>0</v>
      </c>
    </row>
    <row r="216" spans="1:14" ht="12.75" customHeight="1">
      <c r="A216" s="17" t="s">
        <v>1645</v>
      </c>
      <c r="B216" s="150">
        <v>8335</v>
      </c>
      <c r="C216" s="150">
        <v>7628</v>
      </c>
      <c r="D216" s="150">
        <v>7816.018091902419</v>
      </c>
      <c r="E216" s="150">
        <v>8153.024638409616</v>
      </c>
      <c r="F216" s="150">
        <v>8153.024638409616</v>
      </c>
      <c r="G216" s="150">
        <v>8153.024638409616</v>
      </c>
      <c r="H216" s="150">
        <v>7981.872880385801</v>
      </c>
      <c r="I216" s="150">
        <v>7981.872880385801</v>
      </c>
      <c r="J216" s="150">
        <v>8153.024638409616</v>
      </c>
      <c r="K216" s="150">
        <v>8158.015570242726</v>
      </c>
      <c r="L216" s="150">
        <v>12773</v>
      </c>
      <c r="M216" s="150">
        <v>8327.022657358908</v>
      </c>
      <c r="N216" s="150">
        <f t="shared" si="52"/>
        <v>101612.90063391412</v>
      </c>
    </row>
    <row r="217" spans="1:14" ht="12.75" customHeight="1">
      <c r="A217" s="152" t="s">
        <v>1299</v>
      </c>
      <c r="B217" s="153">
        <f>SUM(B211:B216)</f>
        <v>8335</v>
      </c>
      <c r="C217" s="153">
        <f aca="true" t="shared" si="53" ref="C217:M217">SUM(C211:C216)</f>
        <v>7628</v>
      </c>
      <c r="D217" s="153">
        <f t="shared" si="53"/>
        <v>7816.018091902419</v>
      </c>
      <c r="E217" s="153">
        <f t="shared" si="53"/>
        <v>8153.024638409616</v>
      </c>
      <c r="F217" s="153">
        <f t="shared" si="53"/>
        <v>8153.024638409616</v>
      </c>
      <c r="G217" s="153">
        <f t="shared" si="53"/>
        <v>8153.024638409616</v>
      </c>
      <c r="H217" s="153">
        <f t="shared" si="53"/>
        <v>7981.872880385801</v>
      </c>
      <c r="I217" s="153">
        <f t="shared" si="53"/>
        <v>7981.872880385801</v>
      </c>
      <c r="J217" s="153">
        <f t="shared" si="53"/>
        <v>8153.024638409616</v>
      </c>
      <c r="K217" s="153">
        <f t="shared" si="53"/>
        <v>8158.015570242726</v>
      </c>
      <c r="L217" s="153">
        <f t="shared" si="53"/>
        <v>12773</v>
      </c>
      <c r="M217" s="153">
        <f t="shared" si="53"/>
        <v>8327.022657358908</v>
      </c>
      <c r="N217" s="153">
        <f>SUM(N211:N216)</f>
        <v>101612.90063391412</v>
      </c>
    </row>
    <row r="218" spans="1:14" ht="12.75" customHeight="1">
      <c r="A218" s="70" t="s">
        <v>1319</v>
      </c>
      <c r="B218" s="72"/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>
        <f>SUM(B218:M218)</f>
        <v>0</v>
      </c>
    </row>
    <row r="219" spans="1:14" ht="12.75" customHeight="1">
      <c r="A219" s="70" t="s">
        <v>1300</v>
      </c>
      <c r="B219" s="72">
        <f>B210+B217+B218</f>
        <v>8335</v>
      </c>
      <c r="C219" s="72">
        <f aca="true" t="shared" si="54" ref="C219:N219">C210+C217+C218</f>
        <v>7628</v>
      </c>
      <c r="D219" s="72">
        <f t="shared" si="54"/>
        <v>7816.018091902419</v>
      </c>
      <c r="E219" s="72">
        <f t="shared" si="54"/>
        <v>8153.024638409616</v>
      </c>
      <c r="F219" s="72">
        <f t="shared" si="54"/>
        <v>8153.024638409616</v>
      </c>
      <c r="G219" s="72">
        <f t="shared" si="54"/>
        <v>8153.024638409616</v>
      </c>
      <c r="H219" s="72">
        <f t="shared" si="54"/>
        <v>7981.872880385801</v>
      </c>
      <c r="I219" s="72">
        <f t="shared" si="54"/>
        <v>7981.872880385801</v>
      </c>
      <c r="J219" s="72">
        <f t="shared" si="54"/>
        <v>8153.024638409616</v>
      </c>
      <c r="K219" s="72">
        <f t="shared" si="54"/>
        <v>8158.015570242726</v>
      </c>
      <c r="L219" s="72">
        <f t="shared" si="54"/>
        <v>12773</v>
      </c>
      <c r="M219" s="72">
        <f t="shared" si="54"/>
        <v>8327.022657358908</v>
      </c>
      <c r="N219" s="72">
        <f t="shared" si="54"/>
        <v>101612.90063391412</v>
      </c>
    </row>
    <row r="220" spans="1:14" ht="12.75" customHeight="1">
      <c r="A220" s="70" t="s">
        <v>1320</v>
      </c>
      <c r="B220" s="72"/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>
        <f>SUM(B220:M220)</f>
        <v>0</v>
      </c>
    </row>
    <row r="221" spans="1:14" ht="12.75" customHeight="1">
      <c r="A221" s="17" t="s">
        <v>1644</v>
      </c>
      <c r="B221" s="150"/>
      <c r="C221" s="150">
        <v>193</v>
      </c>
      <c r="D221" s="150"/>
      <c r="E221" s="150"/>
      <c r="F221" s="150"/>
      <c r="G221" s="150"/>
      <c r="H221" s="150"/>
      <c r="I221" s="150"/>
      <c r="J221" s="150"/>
      <c r="K221" s="150"/>
      <c r="L221" s="150"/>
      <c r="M221" s="150"/>
      <c r="N221" s="72">
        <f>SUM(B221:M221)</f>
        <v>193</v>
      </c>
    </row>
    <row r="222" spans="1:14" ht="12.75" customHeight="1">
      <c r="A222" s="103" t="s">
        <v>1301</v>
      </c>
      <c r="B222" s="149">
        <f aca="true" t="shared" si="55" ref="B222:N222">B219+B221+B220</f>
        <v>8335</v>
      </c>
      <c r="C222" s="149">
        <f t="shared" si="55"/>
        <v>7821</v>
      </c>
      <c r="D222" s="149">
        <f t="shared" si="55"/>
        <v>7816.018091902419</v>
      </c>
      <c r="E222" s="149">
        <f t="shared" si="55"/>
        <v>8153.024638409616</v>
      </c>
      <c r="F222" s="149">
        <f t="shared" si="55"/>
        <v>8153.024638409616</v>
      </c>
      <c r="G222" s="149">
        <f t="shared" si="55"/>
        <v>8153.024638409616</v>
      </c>
      <c r="H222" s="149">
        <f t="shared" si="55"/>
        <v>7981.872880385801</v>
      </c>
      <c r="I222" s="149">
        <f t="shared" si="55"/>
        <v>7981.872880385801</v>
      </c>
      <c r="J222" s="149">
        <f t="shared" si="55"/>
        <v>8153.024638409616</v>
      </c>
      <c r="K222" s="149">
        <f t="shared" si="55"/>
        <v>8158.015570242726</v>
      </c>
      <c r="L222" s="149">
        <f t="shared" si="55"/>
        <v>12773</v>
      </c>
      <c r="M222" s="149">
        <f t="shared" si="55"/>
        <v>8327.022657358908</v>
      </c>
      <c r="N222" s="149">
        <f t="shared" si="55"/>
        <v>101805.90063391412</v>
      </c>
    </row>
    <row r="223" spans="1:14" ht="12.75" customHeight="1">
      <c r="A223" s="103"/>
      <c r="B223" s="149"/>
      <c r="C223" s="149"/>
      <c r="D223" s="149"/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</row>
    <row r="224" spans="1:14" ht="12.75" customHeight="1">
      <c r="A224" s="103" t="s">
        <v>1293</v>
      </c>
      <c r="B224" s="149"/>
      <c r="C224" s="149"/>
      <c r="D224" s="149"/>
      <c r="E224" s="149"/>
      <c r="F224" s="149"/>
      <c r="G224" s="149"/>
      <c r="H224" s="149"/>
      <c r="I224" s="149"/>
      <c r="J224" s="149"/>
      <c r="K224" s="149"/>
      <c r="L224" s="149"/>
      <c r="M224" s="149"/>
      <c r="N224" s="149"/>
    </row>
    <row r="225" spans="1:14" ht="12.75" customHeight="1">
      <c r="A225" s="70" t="s">
        <v>1728</v>
      </c>
      <c r="B225" s="72"/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>
        <f aca="true" t="shared" si="56" ref="N225:N231">SUM(B225:M225)</f>
        <v>0</v>
      </c>
    </row>
    <row r="226" spans="1:14" ht="12.75" customHeight="1">
      <c r="A226" s="70" t="s">
        <v>472</v>
      </c>
      <c r="B226" s="72"/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>
        <f t="shared" si="56"/>
        <v>0</v>
      </c>
    </row>
    <row r="227" spans="1:14" ht="12.75" customHeight="1">
      <c r="A227" s="70" t="s">
        <v>733</v>
      </c>
      <c r="B227" s="72"/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>
        <f t="shared" si="56"/>
        <v>0</v>
      </c>
    </row>
    <row r="228" spans="1:14" ht="12.75" customHeight="1">
      <c r="A228" s="70" t="s">
        <v>1321</v>
      </c>
      <c r="B228" s="72"/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>
        <f t="shared" si="56"/>
        <v>0</v>
      </c>
    </row>
    <row r="229" spans="1:14" ht="12.75" customHeight="1">
      <c r="A229" s="70" t="s">
        <v>1322</v>
      </c>
      <c r="B229" s="72"/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>
        <f t="shared" si="56"/>
        <v>0</v>
      </c>
    </row>
    <row r="230" spans="1:14" ht="12.75" customHeight="1">
      <c r="A230" s="70" t="s">
        <v>1323</v>
      </c>
      <c r="B230" s="72"/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>
        <f t="shared" si="56"/>
        <v>0</v>
      </c>
    </row>
    <row r="231" spans="1:14" ht="12.75" customHeight="1">
      <c r="A231" s="70" t="s">
        <v>1324</v>
      </c>
      <c r="B231" s="72"/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>
        <f t="shared" si="56"/>
        <v>0</v>
      </c>
    </row>
    <row r="232" spans="1:14" ht="12.75" customHeight="1">
      <c r="A232" s="152" t="s">
        <v>1302</v>
      </c>
      <c r="B232" s="153">
        <f aca="true" t="shared" si="57" ref="B232:N232">SUM(B225:B231)</f>
        <v>0</v>
      </c>
      <c r="C232" s="153">
        <f t="shared" si="57"/>
        <v>0</v>
      </c>
      <c r="D232" s="153">
        <f t="shared" si="57"/>
        <v>0</v>
      </c>
      <c r="E232" s="153">
        <f t="shared" si="57"/>
        <v>0</v>
      </c>
      <c r="F232" s="153">
        <f t="shared" si="57"/>
        <v>0</v>
      </c>
      <c r="G232" s="153">
        <f t="shared" si="57"/>
        <v>0</v>
      </c>
      <c r="H232" s="153">
        <f t="shared" si="57"/>
        <v>0</v>
      </c>
      <c r="I232" s="153">
        <f t="shared" si="57"/>
        <v>0</v>
      </c>
      <c r="J232" s="153">
        <f t="shared" si="57"/>
        <v>0</v>
      </c>
      <c r="K232" s="153">
        <f t="shared" si="57"/>
        <v>0</v>
      </c>
      <c r="L232" s="153">
        <f t="shared" si="57"/>
        <v>0</v>
      </c>
      <c r="M232" s="153">
        <f t="shared" si="57"/>
        <v>0</v>
      </c>
      <c r="N232" s="153">
        <f t="shared" si="57"/>
        <v>0</v>
      </c>
    </row>
    <row r="233" spans="1:14" ht="12.75" customHeight="1">
      <c r="A233" s="17" t="s">
        <v>1325</v>
      </c>
      <c r="B233" s="150">
        <v>5381.635172453884</v>
      </c>
      <c r="C233" s="150">
        <v>5129.331783184728</v>
      </c>
      <c r="D233" s="150">
        <v>5129.331783184728</v>
      </c>
      <c r="E233" s="150">
        <v>5382.03363053648</v>
      </c>
      <c r="F233" s="150">
        <v>5382.03363053648</v>
      </c>
      <c r="G233" s="150">
        <v>5382.03363053648</v>
      </c>
      <c r="H233" s="150">
        <v>5382.03363053648</v>
      </c>
      <c r="I233" s="150">
        <v>5382.03363053648</v>
      </c>
      <c r="J233" s="150">
        <v>5382.03363053648</v>
      </c>
      <c r="K233" s="150">
        <v>5382.03363053648</v>
      </c>
      <c r="L233" s="150">
        <v>8772.432216884821</v>
      </c>
      <c r="M233" s="150">
        <v>5382.03363053648</v>
      </c>
      <c r="N233" s="150">
        <f aca="true" t="shared" si="58" ref="N233:N240">SUM(B233:M233)</f>
        <v>67469</v>
      </c>
    </row>
    <row r="234" spans="1:14" ht="12.75" customHeight="1">
      <c r="A234" s="17" t="s">
        <v>575</v>
      </c>
      <c r="B234" s="150">
        <v>1503.0407378115315</v>
      </c>
      <c r="C234" s="150">
        <v>1426.0868129800604</v>
      </c>
      <c r="D234" s="150">
        <v>1426.0868129800604</v>
      </c>
      <c r="E234" s="150">
        <v>1502.682288447541</v>
      </c>
      <c r="F234" s="150">
        <v>1502.682288447541</v>
      </c>
      <c r="G234" s="150">
        <v>1502.682288447541</v>
      </c>
      <c r="H234" s="150">
        <v>1502.682288447541</v>
      </c>
      <c r="I234" s="150">
        <v>1502.682288447541</v>
      </c>
      <c r="J234" s="150">
        <v>1502.682288447541</v>
      </c>
      <c r="K234" s="150">
        <v>1502.682288447541</v>
      </c>
      <c r="L234" s="150">
        <v>2888.32732864802</v>
      </c>
      <c r="M234" s="150">
        <v>1502.682288447541</v>
      </c>
      <c r="N234" s="150">
        <f t="shared" si="58"/>
        <v>19264.999999999996</v>
      </c>
    </row>
    <row r="235" spans="1:14" ht="12.75" customHeight="1">
      <c r="A235" s="17" t="s">
        <v>1326</v>
      </c>
      <c r="B235" s="150">
        <v>1450.4086651195712</v>
      </c>
      <c r="C235" s="150">
        <v>1265.2026355735336</v>
      </c>
      <c r="D235" s="150">
        <v>1253.5512472409664</v>
      </c>
      <c r="E235" s="150">
        <v>1253.5512472409664</v>
      </c>
      <c r="F235" s="150">
        <v>1253.5512472409664</v>
      </c>
      <c r="G235" s="150">
        <v>1253.5512472409664</v>
      </c>
      <c r="H235" s="150">
        <v>1059.9140245104559</v>
      </c>
      <c r="I235" s="150">
        <v>1059.9140245104559</v>
      </c>
      <c r="J235" s="150">
        <v>1253.5512472409664</v>
      </c>
      <c r="K235" s="150">
        <v>1259.1978744807905</v>
      </c>
      <c r="L235" s="150">
        <v>1259.1978744807905</v>
      </c>
      <c r="M235" s="150">
        <v>1450.4086651195712</v>
      </c>
      <c r="N235" s="150">
        <f t="shared" si="58"/>
        <v>15072</v>
      </c>
    </row>
    <row r="236" spans="1:14" ht="12.75" customHeight="1">
      <c r="A236" s="17" t="s">
        <v>1327</v>
      </c>
      <c r="B236" s="150"/>
      <c r="C236" s="150"/>
      <c r="D236" s="150"/>
      <c r="E236" s="150"/>
      <c r="F236" s="150"/>
      <c r="G236" s="150"/>
      <c r="H236" s="150"/>
      <c r="I236" s="150"/>
      <c r="J236" s="150"/>
      <c r="K236" s="150"/>
      <c r="L236" s="150"/>
      <c r="M236" s="150"/>
      <c r="N236" s="150">
        <f t="shared" si="58"/>
        <v>0</v>
      </c>
    </row>
    <row r="237" spans="1:14" ht="12.75" customHeight="1">
      <c r="A237" s="17" t="s">
        <v>1328</v>
      </c>
      <c r="N237" s="150">
        <f t="shared" si="58"/>
        <v>0</v>
      </c>
    </row>
    <row r="238" spans="1:14" ht="12.75" customHeight="1">
      <c r="A238" s="17" t="s">
        <v>568</v>
      </c>
      <c r="N238" s="150">
        <f t="shared" si="58"/>
        <v>0</v>
      </c>
    </row>
    <row r="239" spans="1:14" ht="12.75" customHeight="1">
      <c r="A239" s="17" t="s">
        <v>675</v>
      </c>
      <c r="N239" s="150">
        <f t="shared" si="58"/>
        <v>0</v>
      </c>
    </row>
    <row r="240" spans="1:14" ht="12.75" customHeight="1">
      <c r="A240" s="17" t="s">
        <v>1643</v>
      </c>
      <c r="B240" s="150"/>
      <c r="C240" s="150"/>
      <c r="D240" s="150"/>
      <c r="E240" s="150"/>
      <c r="F240" s="150"/>
      <c r="G240" s="150"/>
      <c r="H240" s="150"/>
      <c r="I240" s="150"/>
      <c r="J240" s="150"/>
      <c r="K240" s="150"/>
      <c r="L240" s="150"/>
      <c r="M240" s="150"/>
      <c r="N240" s="150">
        <f t="shared" si="58"/>
        <v>0</v>
      </c>
    </row>
    <row r="241" spans="1:14" ht="12.75" customHeight="1">
      <c r="A241" s="152" t="s">
        <v>1303</v>
      </c>
      <c r="B241" s="153">
        <f aca="true" t="shared" si="59" ref="B241:N241">SUM(B233:B240)</f>
        <v>8335.084575384986</v>
      </c>
      <c r="C241" s="153">
        <f t="shared" si="59"/>
        <v>7820.6212317383215</v>
      </c>
      <c r="D241" s="153">
        <f t="shared" si="59"/>
        <v>7808.969843405755</v>
      </c>
      <c r="E241" s="153">
        <f t="shared" si="59"/>
        <v>8138.267166224987</v>
      </c>
      <c r="F241" s="153">
        <f t="shared" si="59"/>
        <v>8138.267166224987</v>
      </c>
      <c r="G241" s="153">
        <f t="shared" si="59"/>
        <v>8138.267166224987</v>
      </c>
      <c r="H241" s="153">
        <f t="shared" si="59"/>
        <v>7944.629943494476</v>
      </c>
      <c r="I241" s="153">
        <f t="shared" si="59"/>
        <v>7944.629943494476</v>
      </c>
      <c r="J241" s="153">
        <f t="shared" si="59"/>
        <v>8138.267166224987</v>
      </c>
      <c r="K241" s="153">
        <f t="shared" si="59"/>
        <v>8143.913793464811</v>
      </c>
      <c r="L241" s="153">
        <f t="shared" si="59"/>
        <v>12919.957420013632</v>
      </c>
      <c r="M241" s="153">
        <f t="shared" si="59"/>
        <v>8335.124584103592</v>
      </c>
      <c r="N241" s="153">
        <f t="shared" si="59"/>
        <v>101806</v>
      </c>
    </row>
    <row r="242" spans="1:14" ht="12.75" customHeight="1">
      <c r="A242" s="70" t="s">
        <v>1079</v>
      </c>
      <c r="B242" s="72"/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>
        <f>SUM(B242:M242)</f>
        <v>0</v>
      </c>
    </row>
    <row r="243" spans="1:14" ht="12.75" customHeight="1">
      <c r="A243" s="17" t="s">
        <v>883</v>
      </c>
      <c r="B243" s="150"/>
      <c r="C243" s="150"/>
      <c r="D243" s="150"/>
      <c r="E243" s="150"/>
      <c r="F243" s="150"/>
      <c r="G243" s="150"/>
      <c r="H243" s="150"/>
      <c r="I243" s="150"/>
      <c r="J243" s="150"/>
      <c r="K243" s="150"/>
      <c r="L243" s="150"/>
      <c r="M243" s="150"/>
      <c r="N243" s="150">
        <f>SUM(B243:M243)</f>
        <v>0</v>
      </c>
    </row>
    <row r="244" spans="1:14" ht="12.75" customHeight="1">
      <c r="A244" s="103" t="s">
        <v>1304</v>
      </c>
      <c r="B244" s="149">
        <f aca="true" t="shared" si="60" ref="B244:N244">B232+B241+B243+B242</f>
        <v>8335.084575384986</v>
      </c>
      <c r="C244" s="149">
        <f t="shared" si="60"/>
        <v>7820.6212317383215</v>
      </c>
      <c r="D244" s="149">
        <f t="shared" si="60"/>
        <v>7808.969843405755</v>
      </c>
      <c r="E244" s="149">
        <f t="shared" si="60"/>
        <v>8138.267166224987</v>
      </c>
      <c r="F244" s="149">
        <f t="shared" si="60"/>
        <v>8138.267166224987</v>
      </c>
      <c r="G244" s="149">
        <f t="shared" si="60"/>
        <v>8138.267166224987</v>
      </c>
      <c r="H244" s="149">
        <f t="shared" si="60"/>
        <v>7944.629943494476</v>
      </c>
      <c r="I244" s="149">
        <f t="shared" si="60"/>
        <v>7944.629943494476</v>
      </c>
      <c r="J244" s="149">
        <f t="shared" si="60"/>
        <v>8138.267166224987</v>
      </c>
      <c r="K244" s="149">
        <f t="shared" si="60"/>
        <v>8143.913793464811</v>
      </c>
      <c r="L244" s="149">
        <f t="shared" si="60"/>
        <v>12919.957420013632</v>
      </c>
      <c r="M244" s="149">
        <f t="shared" si="60"/>
        <v>8335.124584103592</v>
      </c>
      <c r="N244" s="149">
        <f t="shared" si="60"/>
        <v>101806</v>
      </c>
    </row>
    <row r="245" spans="1:14" s="172" customFormat="1" ht="12.75" customHeight="1">
      <c r="A245" s="361"/>
      <c r="B245" s="359"/>
      <c r="C245" s="359"/>
      <c r="D245" s="359"/>
      <c r="E245" s="359"/>
      <c r="F245" s="359"/>
      <c r="G245" s="359"/>
      <c r="H245" s="359"/>
      <c r="I245" s="359"/>
      <c r="J245" s="359"/>
      <c r="K245" s="359"/>
      <c r="L245" s="359"/>
      <c r="M245" s="359"/>
      <c r="N245" s="359"/>
    </row>
    <row r="246" spans="1:14" ht="12.75" customHeight="1">
      <c r="A246" s="103"/>
      <c r="B246" s="149"/>
      <c r="C246" s="149"/>
      <c r="D246" s="149"/>
      <c r="E246" s="149"/>
      <c r="F246" s="149"/>
      <c r="G246" s="149"/>
      <c r="H246" s="149"/>
      <c r="I246" s="149"/>
      <c r="J246" s="149"/>
      <c r="K246" s="149"/>
      <c r="L246" s="430" t="s">
        <v>738</v>
      </c>
      <c r="M246" s="430"/>
      <c r="N246" s="430"/>
    </row>
    <row r="247" spans="1:14" ht="15.75">
      <c r="A247" s="421" t="s">
        <v>242</v>
      </c>
      <c r="B247" s="421"/>
      <c r="C247" s="421"/>
      <c r="D247" s="421"/>
      <c r="E247" s="421"/>
      <c r="F247" s="421"/>
      <c r="G247" s="421"/>
      <c r="H247" s="421"/>
      <c r="I247" s="421"/>
      <c r="J247" s="421"/>
      <c r="K247" s="421"/>
      <c r="L247" s="421"/>
      <c r="M247" s="421"/>
      <c r="N247" s="421"/>
    </row>
    <row r="248" spans="1:14" ht="15.75">
      <c r="A248" s="421" t="s">
        <v>739</v>
      </c>
      <c r="B248" s="421"/>
      <c r="C248" s="421"/>
      <c r="D248" s="421"/>
      <c r="E248" s="421"/>
      <c r="F248" s="421"/>
      <c r="G248" s="421"/>
      <c r="H248" s="421"/>
      <c r="I248" s="421"/>
      <c r="J248" s="421"/>
      <c r="K248" s="421"/>
      <c r="L248" s="421"/>
      <c r="M248" s="421"/>
      <c r="N248" s="421"/>
    </row>
    <row r="249" spans="1:14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2.75" customHeight="1">
      <c r="A250" s="151" t="s">
        <v>1269</v>
      </c>
      <c r="B250" s="151" t="s">
        <v>1295</v>
      </c>
      <c r="C250" s="151" t="s">
        <v>530</v>
      </c>
      <c r="D250" s="151" t="s">
        <v>531</v>
      </c>
      <c r="E250" s="151" t="s">
        <v>532</v>
      </c>
      <c r="F250" s="151" t="s">
        <v>533</v>
      </c>
      <c r="G250" s="151" t="s">
        <v>534</v>
      </c>
      <c r="H250" s="151" t="s">
        <v>535</v>
      </c>
      <c r="I250" s="151" t="s">
        <v>536</v>
      </c>
      <c r="J250" s="151" t="s">
        <v>537</v>
      </c>
      <c r="K250" s="151" t="s">
        <v>1289</v>
      </c>
      <c r="L250" s="151" t="s">
        <v>1290</v>
      </c>
      <c r="M250" s="151" t="s">
        <v>1291</v>
      </c>
      <c r="N250" s="151" t="s">
        <v>360</v>
      </c>
    </row>
    <row r="251" spans="1:14" ht="12.75" customHeight="1">
      <c r="A251" s="103" t="s">
        <v>1292</v>
      </c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</row>
    <row r="252" spans="1:14" ht="12.75" customHeight="1">
      <c r="A252" s="17" t="s">
        <v>1314</v>
      </c>
      <c r="B252" s="150"/>
      <c r="C252" s="150"/>
      <c r="D252" s="150"/>
      <c r="E252" s="150"/>
      <c r="F252" s="150"/>
      <c r="G252" s="150"/>
      <c r="H252" s="150"/>
      <c r="I252" s="150"/>
      <c r="J252" s="150"/>
      <c r="K252" s="150"/>
      <c r="L252" s="150"/>
      <c r="M252" s="150"/>
      <c r="N252" s="150">
        <f aca="true" t="shared" si="61" ref="N252:N258">SUM(B252:M252)</f>
        <v>0</v>
      </c>
    </row>
    <row r="253" spans="1:14" ht="12.75" customHeight="1">
      <c r="A253" s="17" t="s">
        <v>1296</v>
      </c>
      <c r="B253" s="214"/>
      <c r="C253" s="214"/>
      <c r="D253" s="214"/>
      <c r="E253" s="214"/>
      <c r="F253" s="214"/>
      <c r="G253" s="214"/>
      <c r="H253" s="214"/>
      <c r="I253" s="214"/>
      <c r="J253" s="214"/>
      <c r="K253" s="214"/>
      <c r="L253" s="214"/>
      <c r="M253" s="214"/>
      <c r="N253" s="150">
        <f t="shared" si="61"/>
        <v>0</v>
      </c>
    </row>
    <row r="254" spans="1:14" ht="12.75" customHeight="1">
      <c r="A254" s="17" t="s">
        <v>1257</v>
      </c>
      <c r="N254" s="150">
        <f t="shared" si="61"/>
        <v>0</v>
      </c>
    </row>
    <row r="255" spans="1:14" ht="12.75" customHeight="1">
      <c r="A255" s="70" t="s">
        <v>1315</v>
      </c>
      <c r="B255" s="239"/>
      <c r="C255" s="239"/>
      <c r="D255" s="239"/>
      <c r="E255" s="239"/>
      <c r="F255" s="239"/>
      <c r="G255" s="239"/>
      <c r="H255" s="239"/>
      <c r="I255" s="239"/>
      <c r="J255" s="239"/>
      <c r="K255" s="239"/>
      <c r="L255" s="239"/>
      <c r="M255" s="239"/>
      <c r="N255" s="150">
        <f t="shared" si="61"/>
        <v>0</v>
      </c>
    </row>
    <row r="256" spans="1:14" ht="12.75" customHeight="1">
      <c r="A256" s="70" t="s">
        <v>1316</v>
      </c>
      <c r="C256" s="17"/>
      <c r="E256" s="17"/>
      <c r="G256" s="17"/>
      <c r="N256" s="150">
        <f t="shared" si="61"/>
        <v>0</v>
      </c>
    </row>
    <row r="257" spans="1:14" ht="12.75" customHeight="1">
      <c r="A257" s="70" t="s">
        <v>704</v>
      </c>
      <c r="B257" s="72"/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150">
        <f t="shared" si="61"/>
        <v>0</v>
      </c>
    </row>
    <row r="258" spans="1:14" ht="12.75" customHeight="1">
      <c r="A258" s="70" t="s">
        <v>1645</v>
      </c>
      <c r="B258" s="72"/>
      <c r="C258" s="72">
        <v>400</v>
      </c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150">
        <f t="shared" si="61"/>
        <v>400</v>
      </c>
    </row>
    <row r="259" spans="1:14" ht="12.75" customHeight="1">
      <c r="A259" s="152" t="s">
        <v>1297</v>
      </c>
      <c r="B259" s="153">
        <f>SUM(B252:B258)</f>
        <v>0</v>
      </c>
      <c r="C259" s="153">
        <f aca="true" t="shared" si="62" ref="C259:N259">SUM(C252:C258)</f>
        <v>400</v>
      </c>
      <c r="D259" s="153">
        <f t="shared" si="62"/>
        <v>0</v>
      </c>
      <c r="E259" s="153">
        <f t="shared" si="62"/>
        <v>0</v>
      </c>
      <c r="F259" s="153">
        <f t="shared" si="62"/>
        <v>0</v>
      </c>
      <c r="G259" s="153">
        <f t="shared" si="62"/>
        <v>0</v>
      </c>
      <c r="H259" s="153">
        <f t="shared" si="62"/>
        <v>0</v>
      </c>
      <c r="I259" s="153">
        <f t="shared" si="62"/>
        <v>0</v>
      </c>
      <c r="J259" s="153">
        <f t="shared" si="62"/>
        <v>0</v>
      </c>
      <c r="K259" s="153">
        <f t="shared" si="62"/>
        <v>0</v>
      </c>
      <c r="L259" s="153">
        <f t="shared" si="62"/>
        <v>0</v>
      </c>
      <c r="M259" s="153">
        <f t="shared" si="62"/>
        <v>0</v>
      </c>
      <c r="N259" s="153">
        <f t="shared" si="62"/>
        <v>400</v>
      </c>
    </row>
    <row r="260" spans="1:14" ht="12.75" customHeight="1">
      <c r="A260" s="17" t="s">
        <v>412</v>
      </c>
      <c r="B260" s="150">
        <v>5229.7207442718745</v>
      </c>
      <c r="C260" s="150">
        <v>5229.7207442718745</v>
      </c>
      <c r="D260" s="150">
        <v>5229.7207442718745</v>
      </c>
      <c r="E260" s="150">
        <v>5228.648640798264</v>
      </c>
      <c r="F260" s="150">
        <v>5228.648640798264</v>
      </c>
      <c r="G260" s="150">
        <v>5228.648640798264</v>
      </c>
      <c r="H260" s="150">
        <v>5228.648640798264</v>
      </c>
      <c r="I260" s="150">
        <v>5228.648640798264</v>
      </c>
      <c r="J260" s="150">
        <v>5228.648640798264</v>
      </c>
      <c r="K260" s="150">
        <v>5228.648640798264</v>
      </c>
      <c r="L260" s="150">
        <v>5228.648640798264</v>
      </c>
      <c r="M260" s="150">
        <v>5228.648640798264</v>
      </c>
      <c r="N260" s="150">
        <f aca="true" t="shared" si="63" ref="N260:N265">SUM(B260:M260)</f>
        <v>62747.00000000001</v>
      </c>
    </row>
    <row r="261" spans="1:14" ht="12.75" customHeight="1">
      <c r="A261" s="17" t="s">
        <v>1298</v>
      </c>
      <c r="B261" s="150"/>
      <c r="C261" s="150"/>
      <c r="D261" s="150"/>
      <c r="E261" s="150"/>
      <c r="F261" s="150"/>
      <c r="G261" s="150"/>
      <c r="H261" s="150"/>
      <c r="I261" s="150"/>
      <c r="J261" s="150"/>
      <c r="K261" s="150"/>
      <c r="L261" s="150"/>
      <c r="M261" s="150"/>
      <c r="N261" s="150">
        <f t="shared" si="63"/>
        <v>0</v>
      </c>
    </row>
    <row r="262" spans="1:14" ht="12.75" customHeight="1">
      <c r="A262" s="17" t="s">
        <v>1014</v>
      </c>
      <c r="B262" s="150"/>
      <c r="C262" s="150"/>
      <c r="D262" s="150"/>
      <c r="E262" s="150"/>
      <c r="F262" s="150"/>
      <c r="G262" s="150"/>
      <c r="H262" s="150"/>
      <c r="I262" s="150"/>
      <c r="J262" s="150"/>
      <c r="K262" s="150"/>
      <c r="L262" s="150"/>
      <c r="M262" s="150"/>
      <c r="N262" s="150">
        <f t="shared" si="63"/>
        <v>0</v>
      </c>
    </row>
    <row r="263" spans="1:14" ht="12.75" customHeight="1">
      <c r="A263" s="70" t="s">
        <v>1318</v>
      </c>
      <c r="B263" s="150">
        <v>650.3376623376624</v>
      </c>
      <c r="C263" s="150">
        <v>650.3376623376624</v>
      </c>
      <c r="D263" s="150">
        <v>649.3246753246754</v>
      </c>
      <c r="E263" s="150">
        <v>649.3246753246754</v>
      </c>
      <c r="F263" s="150">
        <v>649.3246753246754</v>
      </c>
      <c r="G263" s="150">
        <v>649.3246753246754</v>
      </c>
      <c r="H263" s="150">
        <v>650.3376623376624</v>
      </c>
      <c r="I263" s="150">
        <v>650.3376623376624</v>
      </c>
      <c r="J263" s="150">
        <v>650.3376623376624</v>
      </c>
      <c r="K263" s="150">
        <v>650.3376623376624</v>
      </c>
      <c r="L263" s="150">
        <v>650.3376623376624</v>
      </c>
      <c r="M263" s="150">
        <v>650.3376623376624</v>
      </c>
      <c r="N263" s="72">
        <f t="shared" si="63"/>
        <v>7800.000000000002</v>
      </c>
    </row>
    <row r="264" spans="1:14" ht="12.75" customHeight="1">
      <c r="A264" s="17" t="s">
        <v>1317</v>
      </c>
      <c r="B264" s="150"/>
      <c r="C264" s="150"/>
      <c r="D264" s="150"/>
      <c r="E264" s="150"/>
      <c r="F264" s="150"/>
      <c r="G264" s="150"/>
      <c r="H264" s="150"/>
      <c r="I264" s="150"/>
      <c r="J264" s="150"/>
      <c r="K264" s="150"/>
      <c r="L264" s="150"/>
      <c r="M264" s="150"/>
      <c r="N264" s="150">
        <f t="shared" si="63"/>
        <v>0</v>
      </c>
    </row>
    <row r="265" spans="1:14" ht="12.75" customHeight="1">
      <c r="A265" s="17" t="s">
        <v>1645</v>
      </c>
      <c r="B265" s="150">
        <v>9342.058708482584</v>
      </c>
      <c r="C265" s="150">
        <v>7297</v>
      </c>
      <c r="D265" s="150">
        <v>8381</v>
      </c>
      <c r="E265" s="150">
        <v>9318</v>
      </c>
      <c r="F265" s="150">
        <v>8601</v>
      </c>
      <c r="G265" s="150">
        <v>8989</v>
      </c>
      <c r="H265" s="150">
        <v>8476</v>
      </c>
      <c r="I265" s="150">
        <v>8476</v>
      </c>
      <c r="J265" s="150">
        <v>8665</v>
      </c>
      <c r="K265" s="150">
        <v>9040</v>
      </c>
      <c r="L265" s="150">
        <v>14771</v>
      </c>
      <c r="M265" s="150">
        <v>9266</v>
      </c>
      <c r="N265" s="150">
        <f t="shared" si="63"/>
        <v>110622.05870848258</v>
      </c>
    </row>
    <row r="266" spans="1:14" ht="12.75" customHeight="1">
      <c r="A266" s="152" t="s">
        <v>1299</v>
      </c>
      <c r="B266" s="153">
        <f>SUM(B260:B265)</f>
        <v>15222.117115092122</v>
      </c>
      <c r="C266" s="153">
        <f aca="true" t="shared" si="64" ref="C266:M266">SUM(C260:C265)</f>
        <v>13177.058406609536</v>
      </c>
      <c r="D266" s="153">
        <f t="shared" si="64"/>
        <v>14260.04541959655</v>
      </c>
      <c r="E266" s="153">
        <f t="shared" si="64"/>
        <v>15195.97331612294</v>
      </c>
      <c r="F266" s="153">
        <f t="shared" si="64"/>
        <v>14478.97331612294</v>
      </c>
      <c r="G266" s="153">
        <f t="shared" si="64"/>
        <v>14866.97331612294</v>
      </c>
      <c r="H266" s="153">
        <f t="shared" si="64"/>
        <v>14354.986303135927</v>
      </c>
      <c r="I266" s="153">
        <f t="shared" si="64"/>
        <v>14354.986303135927</v>
      </c>
      <c r="J266" s="153">
        <f t="shared" si="64"/>
        <v>14543.986303135927</v>
      </c>
      <c r="K266" s="153">
        <f t="shared" si="64"/>
        <v>14918.986303135927</v>
      </c>
      <c r="L266" s="153">
        <f t="shared" si="64"/>
        <v>20649.986303135927</v>
      </c>
      <c r="M266" s="153">
        <f t="shared" si="64"/>
        <v>15144.986303135927</v>
      </c>
      <c r="N266" s="153">
        <f>SUM(N260:N265)</f>
        <v>181169.0587084826</v>
      </c>
    </row>
    <row r="267" spans="1:14" ht="12.75" customHeight="1">
      <c r="A267" s="70" t="s">
        <v>1319</v>
      </c>
      <c r="B267" s="72"/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>
        <f>SUM(B267:M267)</f>
        <v>0</v>
      </c>
    </row>
    <row r="268" spans="1:14" ht="12.75" customHeight="1">
      <c r="A268" s="70" t="s">
        <v>1300</v>
      </c>
      <c r="B268" s="72">
        <f>B259+B266+B267</f>
        <v>15222.117115092122</v>
      </c>
      <c r="C268" s="72">
        <f aca="true" t="shared" si="65" ref="C268:N268">C259+C266+C267</f>
        <v>13577.058406609536</v>
      </c>
      <c r="D268" s="72">
        <f t="shared" si="65"/>
        <v>14260.04541959655</v>
      </c>
      <c r="E268" s="72">
        <f t="shared" si="65"/>
        <v>15195.97331612294</v>
      </c>
      <c r="F268" s="72">
        <f t="shared" si="65"/>
        <v>14478.97331612294</v>
      </c>
      <c r="G268" s="72">
        <f t="shared" si="65"/>
        <v>14866.97331612294</v>
      </c>
      <c r="H268" s="72">
        <f t="shared" si="65"/>
        <v>14354.986303135927</v>
      </c>
      <c r="I268" s="72">
        <f t="shared" si="65"/>
        <v>14354.986303135927</v>
      </c>
      <c r="J268" s="72">
        <f t="shared" si="65"/>
        <v>14543.986303135927</v>
      </c>
      <c r="K268" s="72">
        <f t="shared" si="65"/>
        <v>14918.986303135927</v>
      </c>
      <c r="L268" s="72">
        <f t="shared" si="65"/>
        <v>20649.986303135927</v>
      </c>
      <c r="M268" s="72">
        <f t="shared" si="65"/>
        <v>15144.986303135927</v>
      </c>
      <c r="N268" s="72">
        <f t="shared" si="65"/>
        <v>181569.0587084826</v>
      </c>
    </row>
    <row r="269" spans="1:14" ht="12.75" customHeight="1">
      <c r="A269" s="70" t="s">
        <v>1320</v>
      </c>
      <c r="B269" s="72"/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>
        <f>SUM(B269:M269)</f>
        <v>0</v>
      </c>
    </row>
    <row r="270" spans="1:14" ht="12.75" customHeight="1">
      <c r="A270" s="17" t="s">
        <v>1644</v>
      </c>
      <c r="B270" s="150"/>
      <c r="C270" s="150">
        <v>656</v>
      </c>
      <c r="D270" s="150"/>
      <c r="E270" s="150"/>
      <c r="F270" s="150"/>
      <c r="G270" s="150"/>
      <c r="H270" s="150"/>
      <c r="I270" s="150"/>
      <c r="J270" s="150"/>
      <c r="K270" s="150"/>
      <c r="L270" s="150"/>
      <c r="M270" s="150"/>
      <c r="N270" s="72">
        <f>SUM(B270:M270)</f>
        <v>656</v>
      </c>
    </row>
    <row r="271" spans="1:14" ht="12.75" customHeight="1">
      <c r="A271" s="103" t="s">
        <v>1301</v>
      </c>
      <c r="B271" s="149">
        <f aca="true" t="shared" si="66" ref="B271:N271">B268+B270+B269</f>
        <v>15222.117115092122</v>
      </c>
      <c r="C271" s="149">
        <f t="shared" si="66"/>
        <v>14233.058406609536</v>
      </c>
      <c r="D271" s="149">
        <f t="shared" si="66"/>
        <v>14260.04541959655</v>
      </c>
      <c r="E271" s="149">
        <f t="shared" si="66"/>
        <v>15195.97331612294</v>
      </c>
      <c r="F271" s="149">
        <f t="shared" si="66"/>
        <v>14478.97331612294</v>
      </c>
      <c r="G271" s="149">
        <f t="shared" si="66"/>
        <v>14866.97331612294</v>
      </c>
      <c r="H271" s="149">
        <f t="shared" si="66"/>
        <v>14354.986303135927</v>
      </c>
      <c r="I271" s="149">
        <f t="shared" si="66"/>
        <v>14354.986303135927</v>
      </c>
      <c r="J271" s="149">
        <f t="shared" si="66"/>
        <v>14543.986303135927</v>
      </c>
      <c r="K271" s="149">
        <f t="shared" si="66"/>
        <v>14918.986303135927</v>
      </c>
      <c r="L271" s="149">
        <f t="shared" si="66"/>
        <v>20649.986303135927</v>
      </c>
      <c r="M271" s="149">
        <f t="shared" si="66"/>
        <v>15144.986303135927</v>
      </c>
      <c r="N271" s="149">
        <f t="shared" si="66"/>
        <v>182225.0587084826</v>
      </c>
    </row>
    <row r="272" spans="1:14" ht="12.75" customHeight="1">
      <c r="A272" s="103"/>
      <c r="B272" s="149"/>
      <c r="C272" s="149"/>
      <c r="D272" s="149"/>
      <c r="E272" s="149"/>
      <c r="F272" s="149"/>
      <c r="G272" s="149"/>
      <c r="H272" s="149"/>
      <c r="I272" s="149"/>
      <c r="J272" s="149"/>
      <c r="K272" s="149"/>
      <c r="L272" s="149"/>
      <c r="M272" s="149"/>
      <c r="N272" s="149"/>
    </row>
    <row r="273" spans="1:14" ht="12.75" customHeight="1">
      <c r="A273" s="103" t="s">
        <v>1293</v>
      </c>
      <c r="B273" s="149"/>
      <c r="C273" s="149"/>
      <c r="D273" s="149"/>
      <c r="E273" s="149"/>
      <c r="F273" s="149"/>
      <c r="G273" s="149"/>
      <c r="H273" s="149"/>
      <c r="I273" s="149"/>
      <c r="J273" s="149"/>
      <c r="K273" s="149"/>
      <c r="L273" s="149"/>
      <c r="M273" s="149"/>
      <c r="N273" s="149"/>
    </row>
    <row r="274" spans="1:14" ht="12.75" customHeight="1">
      <c r="A274" s="70" t="s">
        <v>1728</v>
      </c>
      <c r="B274" s="72"/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>
        <f aca="true" t="shared" si="67" ref="N274:N280">SUM(B274:M274)</f>
        <v>0</v>
      </c>
    </row>
    <row r="275" spans="1:14" ht="12.75" customHeight="1">
      <c r="A275" s="70" t="s">
        <v>472</v>
      </c>
      <c r="B275" s="72"/>
      <c r="C275" s="72">
        <v>400</v>
      </c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>
        <f t="shared" si="67"/>
        <v>400</v>
      </c>
    </row>
    <row r="276" spans="1:14" ht="12.75" customHeight="1">
      <c r="A276" s="70" t="s">
        <v>733</v>
      </c>
      <c r="B276" s="72"/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>
        <f t="shared" si="67"/>
        <v>0</v>
      </c>
    </row>
    <row r="277" spans="1:14" ht="12.75" customHeight="1">
      <c r="A277" s="70" t="s">
        <v>1321</v>
      </c>
      <c r="B277" s="72"/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>
        <f t="shared" si="67"/>
        <v>0</v>
      </c>
    </row>
    <row r="278" spans="1:14" ht="12.75" customHeight="1">
      <c r="A278" s="70" t="s">
        <v>1322</v>
      </c>
      <c r="B278" s="72"/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>
        <f t="shared" si="67"/>
        <v>0</v>
      </c>
    </row>
    <row r="279" spans="1:14" ht="12.75" customHeight="1">
      <c r="A279" s="70" t="s">
        <v>1323</v>
      </c>
      <c r="B279" s="72"/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>
        <f t="shared" si="67"/>
        <v>0</v>
      </c>
    </row>
    <row r="280" spans="1:14" ht="12.75" customHeight="1">
      <c r="A280" s="70" t="s">
        <v>1324</v>
      </c>
      <c r="B280" s="72"/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>
        <f t="shared" si="67"/>
        <v>0</v>
      </c>
    </row>
    <row r="281" spans="1:14" ht="12.75" customHeight="1">
      <c r="A281" s="152" t="s">
        <v>1302</v>
      </c>
      <c r="B281" s="153">
        <f aca="true" t="shared" si="68" ref="B281:N281">SUM(B274:B280)</f>
        <v>0</v>
      </c>
      <c r="C281" s="153">
        <f t="shared" si="68"/>
        <v>400</v>
      </c>
      <c r="D281" s="153">
        <f t="shared" si="68"/>
        <v>0</v>
      </c>
      <c r="E281" s="153">
        <f t="shared" si="68"/>
        <v>0</v>
      </c>
      <c r="F281" s="153">
        <f t="shared" si="68"/>
        <v>0</v>
      </c>
      <c r="G281" s="153">
        <f t="shared" si="68"/>
        <v>0</v>
      </c>
      <c r="H281" s="153">
        <f t="shared" si="68"/>
        <v>0</v>
      </c>
      <c r="I281" s="153">
        <f t="shared" si="68"/>
        <v>0</v>
      </c>
      <c r="J281" s="153">
        <f t="shared" si="68"/>
        <v>0</v>
      </c>
      <c r="K281" s="153">
        <f t="shared" si="68"/>
        <v>0</v>
      </c>
      <c r="L281" s="153">
        <f t="shared" si="68"/>
        <v>0</v>
      </c>
      <c r="M281" s="153">
        <f t="shared" si="68"/>
        <v>0</v>
      </c>
      <c r="N281" s="153">
        <f t="shared" si="68"/>
        <v>400</v>
      </c>
    </row>
    <row r="282" spans="1:14" ht="12.75" customHeight="1">
      <c r="A282" s="17" t="s">
        <v>1325</v>
      </c>
      <c r="B282" s="150">
        <v>7983.875973178983</v>
      </c>
      <c r="C282" s="150">
        <v>7256.413443117434</v>
      </c>
      <c r="D282" s="150">
        <v>7256.413443117434</v>
      </c>
      <c r="E282" s="150">
        <v>7983.875973178983</v>
      </c>
      <c r="F282" s="150">
        <v>7983.875973178983</v>
      </c>
      <c r="G282" s="150">
        <v>8372</v>
      </c>
      <c r="H282" s="150">
        <v>7983.875973178983</v>
      </c>
      <c r="I282" s="150">
        <v>7983.875973178983</v>
      </c>
      <c r="J282" s="150">
        <v>7983.875973178983</v>
      </c>
      <c r="K282" s="150">
        <v>7983.875973178983</v>
      </c>
      <c r="L282" s="150">
        <v>12919.289355154282</v>
      </c>
      <c r="M282" s="150">
        <v>7983.875973178983</v>
      </c>
      <c r="N282" s="150">
        <f aca="true" t="shared" si="69" ref="N282:N289">SUM(B282:M282)</f>
        <v>99675.12402682102</v>
      </c>
    </row>
    <row r="283" spans="1:14" ht="12.75" customHeight="1">
      <c r="A283" s="17" t="s">
        <v>575</v>
      </c>
      <c r="B283" s="150">
        <v>2227.843962757149</v>
      </c>
      <c r="C283" s="150">
        <v>2088.475619180804</v>
      </c>
      <c r="D283" s="150">
        <v>2088.475619180804</v>
      </c>
      <c r="E283" s="150">
        <v>2227.843962757149</v>
      </c>
      <c r="F283" s="150">
        <v>2227.843962757149</v>
      </c>
      <c r="G283" s="150">
        <v>2352</v>
      </c>
      <c r="H283" s="150">
        <v>2227.843962757149</v>
      </c>
      <c r="I283" s="150">
        <v>2227.843962757149</v>
      </c>
      <c r="J283" s="150">
        <v>2227.843962757149</v>
      </c>
      <c r="K283" s="150">
        <v>2227.843962757149</v>
      </c>
      <c r="L283" s="150">
        <v>3618.4530968240533</v>
      </c>
      <c r="M283" s="150">
        <v>2227.843962757149</v>
      </c>
      <c r="N283" s="150">
        <f t="shared" si="69"/>
        <v>27970.156037242858</v>
      </c>
    </row>
    <row r="284" spans="1:14" ht="12.75" customHeight="1">
      <c r="A284" s="17" t="s">
        <v>1326</v>
      </c>
      <c r="B284" s="150">
        <v>4944.359199777002</v>
      </c>
      <c r="C284" s="150">
        <v>4554.015052426185</v>
      </c>
      <c r="D284" s="150">
        <v>4915.315736432446</v>
      </c>
      <c r="E284" s="150">
        <v>4916.477474966228</v>
      </c>
      <c r="F284" s="150">
        <v>4163.670905075369</v>
      </c>
      <c r="G284" s="150">
        <v>4033.556189291764</v>
      </c>
      <c r="H284" s="150">
        <v>4033.556189291764</v>
      </c>
      <c r="I284" s="150">
        <v>4033.556189291764</v>
      </c>
      <c r="J284" s="150">
        <v>4163.670905075369</v>
      </c>
      <c r="K284" s="150">
        <v>4556.33852949375</v>
      </c>
      <c r="L284" s="150">
        <v>4931.580075905397</v>
      </c>
      <c r="M284" s="150">
        <v>4933.903552972962</v>
      </c>
      <c r="N284" s="150">
        <f t="shared" si="69"/>
        <v>54179.99999999999</v>
      </c>
    </row>
    <row r="285" spans="1:14" ht="12.75" customHeight="1">
      <c r="A285" s="17" t="s">
        <v>1327</v>
      </c>
      <c r="B285" s="150"/>
      <c r="C285" s="150"/>
      <c r="D285" s="150"/>
      <c r="E285" s="150"/>
      <c r="F285" s="150"/>
      <c r="G285" s="150"/>
      <c r="H285" s="150"/>
      <c r="I285" s="150"/>
      <c r="J285" s="150"/>
      <c r="K285" s="150"/>
      <c r="L285" s="150"/>
      <c r="M285" s="150"/>
      <c r="N285" s="150">
        <f t="shared" si="69"/>
        <v>0</v>
      </c>
    </row>
    <row r="286" spans="1:14" ht="12.75" customHeight="1">
      <c r="A286" s="17" t="s">
        <v>1328</v>
      </c>
      <c r="B286" s="214"/>
      <c r="C286" s="214"/>
      <c r="D286" s="214"/>
      <c r="E286" s="214"/>
      <c r="F286" s="214"/>
      <c r="G286" s="214"/>
      <c r="H286" s="214"/>
      <c r="I286" s="214"/>
      <c r="J286" s="214"/>
      <c r="K286" s="214"/>
      <c r="L286" s="214"/>
      <c r="M286" s="214"/>
      <c r="N286" s="150">
        <f t="shared" si="69"/>
        <v>0</v>
      </c>
    </row>
    <row r="287" spans="1:14" ht="12.75" customHeight="1">
      <c r="A287" s="17" t="s">
        <v>568</v>
      </c>
      <c r="B287" s="150"/>
      <c r="C287" s="150"/>
      <c r="D287" s="150"/>
      <c r="E287" s="150"/>
      <c r="F287" s="150"/>
      <c r="G287" s="150"/>
      <c r="H287" s="150"/>
      <c r="I287" s="150"/>
      <c r="J287" s="150"/>
      <c r="K287" s="150"/>
      <c r="L287" s="150"/>
      <c r="M287" s="150"/>
      <c r="N287" s="150">
        <f t="shared" si="69"/>
        <v>0</v>
      </c>
    </row>
    <row r="288" spans="1:14" ht="12.75" customHeight="1">
      <c r="A288" s="17" t="s">
        <v>675</v>
      </c>
      <c r="B288" s="150"/>
      <c r="C288" s="150"/>
      <c r="D288" s="150"/>
      <c r="E288" s="150"/>
      <c r="F288" s="150"/>
      <c r="G288" s="150"/>
      <c r="H288" s="150"/>
      <c r="I288" s="150"/>
      <c r="J288" s="150"/>
      <c r="K288" s="150"/>
      <c r="L288" s="150"/>
      <c r="M288" s="150"/>
      <c r="N288" s="150">
        <f t="shared" si="69"/>
        <v>0</v>
      </c>
    </row>
    <row r="289" spans="1:14" ht="12.75" customHeight="1">
      <c r="A289" s="17" t="s">
        <v>1643</v>
      </c>
      <c r="B289" s="150"/>
      <c r="C289" s="150"/>
      <c r="D289" s="150"/>
      <c r="E289" s="150"/>
      <c r="F289" s="150"/>
      <c r="G289" s="150"/>
      <c r="H289" s="150"/>
      <c r="I289" s="150"/>
      <c r="J289" s="150"/>
      <c r="K289" s="150"/>
      <c r="L289" s="150"/>
      <c r="M289" s="150"/>
      <c r="N289" s="150">
        <f t="shared" si="69"/>
        <v>0</v>
      </c>
    </row>
    <row r="290" spans="1:14" ht="12.75" customHeight="1">
      <c r="A290" s="152" t="s">
        <v>1303</v>
      </c>
      <c r="B290" s="153">
        <f aca="true" t="shared" si="70" ref="B290:N290">SUM(B282:B289)</f>
        <v>15156.079135713135</v>
      </c>
      <c r="C290" s="153">
        <f t="shared" si="70"/>
        <v>13898.904114724424</v>
      </c>
      <c r="D290" s="153">
        <f t="shared" si="70"/>
        <v>14260.204798730683</v>
      </c>
      <c r="E290" s="153">
        <f t="shared" si="70"/>
        <v>15128.197410902361</v>
      </c>
      <c r="F290" s="153">
        <f t="shared" si="70"/>
        <v>14375.390841011502</v>
      </c>
      <c r="G290" s="153">
        <f t="shared" si="70"/>
        <v>14757.556189291765</v>
      </c>
      <c r="H290" s="153">
        <f t="shared" si="70"/>
        <v>14245.276125227898</v>
      </c>
      <c r="I290" s="153">
        <f t="shared" si="70"/>
        <v>14245.276125227898</v>
      </c>
      <c r="J290" s="153">
        <f t="shared" si="70"/>
        <v>14375.390841011502</v>
      </c>
      <c r="K290" s="153">
        <f t="shared" si="70"/>
        <v>14768.058465429884</v>
      </c>
      <c r="L290" s="153">
        <f t="shared" si="70"/>
        <v>21469.32252788373</v>
      </c>
      <c r="M290" s="153">
        <f t="shared" si="70"/>
        <v>15145.623488909096</v>
      </c>
      <c r="N290" s="153">
        <f t="shared" si="70"/>
        <v>181825.28006406387</v>
      </c>
    </row>
    <row r="291" spans="1:14" ht="12.75" customHeight="1">
      <c r="A291" s="70" t="s">
        <v>1079</v>
      </c>
      <c r="B291" s="72"/>
      <c r="C291" s="72"/>
      <c r="D291" s="72"/>
      <c r="E291" s="72"/>
      <c r="F291" s="72"/>
      <c r="G291" s="72"/>
      <c r="H291" s="72"/>
      <c r="I291" s="72"/>
      <c r="J291" s="72"/>
      <c r="K291" s="72"/>
      <c r="L291" s="72"/>
      <c r="M291" s="72"/>
      <c r="N291" s="72">
        <f>SUM(B291:M291)</f>
        <v>0</v>
      </c>
    </row>
    <row r="292" spans="1:14" ht="12.75" customHeight="1">
      <c r="A292" s="17" t="s">
        <v>883</v>
      </c>
      <c r="B292" s="150"/>
      <c r="C292" s="150"/>
      <c r="D292" s="150"/>
      <c r="E292" s="150"/>
      <c r="F292" s="150"/>
      <c r="G292" s="150"/>
      <c r="H292" s="150"/>
      <c r="I292" s="150"/>
      <c r="J292" s="150"/>
      <c r="K292" s="150"/>
      <c r="L292" s="150"/>
      <c r="M292" s="150"/>
      <c r="N292" s="150">
        <f>SUM(B292:M292)</f>
        <v>0</v>
      </c>
    </row>
    <row r="293" spans="1:14" ht="12.75" customHeight="1">
      <c r="A293" s="103" t="s">
        <v>1304</v>
      </c>
      <c r="B293" s="149">
        <f aca="true" t="shared" si="71" ref="B293:N293">B281+B290+B292+B291</f>
        <v>15156.079135713135</v>
      </c>
      <c r="C293" s="149">
        <f t="shared" si="71"/>
        <v>14298.904114724424</v>
      </c>
      <c r="D293" s="149">
        <f t="shared" si="71"/>
        <v>14260.204798730683</v>
      </c>
      <c r="E293" s="149">
        <f t="shared" si="71"/>
        <v>15128.197410902361</v>
      </c>
      <c r="F293" s="149">
        <f t="shared" si="71"/>
        <v>14375.390841011502</v>
      </c>
      <c r="G293" s="149">
        <f t="shared" si="71"/>
        <v>14757.556189291765</v>
      </c>
      <c r="H293" s="149">
        <f t="shared" si="71"/>
        <v>14245.276125227898</v>
      </c>
      <c r="I293" s="149">
        <f t="shared" si="71"/>
        <v>14245.276125227898</v>
      </c>
      <c r="J293" s="149">
        <f t="shared" si="71"/>
        <v>14375.390841011502</v>
      </c>
      <c r="K293" s="149">
        <f t="shared" si="71"/>
        <v>14768.058465429884</v>
      </c>
      <c r="L293" s="149">
        <f t="shared" si="71"/>
        <v>21469.32252788373</v>
      </c>
      <c r="M293" s="149">
        <f t="shared" si="71"/>
        <v>15145.623488909096</v>
      </c>
      <c r="N293" s="149">
        <f t="shared" si="71"/>
        <v>182225.28006406387</v>
      </c>
    </row>
    <row r="294" spans="1:14" s="172" customFormat="1" ht="12.75" customHeight="1">
      <c r="A294" s="361"/>
      <c r="B294" s="359"/>
      <c r="C294" s="359"/>
      <c r="D294" s="359"/>
      <c r="E294" s="359"/>
      <c r="F294" s="359"/>
      <c r="G294" s="359"/>
      <c r="H294" s="359"/>
      <c r="I294" s="359"/>
      <c r="J294" s="359"/>
      <c r="K294" s="359"/>
      <c r="L294" s="359"/>
      <c r="M294" s="359"/>
      <c r="N294" s="359"/>
    </row>
    <row r="295" spans="1:14" ht="12.75" customHeight="1">
      <c r="A295" s="103"/>
      <c r="B295" s="149"/>
      <c r="C295" s="149"/>
      <c r="D295" s="149"/>
      <c r="E295" s="149"/>
      <c r="F295" s="149"/>
      <c r="G295" s="149"/>
      <c r="H295" s="149"/>
      <c r="I295" s="149"/>
      <c r="J295" s="149"/>
      <c r="K295" s="149"/>
      <c r="L295" s="430" t="s">
        <v>740</v>
      </c>
      <c r="M295" s="430"/>
      <c r="N295" s="430"/>
    </row>
    <row r="296" spans="1:14" ht="15.75">
      <c r="A296" s="421" t="s">
        <v>709</v>
      </c>
      <c r="B296" s="421"/>
      <c r="C296" s="421"/>
      <c r="D296" s="421"/>
      <c r="E296" s="421"/>
      <c r="F296" s="421"/>
      <c r="G296" s="421"/>
      <c r="H296" s="421"/>
      <c r="I296" s="421"/>
      <c r="J296" s="421"/>
      <c r="K296" s="421"/>
      <c r="L296" s="421"/>
      <c r="M296" s="421"/>
      <c r="N296" s="421"/>
    </row>
    <row r="297" spans="1:14" ht="15.75">
      <c r="A297" s="421" t="s">
        <v>734</v>
      </c>
      <c r="B297" s="421"/>
      <c r="C297" s="421"/>
      <c r="D297" s="421"/>
      <c r="E297" s="421"/>
      <c r="F297" s="421"/>
      <c r="G297" s="421"/>
      <c r="H297" s="421"/>
      <c r="I297" s="421"/>
      <c r="J297" s="421"/>
      <c r="K297" s="421"/>
      <c r="L297" s="421"/>
      <c r="M297" s="421"/>
      <c r="N297" s="421"/>
    </row>
    <row r="298" spans="1:14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2.75" customHeight="1">
      <c r="A299" s="151" t="s">
        <v>1269</v>
      </c>
      <c r="B299" s="151" t="s">
        <v>1295</v>
      </c>
      <c r="C299" s="151" t="s">
        <v>530</v>
      </c>
      <c r="D299" s="151" t="s">
        <v>531</v>
      </c>
      <c r="E299" s="151" t="s">
        <v>532</v>
      </c>
      <c r="F299" s="151" t="s">
        <v>533</v>
      </c>
      <c r="G299" s="151" t="s">
        <v>534</v>
      </c>
      <c r="H299" s="151" t="s">
        <v>535</v>
      </c>
      <c r="I299" s="151" t="s">
        <v>536</v>
      </c>
      <c r="J299" s="151" t="s">
        <v>537</v>
      </c>
      <c r="K299" s="151" t="s">
        <v>1289</v>
      </c>
      <c r="L299" s="151" t="s">
        <v>1290</v>
      </c>
      <c r="M299" s="151" t="s">
        <v>1291</v>
      </c>
      <c r="N299" s="151" t="s">
        <v>360</v>
      </c>
    </row>
    <row r="300" spans="1:14" ht="12.75" customHeight="1">
      <c r="A300" s="103" t="s">
        <v>1292</v>
      </c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</row>
    <row r="301" spans="1:14" ht="12.75" customHeight="1">
      <c r="A301" s="17" t="s">
        <v>1314</v>
      </c>
      <c r="B301" s="150"/>
      <c r="C301" s="150"/>
      <c r="D301" s="150"/>
      <c r="E301" s="150"/>
      <c r="F301" s="150"/>
      <c r="G301" s="150"/>
      <c r="H301" s="150"/>
      <c r="I301" s="150"/>
      <c r="J301" s="150"/>
      <c r="K301" s="150"/>
      <c r="L301" s="150"/>
      <c r="M301" s="150"/>
      <c r="N301" s="150">
        <f aca="true" t="shared" si="72" ref="N301:N307">SUM(B301:M301)</f>
        <v>0</v>
      </c>
    </row>
    <row r="302" spans="1:14" ht="12.75" customHeight="1">
      <c r="A302" s="17" t="s">
        <v>1296</v>
      </c>
      <c r="B302" s="214"/>
      <c r="C302" s="214"/>
      <c r="D302" s="214"/>
      <c r="E302" s="214"/>
      <c r="F302" s="214"/>
      <c r="G302" s="214"/>
      <c r="H302" s="214"/>
      <c r="I302" s="214"/>
      <c r="J302" s="214"/>
      <c r="K302" s="214"/>
      <c r="L302" s="214"/>
      <c r="M302" s="214"/>
      <c r="N302" s="150">
        <f t="shared" si="72"/>
        <v>0</v>
      </c>
    </row>
    <row r="303" spans="1:14" ht="12.75" customHeight="1">
      <c r="A303" s="17" t="s">
        <v>1257</v>
      </c>
      <c r="B303" s="150"/>
      <c r="C303" s="150"/>
      <c r="D303" s="150"/>
      <c r="E303" s="150"/>
      <c r="F303" s="150"/>
      <c r="G303" s="150"/>
      <c r="H303" s="150"/>
      <c r="I303" s="150"/>
      <c r="J303" s="150"/>
      <c r="K303" s="150"/>
      <c r="L303" s="150"/>
      <c r="M303" s="150"/>
      <c r="N303" s="150">
        <f t="shared" si="72"/>
        <v>0</v>
      </c>
    </row>
    <row r="304" spans="1:14" ht="12.75" customHeight="1">
      <c r="A304" s="70" t="s">
        <v>1315</v>
      </c>
      <c r="B304" s="239"/>
      <c r="C304" s="239"/>
      <c r="D304" s="239"/>
      <c r="E304" s="239"/>
      <c r="F304" s="239"/>
      <c r="G304" s="239"/>
      <c r="H304" s="239"/>
      <c r="I304" s="239"/>
      <c r="J304" s="239"/>
      <c r="K304" s="239"/>
      <c r="L304" s="239"/>
      <c r="M304" s="239"/>
      <c r="N304" s="150">
        <f t="shared" si="72"/>
        <v>0</v>
      </c>
    </row>
    <row r="305" spans="1:14" ht="12.75" customHeight="1">
      <c r="A305" s="70" t="s">
        <v>1316</v>
      </c>
      <c r="F305" s="17"/>
      <c r="N305" s="150">
        <f t="shared" si="72"/>
        <v>0</v>
      </c>
    </row>
    <row r="306" spans="1:14" ht="12.75" customHeight="1">
      <c r="A306" s="70" t="s">
        <v>704</v>
      </c>
      <c r="N306" s="150">
        <f t="shared" si="72"/>
        <v>0</v>
      </c>
    </row>
    <row r="307" spans="1:14" ht="12.75" customHeight="1">
      <c r="A307" s="70" t="s">
        <v>1645</v>
      </c>
      <c r="B307" s="72"/>
      <c r="C307" s="72">
        <v>200</v>
      </c>
      <c r="D307" s="72"/>
      <c r="E307" s="72"/>
      <c r="F307" s="72"/>
      <c r="G307" s="72"/>
      <c r="H307" s="72"/>
      <c r="I307" s="72"/>
      <c r="J307" s="72"/>
      <c r="K307" s="72"/>
      <c r="L307" s="72"/>
      <c r="M307" s="72"/>
      <c r="N307" s="150">
        <f t="shared" si="72"/>
        <v>200</v>
      </c>
    </row>
    <row r="308" spans="1:14" ht="12.75" customHeight="1">
      <c r="A308" s="152" t="s">
        <v>1297</v>
      </c>
      <c r="B308" s="153">
        <f>SUM(B300:B307)</f>
        <v>0</v>
      </c>
      <c r="C308" s="153">
        <f aca="true" t="shared" si="73" ref="C308:M308">SUM(C300:C307)</f>
        <v>200</v>
      </c>
      <c r="D308" s="153">
        <f t="shared" si="73"/>
        <v>0</v>
      </c>
      <c r="E308" s="153">
        <f t="shared" si="73"/>
        <v>0</v>
      </c>
      <c r="F308" s="153">
        <f t="shared" si="73"/>
        <v>0</v>
      </c>
      <c r="G308" s="153">
        <f t="shared" si="73"/>
        <v>0</v>
      </c>
      <c r="H308" s="153">
        <f t="shared" si="73"/>
        <v>0</v>
      </c>
      <c r="I308" s="153">
        <f t="shared" si="73"/>
        <v>0</v>
      </c>
      <c r="J308" s="153">
        <f t="shared" si="73"/>
        <v>0</v>
      </c>
      <c r="K308" s="153">
        <f t="shared" si="73"/>
        <v>0</v>
      </c>
      <c r="L308" s="153">
        <f t="shared" si="73"/>
        <v>0</v>
      </c>
      <c r="M308" s="153">
        <f t="shared" si="73"/>
        <v>0</v>
      </c>
      <c r="N308" s="153">
        <f>SUM(N301:N307)</f>
        <v>200</v>
      </c>
    </row>
    <row r="309" spans="1:14" ht="12.75" customHeight="1">
      <c r="A309" s="17" t="s">
        <v>412</v>
      </c>
      <c r="B309" s="150">
        <v>2160</v>
      </c>
      <c r="C309" s="150">
        <v>400</v>
      </c>
      <c r="D309" s="150">
        <v>400</v>
      </c>
      <c r="E309" s="150">
        <v>400</v>
      </c>
      <c r="F309" s="150">
        <v>400</v>
      </c>
      <c r="G309" s="150">
        <v>400</v>
      </c>
      <c r="H309" s="150">
        <v>1688</v>
      </c>
      <c r="I309" s="150">
        <v>1886</v>
      </c>
      <c r="J309" s="150">
        <v>1756</v>
      </c>
      <c r="K309" s="150">
        <v>400</v>
      </c>
      <c r="L309" s="150">
        <v>400</v>
      </c>
      <c r="M309" s="150">
        <v>445</v>
      </c>
      <c r="N309" s="150">
        <f aca="true" t="shared" si="74" ref="N309:N314">SUM(B309:M309)</f>
        <v>10735</v>
      </c>
    </row>
    <row r="310" spans="1:14" ht="12.75" customHeight="1">
      <c r="A310" s="17" t="s">
        <v>1298</v>
      </c>
      <c r="B310" s="150"/>
      <c r="C310" s="150"/>
      <c r="D310" s="150"/>
      <c r="E310" s="150"/>
      <c r="F310" s="150"/>
      <c r="G310" s="150"/>
      <c r="H310" s="150"/>
      <c r="I310" s="150"/>
      <c r="J310" s="150"/>
      <c r="K310" s="150"/>
      <c r="L310" s="150"/>
      <c r="M310" s="150"/>
      <c r="N310" s="150">
        <f t="shared" si="74"/>
        <v>0</v>
      </c>
    </row>
    <row r="311" spans="1:14" ht="12.75" customHeight="1">
      <c r="A311" s="17" t="s">
        <v>1014</v>
      </c>
      <c r="B311" s="150"/>
      <c r="C311" s="150"/>
      <c r="D311" s="150"/>
      <c r="E311" s="150"/>
      <c r="F311" s="150"/>
      <c r="G311" s="150"/>
      <c r="H311" s="150"/>
      <c r="I311" s="150"/>
      <c r="J311" s="150"/>
      <c r="K311" s="150"/>
      <c r="L311" s="150"/>
      <c r="M311" s="150"/>
      <c r="N311" s="150">
        <f t="shared" si="74"/>
        <v>0</v>
      </c>
    </row>
    <row r="312" spans="1:14" ht="12.75" customHeight="1">
      <c r="A312" s="70" t="s">
        <v>1318</v>
      </c>
      <c r="B312" s="72"/>
      <c r="C312" s="72"/>
      <c r="D312" s="72"/>
      <c r="E312" s="72"/>
      <c r="F312" s="72">
        <v>3465</v>
      </c>
      <c r="G312" s="72"/>
      <c r="H312" s="72"/>
      <c r="I312" s="72"/>
      <c r="J312" s="72"/>
      <c r="K312" s="72"/>
      <c r="L312" s="72"/>
      <c r="M312" s="72"/>
      <c r="N312" s="72">
        <f t="shared" si="74"/>
        <v>3465</v>
      </c>
    </row>
    <row r="313" spans="1:14" ht="12.75" customHeight="1">
      <c r="A313" s="17" t="s">
        <v>1317</v>
      </c>
      <c r="B313" s="150"/>
      <c r="C313" s="150"/>
      <c r="D313" s="150"/>
      <c r="E313" s="150">
        <v>713</v>
      </c>
      <c r="F313" s="150"/>
      <c r="G313" s="150"/>
      <c r="H313" s="150"/>
      <c r="I313" s="150"/>
      <c r="J313" s="150">
        <v>713</v>
      </c>
      <c r="K313" s="150"/>
      <c r="L313" s="150"/>
      <c r="M313" s="150">
        <v>714</v>
      </c>
      <c r="N313" s="150">
        <f t="shared" si="74"/>
        <v>2140</v>
      </c>
    </row>
    <row r="314" spans="1:14" ht="12.75" customHeight="1">
      <c r="A314" s="17" t="s">
        <v>1645</v>
      </c>
      <c r="B314" s="150">
        <v>4064</v>
      </c>
      <c r="C314" s="150">
        <v>4818</v>
      </c>
      <c r="D314" s="150">
        <v>5337</v>
      </c>
      <c r="E314" s="150">
        <v>4982</v>
      </c>
      <c r="F314" s="150">
        <v>5495</v>
      </c>
      <c r="G314" s="150">
        <v>5495</v>
      </c>
      <c r="H314" s="150">
        <v>4173</v>
      </c>
      <c r="I314" s="150">
        <v>3456</v>
      </c>
      <c r="J314" s="150">
        <v>4103</v>
      </c>
      <c r="K314" s="150">
        <v>4525</v>
      </c>
      <c r="L314" s="150">
        <v>7619.269736982109</v>
      </c>
      <c r="M314" s="150">
        <v>4520</v>
      </c>
      <c r="N314" s="150">
        <f t="shared" si="74"/>
        <v>58587.26973698211</v>
      </c>
    </row>
    <row r="315" spans="1:14" ht="12.75" customHeight="1">
      <c r="A315" s="152" t="s">
        <v>1299</v>
      </c>
      <c r="B315" s="153">
        <f aca="true" t="shared" si="75" ref="B315:M315">SUM(B309:B314)</f>
        <v>6224</v>
      </c>
      <c r="C315" s="153">
        <f t="shared" si="75"/>
        <v>5218</v>
      </c>
      <c r="D315" s="153">
        <f t="shared" si="75"/>
        <v>5737</v>
      </c>
      <c r="E315" s="153">
        <f t="shared" si="75"/>
        <v>6095</v>
      </c>
      <c r="F315" s="153">
        <f t="shared" si="75"/>
        <v>9360</v>
      </c>
      <c r="G315" s="153">
        <f t="shared" si="75"/>
        <v>5895</v>
      </c>
      <c r="H315" s="153">
        <f t="shared" si="75"/>
        <v>5861</v>
      </c>
      <c r="I315" s="153">
        <f t="shared" si="75"/>
        <v>5342</v>
      </c>
      <c r="J315" s="153">
        <f t="shared" si="75"/>
        <v>6572</v>
      </c>
      <c r="K315" s="153">
        <f t="shared" si="75"/>
        <v>4925</v>
      </c>
      <c r="L315" s="153">
        <f t="shared" si="75"/>
        <v>8019.269736982109</v>
      </c>
      <c r="M315" s="153">
        <f t="shared" si="75"/>
        <v>5679</v>
      </c>
      <c r="N315" s="153">
        <f>SUM(N309:N314)</f>
        <v>74927.26973698211</v>
      </c>
    </row>
    <row r="316" spans="1:14" ht="12.75" customHeight="1">
      <c r="A316" s="70" t="s">
        <v>1319</v>
      </c>
      <c r="B316" s="72"/>
      <c r="C316" s="72"/>
      <c r="D316" s="72"/>
      <c r="E316" s="72"/>
      <c r="F316" s="72"/>
      <c r="G316" s="72"/>
      <c r="H316" s="72"/>
      <c r="I316" s="72"/>
      <c r="J316" s="72"/>
      <c r="K316" s="72"/>
      <c r="L316" s="72"/>
      <c r="M316" s="72"/>
      <c r="N316" s="72">
        <f>SUM(B316:M316)</f>
        <v>0</v>
      </c>
    </row>
    <row r="317" spans="1:14" ht="12.75" customHeight="1">
      <c r="A317" s="70" t="s">
        <v>1300</v>
      </c>
      <c r="B317" s="72">
        <f>B308+B315+B316</f>
        <v>6224</v>
      </c>
      <c r="C317" s="72">
        <f aca="true" t="shared" si="76" ref="C317:N317">C308+C315+C316</f>
        <v>5418</v>
      </c>
      <c r="D317" s="72">
        <f t="shared" si="76"/>
        <v>5737</v>
      </c>
      <c r="E317" s="72">
        <f t="shared" si="76"/>
        <v>6095</v>
      </c>
      <c r="F317" s="72">
        <f t="shared" si="76"/>
        <v>9360</v>
      </c>
      <c r="G317" s="72">
        <f t="shared" si="76"/>
        <v>5895</v>
      </c>
      <c r="H317" s="72">
        <f t="shared" si="76"/>
        <v>5861</v>
      </c>
      <c r="I317" s="72">
        <f t="shared" si="76"/>
        <v>5342</v>
      </c>
      <c r="J317" s="72">
        <f t="shared" si="76"/>
        <v>6572</v>
      </c>
      <c r="K317" s="72">
        <f t="shared" si="76"/>
        <v>4925</v>
      </c>
      <c r="L317" s="72">
        <f t="shared" si="76"/>
        <v>8019.269736982109</v>
      </c>
      <c r="M317" s="72">
        <f t="shared" si="76"/>
        <v>5679</v>
      </c>
      <c r="N317" s="72">
        <f t="shared" si="76"/>
        <v>75127.26973698211</v>
      </c>
    </row>
    <row r="318" spans="1:14" ht="12.75" customHeight="1">
      <c r="A318" s="70" t="s">
        <v>1320</v>
      </c>
      <c r="B318" s="72"/>
      <c r="C318" s="72"/>
      <c r="D318" s="72"/>
      <c r="E318" s="72"/>
      <c r="F318" s="72"/>
      <c r="G318" s="72"/>
      <c r="H318" s="72"/>
      <c r="I318" s="72"/>
      <c r="J318" s="72"/>
      <c r="K318" s="72"/>
      <c r="L318" s="72"/>
      <c r="M318" s="72"/>
      <c r="N318" s="72">
        <f>SUM(B318:M318)</f>
        <v>0</v>
      </c>
    </row>
    <row r="319" spans="1:14" ht="12.75" customHeight="1">
      <c r="A319" s="17" t="s">
        <v>1644</v>
      </c>
      <c r="B319" s="150"/>
      <c r="C319" s="150">
        <v>676</v>
      </c>
      <c r="D319" s="150"/>
      <c r="E319" s="150"/>
      <c r="F319" s="150"/>
      <c r="G319" s="150"/>
      <c r="H319" s="150"/>
      <c r="I319" s="150"/>
      <c r="J319" s="150"/>
      <c r="K319" s="150"/>
      <c r="L319" s="150"/>
      <c r="M319" s="150"/>
      <c r="N319" s="72">
        <f>SUM(B319:M319)</f>
        <v>676</v>
      </c>
    </row>
    <row r="320" spans="1:14" ht="12.75" customHeight="1">
      <c r="A320" s="103" t="s">
        <v>1301</v>
      </c>
      <c r="B320" s="149">
        <f aca="true" t="shared" si="77" ref="B320:N320">B317+B319+B318</f>
        <v>6224</v>
      </c>
      <c r="C320" s="149">
        <f t="shared" si="77"/>
        <v>6094</v>
      </c>
      <c r="D320" s="149">
        <f t="shared" si="77"/>
        <v>5737</v>
      </c>
      <c r="E320" s="149">
        <f t="shared" si="77"/>
        <v>6095</v>
      </c>
      <c r="F320" s="149">
        <f t="shared" si="77"/>
        <v>9360</v>
      </c>
      <c r="G320" s="149">
        <f t="shared" si="77"/>
        <v>5895</v>
      </c>
      <c r="H320" s="149">
        <f t="shared" si="77"/>
        <v>5861</v>
      </c>
      <c r="I320" s="149">
        <f t="shared" si="77"/>
        <v>5342</v>
      </c>
      <c r="J320" s="149">
        <f t="shared" si="77"/>
        <v>6572</v>
      </c>
      <c r="K320" s="149">
        <f t="shared" si="77"/>
        <v>4925</v>
      </c>
      <c r="L320" s="149">
        <f t="shared" si="77"/>
        <v>8019.269736982109</v>
      </c>
      <c r="M320" s="149">
        <f t="shared" si="77"/>
        <v>5679</v>
      </c>
      <c r="N320" s="149">
        <f t="shared" si="77"/>
        <v>75803.26973698211</v>
      </c>
    </row>
    <row r="321" spans="1:14" ht="12.75" customHeight="1">
      <c r="A321" s="103"/>
      <c r="B321" s="149"/>
      <c r="C321" s="149"/>
      <c r="D321" s="149"/>
      <c r="E321" s="149"/>
      <c r="F321" s="149"/>
      <c r="G321" s="149"/>
      <c r="H321" s="149"/>
      <c r="I321" s="149"/>
      <c r="J321" s="149"/>
      <c r="K321" s="149"/>
      <c r="L321" s="149"/>
      <c r="M321" s="149"/>
      <c r="N321" s="149"/>
    </row>
    <row r="322" spans="1:14" ht="12.75" customHeight="1">
      <c r="A322" s="103" t="s">
        <v>1293</v>
      </c>
      <c r="B322" s="149"/>
      <c r="C322" s="149"/>
      <c r="D322" s="149"/>
      <c r="E322" s="149"/>
      <c r="F322" s="149"/>
      <c r="G322" s="149"/>
      <c r="H322" s="149"/>
      <c r="I322" s="149"/>
      <c r="J322" s="149"/>
      <c r="K322" s="149"/>
      <c r="L322" s="149"/>
      <c r="M322" s="149"/>
      <c r="N322" s="149"/>
    </row>
    <row r="323" spans="1:14" ht="12.75" customHeight="1">
      <c r="A323" s="70" t="s">
        <v>1728</v>
      </c>
      <c r="B323" s="72"/>
      <c r="C323" s="72"/>
      <c r="D323" s="72"/>
      <c r="E323" s="72"/>
      <c r="F323" s="72"/>
      <c r="G323" s="72"/>
      <c r="H323" s="72"/>
      <c r="I323" s="72"/>
      <c r="J323" s="72"/>
      <c r="K323" s="72"/>
      <c r="L323" s="72"/>
      <c r="M323" s="72"/>
      <c r="N323" s="72">
        <f aca="true" t="shared" si="78" ref="N323:N329">SUM(B323:M323)</f>
        <v>0</v>
      </c>
    </row>
    <row r="324" spans="1:14" ht="12.75" customHeight="1">
      <c r="A324" s="70" t="s">
        <v>472</v>
      </c>
      <c r="B324" s="72"/>
      <c r="C324" s="72">
        <v>200</v>
      </c>
      <c r="D324" s="72"/>
      <c r="E324" s="72"/>
      <c r="F324" s="72"/>
      <c r="G324" s="72"/>
      <c r="H324" s="72"/>
      <c r="I324" s="72"/>
      <c r="J324" s="72"/>
      <c r="K324" s="72"/>
      <c r="L324" s="72"/>
      <c r="M324" s="72"/>
      <c r="N324" s="72">
        <f t="shared" si="78"/>
        <v>200</v>
      </c>
    </row>
    <row r="325" spans="1:14" ht="12.75" customHeight="1">
      <c r="A325" s="70" t="s">
        <v>733</v>
      </c>
      <c r="B325" s="72"/>
      <c r="C325" s="72"/>
      <c r="D325" s="72"/>
      <c r="E325" s="72"/>
      <c r="F325" s="72"/>
      <c r="G325" s="72"/>
      <c r="H325" s="72"/>
      <c r="I325" s="72"/>
      <c r="J325" s="72"/>
      <c r="K325" s="72"/>
      <c r="L325" s="72"/>
      <c r="M325" s="72"/>
      <c r="N325" s="72">
        <f t="shared" si="78"/>
        <v>0</v>
      </c>
    </row>
    <row r="326" spans="1:14" ht="12.75" customHeight="1">
      <c r="A326" s="70" t="s">
        <v>1321</v>
      </c>
      <c r="B326" s="72"/>
      <c r="C326" s="72"/>
      <c r="D326" s="72"/>
      <c r="E326" s="72"/>
      <c r="F326" s="72"/>
      <c r="G326" s="72"/>
      <c r="H326" s="72"/>
      <c r="I326" s="72"/>
      <c r="J326" s="72"/>
      <c r="K326" s="72"/>
      <c r="L326" s="72"/>
      <c r="M326" s="72"/>
      <c r="N326" s="72">
        <f t="shared" si="78"/>
        <v>0</v>
      </c>
    </row>
    <row r="327" spans="1:14" ht="12.75" customHeight="1">
      <c r="A327" s="70" t="s">
        <v>1322</v>
      </c>
      <c r="B327" s="72"/>
      <c r="C327" s="72"/>
      <c r="D327" s="72"/>
      <c r="E327" s="72"/>
      <c r="F327" s="72"/>
      <c r="G327" s="72"/>
      <c r="H327" s="72"/>
      <c r="I327" s="72"/>
      <c r="J327" s="72"/>
      <c r="K327" s="72"/>
      <c r="L327" s="72"/>
      <c r="M327" s="72"/>
      <c r="N327" s="72">
        <f t="shared" si="78"/>
        <v>0</v>
      </c>
    </row>
    <row r="328" spans="1:14" ht="12.75" customHeight="1">
      <c r="A328" s="70" t="s">
        <v>1323</v>
      </c>
      <c r="B328" s="72"/>
      <c r="C328" s="72"/>
      <c r="D328" s="72"/>
      <c r="E328" s="72"/>
      <c r="F328" s="72"/>
      <c r="G328" s="72"/>
      <c r="H328" s="72"/>
      <c r="I328" s="72"/>
      <c r="J328" s="72"/>
      <c r="K328" s="72"/>
      <c r="L328" s="72"/>
      <c r="M328" s="72"/>
      <c r="N328" s="72">
        <f t="shared" si="78"/>
        <v>0</v>
      </c>
    </row>
    <row r="329" spans="1:14" ht="12.75" customHeight="1">
      <c r="A329" s="70" t="s">
        <v>1324</v>
      </c>
      <c r="B329" s="72"/>
      <c r="C329" s="72"/>
      <c r="D329" s="72"/>
      <c r="E329" s="72"/>
      <c r="F329" s="72"/>
      <c r="G329" s="72"/>
      <c r="H329" s="72"/>
      <c r="I329" s="72"/>
      <c r="J329" s="72"/>
      <c r="K329" s="72"/>
      <c r="L329" s="72"/>
      <c r="M329" s="72"/>
      <c r="N329" s="72">
        <f t="shared" si="78"/>
        <v>0</v>
      </c>
    </row>
    <row r="330" spans="1:14" ht="12.75" customHeight="1">
      <c r="A330" s="152" t="s">
        <v>1302</v>
      </c>
      <c r="B330" s="153">
        <f aca="true" t="shared" si="79" ref="B330:N330">SUM(B323:B329)</f>
        <v>0</v>
      </c>
      <c r="C330" s="153">
        <f t="shared" si="79"/>
        <v>200</v>
      </c>
      <c r="D330" s="153">
        <f t="shared" si="79"/>
        <v>0</v>
      </c>
      <c r="E330" s="153">
        <f t="shared" si="79"/>
        <v>0</v>
      </c>
      <c r="F330" s="153">
        <f t="shared" si="79"/>
        <v>0</v>
      </c>
      <c r="G330" s="153">
        <f t="shared" si="79"/>
        <v>0</v>
      </c>
      <c r="H330" s="153">
        <f t="shared" si="79"/>
        <v>0</v>
      </c>
      <c r="I330" s="153">
        <f t="shared" si="79"/>
        <v>0</v>
      </c>
      <c r="J330" s="153">
        <f t="shared" si="79"/>
        <v>0</v>
      </c>
      <c r="K330" s="153">
        <f t="shared" si="79"/>
        <v>0</v>
      </c>
      <c r="L330" s="153">
        <f t="shared" si="79"/>
        <v>0</v>
      </c>
      <c r="M330" s="153">
        <f t="shared" si="79"/>
        <v>0</v>
      </c>
      <c r="N330" s="153">
        <f t="shared" si="79"/>
        <v>200</v>
      </c>
    </row>
    <row r="331" spans="1:14" ht="12.75" customHeight="1">
      <c r="A331" s="17" t="s">
        <v>1325</v>
      </c>
      <c r="B331" s="150">
        <v>2616</v>
      </c>
      <c r="C331" s="150">
        <v>2359</v>
      </c>
      <c r="D331" s="150">
        <v>2359</v>
      </c>
      <c r="E331" s="150">
        <v>2616</v>
      </c>
      <c r="F331" s="150">
        <v>2616</v>
      </c>
      <c r="G331" s="150">
        <v>2615</v>
      </c>
      <c r="H331" s="150">
        <v>2616</v>
      </c>
      <c r="I331" s="150">
        <v>2616</v>
      </c>
      <c r="J331" s="150">
        <v>2615</v>
      </c>
      <c r="K331" s="150">
        <v>2616</v>
      </c>
      <c r="L331" s="150">
        <v>4037</v>
      </c>
      <c r="M331" s="150">
        <v>2615</v>
      </c>
      <c r="N331" s="150">
        <f aca="true" t="shared" si="80" ref="N331:N338">SUM(B331:M331)</f>
        <v>32296</v>
      </c>
    </row>
    <row r="332" spans="1:14" ht="12.75" customHeight="1">
      <c r="A332" s="17" t="s">
        <v>575</v>
      </c>
      <c r="B332" s="150">
        <v>744</v>
      </c>
      <c r="C332" s="150">
        <v>672</v>
      </c>
      <c r="D332" s="150">
        <v>672</v>
      </c>
      <c r="E332" s="150">
        <v>744</v>
      </c>
      <c r="F332" s="150">
        <v>744</v>
      </c>
      <c r="G332" s="150">
        <v>743</v>
      </c>
      <c r="H332" s="150">
        <v>744</v>
      </c>
      <c r="I332" s="150">
        <v>744</v>
      </c>
      <c r="J332" s="150">
        <v>743</v>
      </c>
      <c r="K332" s="150">
        <v>744</v>
      </c>
      <c r="L332" s="150">
        <v>1147</v>
      </c>
      <c r="M332" s="150">
        <v>743</v>
      </c>
      <c r="N332" s="150">
        <f t="shared" si="80"/>
        <v>9184</v>
      </c>
    </row>
    <row r="333" spans="1:14" ht="12.75" customHeight="1">
      <c r="A333" s="17" t="s">
        <v>1326</v>
      </c>
      <c r="B333" s="150">
        <v>2864</v>
      </c>
      <c r="C333" s="150">
        <v>2863</v>
      </c>
      <c r="D333" s="150">
        <v>2702.1340769491653</v>
      </c>
      <c r="E333" s="150">
        <v>2702</v>
      </c>
      <c r="F333" s="150">
        <v>2702</v>
      </c>
      <c r="G333" s="150">
        <v>2702</v>
      </c>
      <c r="H333" s="150">
        <v>2702</v>
      </c>
      <c r="I333" s="150">
        <v>2702</v>
      </c>
      <c r="J333" s="150">
        <v>2703</v>
      </c>
      <c r="K333" s="150">
        <v>2702</v>
      </c>
      <c r="L333" s="150">
        <v>2863</v>
      </c>
      <c r="M333" s="150">
        <v>2701</v>
      </c>
      <c r="N333" s="150">
        <f t="shared" si="80"/>
        <v>32908.134076949165</v>
      </c>
    </row>
    <row r="334" spans="1:14" ht="12.75" customHeight="1">
      <c r="A334" s="17" t="s">
        <v>1327</v>
      </c>
      <c r="B334" s="150"/>
      <c r="C334" s="150"/>
      <c r="D334" s="150"/>
      <c r="E334" s="150"/>
      <c r="F334" s="150">
        <v>1215</v>
      </c>
      <c r="G334" s="150"/>
      <c r="H334" s="150"/>
      <c r="I334" s="150"/>
      <c r="J334" s="150"/>
      <c r="K334" s="150"/>
      <c r="L334" s="150"/>
      <c r="M334" s="150"/>
      <c r="N334" s="150">
        <f t="shared" si="80"/>
        <v>1215</v>
      </c>
    </row>
    <row r="335" spans="1:14" ht="12.75" customHeight="1">
      <c r="A335" s="17" t="s">
        <v>1328</v>
      </c>
      <c r="B335" s="150"/>
      <c r="C335" s="150"/>
      <c r="D335" s="150"/>
      <c r="E335" s="150"/>
      <c r="F335" s="150"/>
      <c r="G335" s="150"/>
      <c r="H335" s="150"/>
      <c r="I335" s="150"/>
      <c r="J335" s="150"/>
      <c r="K335" s="150"/>
      <c r="L335" s="150"/>
      <c r="M335" s="150"/>
      <c r="N335" s="150">
        <f t="shared" si="80"/>
        <v>0</v>
      </c>
    </row>
    <row r="336" spans="1:14" ht="12.75" customHeight="1">
      <c r="A336" s="17" t="s">
        <v>568</v>
      </c>
      <c r="B336" s="150"/>
      <c r="C336" s="150"/>
      <c r="D336" s="150"/>
      <c r="E336" s="150"/>
      <c r="F336" s="150"/>
      <c r="G336" s="150"/>
      <c r="H336" s="150"/>
      <c r="I336" s="150"/>
      <c r="J336" s="150"/>
      <c r="K336" s="150"/>
      <c r="L336" s="150"/>
      <c r="M336" s="150"/>
      <c r="N336" s="150">
        <f t="shared" si="80"/>
        <v>0</v>
      </c>
    </row>
    <row r="337" spans="1:14" ht="12.75" customHeight="1">
      <c r="A337" s="17" t="s">
        <v>675</v>
      </c>
      <c r="B337" s="150"/>
      <c r="C337" s="150"/>
      <c r="D337" s="150"/>
      <c r="E337" s="150"/>
      <c r="F337" s="150"/>
      <c r="G337" s="150"/>
      <c r="H337" s="150"/>
      <c r="I337" s="150"/>
      <c r="J337" s="150"/>
      <c r="K337" s="150"/>
      <c r="L337" s="150"/>
      <c r="M337" s="150"/>
      <c r="N337" s="150">
        <f t="shared" si="80"/>
        <v>0</v>
      </c>
    </row>
    <row r="338" spans="1:14" ht="12.75" customHeight="1">
      <c r="A338" s="17" t="s">
        <v>1643</v>
      </c>
      <c r="B338" s="150"/>
      <c r="C338" s="150"/>
      <c r="D338" s="150"/>
      <c r="E338" s="150"/>
      <c r="F338" s="150"/>
      <c r="G338" s="150"/>
      <c r="H338" s="150"/>
      <c r="I338" s="150"/>
      <c r="J338" s="150"/>
      <c r="K338" s="150"/>
      <c r="L338" s="150"/>
      <c r="M338" s="150"/>
      <c r="N338" s="150">
        <f t="shared" si="80"/>
        <v>0</v>
      </c>
    </row>
    <row r="339" spans="1:14" ht="12.75" customHeight="1">
      <c r="A339" s="152" t="s">
        <v>1303</v>
      </c>
      <c r="B339" s="153">
        <f aca="true" t="shared" si="81" ref="B339:N339">SUM(B331:B338)</f>
        <v>6224</v>
      </c>
      <c r="C339" s="153">
        <f t="shared" si="81"/>
        <v>5894</v>
      </c>
      <c r="D339" s="153">
        <f t="shared" si="81"/>
        <v>5733.134076949165</v>
      </c>
      <c r="E339" s="153">
        <f t="shared" si="81"/>
        <v>6062</v>
      </c>
      <c r="F339" s="153">
        <f t="shared" si="81"/>
        <v>7277</v>
      </c>
      <c r="G339" s="153">
        <f t="shared" si="81"/>
        <v>6060</v>
      </c>
      <c r="H339" s="153">
        <f t="shared" si="81"/>
        <v>6062</v>
      </c>
      <c r="I339" s="153">
        <f t="shared" si="81"/>
        <v>6062</v>
      </c>
      <c r="J339" s="153">
        <f t="shared" si="81"/>
        <v>6061</v>
      </c>
      <c r="K339" s="153">
        <f t="shared" si="81"/>
        <v>6062</v>
      </c>
      <c r="L339" s="153">
        <f t="shared" si="81"/>
        <v>8047</v>
      </c>
      <c r="M339" s="153">
        <f t="shared" si="81"/>
        <v>6059</v>
      </c>
      <c r="N339" s="153">
        <f t="shared" si="81"/>
        <v>75603.13407694917</v>
      </c>
    </row>
    <row r="340" spans="1:14" ht="12.75" customHeight="1">
      <c r="A340" s="70" t="s">
        <v>1079</v>
      </c>
      <c r="B340" s="72"/>
      <c r="C340" s="72"/>
      <c r="D340" s="72"/>
      <c r="E340" s="72"/>
      <c r="F340" s="72"/>
      <c r="G340" s="72"/>
      <c r="H340" s="72"/>
      <c r="I340" s="72"/>
      <c r="J340" s="72"/>
      <c r="K340" s="72"/>
      <c r="L340" s="72"/>
      <c r="M340" s="72"/>
      <c r="N340" s="72">
        <f>SUM(B340:M340)</f>
        <v>0</v>
      </c>
    </row>
    <row r="341" spans="1:14" ht="12.75" customHeight="1">
      <c r="A341" s="17" t="s">
        <v>883</v>
      </c>
      <c r="B341" s="150"/>
      <c r="C341" s="150"/>
      <c r="D341" s="150"/>
      <c r="E341" s="150"/>
      <c r="F341" s="150"/>
      <c r="G341" s="150"/>
      <c r="H341" s="150"/>
      <c r="I341" s="150"/>
      <c r="J341" s="150"/>
      <c r="K341" s="150"/>
      <c r="L341" s="150"/>
      <c r="M341" s="150"/>
      <c r="N341" s="150">
        <f>SUM(B341:M341)</f>
        <v>0</v>
      </c>
    </row>
    <row r="342" spans="1:14" ht="12.75" customHeight="1">
      <c r="A342" s="103" t="s">
        <v>1304</v>
      </c>
      <c r="B342" s="149">
        <f aca="true" t="shared" si="82" ref="B342:N342">B330+B339+B341+B340</f>
        <v>6224</v>
      </c>
      <c r="C342" s="149">
        <f t="shared" si="82"/>
        <v>6094</v>
      </c>
      <c r="D342" s="149">
        <f t="shared" si="82"/>
        <v>5733.134076949165</v>
      </c>
      <c r="E342" s="149">
        <f t="shared" si="82"/>
        <v>6062</v>
      </c>
      <c r="F342" s="149">
        <f t="shared" si="82"/>
        <v>7277</v>
      </c>
      <c r="G342" s="149">
        <f t="shared" si="82"/>
        <v>6060</v>
      </c>
      <c r="H342" s="149">
        <f t="shared" si="82"/>
        <v>6062</v>
      </c>
      <c r="I342" s="149">
        <f t="shared" si="82"/>
        <v>6062</v>
      </c>
      <c r="J342" s="149">
        <f t="shared" si="82"/>
        <v>6061</v>
      </c>
      <c r="K342" s="149">
        <f t="shared" si="82"/>
        <v>6062</v>
      </c>
      <c r="L342" s="149">
        <f t="shared" si="82"/>
        <v>8047</v>
      </c>
      <c r="M342" s="149">
        <f t="shared" si="82"/>
        <v>6059</v>
      </c>
      <c r="N342" s="149">
        <f t="shared" si="82"/>
        <v>75803.13407694917</v>
      </c>
    </row>
    <row r="343" spans="2:14" s="172" customFormat="1" ht="15.75">
      <c r="B343" s="59"/>
      <c r="C343" s="59"/>
      <c r="D343" s="59"/>
      <c r="E343" s="59"/>
      <c r="F343" s="59"/>
      <c r="G343" s="59"/>
      <c r="H343" s="59"/>
      <c r="I343" s="59"/>
      <c r="J343" s="59"/>
      <c r="K343" s="59"/>
      <c r="L343" s="59"/>
      <c r="M343" s="59"/>
      <c r="N343" s="59"/>
    </row>
  </sheetData>
  <mergeCells count="21">
    <mergeCell ref="L295:N295"/>
    <mergeCell ref="A296:N296"/>
    <mergeCell ref="A297:N297"/>
    <mergeCell ref="A149:N149"/>
    <mergeCell ref="A150:N150"/>
    <mergeCell ref="L197:N197"/>
    <mergeCell ref="A198:N198"/>
    <mergeCell ref="L246:N246"/>
    <mergeCell ref="A247:N247"/>
    <mergeCell ref="A248:N248"/>
    <mergeCell ref="A199:N199"/>
    <mergeCell ref="A100:N100"/>
    <mergeCell ref="A101:N101"/>
    <mergeCell ref="L148:N148"/>
    <mergeCell ref="A51:N51"/>
    <mergeCell ref="A52:N52"/>
    <mergeCell ref="L99:N99"/>
    <mergeCell ref="A1:N1"/>
    <mergeCell ref="A2:N2"/>
    <mergeCell ref="A3:N3"/>
    <mergeCell ref="L50:N50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0"/>
  </sheetPr>
  <dimension ref="A1:G17"/>
  <sheetViews>
    <sheetView workbookViewId="0" topLeftCell="A1">
      <selection activeCell="E14" sqref="E14"/>
    </sheetView>
  </sheetViews>
  <sheetFormatPr defaultColWidth="9.140625" defaultRowHeight="12.75"/>
  <cols>
    <col min="1" max="1" width="5.28125" style="1" customWidth="1"/>
    <col min="2" max="2" width="41.140625" style="1" customWidth="1"/>
    <col min="3" max="7" width="16.7109375" style="1" customWidth="1"/>
    <col min="8" max="16384" width="9.140625" style="1" customWidth="1"/>
  </cols>
  <sheetData>
    <row r="1" spans="5:7" ht="15.75">
      <c r="E1" s="410" t="s">
        <v>1104</v>
      </c>
      <c r="F1" s="410"/>
      <c r="G1" s="410"/>
    </row>
    <row r="2" spans="1:7" ht="15.75">
      <c r="A2" s="396" t="s">
        <v>354</v>
      </c>
      <c r="B2" s="396"/>
      <c r="C2" s="396"/>
      <c r="D2" s="396"/>
      <c r="E2" s="396"/>
      <c r="F2" s="396"/>
      <c r="G2" s="396"/>
    </row>
    <row r="3" spans="1:7" ht="15.75">
      <c r="A3" s="396" t="s">
        <v>519</v>
      </c>
      <c r="B3" s="396"/>
      <c r="C3" s="396"/>
      <c r="D3" s="396"/>
      <c r="E3" s="396"/>
      <c r="F3" s="396"/>
      <c r="G3" s="396"/>
    </row>
    <row r="4" spans="1:7" ht="15.75">
      <c r="A4" s="396" t="s">
        <v>1105</v>
      </c>
      <c r="B4" s="396"/>
      <c r="C4" s="396"/>
      <c r="D4" s="396"/>
      <c r="E4" s="396"/>
      <c r="F4" s="396"/>
      <c r="G4" s="396"/>
    </row>
    <row r="5" spans="1:7" ht="19.5" customHeight="1">
      <c r="A5" s="396" t="s">
        <v>1268</v>
      </c>
      <c r="B5" s="396"/>
      <c r="C5" s="396"/>
      <c r="D5" s="396"/>
      <c r="E5" s="396"/>
      <c r="F5" s="396"/>
      <c r="G5" s="396"/>
    </row>
    <row r="6" ht="19.5" customHeight="1"/>
    <row r="7" ht="19.5" customHeight="1"/>
    <row r="8" spans="1:7" s="8" customFormat="1" ht="19.5" customHeight="1">
      <c r="A8" s="393" t="s">
        <v>1269</v>
      </c>
      <c r="B8" s="394"/>
      <c r="C8" s="432" t="s">
        <v>1106</v>
      </c>
      <c r="D8" s="433"/>
      <c r="E8" s="434"/>
      <c r="F8" s="402" t="s">
        <v>1107</v>
      </c>
      <c r="G8" s="394" t="s">
        <v>360</v>
      </c>
    </row>
    <row r="9" spans="1:7" s="8" customFormat="1" ht="19.5" customHeight="1">
      <c r="A9" s="384"/>
      <c r="B9" s="385"/>
      <c r="C9" s="22" t="s">
        <v>1108</v>
      </c>
      <c r="D9" s="211" t="s">
        <v>1686</v>
      </c>
      <c r="E9" s="211" t="s">
        <v>37</v>
      </c>
      <c r="F9" s="403"/>
      <c r="G9" s="385"/>
    </row>
    <row r="10" spans="3:6" ht="19.5" customHeight="1">
      <c r="C10" s="2"/>
      <c r="D10" s="2"/>
      <c r="E10" s="2"/>
      <c r="F10" s="2"/>
    </row>
    <row r="11" spans="1:7" ht="30" customHeight="1">
      <c r="A11" s="1" t="s">
        <v>1109</v>
      </c>
      <c r="B11" s="15" t="s">
        <v>365</v>
      </c>
      <c r="C11" s="9">
        <f>'m-gamesz '!D25</f>
        <v>11425</v>
      </c>
      <c r="D11" s="9"/>
      <c r="E11" s="9">
        <f>'m-gamesz '!D27</f>
        <v>225537</v>
      </c>
      <c r="F11" s="9">
        <f>'m-gamesz '!D14</f>
        <v>1000</v>
      </c>
      <c r="G11" s="9">
        <f aca="true" t="shared" si="0" ref="G11:G16">SUM(C11:F11)</f>
        <v>237962</v>
      </c>
    </row>
    <row r="12" spans="1:7" ht="30" customHeight="1">
      <c r="A12" s="1" t="s">
        <v>1110</v>
      </c>
      <c r="B12" s="15" t="s">
        <v>730</v>
      </c>
      <c r="C12" s="9">
        <f>'m-Bibó '!D24</f>
        <v>73419</v>
      </c>
      <c r="D12" s="9"/>
      <c r="E12" s="9">
        <f>'m-Bibó '!D26</f>
        <v>58652</v>
      </c>
      <c r="F12" s="9">
        <f>'m-Bibó '!D13</f>
        <v>0</v>
      </c>
      <c r="G12" s="9">
        <f t="shared" si="0"/>
        <v>132071</v>
      </c>
    </row>
    <row r="13" spans="1:7" ht="30" customHeight="1">
      <c r="A13" s="1" t="s">
        <v>1111</v>
      </c>
      <c r="B13" s="15" t="s">
        <v>61</v>
      </c>
      <c r="C13" s="9">
        <f>'m-Illyés '!D24</f>
        <v>88634</v>
      </c>
      <c r="D13" s="9">
        <f>'m-Illyés '!D25</f>
        <v>20305</v>
      </c>
      <c r="E13" s="9">
        <f>'m-Illyés '!D26</f>
        <v>139249</v>
      </c>
      <c r="F13" s="9">
        <f>'m-Illyés '!D13</f>
        <v>0</v>
      </c>
      <c r="G13" s="9">
        <f t="shared" si="0"/>
        <v>248188</v>
      </c>
    </row>
    <row r="14" spans="1:7" ht="30" customHeight="1">
      <c r="A14" s="1" t="s">
        <v>1112</v>
      </c>
      <c r="B14" s="15" t="s">
        <v>240</v>
      </c>
      <c r="C14" s="9">
        <f>'m-ovoda '!D24</f>
        <v>36819</v>
      </c>
      <c r="D14" s="9">
        <f>'m-ovoda '!D25</f>
        <v>7148</v>
      </c>
      <c r="E14" s="9">
        <f>'m-ovoda '!D26</f>
        <v>57646</v>
      </c>
      <c r="F14" s="9">
        <f>'m-ovoda '!D13</f>
        <v>0</v>
      </c>
      <c r="G14" s="9">
        <f t="shared" si="0"/>
        <v>101613</v>
      </c>
    </row>
    <row r="15" spans="1:7" ht="30" customHeight="1">
      <c r="A15" s="1" t="s">
        <v>1113</v>
      </c>
      <c r="B15" s="15" t="s">
        <v>242</v>
      </c>
      <c r="C15" s="9">
        <f>'m-Teréz A '!D24</f>
        <v>63192</v>
      </c>
      <c r="D15" s="9">
        <f>'m-Teréz A '!D25</f>
        <v>7958</v>
      </c>
      <c r="E15" s="9">
        <f>'m-Teréz A '!D26</f>
        <v>39472</v>
      </c>
      <c r="F15" s="9">
        <f>'m-Teréz A '!D13</f>
        <v>400</v>
      </c>
      <c r="G15" s="9">
        <f t="shared" si="0"/>
        <v>111022</v>
      </c>
    </row>
    <row r="16" spans="1:7" ht="30" customHeight="1">
      <c r="A16" s="1" t="s">
        <v>1341</v>
      </c>
      <c r="B16" s="15" t="s">
        <v>709</v>
      </c>
      <c r="C16" s="9">
        <f>'m-Festetics'!D24</f>
        <v>5257</v>
      </c>
      <c r="D16" s="9">
        <f>'m-Festetics'!D25</f>
        <v>3540</v>
      </c>
      <c r="E16" s="9">
        <f>'m-Festetics'!D26</f>
        <v>49790</v>
      </c>
      <c r="F16" s="9">
        <f>'m-Festetics'!D13</f>
        <v>200</v>
      </c>
      <c r="G16" s="9">
        <f t="shared" si="0"/>
        <v>58787</v>
      </c>
    </row>
    <row r="17" spans="2:7" s="8" customFormat="1" ht="30" customHeight="1">
      <c r="B17" s="8" t="s">
        <v>1114</v>
      </c>
      <c r="C17" s="13">
        <f>SUM(C11:C16)</f>
        <v>278746</v>
      </c>
      <c r="D17" s="13">
        <f>SUM(D11:D16)</f>
        <v>38951</v>
      </c>
      <c r="E17" s="13">
        <f>SUM(E11:E16)</f>
        <v>570346</v>
      </c>
      <c r="F17" s="13">
        <f>SUM(F11:F16)</f>
        <v>1600</v>
      </c>
      <c r="G17" s="13">
        <f>SUM(G11:G16)</f>
        <v>889643</v>
      </c>
    </row>
  </sheetData>
  <mergeCells count="9">
    <mergeCell ref="A5:G5"/>
    <mergeCell ref="A8:B9"/>
    <mergeCell ref="C8:E8"/>
    <mergeCell ref="F8:F9"/>
    <mergeCell ref="G8:G9"/>
    <mergeCell ref="E1:G1"/>
    <mergeCell ref="A2:G2"/>
    <mergeCell ref="A3:G3"/>
    <mergeCell ref="A4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</sheetPr>
  <dimension ref="A1:G61"/>
  <sheetViews>
    <sheetView workbookViewId="0" topLeftCell="A1">
      <selection activeCell="G50" sqref="G50"/>
    </sheetView>
  </sheetViews>
  <sheetFormatPr defaultColWidth="9.140625" defaultRowHeight="12.75"/>
  <cols>
    <col min="1" max="1" width="52.7109375" style="1" customWidth="1"/>
    <col min="2" max="2" width="10.57421875" style="1" customWidth="1"/>
    <col min="3" max="3" width="13.140625" style="1" customWidth="1"/>
    <col min="4" max="4" width="10.57421875" style="1" customWidth="1"/>
    <col min="5" max="6" width="9.140625" style="1" customWidth="1"/>
    <col min="7" max="7" width="10.140625" style="1" bestFit="1" customWidth="1"/>
    <col min="8" max="16384" width="9.140625" style="1" customWidth="1"/>
  </cols>
  <sheetData>
    <row r="1" spans="2:4" ht="15.75">
      <c r="B1" s="410" t="s">
        <v>60</v>
      </c>
      <c r="C1" s="410"/>
      <c r="D1" s="410"/>
    </row>
    <row r="2" spans="1:4" ht="15.75" customHeight="1">
      <c r="A2" s="396" t="s">
        <v>354</v>
      </c>
      <c r="B2" s="396"/>
      <c r="C2" s="396"/>
      <c r="D2" s="396"/>
    </row>
    <row r="3" spans="1:4" ht="15.75" customHeight="1">
      <c r="A3" s="396" t="s">
        <v>519</v>
      </c>
      <c r="B3" s="396"/>
      <c r="C3" s="396"/>
      <c r="D3" s="396"/>
    </row>
    <row r="4" spans="1:4" ht="15.75" customHeight="1">
      <c r="A4" s="396" t="s">
        <v>75</v>
      </c>
      <c r="B4" s="396"/>
      <c r="C4" s="396"/>
      <c r="D4" s="396"/>
    </row>
    <row r="5" spans="1:4" ht="15.75" customHeight="1">
      <c r="A5" s="396" t="s">
        <v>1268</v>
      </c>
      <c r="B5" s="396"/>
      <c r="C5" s="396"/>
      <c r="D5" s="396"/>
    </row>
    <row r="6" spans="3:4" ht="7.5" customHeight="1">
      <c r="C6" s="410"/>
      <c r="D6" s="410"/>
    </row>
    <row r="7" spans="1:4" ht="15.75" customHeight="1">
      <c r="A7" s="5" t="s">
        <v>1269</v>
      </c>
      <c r="B7" s="5" t="s">
        <v>1072</v>
      </c>
      <c r="C7" s="5" t="s">
        <v>1451</v>
      </c>
      <c r="D7" s="5" t="s">
        <v>76</v>
      </c>
    </row>
    <row r="8" spans="1:4" ht="15.75" customHeight="1">
      <c r="A8" s="106" t="s">
        <v>62</v>
      </c>
      <c r="B8" s="144"/>
      <c r="C8" s="144"/>
      <c r="D8" s="144"/>
    </row>
    <row r="9" spans="1:4" ht="15.75" customHeight="1">
      <c r="A9" s="1" t="s">
        <v>412</v>
      </c>
      <c r="B9" s="9">
        <v>266327</v>
      </c>
      <c r="C9" s="9">
        <v>270000</v>
      </c>
      <c r="D9" s="9">
        <v>274000</v>
      </c>
    </row>
    <row r="10" spans="1:4" ht="15.75" customHeight="1">
      <c r="A10" s="1" t="s">
        <v>63</v>
      </c>
      <c r="B10" s="9">
        <v>785424</v>
      </c>
      <c r="C10" s="9">
        <v>813500</v>
      </c>
      <c r="D10" s="9">
        <v>815000</v>
      </c>
    </row>
    <row r="11" spans="1:4" ht="15.75" customHeight="1">
      <c r="A11" s="1" t="s">
        <v>549</v>
      </c>
      <c r="B11" s="9">
        <v>817136</v>
      </c>
      <c r="C11" s="9">
        <v>823000</v>
      </c>
      <c r="D11" s="9">
        <v>824000</v>
      </c>
    </row>
    <row r="12" spans="1:4" ht="15.75" customHeight="1">
      <c r="A12" s="1" t="s">
        <v>550</v>
      </c>
      <c r="B12" s="9">
        <v>111711</v>
      </c>
      <c r="C12" s="9">
        <v>64511</v>
      </c>
      <c r="D12" s="9">
        <v>66000</v>
      </c>
    </row>
    <row r="13" spans="1:4" ht="15.75" customHeight="1">
      <c r="A13" s="1" t="s">
        <v>551</v>
      </c>
      <c r="B13" s="9">
        <v>2475</v>
      </c>
      <c r="C13" s="9">
        <v>2400</v>
      </c>
      <c r="D13" s="9">
        <v>2400</v>
      </c>
    </row>
    <row r="14" spans="1:4" ht="15.75" customHeight="1">
      <c r="A14" s="1" t="s">
        <v>552</v>
      </c>
      <c r="B14" s="9">
        <v>275894</v>
      </c>
      <c r="C14" s="9">
        <v>150000</v>
      </c>
      <c r="D14" s="9">
        <v>100000</v>
      </c>
    </row>
    <row r="15" spans="1:4" ht="15.75" customHeight="1">
      <c r="A15" s="8" t="s">
        <v>882</v>
      </c>
      <c r="B15" s="13">
        <f>SUM(B9:B14)</f>
        <v>2258967</v>
      </c>
      <c r="C15" s="13">
        <f>SUM(C9:C14)</f>
        <v>2123411</v>
      </c>
      <c r="D15" s="13">
        <f>SUM(D9:D14)</f>
        <v>2081400</v>
      </c>
    </row>
    <row r="16" spans="1:4" ht="15.75" customHeight="1">
      <c r="A16" s="8"/>
      <c r="B16" s="13"/>
      <c r="C16" s="13"/>
      <c r="D16" s="13"/>
    </row>
    <row r="17" spans="1:4" ht="15.75" customHeight="1">
      <c r="A17" s="1" t="s">
        <v>1325</v>
      </c>
      <c r="B17" s="9">
        <v>862393</v>
      </c>
      <c r="C17" s="9">
        <v>870000</v>
      </c>
      <c r="D17" s="9">
        <v>881000</v>
      </c>
    </row>
    <row r="18" spans="1:4" ht="15.75" customHeight="1">
      <c r="A18" s="1" t="s">
        <v>575</v>
      </c>
      <c r="B18" s="9">
        <v>247900</v>
      </c>
      <c r="C18" s="155">
        <v>251125</v>
      </c>
      <c r="D18" s="155">
        <v>252847</v>
      </c>
    </row>
    <row r="19" spans="1:4" ht="15.75" customHeight="1">
      <c r="A19" s="1" t="s">
        <v>690</v>
      </c>
      <c r="B19" s="9">
        <v>517430</v>
      </c>
      <c r="C19" s="156">
        <v>524500</v>
      </c>
      <c r="D19" s="156">
        <v>550000</v>
      </c>
    </row>
    <row r="20" spans="1:4" ht="15.75" customHeight="1">
      <c r="A20" s="1" t="s">
        <v>553</v>
      </c>
      <c r="B20" s="9">
        <v>52646</v>
      </c>
      <c r="C20" s="155">
        <v>52500</v>
      </c>
      <c r="D20" s="155">
        <v>52500</v>
      </c>
    </row>
    <row r="21" spans="1:4" ht="15.75" customHeight="1">
      <c r="A21" s="1" t="s">
        <v>692</v>
      </c>
      <c r="B21" s="9">
        <v>77955</v>
      </c>
      <c r="C21" s="155">
        <v>78000</v>
      </c>
      <c r="D21" s="155">
        <v>78000</v>
      </c>
    </row>
    <row r="22" spans="1:4" ht="15.75" customHeight="1">
      <c r="A22" s="1" t="s">
        <v>568</v>
      </c>
      <c r="B22" s="9">
        <v>2400</v>
      </c>
      <c r="C22" s="155">
        <v>2400</v>
      </c>
      <c r="D22" s="155">
        <v>2400</v>
      </c>
    </row>
    <row r="23" spans="1:4" ht="15.75" customHeight="1">
      <c r="A23" s="1" t="s">
        <v>675</v>
      </c>
      <c r="B23" s="9">
        <v>34635</v>
      </c>
      <c r="C23" s="155">
        <v>35000</v>
      </c>
      <c r="D23" s="155">
        <v>36000</v>
      </c>
    </row>
    <row r="24" spans="1:4" ht="15.75" customHeight="1">
      <c r="A24" s="1" t="s">
        <v>554</v>
      </c>
      <c r="B24" s="9">
        <v>876000</v>
      </c>
      <c r="C24" s="155">
        <v>590000</v>
      </c>
      <c r="D24" s="155">
        <v>266000</v>
      </c>
    </row>
    <row r="25" spans="1:4" ht="15.75" customHeight="1">
      <c r="A25" s="8" t="s">
        <v>884</v>
      </c>
      <c r="B25" s="13">
        <f>SUM(B17:B24)</f>
        <v>2671359</v>
      </c>
      <c r="C25" s="13">
        <f>SUM(C17:C24)</f>
        <v>2403525</v>
      </c>
      <c r="D25" s="13">
        <f>SUM(D17:D24)</f>
        <v>2118747</v>
      </c>
    </row>
    <row r="26" spans="1:4" ht="12.75" customHeight="1">
      <c r="A26" s="8"/>
      <c r="B26" s="13"/>
      <c r="C26" s="155"/>
      <c r="D26" s="157"/>
    </row>
    <row r="27" spans="1:4" ht="15.75" customHeight="1">
      <c r="A27" s="106" t="s">
        <v>1073</v>
      </c>
      <c r="B27" s="145"/>
      <c r="C27" s="155"/>
      <c r="D27" s="157"/>
    </row>
    <row r="28" spans="1:4" ht="15" customHeight="1">
      <c r="A28" s="43" t="s">
        <v>541</v>
      </c>
      <c r="B28" s="155">
        <v>27670</v>
      </c>
      <c r="C28" s="155">
        <v>20000</v>
      </c>
      <c r="D28" s="155">
        <v>15000</v>
      </c>
    </row>
    <row r="29" spans="1:4" ht="15" customHeight="1">
      <c r="A29" s="43" t="s">
        <v>1270</v>
      </c>
      <c r="B29" s="155">
        <v>1300</v>
      </c>
      <c r="C29" s="155">
        <v>1300</v>
      </c>
      <c r="D29" s="155">
        <v>1300</v>
      </c>
    </row>
    <row r="30" spans="1:4" ht="15" customHeight="1">
      <c r="A30" s="43" t="s">
        <v>1271</v>
      </c>
      <c r="B30" s="155">
        <v>300</v>
      </c>
      <c r="C30" s="155">
        <v>250</v>
      </c>
      <c r="D30" s="155">
        <v>250</v>
      </c>
    </row>
    <row r="31" spans="1:4" ht="15" customHeight="1">
      <c r="A31" s="43" t="s">
        <v>1272</v>
      </c>
      <c r="B31" s="155">
        <v>14483</v>
      </c>
      <c r="C31" s="155"/>
      <c r="D31" s="155"/>
    </row>
    <row r="32" ht="15" customHeight="1">
      <c r="A32" s="43" t="s">
        <v>542</v>
      </c>
    </row>
    <row r="33" spans="1:4" ht="15" customHeight="1">
      <c r="A33" s="43" t="s">
        <v>543</v>
      </c>
      <c r="B33" s="155">
        <v>3686</v>
      </c>
      <c r="C33" s="155">
        <v>3300</v>
      </c>
      <c r="D33" s="155">
        <v>3100</v>
      </c>
    </row>
    <row r="34" spans="1:4" ht="15" customHeight="1">
      <c r="A34" s="1" t="s">
        <v>1276</v>
      </c>
      <c r="B34" s="155">
        <v>744936</v>
      </c>
      <c r="C34" s="155">
        <v>600000</v>
      </c>
      <c r="D34" s="155">
        <v>400000</v>
      </c>
    </row>
    <row r="35" spans="1:4" ht="15" customHeight="1">
      <c r="A35" s="140" t="s">
        <v>885</v>
      </c>
      <c r="B35" s="12">
        <f>SUM(B28:B34)</f>
        <v>792375</v>
      </c>
      <c r="C35" s="12">
        <f>SUM(C28:C34)</f>
        <v>624850</v>
      </c>
      <c r="D35" s="12">
        <f>SUM(D28:D34)</f>
        <v>419650</v>
      </c>
    </row>
    <row r="36" spans="1:4" ht="10.5" customHeight="1">
      <c r="A36" s="8"/>
      <c r="B36" s="13"/>
      <c r="C36" s="155"/>
      <c r="D36" s="157"/>
    </row>
    <row r="37" spans="1:7" ht="15" customHeight="1">
      <c r="A37" s="43" t="s">
        <v>1765</v>
      </c>
      <c r="B37" s="155">
        <v>134502</v>
      </c>
      <c r="C37" s="155">
        <v>3656</v>
      </c>
      <c r="D37" s="155">
        <v>3500</v>
      </c>
      <c r="G37" s="9"/>
    </row>
    <row r="38" spans="1:4" ht="15" customHeight="1">
      <c r="A38" s="43" t="s">
        <v>1766</v>
      </c>
      <c r="B38" s="155">
        <v>212151</v>
      </c>
      <c r="C38" s="155">
        <v>310000</v>
      </c>
      <c r="D38" s="155">
        <v>338303</v>
      </c>
    </row>
    <row r="39" spans="1:4" ht="15" customHeight="1">
      <c r="A39" s="43" t="s">
        <v>1273</v>
      </c>
      <c r="B39" s="155"/>
      <c r="C39" s="158"/>
      <c r="D39" s="158"/>
    </row>
    <row r="40" spans="1:4" ht="15" customHeight="1">
      <c r="A40" s="43" t="s">
        <v>1274</v>
      </c>
      <c r="B40" s="155">
        <v>2250</v>
      </c>
      <c r="C40" s="158"/>
      <c r="D40" s="158"/>
    </row>
    <row r="41" spans="1:4" ht="15" customHeight="1">
      <c r="A41" s="43" t="s">
        <v>1275</v>
      </c>
      <c r="B41" s="155">
        <v>3000</v>
      </c>
      <c r="C41" s="158">
        <v>3000</v>
      </c>
      <c r="D41" s="158">
        <v>3000</v>
      </c>
    </row>
    <row r="42" spans="1:4" ht="15" customHeight="1">
      <c r="A42" s="42" t="s">
        <v>886</v>
      </c>
      <c r="B42" s="157">
        <f>SUM(B37:B41)</f>
        <v>351903</v>
      </c>
      <c r="C42" s="157">
        <f>SUM(C37:C41)</f>
        <v>316656</v>
      </c>
      <c r="D42" s="157">
        <f>SUM(D37:D41)</f>
        <v>344803</v>
      </c>
    </row>
    <row r="43" spans="1:4" ht="15" customHeight="1">
      <c r="A43" s="43"/>
      <c r="B43" s="155"/>
      <c r="C43" s="160"/>
      <c r="D43" s="160"/>
    </row>
    <row r="44" spans="1:4" ht="15" customHeight="1">
      <c r="A44" s="42" t="s">
        <v>544</v>
      </c>
      <c r="B44" s="12"/>
      <c r="C44" s="12"/>
      <c r="D44" s="12"/>
    </row>
    <row r="45" spans="1:4" ht="15" customHeight="1">
      <c r="A45" s="43" t="s">
        <v>545</v>
      </c>
      <c r="B45" s="11">
        <v>9420</v>
      </c>
      <c r="C45" s="155">
        <v>9420</v>
      </c>
      <c r="D45" s="158"/>
    </row>
    <row r="46" spans="1:4" s="8" customFormat="1" ht="15.75" customHeight="1">
      <c r="A46" s="1" t="s">
        <v>546</v>
      </c>
      <c r="B46" s="13"/>
      <c r="C46" s="155"/>
      <c r="D46" s="159"/>
    </row>
    <row r="47" spans="1:4" s="8" customFormat="1" ht="15.75" customHeight="1">
      <c r="A47" s="8" t="s">
        <v>547</v>
      </c>
      <c r="B47" s="13">
        <f>SUM(B45:B46)</f>
        <v>9420</v>
      </c>
      <c r="C47" s="13">
        <f>SUM(C45:C46)</f>
        <v>9420</v>
      </c>
      <c r="D47" s="13">
        <f>SUM(D45:D46)</f>
        <v>0</v>
      </c>
    </row>
    <row r="48" spans="1:4" s="8" customFormat="1" ht="7.5" customHeight="1">
      <c r="A48" s="1"/>
      <c r="B48" s="9"/>
      <c r="C48" s="155"/>
      <c r="D48" s="156"/>
    </row>
    <row r="49" spans="1:4" s="8" customFormat="1" ht="15.75" customHeight="1">
      <c r="A49" s="8" t="s">
        <v>548</v>
      </c>
      <c r="B49" s="13">
        <v>37500</v>
      </c>
      <c r="C49" s="13">
        <v>37500</v>
      </c>
      <c r="D49" s="13">
        <v>37500</v>
      </c>
    </row>
    <row r="50" spans="2:4" s="8" customFormat="1" ht="8.25" customHeight="1">
      <c r="B50" s="13"/>
      <c r="C50" s="13"/>
      <c r="D50" s="13"/>
    </row>
    <row r="51" spans="1:4" ht="15.75" customHeight="1">
      <c r="A51" s="8" t="s">
        <v>887</v>
      </c>
      <c r="B51" s="13">
        <f>B15+B35+B47</f>
        <v>3060762</v>
      </c>
      <c r="C51" s="13">
        <f>C15+C35+C47</f>
        <v>2757681</v>
      </c>
      <c r="D51" s="13">
        <f>D15+D35+D47</f>
        <v>2501050</v>
      </c>
    </row>
    <row r="52" spans="1:4" s="8" customFormat="1" ht="15.75" customHeight="1">
      <c r="A52" s="8" t="s">
        <v>1071</v>
      </c>
      <c r="B52" s="13">
        <f>B25+B42+B49</f>
        <v>3060762</v>
      </c>
      <c r="C52" s="13">
        <f>C25+C42+C49</f>
        <v>2757681</v>
      </c>
      <c r="D52" s="13">
        <f>D25+D42+D49</f>
        <v>2501050</v>
      </c>
    </row>
    <row r="53" spans="2:4" ht="15.75" customHeight="1">
      <c r="B53" s="9"/>
      <c r="C53" s="9"/>
      <c r="D53" s="9"/>
    </row>
    <row r="54" spans="2:4" ht="15.75" customHeight="1">
      <c r="B54" s="9"/>
      <c r="C54" s="9"/>
      <c r="D54" s="9"/>
    </row>
    <row r="55" spans="2:4" ht="15.75" customHeight="1">
      <c r="B55" s="9"/>
      <c r="C55" s="9"/>
      <c r="D55" s="9"/>
    </row>
    <row r="56" spans="2:4" ht="15.75" customHeight="1">
      <c r="B56" s="9"/>
      <c r="C56" s="9"/>
      <c r="D56" s="9"/>
    </row>
    <row r="57" spans="2:4" ht="15.75">
      <c r="B57" s="9"/>
      <c r="C57" s="9"/>
      <c r="D57" s="9"/>
    </row>
    <row r="58" spans="2:4" ht="15.75">
      <c r="B58" s="9"/>
      <c r="C58" s="9"/>
      <c r="D58" s="9"/>
    </row>
    <row r="59" spans="2:4" ht="15.75">
      <c r="B59" s="9"/>
      <c r="C59" s="9"/>
      <c r="D59" s="9"/>
    </row>
    <row r="60" spans="2:4" ht="15.75">
      <c r="B60" s="9"/>
      <c r="C60" s="9"/>
      <c r="D60" s="9"/>
    </row>
    <row r="61" spans="2:4" ht="15.75">
      <c r="B61" s="9"/>
      <c r="C61" s="9"/>
      <c r="D61" s="9"/>
    </row>
  </sheetData>
  <mergeCells count="6">
    <mergeCell ref="A5:D5"/>
    <mergeCell ref="C6:D6"/>
    <mergeCell ref="B1:D1"/>
    <mergeCell ref="A2:D2"/>
    <mergeCell ref="A3:D3"/>
    <mergeCell ref="A4:D4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</sheetPr>
  <dimension ref="A1:M73"/>
  <sheetViews>
    <sheetView workbookViewId="0" topLeftCell="A1">
      <selection activeCell="B38" sqref="B38"/>
    </sheetView>
  </sheetViews>
  <sheetFormatPr defaultColWidth="9.140625" defaultRowHeight="13.5" customHeight="1"/>
  <cols>
    <col min="1" max="1" width="34.00390625" style="1" customWidth="1"/>
    <col min="2" max="13" width="9.8515625" style="1" bestFit="1" customWidth="1"/>
    <col min="14" max="16384" width="9.140625" style="1" customWidth="1"/>
  </cols>
  <sheetData>
    <row r="1" spans="1:13" ht="15.75">
      <c r="A1" s="15"/>
      <c r="B1" s="15"/>
      <c r="C1" s="15"/>
      <c r="D1" s="15"/>
      <c r="E1" s="15"/>
      <c r="F1" s="442" t="s">
        <v>1038</v>
      </c>
      <c r="G1" s="442"/>
      <c r="H1" s="442"/>
      <c r="I1" s="442"/>
      <c r="J1" s="442"/>
      <c r="K1" s="442"/>
      <c r="L1" s="442"/>
      <c r="M1" s="442"/>
    </row>
    <row r="2" spans="1:13" ht="15.75">
      <c r="A2" s="421" t="s">
        <v>354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</row>
    <row r="3" spans="1:13" ht="15.75">
      <c r="A3" s="421" t="s">
        <v>519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</row>
    <row r="4" spans="1:13" ht="15.75">
      <c r="A4" s="421" t="s">
        <v>355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</row>
    <row r="5" spans="1:12" ht="15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3" s="17" customFormat="1" ht="24" customHeight="1">
      <c r="A6" s="420" t="s">
        <v>356</v>
      </c>
      <c r="B6" s="435" t="s">
        <v>357</v>
      </c>
      <c r="C6" s="436"/>
      <c r="D6" s="435" t="s">
        <v>358</v>
      </c>
      <c r="E6" s="436"/>
      <c r="F6" s="439" t="s">
        <v>359</v>
      </c>
      <c r="G6" s="440"/>
      <c r="H6" s="440"/>
      <c r="I6" s="441"/>
      <c r="J6" s="443" t="s">
        <v>360</v>
      </c>
      <c r="K6" s="443"/>
      <c r="L6" s="443" t="s">
        <v>361</v>
      </c>
      <c r="M6" s="443"/>
    </row>
    <row r="7" spans="1:13" s="17" customFormat="1" ht="12.75">
      <c r="A7" s="420"/>
      <c r="B7" s="437"/>
      <c r="C7" s="438"/>
      <c r="D7" s="437"/>
      <c r="E7" s="438"/>
      <c r="F7" s="444" t="s">
        <v>362</v>
      </c>
      <c r="G7" s="445"/>
      <c r="H7" s="446" t="s">
        <v>363</v>
      </c>
      <c r="I7" s="447"/>
      <c r="J7" s="443"/>
      <c r="K7" s="443"/>
      <c r="L7" s="443"/>
      <c r="M7" s="443"/>
    </row>
    <row r="8" spans="1:13" s="17" customFormat="1" ht="13.5" customHeight="1">
      <c r="A8" s="420"/>
      <c r="B8" s="255">
        <v>39814</v>
      </c>
      <c r="C8" s="255">
        <v>40178</v>
      </c>
      <c r="D8" s="255">
        <v>39814</v>
      </c>
      <c r="E8" s="255">
        <v>40178</v>
      </c>
      <c r="F8" s="255">
        <v>39814</v>
      </c>
      <c r="G8" s="255">
        <v>40178</v>
      </c>
      <c r="H8" s="255">
        <v>39814</v>
      </c>
      <c r="I8" s="255">
        <v>40178</v>
      </c>
      <c r="J8" s="255">
        <v>39814</v>
      </c>
      <c r="K8" s="255">
        <v>40178</v>
      </c>
      <c r="L8" s="255">
        <v>39814</v>
      </c>
      <c r="M8" s="255">
        <v>40178</v>
      </c>
    </row>
    <row r="9" spans="1:12" s="17" customFormat="1" ht="14.25" customHeight="1">
      <c r="A9" s="18"/>
      <c r="B9" s="18"/>
      <c r="C9" s="19"/>
      <c r="D9" s="20"/>
      <c r="E9" s="20"/>
      <c r="F9" s="21"/>
      <c r="G9" s="21"/>
      <c r="H9" s="21"/>
      <c r="I9" s="21"/>
      <c r="J9" s="18"/>
      <c r="K9" s="18"/>
      <c r="L9" s="18"/>
    </row>
    <row r="10" spans="1:13" ht="14.25" customHeight="1">
      <c r="A10" s="256" t="s">
        <v>364</v>
      </c>
      <c r="B10" s="257">
        <v>5</v>
      </c>
      <c r="C10" s="257">
        <f>SUM(B10:B10)</f>
        <v>5</v>
      </c>
      <c r="D10" s="257">
        <v>48</v>
      </c>
      <c r="E10" s="257">
        <v>48</v>
      </c>
      <c r="F10" s="257"/>
      <c r="G10" s="257"/>
      <c r="H10" s="257">
        <v>1</v>
      </c>
      <c r="I10" s="257">
        <f>SUM(H10:H10)</f>
        <v>1</v>
      </c>
      <c r="J10" s="257">
        <f>B10+D10+F10+H10</f>
        <v>54</v>
      </c>
      <c r="K10" s="257">
        <f>C10+E10+G10+I10</f>
        <v>54</v>
      </c>
      <c r="L10" s="257">
        <f>B10+D10+F10+H10/2</f>
        <v>53.5</v>
      </c>
      <c r="M10" s="257">
        <f>C10+E10+G10+I10/2</f>
        <v>53.5</v>
      </c>
    </row>
    <row r="11" spans="1:13" ht="9" customHeight="1">
      <c r="A11" s="258"/>
      <c r="B11" s="259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15"/>
    </row>
    <row r="12" spans="1:13" ht="14.25" customHeight="1">
      <c r="A12" s="261" t="s">
        <v>365</v>
      </c>
      <c r="B12" s="262"/>
      <c r="C12" s="262"/>
      <c r="D12" s="263"/>
      <c r="E12" s="263"/>
      <c r="F12" s="263"/>
      <c r="G12" s="263"/>
      <c r="H12" s="263"/>
      <c r="I12" s="263"/>
      <c r="J12" s="262"/>
      <c r="K12" s="262"/>
      <c r="L12" s="262"/>
      <c r="M12" s="15"/>
    </row>
    <row r="13" spans="1:13" ht="14.25" customHeight="1">
      <c r="A13" s="264" t="s">
        <v>756</v>
      </c>
      <c r="B13" s="265"/>
      <c r="C13" s="265"/>
      <c r="D13" s="265"/>
      <c r="E13" s="265"/>
      <c r="F13" s="265">
        <v>19</v>
      </c>
      <c r="G13" s="265">
        <v>19</v>
      </c>
      <c r="H13" s="265"/>
      <c r="I13" s="265"/>
      <c r="J13" s="265">
        <f aca="true" t="shared" si="0" ref="J13:K21">B13+D13+F13+H13</f>
        <v>19</v>
      </c>
      <c r="K13" s="265">
        <f t="shared" si="0"/>
        <v>19</v>
      </c>
      <c r="L13" s="265">
        <f aca="true" t="shared" si="1" ref="L13:M21">B13+D13+F13+H13/2</f>
        <v>19</v>
      </c>
      <c r="M13" s="265">
        <f t="shared" si="1"/>
        <v>19</v>
      </c>
    </row>
    <row r="14" spans="1:13" ht="14.25" customHeight="1">
      <c r="A14" s="264" t="s">
        <v>723</v>
      </c>
      <c r="B14" s="265"/>
      <c r="C14" s="265"/>
      <c r="D14" s="265"/>
      <c r="E14" s="265"/>
      <c r="F14" s="265">
        <v>19</v>
      </c>
      <c r="G14" s="265">
        <v>19</v>
      </c>
      <c r="H14" s="265"/>
      <c r="I14" s="265"/>
      <c r="J14" s="265">
        <f t="shared" si="0"/>
        <v>19</v>
      </c>
      <c r="K14" s="265">
        <f t="shared" si="0"/>
        <v>19</v>
      </c>
      <c r="L14" s="265">
        <f t="shared" si="1"/>
        <v>19</v>
      </c>
      <c r="M14" s="265">
        <f t="shared" si="1"/>
        <v>19</v>
      </c>
    </row>
    <row r="15" spans="1:13" ht="14.25" customHeight="1">
      <c r="A15" s="264" t="s">
        <v>261</v>
      </c>
      <c r="B15" s="265"/>
      <c r="C15" s="265"/>
      <c r="D15" s="265"/>
      <c r="E15" s="265"/>
      <c r="F15" s="265">
        <v>11</v>
      </c>
      <c r="G15" s="265">
        <v>11</v>
      </c>
      <c r="H15" s="265"/>
      <c r="I15" s="265"/>
      <c r="J15" s="265">
        <f t="shared" si="0"/>
        <v>11</v>
      </c>
      <c r="K15" s="265">
        <f t="shared" si="0"/>
        <v>11</v>
      </c>
      <c r="L15" s="265">
        <f t="shared" si="1"/>
        <v>11</v>
      </c>
      <c r="M15" s="265">
        <f t="shared" si="1"/>
        <v>11</v>
      </c>
    </row>
    <row r="16" spans="1:13" ht="14.25" customHeight="1">
      <c r="A16" s="264" t="s">
        <v>724</v>
      </c>
      <c r="B16" s="265"/>
      <c r="C16" s="265"/>
      <c r="D16" s="265"/>
      <c r="E16" s="265"/>
      <c r="F16" s="265">
        <v>10</v>
      </c>
      <c r="G16" s="265">
        <v>10</v>
      </c>
      <c r="H16" s="265"/>
      <c r="I16" s="265"/>
      <c r="J16" s="265">
        <f t="shared" si="0"/>
        <v>10</v>
      </c>
      <c r="K16" s="265">
        <f t="shared" si="0"/>
        <v>10</v>
      </c>
      <c r="L16" s="265">
        <f t="shared" si="1"/>
        <v>10</v>
      </c>
      <c r="M16" s="265">
        <f t="shared" si="1"/>
        <v>10</v>
      </c>
    </row>
    <row r="17" spans="1:13" ht="14.25" customHeight="1">
      <c r="A17" s="264" t="s">
        <v>725</v>
      </c>
      <c r="B17" s="265"/>
      <c r="C17" s="265"/>
      <c r="D17" s="265"/>
      <c r="E17" s="265"/>
      <c r="F17" s="265">
        <v>1</v>
      </c>
      <c r="G17" s="265">
        <v>1</v>
      </c>
      <c r="H17" s="265"/>
      <c r="I17" s="265"/>
      <c r="J17" s="265">
        <f t="shared" si="0"/>
        <v>1</v>
      </c>
      <c r="K17" s="265">
        <f t="shared" si="0"/>
        <v>1</v>
      </c>
      <c r="L17" s="265">
        <f t="shared" si="1"/>
        <v>1</v>
      </c>
      <c r="M17" s="265">
        <f t="shared" si="1"/>
        <v>1</v>
      </c>
    </row>
    <row r="18" spans="1:13" ht="14.25" customHeight="1">
      <c r="A18" s="264" t="s">
        <v>726</v>
      </c>
      <c r="B18" s="265"/>
      <c r="C18" s="265"/>
      <c r="D18" s="265"/>
      <c r="E18" s="265"/>
      <c r="F18" s="265">
        <v>4</v>
      </c>
      <c r="G18" s="265">
        <v>4</v>
      </c>
      <c r="H18" s="265"/>
      <c r="I18" s="265"/>
      <c r="J18" s="265">
        <f t="shared" si="0"/>
        <v>4</v>
      </c>
      <c r="K18" s="265">
        <f t="shared" si="0"/>
        <v>4</v>
      </c>
      <c r="L18" s="265">
        <f t="shared" si="1"/>
        <v>4</v>
      </c>
      <c r="M18" s="265">
        <f t="shared" si="1"/>
        <v>4</v>
      </c>
    </row>
    <row r="19" spans="1:13" ht="14.25" customHeight="1">
      <c r="A19" s="264" t="s">
        <v>727</v>
      </c>
      <c r="B19" s="265"/>
      <c r="C19" s="265"/>
      <c r="D19" s="265"/>
      <c r="E19" s="265"/>
      <c r="F19" s="265">
        <v>3</v>
      </c>
      <c r="G19" s="265">
        <v>3</v>
      </c>
      <c r="H19" s="265"/>
      <c r="I19" s="265"/>
      <c r="J19" s="265">
        <f t="shared" si="0"/>
        <v>3</v>
      </c>
      <c r="K19" s="265">
        <f t="shared" si="0"/>
        <v>3</v>
      </c>
      <c r="L19" s="265">
        <f t="shared" si="1"/>
        <v>3</v>
      </c>
      <c r="M19" s="265">
        <f t="shared" si="1"/>
        <v>3</v>
      </c>
    </row>
    <row r="20" spans="1:13" ht="14.25" customHeight="1">
      <c r="A20" s="264" t="s">
        <v>728</v>
      </c>
      <c r="B20" s="265"/>
      <c r="C20" s="265"/>
      <c r="D20" s="265"/>
      <c r="E20" s="265"/>
      <c r="F20" s="265">
        <v>3</v>
      </c>
      <c r="G20" s="265">
        <v>3</v>
      </c>
      <c r="H20" s="265"/>
      <c r="I20" s="265"/>
      <c r="J20" s="265">
        <f t="shared" si="0"/>
        <v>3</v>
      </c>
      <c r="K20" s="265">
        <f t="shared" si="0"/>
        <v>3</v>
      </c>
      <c r="L20" s="265">
        <f t="shared" si="1"/>
        <v>3</v>
      </c>
      <c r="M20" s="265">
        <f t="shared" si="1"/>
        <v>3</v>
      </c>
    </row>
    <row r="21" spans="1:13" ht="30">
      <c r="A21" s="266" t="s">
        <v>720</v>
      </c>
      <c r="B21" s="265"/>
      <c r="C21" s="265"/>
      <c r="D21" s="265"/>
      <c r="E21" s="265"/>
      <c r="F21" s="265">
        <v>5</v>
      </c>
      <c r="G21" s="265"/>
      <c r="H21" s="265"/>
      <c r="I21" s="265"/>
      <c r="J21" s="265">
        <f t="shared" si="0"/>
        <v>5</v>
      </c>
      <c r="K21" s="265">
        <f t="shared" si="0"/>
        <v>0</v>
      </c>
      <c r="L21" s="265">
        <f t="shared" si="1"/>
        <v>5</v>
      </c>
      <c r="M21" s="265">
        <f t="shared" si="1"/>
        <v>0</v>
      </c>
    </row>
    <row r="22" spans="1:13" ht="14.25" customHeight="1">
      <c r="A22" s="256" t="s">
        <v>729</v>
      </c>
      <c r="B22" s="267"/>
      <c r="C22" s="267"/>
      <c r="D22" s="265"/>
      <c r="E22" s="265"/>
      <c r="F22" s="257">
        <f>SUM(F13:F21)</f>
        <v>75</v>
      </c>
      <c r="G22" s="257">
        <f>SUM(G13:G21)</f>
        <v>70</v>
      </c>
      <c r="H22" s="257"/>
      <c r="I22" s="257"/>
      <c r="J22" s="257">
        <f>SUM(J13:J21)</f>
        <v>75</v>
      </c>
      <c r="K22" s="257">
        <f>SUM(K13:K21)</f>
        <v>70</v>
      </c>
      <c r="L22" s="257">
        <f>SUM(L13:L21)</f>
        <v>75</v>
      </c>
      <c r="M22" s="257">
        <f>SUM(M13:M21)</f>
        <v>70</v>
      </c>
    </row>
    <row r="23" spans="1:13" ht="14.25" customHeight="1">
      <c r="A23" s="258"/>
      <c r="B23" s="259"/>
      <c r="C23" s="259"/>
      <c r="D23" s="268"/>
      <c r="E23" s="268"/>
      <c r="F23" s="260"/>
      <c r="G23" s="260"/>
      <c r="H23" s="260"/>
      <c r="I23" s="260"/>
      <c r="J23" s="260"/>
      <c r="K23" s="260"/>
      <c r="L23" s="260"/>
      <c r="M23" s="15"/>
    </row>
    <row r="24" spans="1:13" ht="14.25" customHeight="1">
      <c r="A24" s="261" t="s">
        <v>730</v>
      </c>
      <c r="B24" s="262"/>
      <c r="C24" s="262"/>
      <c r="D24" s="263"/>
      <c r="E24" s="263"/>
      <c r="F24" s="263"/>
      <c r="G24" s="263"/>
      <c r="H24" s="263"/>
      <c r="I24" s="263"/>
      <c r="J24" s="262"/>
      <c r="K24" s="262"/>
      <c r="L24" s="262"/>
      <c r="M24" s="15"/>
    </row>
    <row r="25" spans="1:13" ht="14.25" customHeight="1">
      <c r="A25" s="264" t="s">
        <v>741</v>
      </c>
      <c r="B25" s="265"/>
      <c r="C25" s="265"/>
      <c r="D25" s="265"/>
      <c r="E25" s="265"/>
      <c r="F25" s="265">
        <v>23</v>
      </c>
      <c r="G25" s="265">
        <v>23</v>
      </c>
      <c r="H25" s="265"/>
      <c r="I25" s="265"/>
      <c r="J25" s="265">
        <f aca="true" t="shared" si="2" ref="J25:K29">B25+D25+F25+H25</f>
        <v>23</v>
      </c>
      <c r="K25" s="265">
        <f t="shared" si="2"/>
        <v>23</v>
      </c>
      <c r="L25" s="265">
        <f aca="true" t="shared" si="3" ref="L25:M29">B25+D25+F25+H25/2</f>
        <v>23</v>
      </c>
      <c r="M25" s="265">
        <f t="shared" si="3"/>
        <v>23</v>
      </c>
    </row>
    <row r="26" spans="1:13" ht="14.25" customHeight="1">
      <c r="A26" s="264" t="s">
        <v>1197</v>
      </c>
      <c r="B26" s="265"/>
      <c r="C26" s="265"/>
      <c r="D26" s="265"/>
      <c r="E26" s="265"/>
      <c r="F26" s="265">
        <v>0</v>
      </c>
      <c r="G26" s="265">
        <v>0</v>
      </c>
      <c r="H26" s="265"/>
      <c r="I26" s="265"/>
      <c r="J26" s="265">
        <f t="shared" si="2"/>
        <v>0</v>
      </c>
      <c r="K26" s="265">
        <f t="shared" si="2"/>
        <v>0</v>
      </c>
      <c r="L26" s="265">
        <f t="shared" si="3"/>
        <v>0</v>
      </c>
      <c r="M26" s="265">
        <f t="shared" si="3"/>
        <v>0</v>
      </c>
    </row>
    <row r="27" spans="1:13" ht="14.25" customHeight="1">
      <c r="A27" s="264" t="s">
        <v>742</v>
      </c>
      <c r="B27" s="265"/>
      <c r="C27" s="265"/>
      <c r="D27" s="265"/>
      <c r="E27" s="265"/>
      <c r="F27" s="265">
        <v>1</v>
      </c>
      <c r="G27" s="265">
        <v>1</v>
      </c>
      <c r="H27" s="265"/>
      <c r="I27" s="265"/>
      <c r="J27" s="265">
        <f t="shared" si="2"/>
        <v>1</v>
      </c>
      <c r="K27" s="265">
        <f t="shared" si="2"/>
        <v>1</v>
      </c>
      <c r="L27" s="265">
        <f t="shared" si="3"/>
        <v>1</v>
      </c>
      <c r="M27" s="265">
        <f t="shared" si="3"/>
        <v>1</v>
      </c>
    </row>
    <row r="28" spans="1:13" ht="14.25" customHeight="1">
      <c r="A28" s="264" t="s">
        <v>262</v>
      </c>
      <c r="B28" s="265"/>
      <c r="C28" s="265"/>
      <c r="D28" s="265"/>
      <c r="E28" s="265"/>
      <c r="F28" s="265">
        <v>8</v>
      </c>
      <c r="G28" s="265">
        <v>8</v>
      </c>
      <c r="H28" s="265"/>
      <c r="I28" s="265"/>
      <c r="J28" s="265">
        <f t="shared" si="2"/>
        <v>8</v>
      </c>
      <c r="K28" s="265">
        <f t="shared" si="2"/>
        <v>8</v>
      </c>
      <c r="L28" s="265">
        <f t="shared" si="3"/>
        <v>8</v>
      </c>
      <c r="M28" s="265">
        <f t="shared" si="3"/>
        <v>8</v>
      </c>
    </row>
    <row r="29" spans="1:13" ht="14.25" customHeight="1">
      <c r="A29" s="256" t="s">
        <v>743</v>
      </c>
      <c r="B29" s="267"/>
      <c r="C29" s="267"/>
      <c r="D29" s="257"/>
      <c r="E29" s="257"/>
      <c r="F29" s="257">
        <f>SUM(F25:F28)</f>
        <v>32</v>
      </c>
      <c r="G29" s="257">
        <f>SUM(G25:G28)</f>
        <v>32</v>
      </c>
      <c r="H29" s="257"/>
      <c r="I29" s="257"/>
      <c r="J29" s="257">
        <f t="shared" si="2"/>
        <v>32</v>
      </c>
      <c r="K29" s="257">
        <f t="shared" si="2"/>
        <v>32</v>
      </c>
      <c r="L29" s="257">
        <f t="shared" si="3"/>
        <v>32</v>
      </c>
      <c r="M29" s="257">
        <f t="shared" si="3"/>
        <v>32</v>
      </c>
    </row>
    <row r="30" spans="1:13" ht="15.75">
      <c r="A30" s="258"/>
      <c r="B30" s="259"/>
      <c r="C30" s="259"/>
      <c r="D30" s="260"/>
      <c r="E30" s="260"/>
      <c r="F30" s="260"/>
      <c r="G30" s="260"/>
      <c r="H30" s="260"/>
      <c r="I30" s="260"/>
      <c r="J30" s="260"/>
      <c r="K30" s="260"/>
      <c r="L30" s="260"/>
      <c r="M30" s="15"/>
    </row>
    <row r="31" spans="1:13" ht="14.25" customHeight="1">
      <c r="A31" s="261" t="s">
        <v>744</v>
      </c>
      <c r="B31" s="262"/>
      <c r="C31" s="262"/>
      <c r="D31" s="263"/>
      <c r="E31" s="263"/>
      <c r="F31" s="263"/>
      <c r="G31" s="263"/>
      <c r="H31" s="263"/>
      <c r="I31" s="263"/>
      <c r="J31" s="262"/>
      <c r="K31" s="262"/>
      <c r="L31" s="262"/>
      <c r="M31" s="15"/>
    </row>
    <row r="32" spans="1:13" ht="14.25" customHeight="1">
      <c r="A32" s="264" t="s">
        <v>888</v>
      </c>
      <c r="B32" s="265"/>
      <c r="C32" s="265"/>
      <c r="D32" s="265"/>
      <c r="E32" s="265"/>
      <c r="F32" s="265">
        <v>31</v>
      </c>
      <c r="G32" s="265">
        <v>28</v>
      </c>
      <c r="H32" s="265">
        <v>1</v>
      </c>
      <c r="I32" s="265">
        <v>1</v>
      </c>
      <c r="J32" s="265">
        <f aca="true" t="shared" si="4" ref="J32:K37">B32+D32+F32+H32</f>
        <v>32</v>
      </c>
      <c r="K32" s="265">
        <f t="shared" si="4"/>
        <v>29</v>
      </c>
      <c r="L32" s="265">
        <f aca="true" t="shared" si="5" ref="L32:M37">B32+D32+F32+H32/2</f>
        <v>31.5</v>
      </c>
      <c r="M32" s="265">
        <f t="shared" si="5"/>
        <v>28.5</v>
      </c>
    </row>
    <row r="33" spans="1:13" ht="14.25" customHeight="1">
      <c r="A33" s="264" t="s">
        <v>745</v>
      </c>
      <c r="B33" s="265"/>
      <c r="C33" s="265"/>
      <c r="D33" s="265"/>
      <c r="E33" s="265"/>
      <c r="F33" s="265">
        <v>10</v>
      </c>
      <c r="G33" s="265">
        <v>10</v>
      </c>
      <c r="H33" s="265"/>
      <c r="I33" s="265"/>
      <c r="J33" s="265">
        <f t="shared" si="4"/>
        <v>10</v>
      </c>
      <c r="K33" s="265">
        <f t="shared" si="4"/>
        <v>10</v>
      </c>
      <c r="L33" s="265">
        <f t="shared" si="5"/>
        <v>10</v>
      </c>
      <c r="M33" s="265">
        <f t="shared" si="5"/>
        <v>10</v>
      </c>
    </row>
    <row r="34" spans="1:13" ht="14.25" customHeight="1">
      <c r="A34" s="264" t="s">
        <v>746</v>
      </c>
      <c r="B34" s="265"/>
      <c r="C34" s="265"/>
      <c r="D34" s="265"/>
      <c r="E34" s="265"/>
      <c r="F34" s="265">
        <v>6</v>
      </c>
      <c r="G34" s="265">
        <v>6</v>
      </c>
      <c r="H34" s="265"/>
      <c r="I34" s="265"/>
      <c r="J34" s="265">
        <f t="shared" si="4"/>
        <v>6</v>
      </c>
      <c r="K34" s="265">
        <f t="shared" si="4"/>
        <v>6</v>
      </c>
      <c r="L34" s="265">
        <f t="shared" si="5"/>
        <v>6</v>
      </c>
      <c r="M34" s="265">
        <f t="shared" si="5"/>
        <v>6</v>
      </c>
    </row>
    <row r="35" spans="1:13" ht="14.25" customHeight="1">
      <c r="A35" s="264" t="s">
        <v>1198</v>
      </c>
      <c r="B35" s="265"/>
      <c r="C35" s="265"/>
      <c r="D35" s="265"/>
      <c r="E35" s="265"/>
      <c r="F35" s="265">
        <v>5</v>
      </c>
      <c r="G35" s="265">
        <v>4</v>
      </c>
      <c r="H35" s="265"/>
      <c r="I35" s="265"/>
      <c r="J35" s="265">
        <f t="shared" si="4"/>
        <v>5</v>
      </c>
      <c r="K35" s="265">
        <f t="shared" si="4"/>
        <v>4</v>
      </c>
      <c r="L35" s="265">
        <f t="shared" si="5"/>
        <v>5</v>
      </c>
      <c r="M35" s="265">
        <f t="shared" si="5"/>
        <v>4</v>
      </c>
    </row>
    <row r="36" spans="1:13" ht="14.25" customHeight="1">
      <c r="A36" s="264" t="s">
        <v>262</v>
      </c>
      <c r="B36" s="265"/>
      <c r="C36" s="265"/>
      <c r="D36" s="265"/>
      <c r="E36" s="265"/>
      <c r="F36" s="265">
        <v>12</v>
      </c>
      <c r="G36" s="265">
        <v>12</v>
      </c>
      <c r="H36" s="265"/>
      <c r="I36" s="265"/>
      <c r="J36" s="265">
        <f t="shared" si="4"/>
        <v>12</v>
      </c>
      <c r="K36" s="265">
        <f t="shared" si="4"/>
        <v>12</v>
      </c>
      <c r="L36" s="265">
        <f t="shared" si="5"/>
        <v>12</v>
      </c>
      <c r="M36" s="265">
        <f t="shared" si="5"/>
        <v>12</v>
      </c>
    </row>
    <row r="37" spans="1:13" ht="14.25" customHeight="1">
      <c r="A37" s="256" t="s">
        <v>747</v>
      </c>
      <c r="B37" s="267"/>
      <c r="C37" s="267"/>
      <c r="D37" s="257"/>
      <c r="E37" s="257"/>
      <c r="F37" s="257">
        <f>SUM(F32:F36)</f>
        <v>64</v>
      </c>
      <c r="G37" s="257">
        <f>SUM(G32:G36)</f>
        <v>60</v>
      </c>
      <c r="H37" s="257">
        <f>SUM(H32:H36)</f>
        <v>1</v>
      </c>
      <c r="I37" s="257">
        <f>SUM(I32:I36)</f>
        <v>1</v>
      </c>
      <c r="J37" s="257">
        <f t="shared" si="4"/>
        <v>65</v>
      </c>
      <c r="K37" s="257">
        <f t="shared" si="4"/>
        <v>61</v>
      </c>
      <c r="L37" s="257">
        <f t="shared" si="5"/>
        <v>64.5</v>
      </c>
      <c r="M37" s="257">
        <f t="shared" si="5"/>
        <v>60.5</v>
      </c>
    </row>
    <row r="38" spans="1:13" ht="15.75">
      <c r="A38" s="269"/>
      <c r="B38" s="270"/>
      <c r="C38" s="270"/>
      <c r="D38" s="271"/>
      <c r="E38" s="271"/>
      <c r="F38" s="271"/>
      <c r="G38" s="271"/>
      <c r="H38" s="271"/>
      <c r="I38" s="271"/>
      <c r="J38" s="271"/>
      <c r="K38" s="271"/>
      <c r="L38" s="271"/>
      <c r="M38" s="230"/>
    </row>
    <row r="39" spans="1:13" ht="14.25" customHeight="1">
      <c r="A39" s="261" t="s">
        <v>748</v>
      </c>
      <c r="B39" s="262"/>
      <c r="C39" s="262"/>
      <c r="D39" s="263"/>
      <c r="E39" s="263"/>
      <c r="F39" s="263"/>
      <c r="G39" s="263"/>
      <c r="H39" s="263"/>
      <c r="I39" s="263"/>
      <c r="J39" s="262"/>
      <c r="K39" s="262"/>
      <c r="L39" s="262"/>
      <c r="M39" s="15"/>
    </row>
    <row r="40" spans="1:13" ht="14.25" customHeight="1">
      <c r="A40" s="264" t="s">
        <v>749</v>
      </c>
      <c r="B40" s="265"/>
      <c r="C40" s="265"/>
      <c r="D40" s="265"/>
      <c r="E40" s="265"/>
      <c r="F40" s="265">
        <v>17</v>
      </c>
      <c r="G40" s="265">
        <v>17</v>
      </c>
      <c r="H40" s="265"/>
      <c r="I40" s="265"/>
      <c r="J40" s="265">
        <f>B40+D40+F40+H40</f>
        <v>17</v>
      </c>
      <c r="K40" s="265">
        <f>C40+E40+G40+I40</f>
        <v>17</v>
      </c>
      <c r="L40" s="265">
        <f>B40+D40+F40+H40/2</f>
        <v>17</v>
      </c>
      <c r="M40" s="265">
        <f>C40+E40+G40+I40/2</f>
        <v>17</v>
      </c>
    </row>
    <row r="41" spans="1:13" ht="14.25" customHeight="1">
      <c r="A41" s="264" t="s">
        <v>750</v>
      </c>
      <c r="B41" s="265"/>
      <c r="C41" s="265"/>
      <c r="D41" s="265"/>
      <c r="E41" s="265"/>
      <c r="F41" s="265">
        <v>11</v>
      </c>
      <c r="G41" s="265">
        <v>11</v>
      </c>
      <c r="H41" s="265"/>
      <c r="I41" s="265"/>
      <c r="J41" s="265">
        <f>B41+D41+F41+H41</f>
        <v>11</v>
      </c>
      <c r="K41" s="265">
        <f>C41+E41+G41+I41</f>
        <v>11</v>
      </c>
      <c r="L41" s="265">
        <f>B41+D41+F41+H41/2</f>
        <v>11</v>
      </c>
      <c r="M41" s="265">
        <f>C41+E41+G41+I41/2</f>
        <v>11</v>
      </c>
    </row>
    <row r="42" spans="1:13" ht="14.25" customHeight="1">
      <c r="A42" s="256" t="s">
        <v>751</v>
      </c>
      <c r="B42" s="267"/>
      <c r="C42" s="267"/>
      <c r="D42" s="265"/>
      <c r="E42" s="265"/>
      <c r="F42" s="257">
        <f>SUM(F40:F41)</f>
        <v>28</v>
      </c>
      <c r="G42" s="257">
        <f>SUM(G40:G41)</f>
        <v>28</v>
      </c>
      <c r="H42" s="257"/>
      <c r="I42" s="257"/>
      <c r="J42" s="257">
        <f>SUM(J40:J41)</f>
        <v>28</v>
      </c>
      <c r="K42" s="257">
        <f>SUM(K40:K41)</f>
        <v>28</v>
      </c>
      <c r="L42" s="257">
        <f>SUM(L40:L41)</f>
        <v>28</v>
      </c>
      <c r="M42" s="257">
        <f>SUM(M40:M41)</f>
        <v>28</v>
      </c>
    </row>
    <row r="43" spans="1:13" ht="15.75">
      <c r="A43" s="258"/>
      <c r="B43" s="259"/>
      <c r="C43" s="259"/>
      <c r="D43" s="268"/>
      <c r="E43" s="268"/>
      <c r="F43" s="260"/>
      <c r="G43" s="260"/>
      <c r="H43" s="260"/>
      <c r="I43" s="260"/>
      <c r="J43" s="260"/>
      <c r="K43" s="260"/>
      <c r="L43" s="260"/>
      <c r="M43" s="15"/>
    </row>
    <row r="44" spans="1:13" ht="14.25" customHeight="1">
      <c r="A44" s="261" t="s">
        <v>242</v>
      </c>
      <c r="B44" s="262"/>
      <c r="C44" s="272"/>
      <c r="D44" s="262"/>
      <c r="E44" s="262"/>
      <c r="F44" s="262"/>
      <c r="G44" s="262"/>
      <c r="H44" s="262"/>
      <c r="I44" s="262"/>
      <c r="J44" s="262"/>
      <c r="K44" s="262"/>
      <c r="L44" s="262"/>
      <c r="M44" s="15"/>
    </row>
    <row r="45" spans="1:13" ht="14.25" customHeight="1">
      <c r="A45" s="264" t="s">
        <v>753</v>
      </c>
      <c r="B45" s="265"/>
      <c r="C45" s="267"/>
      <c r="D45" s="257"/>
      <c r="E45" s="257"/>
      <c r="F45" s="265">
        <v>5</v>
      </c>
      <c r="G45" s="265">
        <v>5</v>
      </c>
      <c r="H45" s="265"/>
      <c r="I45" s="265"/>
      <c r="J45" s="265">
        <f aca="true" t="shared" si="6" ref="J45:K55">B45+D45+F45+H45</f>
        <v>5</v>
      </c>
      <c r="K45" s="265">
        <f t="shared" si="6"/>
        <v>5</v>
      </c>
      <c r="L45" s="265">
        <f aca="true" t="shared" si="7" ref="L45:M54">B45+D45+F45+H45/2</f>
        <v>5</v>
      </c>
      <c r="M45" s="265">
        <f t="shared" si="7"/>
        <v>5</v>
      </c>
    </row>
    <row r="46" spans="1:13" ht="14.25" customHeight="1">
      <c r="A46" s="264" t="s">
        <v>1196</v>
      </c>
      <c r="B46" s="265"/>
      <c r="C46" s="267"/>
      <c r="D46" s="257"/>
      <c r="E46" s="257"/>
      <c r="F46" s="265">
        <v>3</v>
      </c>
      <c r="G46" s="265">
        <v>3</v>
      </c>
      <c r="H46" s="265"/>
      <c r="I46" s="265"/>
      <c r="J46" s="265">
        <f t="shared" si="6"/>
        <v>3</v>
      </c>
      <c r="K46" s="265">
        <f t="shared" si="6"/>
        <v>3</v>
      </c>
      <c r="L46" s="265">
        <f t="shared" si="7"/>
        <v>3</v>
      </c>
      <c r="M46" s="265">
        <f t="shared" si="7"/>
        <v>3</v>
      </c>
    </row>
    <row r="47" spans="1:13" ht="14.25" customHeight="1">
      <c r="A47" s="264" t="s">
        <v>754</v>
      </c>
      <c r="B47" s="265"/>
      <c r="C47" s="265"/>
      <c r="D47" s="265"/>
      <c r="E47" s="265"/>
      <c r="F47" s="265">
        <v>2</v>
      </c>
      <c r="G47" s="265">
        <v>2</v>
      </c>
      <c r="H47" s="265"/>
      <c r="I47" s="265"/>
      <c r="J47" s="265">
        <f t="shared" si="6"/>
        <v>2</v>
      </c>
      <c r="K47" s="265">
        <f t="shared" si="6"/>
        <v>2</v>
      </c>
      <c r="L47" s="265">
        <f t="shared" si="7"/>
        <v>2</v>
      </c>
      <c r="M47" s="265">
        <f t="shared" si="7"/>
        <v>2</v>
      </c>
    </row>
    <row r="48" spans="1:13" ht="14.25" customHeight="1">
      <c r="A48" s="264" t="s">
        <v>263</v>
      </c>
      <c r="B48" s="265"/>
      <c r="C48" s="265"/>
      <c r="D48" s="265"/>
      <c r="E48" s="265"/>
      <c r="F48" s="265">
        <v>17</v>
      </c>
      <c r="G48" s="265">
        <v>17</v>
      </c>
      <c r="H48" s="265">
        <v>1</v>
      </c>
      <c r="I48" s="265">
        <f>SUM(H48:H48)</f>
        <v>1</v>
      </c>
      <c r="J48" s="265">
        <f t="shared" si="6"/>
        <v>18</v>
      </c>
      <c r="K48" s="265">
        <f t="shared" si="6"/>
        <v>18</v>
      </c>
      <c r="L48" s="265">
        <f t="shared" si="7"/>
        <v>17.5</v>
      </c>
      <c r="M48" s="265">
        <f t="shared" si="7"/>
        <v>17.5</v>
      </c>
    </row>
    <row r="49" spans="1:13" ht="14.25" customHeight="1">
      <c r="A49" s="264" t="s">
        <v>755</v>
      </c>
      <c r="B49" s="265"/>
      <c r="C49" s="265"/>
      <c r="D49" s="265"/>
      <c r="E49" s="265"/>
      <c r="F49" s="265">
        <v>3</v>
      </c>
      <c r="G49" s="265">
        <v>3</v>
      </c>
      <c r="H49" s="265"/>
      <c r="I49" s="265"/>
      <c r="J49" s="265">
        <f t="shared" si="6"/>
        <v>3</v>
      </c>
      <c r="K49" s="265">
        <f t="shared" si="6"/>
        <v>3</v>
      </c>
      <c r="L49" s="265">
        <f t="shared" si="7"/>
        <v>3</v>
      </c>
      <c r="M49" s="265">
        <f t="shared" si="7"/>
        <v>3</v>
      </c>
    </row>
    <row r="50" spans="1:13" ht="14.25" customHeight="1">
      <c r="A50" s="264" t="s">
        <v>1192</v>
      </c>
      <c r="B50" s="265"/>
      <c r="C50" s="265"/>
      <c r="D50" s="265"/>
      <c r="E50" s="265"/>
      <c r="F50" s="265">
        <v>2</v>
      </c>
      <c r="G50" s="265">
        <v>2</v>
      </c>
      <c r="H50" s="265"/>
      <c r="I50" s="265"/>
      <c r="J50" s="265">
        <f t="shared" si="6"/>
        <v>2</v>
      </c>
      <c r="K50" s="265">
        <f t="shared" si="6"/>
        <v>2</v>
      </c>
      <c r="L50" s="265">
        <f t="shared" si="7"/>
        <v>2</v>
      </c>
      <c r="M50" s="265">
        <f t="shared" si="7"/>
        <v>2</v>
      </c>
    </row>
    <row r="51" spans="1:13" ht="14.25" customHeight="1">
      <c r="A51" s="264" t="s">
        <v>1193</v>
      </c>
      <c r="B51" s="265"/>
      <c r="C51" s="265"/>
      <c r="D51" s="265"/>
      <c r="E51" s="265"/>
      <c r="F51" s="265">
        <v>3</v>
      </c>
      <c r="G51" s="265">
        <v>3</v>
      </c>
      <c r="H51" s="265"/>
      <c r="I51" s="265"/>
      <c r="J51" s="265">
        <f t="shared" si="6"/>
        <v>3</v>
      </c>
      <c r="K51" s="265">
        <f t="shared" si="6"/>
        <v>3</v>
      </c>
      <c r="L51" s="265">
        <f t="shared" si="7"/>
        <v>3</v>
      </c>
      <c r="M51" s="265">
        <f t="shared" si="7"/>
        <v>3</v>
      </c>
    </row>
    <row r="52" spans="1:13" ht="14.25" customHeight="1">
      <c r="A52" s="264" t="s">
        <v>243</v>
      </c>
      <c r="B52" s="265"/>
      <c r="C52" s="265"/>
      <c r="D52" s="265"/>
      <c r="E52" s="265"/>
      <c r="F52" s="265">
        <v>3</v>
      </c>
      <c r="G52" s="265">
        <v>3</v>
      </c>
      <c r="H52" s="265"/>
      <c r="I52" s="265"/>
      <c r="J52" s="265">
        <f t="shared" si="6"/>
        <v>3</v>
      </c>
      <c r="K52" s="265">
        <f t="shared" si="6"/>
        <v>3</v>
      </c>
      <c r="L52" s="265">
        <f t="shared" si="7"/>
        <v>3</v>
      </c>
      <c r="M52" s="265">
        <f t="shared" si="7"/>
        <v>3</v>
      </c>
    </row>
    <row r="53" spans="1:13" ht="14.25" customHeight="1">
      <c r="A53" s="264" t="s">
        <v>756</v>
      </c>
      <c r="B53" s="265"/>
      <c r="C53" s="265"/>
      <c r="D53" s="265"/>
      <c r="E53" s="265"/>
      <c r="F53" s="265">
        <v>3</v>
      </c>
      <c r="G53" s="265">
        <v>3</v>
      </c>
      <c r="H53" s="265"/>
      <c r="I53" s="265"/>
      <c r="J53" s="265">
        <f t="shared" si="6"/>
        <v>3</v>
      </c>
      <c r="K53" s="265">
        <f t="shared" si="6"/>
        <v>3</v>
      </c>
      <c r="L53" s="265">
        <f t="shared" si="7"/>
        <v>3</v>
      </c>
      <c r="M53" s="265">
        <f t="shared" si="7"/>
        <v>3</v>
      </c>
    </row>
    <row r="54" spans="1:13" ht="14.25" customHeight="1">
      <c r="A54" s="264" t="s">
        <v>1194</v>
      </c>
      <c r="B54" s="265"/>
      <c r="C54" s="265"/>
      <c r="D54" s="265"/>
      <c r="E54" s="265"/>
      <c r="F54" s="265">
        <v>4</v>
      </c>
      <c r="G54" s="265">
        <v>4</v>
      </c>
      <c r="H54" s="265"/>
      <c r="I54" s="265"/>
      <c r="J54" s="265">
        <f t="shared" si="6"/>
        <v>4</v>
      </c>
      <c r="K54" s="265">
        <f t="shared" si="6"/>
        <v>4</v>
      </c>
      <c r="L54" s="265">
        <f t="shared" si="7"/>
        <v>4</v>
      </c>
      <c r="M54" s="265">
        <f t="shared" si="7"/>
        <v>4</v>
      </c>
    </row>
    <row r="55" spans="1:13" ht="14.25" customHeight="1">
      <c r="A55" s="256" t="s">
        <v>752</v>
      </c>
      <c r="B55" s="267"/>
      <c r="C55" s="267"/>
      <c r="D55" s="257"/>
      <c r="E55" s="257"/>
      <c r="F55" s="257">
        <f>SUM(F45:F54)</f>
        <v>45</v>
      </c>
      <c r="G55" s="257">
        <f>SUM(G45:G54)</f>
        <v>45</v>
      </c>
      <c r="H55" s="257">
        <f>SUM(H45:H54)</f>
        <v>1</v>
      </c>
      <c r="I55" s="257">
        <f>SUM(I45:I54)</f>
        <v>1</v>
      </c>
      <c r="J55" s="257">
        <f t="shared" si="6"/>
        <v>46</v>
      </c>
      <c r="K55" s="257">
        <f t="shared" si="6"/>
        <v>46</v>
      </c>
      <c r="L55" s="257">
        <f>B55+D55+F55+H55/2</f>
        <v>45.5</v>
      </c>
      <c r="M55" s="257">
        <f>E55+G55+I55/2+C55</f>
        <v>45.5</v>
      </c>
    </row>
    <row r="56" spans="1:13" ht="15.75">
      <c r="A56" s="258"/>
      <c r="B56" s="259"/>
      <c r="C56" s="259"/>
      <c r="D56" s="260"/>
      <c r="E56" s="260"/>
      <c r="F56" s="260"/>
      <c r="G56" s="260"/>
      <c r="H56" s="260"/>
      <c r="I56" s="260"/>
      <c r="J56" s="260"/>
      <c r="K56" s="260"/>
      <c r="L56" s="260"/>
      <c r="M56" s="15"/>
    </row>
    <row r="57" spans="1:13" ht="14.25" customHeight="1">
      <c r="A57" s="261" t="s">
        <v>757</v>
      </c>
      <c r="B57" s="262"/>
      <c r="C57" s="262"/>
      <c r="D57" s="263"/>
      <c r="E57" s="263"/>
      <c r="F57" s="262"/>
      <c r="G57" s="262"/>
      <c r="H57" s="262"/>
      <c r="I57" s="262"/>
      <c r="J57" s="263"/>
      <c r="K57" s="263"/>
      <c r="L57" s="263"/>
      <c r="M57" s="15"/>
    </row>
    <row r="58" spans="1:13" ht="14.25" customHeight="1">
      <c r="A58" s="264" t="s">
        <v>758</v>
      </c>
      <c r="B58" s="265"/>
      <c r="C58" s="265"/>
      <c r="D58" s="265"/>
      <c r="E58" s="265"/>
      <c r="F58" s="265">
        <v>1</v>
      </c>
      <c r="G58" s="265">
        <v>1</v>
      </c>
      <c r="H58" s="265"/>
      <c r="I58" s="265"/>
      <c r="J58" s="265">
        <f aca="true" t="shared" si="8" ref="J58:K68">B58+D58+F58+H58</f>
        <v>1</v>
      </c>
      <c r="K58" s="265">
        <f t="shared" si="8"/>
        <v>1</v>
      </c>
      <c r="L58" s="265">
        <f aca="true" t="shared" si="9" ref="L58:M68">B58+D58+F58+H58/2</f>
        <v>1</v>
      </c>
      <c r="M58" s="265">
        <f t="shared" si="9"/>
        <v>1</v>
      </c>
    </row>
    <row r="59" spans="1:13" ht="14.25" customHeight="1">
      <c r="A59" s="264" t="s">
        <v>759</v>
      </c>
      <c r="B59" s="265"/>
      <c r="C59" s="265"/>
      <c r="D59" s="265"/>
      <c r="E59" s="265"/>
      <c r="F59" s="265">
        <v>1</v>
      </c>
      <c r="G59" s="265">
        <v>1</v>
      </c>
      <c r="H59" s="265"/>
      <c r="I59" s="265"/>
      <c r="J59" s="265">
        <f t="shared" si="8"/>
        <v>1</v>
      </c>
      <c r="K59" s="265">
        <f t="shared" si="8"/>
        <v>1</v>
      </c>
      <c r="L59" s="265">
        <f t="shared" si="9"/>
        <v>1</v>
      </c>
      <c r="M59" s="265">
        <f t="shared" si="9"/>
        <v>1</v>
      </c>
    </row>
    <row r="60" spans="1:13" ht="14.25" customHeight="1">
      <c r="A60" s="264" t="s">
        <v>760</v>
      </c>
      <c r="B60" s="265"/>
      <c r="C60" s="265"/>
      <c r="D60" s="265"/>
      <c r="E60" s="265"/>
      <c r="F60" s="265"/>
      <c r="G60" s="265"/>
      <c r="H60" s="265">
        <v>1</v>
      </c>
      <c r="I60" s="265">
        <f>SUM(H60:H60)</f>
        <v>1</v>
      </c>
      <c r="J60" s="265">
        <f t="shared" si="8"/>
        <v>1</v>
      </c>
      <c r="K60" s="265">
        <f t="shared" si="8"/>
        <v>1</v>
      </c>
      <c r="L60" s="265">
        <f t="shared" si="9"/>
        <v>0.5</v>
      </c>
      <c r="M60" s="265">
        <f t="shared" si="9"/>
        <v>0.5</v>
      </c>
    </row>
    <row r="61" spans="1:13" ht="14.25" customHeight="1">
      <c r="A61" s="264" t="s">
        <v>761</v>
      </c>
      <c r="B61" s="265"/>
      <c r="C61" s="265"/>
      <c r="D61" s="265"/>
      <c r="E61" s="265"/>
      <c r="F61" s="265">
        <v>2</v>
      </c>
      <c r="G61" s="265">
        <v>2</v>
      </c>
      <c r="H61" s="265"/>
      <c r="I61" s="265"/>
      <c r="J61" s="265">
        <f t="shared" si="8"/>
        <v>2</v>
      </c>
      <c r="K61" s="265">
        <f t="shared" si="8"/>
        <v>2</v>
      </c>
      <c r="L61" s="265">
        <f t="shared" si="9"/>
        <v>2</v>
      </c>
      <c r="M61" s="265">
        <f t="shared" si="9"/>
        <v>2</v>
      </c>
    </row>
    <row r="62" spans="1:13" ht="14.25" customHeight="1">
      <c r="A62" s="264" t="s">
        <v>762</v>
      </c>
      <c r="B62" s="265"/>
      <c r="C62" s="265"/>
      <c r="D62" s="265"/>
      <c r="E62" s="265"/>
      <c r="F62" s="265">
        <v>2</v>
      </c>
      <c r="G62" s="265">
        <v>2</v>
      </c>
      <c r="H62" s="265"/>
      <c r="I62" s="265"/>
      <c r="J62" s="265">
        <f t="shared" si="8"/>
        <v>2</v>
      </c>
      <c r="K62" s="265">
        <f t="shared" si="8"/>
        <v>2</v>
      </c>
      <c r="L62" s="265">
        <f t="shared" si="9"/>
        <v>2</v>
      </c>
      <c r="M62" s="265">
        <f t="shared" si="9"/>
        <v>2</v>
      </c>
    </row>
    <row r="63" spans="1:13" ht="14.25" customHeight="1">
      <c r="A63" s="264" t="s">
        <v>763</v>
      </c>
      <c r="B63" s="265"/>
      <c r="C63" s="265"/>
      <c r="D63" s="265"/>
      <c r="E63" s="265"/>
      <c r="F63" s="265">
        <v>1</v>
      </c>
      <c r="G63" s="265">
        <v>1</v>
      </c>
      <c r="H63" s="265"/>
      <c r="I63" s="265"/>
      <c r="J63" s="265">
        <f t="shared" si="8"/>
        <v>1</v>
      </c>
      <c r="K63" s="265">
        <f t="shared" si="8"/>
        <v>1</v>
      </c>
      <c r="L63" s="265">
        <f t="shared" si="9"/>
        <v>1</v>
      </c>
      <c r="M63" s="265">
        <f t="shared" si="9"/>
        <v>1</v>
      </c>
    </row>
    <row r="64" spans="1:13" ht="14.25" customHeight="1">
      <c r="A64" s="264" t="s">
        <v>764</v>
      </c>
      <c r="B64" s="265"/>
      <c r="C64" s="265"/>
      <c r="D64" s="265"/>
      <c r="E64" s="265"/>
      <c r="F64" s="265">
        <v>3</v>
      </c>
      <c r="G64" s="265">
        <v>3</v>
      </c>
      <c r="H64" s="265"/>
      <c r="I64" s="265"/>
      <c r="J64" s="265">
        <f t="shared" si="8"/>
        <v>3</v>
      </c>
      <c r="K64" s="265">
        <f t="shared" si="8"/>
        <v>3</v>
      </c>
      <c r="L64" s="265">
        <f t="shared" si="9"/>
        <v>3</v>
      </c>
      <c r="M64" s="265">
        <f t="shared" si="9"/>
        <v>3</v>
      </c>
    </row>
    <row r="65" spans="1:13" ht="14.25" customHeight="1">
      <c r="A65" s="264" t="s">
        <v>765</v>
      </c>
      <c r="B65" s="265"/>
      <c r="C65" s="265"/>
      <c r="D65" s="265"/>
      <c r="E65" s="265"/>
      <c r="F65" s="265">
        <v>1</v>
      </c>
      <c r="G65" s="265">
        <v>1</v>
      </c>
      <c r="H65" s="265"/>
      <c r="I65" s="265"/>
      <c r="J65" s="265">
        <f t="shared" si="8"/>
        <v>1</v>
      </c>
      <c r="K65" s="265">
        <f t="shared" si="8"/>
        <v>1</v>
      </c>
      <c r="L65" s="265">
        <f t="shared" si="9"/>
        <v>1</v>
      </c>
      <c r="M65" s="265">
        <f t="shared" si="9"/>
        <v>1</v>
      </c>
    </row>
    <row r="66" spans="1:13" ht="14.25" customHeight="1">
      <c r="A66" s="264" t="s">
        <v>766</v>
      </c>
      <c r="B66" s="265"/>
      <c r="C66" s="265"/>
      <c r="D66" s="265"/>
      <c r="E66" s="265"/>
      <c r="F66" s="265">
        <v>1</v>
      </c>
      <c r="G66" s="265">
        <v>1</v>
      </c>
      <c r="H66" s="265"/>
      <c r="I66" s="265"/>
      <c r="J66" s="265">
        <f t="shared" si="8"/>
        <v>1</v>
      </c>
      <c r="K66" s="265">
        <f t="shared" si="8"/>
        <v>1</v>
      </c>
      <c r="L66" s="265">
        <f t="shared" si="9"/>
        <v>1</v>
      </c>
      <c r="M66" s="265">
        <f t="shared" si="9"/>
        <v>1</v>
      </c>
    </row>
    <row r="67" spans="1:13" ht="14.25" customHeight="1">
      <c r="A67" s="264" t="s">
        <v>1195</v>
      </c>
      <c r="B67" s="265"/>
      <c r="C67" s="265"/>
      <c r="D67" s="265"/>
      <c r="E67" s="265"/>
      <c r="F67" s="265">
        <v>1</v>
      </c>
      <c r="G67" s="265">
        <v>1</v>
      </c>
      <c r="H67" s="265"/>
      <c r="I67" s="265"/>
      <c r="J67" s="265">
        <f t="shared" si="8"/>
        <v>1</v>
      </c>
      <c r="K67" s="265">
        <f t="shared" si="8"/>
        <v>1</v>
      </c>
      <c r="L67" s="265">
        <f t="shared" si="9"/>
        <v>1</v>
      </c>
      <c r="M67" s="265">
        <f t="shared" si="9"/>
        <v>1</v>
      </c>
    </row>
    <row r="68" spans="1:13" ht="14.25" customHeight="1">
      <c r="A68" s="256" t="s">
        <v>767</v>
      </c>
      <c r="B68" s="267"/>
      <c r="C68" s="265"/>
      <c r="D68" s="265"/>
      <c r="E68" s="265"/>
      <c r="F68" s="257">
        <f>SUM(F58:F67)</f>
        <v>13</v>
      </c>
      <c r="G68" s="257">
        <f>SUM(G58:G67)</f>
        <v>13</v>
      </c>
      <c r="H68" s="257">
        <f>SUM(H58:H66)</f>
        <v>1</v>
      </c>
      <c r="I68" s="257">
        <f>SUM(I58:I66)</f>
        <v>1</v>
      </c>
      <c r="J68" s="257">
        <f t="shared" si="8"/>
        <v>14</v>
      </c>
      <c r="K68" s="257">
        <f t="shared" si="8"/>
        <v>14</v>
      </c>
      <c r="L68" s="257">
        <f t="shared" si="9"/>
        <v>13.5</v>
      </c>
      <c r="M68" s="257">
        <f t="shared" si="9"/>
        <v>13.5</v>
      </c>
    </row>
    <row r="69" spans="1:13" ht="15.75">
      <c r="A69" s="258"/>
      <c r="B69" s="259"/>
      <c r="C69" s="268"/>
      <c r="D69" s="268"/>
      <c r="E69" s="268"/>
      <c r="F69" s="268"/>
      <c r="G69" s="268"/>
      <c r="H69" s="268"/>
      <c r="I69" s="268"/>
      <c r="J69" s="273"/>
      <c r="K69" s="273"/>
      <c r="L69" s="273"/>
      <c r="M69" s="15"/>
    </row>
    <row r="70" spans="1:13" ht="14.25" customHeight="1">
      <c r="A70" s="256" t="s">
        <v>768</v>
      </c>
      <c r="B70" s="257"/>
      <c r="C70" s="257"/>
      <c r="D70" s="265"/>
      <c r="E70" s="265"/>
      <c r="F70" s="257">
        <f>F22+F29+F37+F42+F55+F68</f>
        <v>257</v>
      </c>
      <c r="G70" s="257">
        <f aca="true" t="shared" si="10" ref="G70:M70">G22+G29+G37+G42+G55+G68</f>
        <v>248</v>
      </c>
      <c r="H70" s="257">
        <f t="shared" si="10"/>
        <v>3</v>
      </c>
      <c r="I70" s="257">
        <f t="shared" si="10"/>
        <v>3</v>
      </c>
      <c r="J70" s="257">
        <f t="shared" si="10"/>
        <v>260</v>
      </c>
      <c r="K70" s="257">
        <f t="shared" si="10"/>
        <v>251</v>
      </c>
      <c r="L70" s="257">
        <f t="shared" si="10"/>
        <v>258.5</v>
      </c>
      <c r="M70" s="257">
        <f t="shared" si="10"/>
        <v>249.5</v>
      </c>
    </row>
    <row r="71" spans="1:13" ht="15.75">
      <c r="A71" s="261"/>
      <c r="B71" s="262"/>
      <c r="C71" s="262"/>
      <c r="D71" s="263"/>
      <c r="E71" s="263"/>
      <c r="F71" s="262"/>
      <c r="G71" s="262"/>
      <c r="H71" s="262"/>
      <c r="I71" s="262"/>
      <c r="J71" s="273"/>
      <c r="K71" s="273"/>
      <c r="L71" s="273"/>
      <c r="M71" s="15"/>
    </row>
    <row r="72" spans="1:13" ht="14.25" customHeight="1">
      <c r="A72" s="256" t="s">
        <v>769</v>
      </c>
      <c r="B72" s="257">
        <f aca="true" t="shared" si="11" ref="B72:M72">B10+B70</f>
        <v>5</v>
      </c>
      <c r="C72" s="257">
        <f t="shared" si="11"/>
        <v>5</v>
      </c>
      <c r="D72" s="257">
        <f t="shared" si="11"/>
        <v>48</v>
      </c>
      <c r="E72" s="257">
        <f t="shared" si="11"/>
        <v>48</v>
      </c>
      <c r="F72" s="257">
        <f t="shared" si="11"/>
        <v>257</v>
      </c>
      <c r="G72" s="257">
        <f t="shared" si="11"/>
        <v>248</v>
      </c>
      <c r="H72" s="257">
        <f t="shared" si="11"/>
        <v>4</v>
      </c>
      <c r="I72" s="257">
        <f t="shared" si="11"/>
        <v>4</v>
      </c>
      <c r="J72" s="257">
        <f t="shared" si="11"/>
        <v>314</v>
      </c>
      <c r="K72" s="257">
        <f t="shared" si="11"/>
        <v>305</v>
      </c>
      <c r="L72" s="257">
        <f t="shared" si="11"/>
        <v>312</v>
      </c>
      <c r="M72" s="257">
        <f t="shared" si="11"/>
        <v>303</v>
      </c>
    </row>
    <row r="73" spans="1:12" ht="15.75">
      <c r="A73" s="24"/>
      <c r="B73" s="24"/>
      <c r="C73" s="3"/>
      <c r="D73" s="3"/>
      <c r="E73" s="3"/>
      <c r="F73" s="3"/>
      <c r="G73" s="3"/>
      <c r="H73" s="3"/>
      <c r="I73" s="3"/>
      <c r="J73" s="3"/>
      <c r="K73" s="3"/>
      <c r="L73" s="3"/>
    </row>
  </sheetData>
  <mergeCells count="12">
    <mergeCell ref="J6:K7"/>
    <mergeCell ref="L6:M7"/>
    <mergeCell ref="F7:G7"/>
    <mergeCell ref="H7:I7"/>
    <mergeCell ref="F1:M1"/>
    <mergeCell ref="A2:M2"/>
    <mergeCell ref="A3:M3"/>
    <mergeCell ref="A4:M4"/>
    <mergeCell ref="A6:A8"/>
    <mergeCell ref="B6:C7"/>
    <mergeCell ref="D6:E7"/>
    <mergeCell ref="F6:I6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0"/>
  </sheetPr>
  <dimension ref="A1:G27"/>
  <sheetViews>
    <sheetView workbookViewId="0" topLeftCell="A1">
      <selection activeCell="E19" sqref="E19"/>
    </sheetView>
  </sheetViews>
  <sheetFormatPr defaultColWidth="9.140625" defaultRowHeight="12.75"/>
  <cols>
    <col min="1" max="1" width="10.57421875" style="1" customWidth="1"/>
    <col min="2" max="2" width="31.28125" style="1" customWidth="1"/>
    <col min="3" max="4" width="14.8515625" style="1" customWidth="1"/>
    <col min="5" max="5" width="15.00390625" style="1" customWidth="1"/>
    <col min="6" max="6" width="11.28125" style="1" bestFit="1" customWidth="1"/>
    <col min="7" max="16384" width="9.140625" style="1" customWidth="1"/>
  </cols>
  <sheetData>
    <row r="1" spans="3:5" ht="15.75">
      <c r="C1" s="410" t="s">
        <v>1080</v>
      </c>
      <c r="D1" s="410"/>
      <c r="E1" s="410"/>
    </row>
    <row r="2" spans="1:5" ht="15.75">
      <c r="A2" s="396" t="s">
        <v>354</v>
      </c>
      <c r="B2" s="396"/>
      <c r="C2" s="396"/>
      <c r="D2" s="396"/>
      <c r="E2" s="396"/>
    </row>
    <row r="3" spans="1:5" ht="15.75">
      <c r="A3" s="396" t="s">
        <v>519</v>
      </c>
      <c r="B3" s="396"/>
      <c r="C3" s="396"/>
      <c r="D3" s="396"/>
      <c r="E3" s="396"/>
    </row>
    <row r="4" spans="1:5" ht="15.75">
      <c r="A4" s="396" t="s">
        <v>1732</v>
      </c>
      <c r="B4" s="396"/>
      <c r="C4" s="396"/>
      <c r="D4" s="396"/>
      <c r="E4" s="396"/>
    </row>
    <row r="5" spans="1:5" ht="15.75">
      <c r="A5" s="396" t="s">
        <v>1268</v>
      </c>
      <c r="B5" s="396"/>
      <c r="C5" s="396"/>
      <c r="D5" s="396"/>
      <c r="E5" s="396"/>
    </row>
    <row r="6" spans="1:2" ht="15.75">
      <c r="A6" s="27"/>
      <c r="B6" s="27"/>
    </row>
    <row r="8" spans="1:5" ht="15.75" customHeight="1">
      <c r="A8" s="417" t="s">
        <v>1269</v>
      </c>
      <c r="B8" s="417"/>
      <c r="C8" s="417" t="s">
        <v>1682</v>
      </c>
      <c r="D8" s="417" t="s">
        <v>1683</v>
      </c>
      <c r="E8" s="417" t="s">
        <v>1684</v>
      </c>
    </row>
    <row r="9" spans="1:5" ht="15.75">
      <c r="A9" s="417"/>
      <c r="B9" s="417"/>
      <c r="C9" s="417"/>
      <c r="D9" s="417"/>
      <c r="E9" s="417"/>
    </row>
    <row r="10" spans="1:5" ht="15.75">
      <c r="A10" s="417"/>
      <c r="B10" s="417"/>
      <c r="C10" s="417"/>
      <c r="D10" s="417"/>
      <c r="E10" s="417"/>
    </row>
    <row r="11" spans="3:4" ht="15.75">
      <c r="C11" s="2"/>
      <c r="D11" s="2"/>
    </row>
    <row r="12" spans="1:4" ht="24.75" customHeight="1">
      <c r="A12" s="8" t="s">
        <v>1733</v>
      </c>
      <c r="B12" s="8" t="s">
        <v>1734</v>
      </c>
      <c r="C12" s="8"/>
      <c r="D12" s="8"/>
    </row>
    <row r="13" spans="1:5" ht="24.75" customHeight="1">
      <c r="A13" s="1" t="s">
        <v>1735</v>
      </c>
      <c r="B13" s="1" t="s">
        <v>1736</v>
      </c>
      <c r="C13" s="9">
        <v>16605</v>
      </c>
      <c r="D13" s="276">
        <v>12357</v>
      </c>
      <c r="E13" s="9">
        <v>14100</v>
      </c>
    </row>
    <row r="14" spans="1:6" ht="24.75" customHeight="1">
      <c r="A14" s="1" t="s">
        <v>1737</v>
      </c>
      <c r="B14" s="1" t="s">
        <v>1738</v>
      </c>
      <c r="C14" s="9">
        <v>14633400</v>
      </c>
      <c r="D14" s="276">
        <v>14657189</v>
      </c>
      <c r="E14" s="9">
        <v>14940529</v>
      </c>
      <c r="F14" s="9"/>
    </row>
    <row r="15" spans="1:5" ht="24.75" customHeight="1">
      <c r="A15" s="1" t="s">
        <v>1739</v>
      </c>
      <c r="B15" s="1" t="s">
        <v>1740</v>
      </c>
      <c r="C15" s="9">
        <v>1137276</v>
      </c>
      <c r="D15" s="276">
        <v>1239440</v>
      </c>
      <c r="E15" s="9">
        <v>1118616</v>
      </c>
    </row>
    <row r="16" spans="1:5" ht="24.75" customHeight="1">
      <c r="A16" s="1" t="s">
        <v>1741</v>
      </c>
      <c r="B16" s="1" t="s">
        <v>92</v>
      </c>
      <c r="C16" s="9">
        <v>174843</v>
      </c>
      <c r="D16" s="276">
        <v>166597</v>
      </c>
      <c r="E16" s="9">
        <v>158597</v>
      </c>
    </row>
    <row r="17" spans="1:5" ht="24.75" customHeight="1">
      <c r="A17" s="448" t="s">
        <v>353</v>
      </c>
      <c r="B17" s="448"/>
      <c r="C17" s="13">
        <f>SUM(C13:C16)</f>
        <v>15962124</v>
      </c>
      <c r="D17" s="286">
        <f>SUM(D13:D16)</f>
        <v>16075583</v>
      </c>
      <c r="E17" s="13">
        <f>SUM(E13:E16)</f>
        <v>16231842</v>
      </c>
    </row>
    <row r="18" spans="3:5" ht="24.75" customHeight="1">
      <c r="C18" s="9"/>
      <c r="D18" s="276"/>
      <c r="E18" s="9"/>
    </row>
    <row r="19" spans="1:5" ht="24.75" customHeight="1">
      <c r="A19" s="8" t="s">
        <v>93</v>
      </c>
      <c r="B19" s="8" t="s">
        <v>94</v>
      </c>
      <c r="C19" s="13"/>
      <c r="D19" s="286"/>
      <c r="E19" s="9"/>
    </row>
    <row r="20" spans="1:5" ht="24.75" customHeight="1">
      <c r="A20" s="1" t="s">
        <v>1735</v>
      </c>
      <c r="B20" s="1" t="s">
        <v>95</v>
      </c>
      <c r="C20" s="9">
        <v>7505</v>
      </c>
      <c r="D20" s="276">
        <v>7135</v>
      </c>
      <c r="E20" s="276">
        <v>6586</v>
      </c>
    </row>
    <row r="21" spans="1:5" ht="24.75" customHeight="1">
      <c r="A21" s="1" t="s">
        <v>1737</v>
      </c>
      <c r="B21" s="1" t="s">
        <v>96</v>
      </c>
      <c r="C21" s="9">
        <v>39301</v>
      </c>
      <c r="D21" s="276">
        <v>31746</v>
      </c>
      <c r="E21" s="276">
        <v>27270</v>
      </c>
    </row>
    <row r="22" spans="1:5" ht="24.75" customHeight="1">
      <c r="A22" s="1" t="s">
        <v>1739</v>
      </c>
      <c r="B22" s="1" t="s">
        <v>97</v>
      </c>
      <c r="C22" s="9">
        <v>22605</v>
      </c>
      <c r="D22" s="276"/>
      <c r="E22" s="276"/>
    </row>
    <row r="23" spans="1:5" ht="24.75" customHeight="1">
      <c r="A23" s="1" t="s">
        <v>1741</v>
      </c>
      <c r="B23" s="1" t="s">
        <v>98</v>
      </c>
      <c r="C23" s="9">
        <v>828311</v>
      </c>
      <c r="D23" s="276">
        <v>924718</v>
      </c>
      <c r="E23" s="276">
        <v>775000</v>
      </c>
    </row>
    <row r="24" spans="1:5" ht="24.75" customHeight="1">
      <c r="A24" s="1" t="s">
        <v>99</v>
      </c>
      <c r="B24" s="1" t="s">
        <v>100</v>
      </c>
      <c r="C24" s="9">
        <v>44349</v>
      </c>
      <c r="D24" s="276">
        <v>45014</v>
      </c>
      <c r="E24" s="276">
        <v>44700</v>
      </c>
    </row>
    <row r="25" spans="1:5" ht="24.75" customHeight="1">
      <c r="A25" s="448" t="s">
        <v>353</v>
      </c>
      <c r="B25" s="448"/>
      <c r="C25" s="13">
        <f>SUM(C20:C24)</f>
        <v>942071</v>
      </c>
      <c r="D25" s="13">
        <f>SUM(D20:D24)</f>
        <v>1008613</v>
      </c>
      <c r="E25" s="13">
        <f>SUM(E20:E24)</f>
        <v>853556</v>
      </c>
    </row>
    <row r="26" ht="24.75" customHeight="1">
      <c r="E26" s="9"/>
    </row>
    <row r="27" spans="1:7" ht="24.75" customHeight="1">
      <c r="A27" s="448" t="s">
        <v>101</v>
      </c>
      <c r="B27" s="448"/>
      <c r="C27" s="13">
        <f>C17+C25</f>
        <v>16904195</v>
      </c>
      <c r="D27" s="13">
        <f>D17+D25</f>
        <v>17084196</v>
      </c>
      <c r="E27" s="13">
        <f>E17+E25</f>
        <v>17085398</v>
      </c>
      <c r="G27" s="9"/>
    </row>
  </sheetData>
  <mergeCells count="12">
    <mergeCell ref="C1:E1"/>
    <mergeCell ref="A17:B17"/>
    <mergeCell ref="A2:E2"/>
    <mergeCell ref="A3:E3"/>
    <mergeCell ref="A4:E4"/>
    <mergeCell ref="A5:E5"/>
    <mergeCell ref="A25:B25"/>
    <mergeCell ref="A27:B27"/>
    <mergeCell ref="A8:B10"/>
    <mergeCell ref="E8:E10"/>
    <mergeCell ref="C8:C10"/>
    <mergeCell ref="D8:D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J43"/>
  <sheetViews>
    <sheetView workbookViewId="0" topLeftCell="A10">
      <selection activeCell="A43" sqref="A43"/>
    </sheetView>
  </sheetViews>
  <sheetFormatPr defaultColWidth="9.140625" defaultRowHeight="12.75"/>
  <cols>
    <col min="1" max="1" width="36.8515625" style="0" customWidth="1"/>
    <col min="2" max="4" width="10.00390625" style="0" customWidth="1"/>
    <col min="5" max="5" width="6.140625" style="0" customWidth="1"/>
    <col min="6" max="6" width="43.57421875" style="0" customWidth="1"/>
    <col min="7" max="9" width="10.00390625" style="0" customWidth="1"/>
  </cols>
  <sheetData>
    <row r="1" spans="7:9" ht="15.75">
      <c r="G1" s="410" t="s">
        <v>794</v>
      </c>
      <c r="H1" s="410"/>
      <c r="I1" s="410"/>
    </row>
    <row r="2" spans="1:9" ht="15.75">
      <c r="A2" s="396" t="s">
        <v>354</v>
      </c>
      <c r="B2" s="411"/>
      <c r="C2" s="411"/>
      <c r="D2" s="411"/>
      <c r="E2" s="411"/>
      <c r="F2" s="411"/>
      <c r="G2" s="411"/>
      <c r="H2" s="411"/>
      <c r="I2" s="411"/>
    </row>
    <row r="3" spans="1:9" ht="15.75">
      <c r="A3" s="396" t="s">
        <v>519</v>
      </c>
      <c r="B3" s="396"/>
      <c r="C3" s="396"/>
      <c r="D3" s="396"/>
      <c r="E3" s="396"/>
      <c r="F3" s="396"/>
      <c r="G3" s="396"/>
      <c r="H3" s="396"/>
      <c r="I3" s="396"/>
    </row>
    <row r="4" spans="1:9" ht="15.75">
      <c r="A4" s="396" t="s">
        <v>1059</v>
      </c>
      <c r="B4" s="396"/>
      <c r="C4" s="396"/>
      <c r="D4" s="396"/>
      <c r="E4" s="396"/>
      <c r="F4" s="396"/>
      <c r="G4" s="396"/>
      <c r="H4" s="396"/>
      <c r="I4" s="396"/>
    </row>
    <row r="5" spans="1:9" ht="7.5" customHeight="1">
      <c r="A5" s="3"/>
      <c r="B5" s="3"/>
      <c r="C5" s="3"/>
      <c r="D5" s="3"/>
      <c r="E5" s="3"/>
      <c r="F5" s="3"/>
      <c r="G5" s="3"/>
      <c r="H5" s="3"/>
      <c r="I5" s="3"/>
    </row>
    <row r="6" spans="1:9" s="161" customFormat="1" ht="28.5" customHeight="1">
      <c r="A6" s="154" t="s">
        <v>1744</v>
      </c>
      <c r="B6" s="154" t="s">
        <v>520</v>
      </c>
      <c r="C6" s="154" t="s">
        <v>521</v>
      </c>
      <c r="D6" s="154" t="s">
        <v>523</v>
      </c>
      <c r="E6" s="408" t="s">
        <v>1746</v>
      </c>
      <c r="F6" s="409"/>
      <c r="G6" s="154" t="s">
        <v>520</v>
      </c>
      <c r="H6" s="154" t="s">
        <v>521</v>
      </c>
      <c r="I6" s="154" t="s">
        <v>523</v>
      </c>
    </row>
    <row r="7" spans="1:9" s="161" customFormat="1" ht="15" customHeight="1">
      <c r="A7" s="164" t="s">
        <v>1747</v>
      </c>
      <c r="B7" s="164"/>
      <c r="C7" s="164"/>
      <c r="F7" s="164" t="s">
        <v>1748</v>
      </c>
      <c r="G7" s="163"/>
      <c r="H7" s="163"/>
      <c r="I7" s="163"/>
    </row>
    <row r="8" spans="1:9" s="161" customFormat="1" ht="15" customHeight="1">
      <c r="A8" s="161" t="s">
        <v>1749</v>
      </c>
      <c r="B8" s="163">
        <v>661295</v>
      </c>
      <c r="C8" s="163">
        <v>23290</v>
      </c>
      <c r="D8" s="163">
        <v>27670</v>
      </c>
      <c r="E8" s="163"/>
      <c r="F8" s="161" t="s">
        <v>778</v>
      </c>
      <c r="G8" s="163">
        <v>48454</v>
      </c>
      <c r="H8" s="163">
        <v>22674</v>
      </c>
      <c r="I8" s="163">
        <v>134502</v>
      </c>
    </row>
    <row r="9" spans="1:9" s="161" customFormat="1" ht="15" customHeight="1">
      <c r="A9" s="161" t="s">
        <v>1750</v>
      </c>
      <c r="B9" s="163">
        <v>1071</v>
      </c>
      <c r="C9" s="163">
        <v>1323</v>
      </c>
      <c r="D9" s="163">
        <v>1300</v>
      </c>
      <c r="E9" s="163"/>
      <c r="F9" s="161" t="s">
        <v>779</v>
      </c>
      <c r="G9" s="163">
        <v>100561</v>
      </c>
      <c r="H9" s="163">
        <v>137434</v>
      </c>
      <c r="I9" s="163">
        <v>212151</v>
      </c>
    </row>
    <row r="10" spans="1:9" s="161" customFormat="1" ht="15" customHeight="1">
      <c r="A10" s="161" t="s">
        <v>1751</v>
      </c>
      <c r="B10" s="163">
        <v>25321</v>
      </c>
      <c r="C10" s="163">
        <v>218</v>
      </c>
      <c r="D10" s="163">
        <v>300</v>
      </c>
      <c r="E10" s="163"/>
      <c r="F10" s="161" t="s">
        <v>1430</v>
      </c>
      <c r="G10" s="163">
        <v>70000</v>
      </c>
      <c r="H10" s="163">
        <v>0</v>
      </c>
      <c r="I10" s="163">
        <v>0</v>
      </c>
    </row>
    <row r="11" spans="1:9" s="161" customFormat="1" ht="15" customHeight="1">
      <c r="A11" s="161" t="s">
        <v>1752</v>
      </c>
      <c r="B11" s="163">
        <v>5494</v>
      </c>
      <c r="C11" s="163">
        <v>3668</v>
      </c>
      <c r="D11" s="163">
        <v>14483</v>
      </c>
      <c r="E11" s="163"/>
      <c r="F11" s="161" t="s">
        <v>1753</v>
      </c>
      <c r="G11" s="163">
        <v>900</v>
      </c>
      <c r="H11" s="163">
        <v>4800</v>
      </c>
      <c r="I11" s="163"/>
    </row>
    <row r="12" spans="1:9" s="161" customFormat="1" ht="15" customHeight="1">
      <c r="A12" s="161" t="s">
        <v>1754</v>
      </c>
      <c r="B12" s="163">
        <v>23324</v>
      </c>
      <c r="C12" s="163">
        <v>5032</v>
      </c>
      <c r="D12" s="163"/>
      <c r="E12" s="163"/>
      <c r="F12" s="161" t="s">
        <v>1755</v>
      </c>
      <c r="G12" s="163">
        <v>1895</v>
      </c>
      <c r="H12" s="163">
        <v>10760</v>
      </c>
      <c r="I12" s="163">
        <v>2250</v>
      </c>
    </row>
    <row r="13" spans="1:9" s="161" customFormat="1" ht="15" customHeight="1">
      <c r="A13" s="161" t="s">
        <v>1756</v>
      </c>
      <c r="B13" s="163">
        <v>5006</v>
      </c>
      <c r="C13" s="163">
        <v>4159</v>
      </c>
      <c r="D13" s="163">
        <v>3686</v>
      </c>
      <c r="E13" s="163"/>
      <c r="F13" s="161" t="s">
        <v>1757</v>
      </c>
      <c r="G13" s="163"/>
      <c r="H13" s="163">
        <v>1600</v>
      </c>
      <c r="I13" s="163">
        <v>3000</v>
      </c>
    </row>
    <row r="14" spans="1:9" s="161" customFormat="1" ht="15" customHeight="1">
      <c r="A14" s="161" t="s">
        <v>1305</v>
      </c>
      <c r="B14" s="163">
        <v>5300</v>
      </c>
      <c r="C14" s="163">
        <v>12141</v>
      </c>
      <c r="D14" s="163">
        <v>744936</v>
      </c>
      <c r="E14" s="163"/>
      <c r="F14" s="161" t="s">
        <v>65</v>
      </c>
      <c r="G14" s="163"/>
      <c r="H14" s="163"/>
      <c r="I14" s="163"/>
    </row>
    <row r="15" spans="1:9" s="161" customFormat="1" ht="15" customHeight="1">
      <c r="A15" s="164" t="s">
        <v>1758</v>
      </c>
      <c r="B15" s="162">
        <f>SUM(B7:B14)</f>
        <v>726811</v>
      </c>
      <c r="C15" s="162">
        <f>SUM(C7:C14)</f>
        <v>49831</v>
      </c>
      <c r="D15" s="162">
        <f>SUM(D7:D14)</f>
        <v>792375</v>
      </c>
      <c r="E15" s="163"/>
      <c r="F15" s="162" t="s">
        <v>1759</v>
      </c>
      <c r="G15" s="162">
        <f>SUM(G8:G14)</f>
        <v>221810</v>
      </c>
      <c r="H15" s="162">
        <f>SUM(H8:H14)</f>
        <v>177268</v>
      </c>
      <c r="I15" s="162">
        <f>SUM(I8:I14)</f>
        <v>351903</v>
      </c>
    </row>
    <row r="16" spans="1:9" s="161" customFormat="1" ht="15" customHeight="1">
      <c r="A16" s="164"/>
      <c r="B16" s="162"/>
      <c r="C16" s="162"/>
      <c r="D16" s="162"/>
      <c r="E16" s="162"/>
      <c r="F16" s="164" t="s">
        <v>1761</v>
      </c>
      <c r="G16" s="162"/>
      <c r="H16" s="162"/>
      <c r="I16" s="162"/>
    </row>
    <row r="17" spans="1:9" s="161" customFormat="1" ht="15" customHeight="1">
      <c r="A17" s="164"/>
      <c r="B17" s="162"/>
      <c r="C17" s="162"/>
      <c r="D17" s="162"/>
      <c r="E17" s="162"/>
      <c r="F17" s="161" t="s">
        <v>780</v>
      </c>
      <c r="G17" s="163">
        <v>837380</v>
      </c>
      <c r="H17" s="163">
        <v>920765</v>
      </c>
      <c r="I17" s="163">
        <v>862393</v>
      </c>
    </row>
    <row r="18" spans="1:10" s="161" customFormat="1" ht="15" customHeight="1">
      <c r="A18" s="164" t="s">
        <v>1760</v>
      </c>
      <c r="B18" s="163"/>
      <c r="C18" s="163"/>
      <c r="D18" s="163"/>
      <c r="E18" s="163"/>
      <c r="F18" s="161" t="s">
        <v>781</v>
      </c>
      <c r="G18" s="163">
        <v>248007</v>
      </c>
      <c r="H18" s="163">
        <v>264080</v>
      </c>
      <c r="I18" s="163">
        <v>247900</v>
      </c>
      <c r="J18" s="162"/>
    </row>
    <row r="19" spans="1:10" s="161" customFormat="1" ht="15" customHeight="1">
      <c r="A19" s="161" t="s">
        <v>1762</v>
      </c>
      <c r="B19" s="163">
        <v>353384</v>
      </c>
      <c r="C19" s="163">
        <v>307295</v>
      </c>
      <c r="D19" s="163">
        <v>266327</v>
      </c>
      <c r="E19" s="163"/>
      <c r="F19" s="161" t="s">
        <v>782</v>
      </c>
      <c r="G19" s="163">
        <v>550514</v>
      </c>
      <c r="H19" s="163">
        <v>456510</v>
      </c>
      <c r="I19" s="163">
        <v>517430</v>
      </c>
      <c r="J19" s="163"/>
    </row>
    <row r="20" spans="1:10" s="161" customFormat="1" ht="15" customHeight="1">
      <c r="A20" s="161" t="s">
        <v>773</v>
      </c>
      <c r="B20" s="163">
        <v>1339306</v>
      </c>
      <c r="C20" s="163">
        <v>825223</v>
      </c>
      <c r="D20" s="163">
        <v>785424</v>
      </c>
      <c r="E20" s="163"/>
      <c r="F20" s="161" t="s">
        <v>783</v>
      </c>
      <c r="G20" s="163">
        <v>51900</v>
      </c>
      <c r="H20" s="163">
        <v>49079</v>
      </c>
      <c r="I20" s="163">
        <v>52646</v>
      </c>
      <c r="J20" s="163"/>
    </row>
    <row r="21" spans="1:10" s="161" customFormat="1" ht="15" customHeight="1">
      <c r="A21" s="161" t="s">
        <v>1763</v>
      </c>
      <c r="B21" s="163"/>
      <c r="C21" s="163"/>
      <c r="D21" s="163"/>
      <c r="E21" s="163"/>
      <c r="F21" s="161" t="s">
        <v>1041</v>
      </c>
      <c r="G21" s="163">
        <v>71606</v>
      </c>
      <c r="H21" s="163">
        <v>82280</v>
      </c>
      <c r="I21" s="163">
        <v>77955</v>
      </c>
      <c r="J21" s="163"/>
    </row>
    <row r="22" spans="1:10" s="161" customFormat="1" ht="15" customHeight="1">
      <c r="A22" s="161" t="s">
        <v>1764</v>
      </c>
      <c r="B22" s="163">
        <v>273853</v>
      </c>
      <c r="C22" s="163">
        <v>896809</v>
      </c>
      <c r="D22" s="163">
        <v>817136</v>
      </c>
      <c r="E22" s="163"/>
      <c r="F22" s="161" t="s">
        <v>1043</v>
      </c>
      <c r="G22" s="163"/>
      <c r="H22" s="163">
        <v>2439</v>
      </c>
      <c r="I22" s="163">
        <v>2400</v>
      </c>
      <c r="J22" s="163"/>
    </row>
    <row r="23" spans="1:10" s="161" customFormat="1" ht="15" customHeight="1">
      <c r="A23" s="161" t="s">
        <v>1040</v>
      </c>
      <c r="B23" s="163">
        <v>45366</v>
      </c>
      <c r="C23" s="163">
        <v>65067</v>
      </c>
      <c r="D23" s="163">
        <v>111711</v>
      </c>
      <c r="E23" s="163"/>
      <c r="F23" s="161" t="s">
        <v>786</v>
      </c>
      <c r="G23" s="163">
        <v>25252</v>
      </c>
      <c r="H23" s="163">
        <v>30809</v>
      </c>
      <c r="I23" s="163">
        <v>34635</v>
      </c>
      <c r="J23" s="163"/>
    </row>
    <row r="24" spans="1:10" s="161" customFormat="1" ht="15" customHeight="1">
      <c r="A24" s="161" t="s">
        <v>1042</v>
      </c>
      <c r="B24" s="163">
        <v>5497</v>
      </c>
      <c r="C24" s="163">
        <v>4444</v>
      </c>
      <c r="D24" s="163">
        <v>2475</v>
      </c>
      <c r="E24" s="163"/>
      <c r="F24" s="164" t="s">
        <v>688</v>
      </c>
      <c r="G24" s="162">
        <f>SUM(G17:G23)</f>
        <v>1784659</v>
      </c>
      <c r="H24" s="162">
        <f>SUM(H17:H23)</f>
        <v>1805962</v>
      </c>
      <c r="I24" s="162">
        <f>SUM(I17:I23)</f>
        <v>1795359</v>
      </c>
      <c r="J24" s="163"/>
    </row>
    <row r="25" spans="1:10" s="161" customFormat="1" ht="15" customHeight="1">
      <c r="A25" s="161" t="s">
        <v>1060</v>
      </c>
      <c r="B25" s="163"/>
      <c r="C25" s="163"/>
      <c r="D25" s="163"/>
      <c r="E25" s="163"/>
      <c r="F25" s="168" t="s">
        <v>115</v>
      </c>
      <c r="G25" s="162">
        <v>37500</v>
      </c>
      <c r="H25" s="162">
        <v>37500</v>
      </c>
      <c r="I25" s="162">
        <v>37500</v>
      </c>
      <c r="J25" s="163"/>
    </row>
    <row r="26" spans="1:10" s="161" customFormat="1" ht="15" customHeight="1">
      <c r="A26" s="167" t="s">
        <v>1044</v>
      </c>
      <c r="B26" s="165">
        <f>SUM(B22:B25)</f>
        <v>324716</v>
      </c>
      <c r="C26" s="165">
        <f>SUM(C22:C25)</f>
        <v>966320</v>
      </c>
      <c r="D26" s="165">
        <f>SUM(D22:D25)</f>
        <v>931322</v>
      </c>
      <c r="E26" s="163"/>
      <c r="F26" s="168" t="s">
        <v>1062</v>
      </c>
      <c r="G26" s="162"/>
      <c r="H26" s="162"/>
      <c r="I26" s="162"/>
      <c r="J26" s="163"/>
    </row>
    <row r="27" spans="1:10" s="161" customFormat="1" ht="15" customHeight="1">
      <c r="A27" s="164" t="s">
        <v>1045</v>
      </c>
      <c r="B27" s="162">
        <f>B19+B20+B26</f>
        <v>2017406</v>
      </c>
      <c r="C27" s="162">
        <f>C19+C20+C26</f>
        <v>2098838</v>
      </c>
      <c r="D27" s="162">
        <f>D19+D20+D26</f>
        <v>1983073</v>
      </c>
      <c r="E27" s="165"/>
      <c r="F27" s="162" t="s">
        <v>1068</v>
      </c>
      <c r="G27" s="162"/>
      <c r="H27" s="162"/>
      <c r="I27" s="162">
        <v>876000</v>
      </c>
      <c r="J27" s="163"/>
    </row>
    <row r="28" spans="1:10" s="161" customFormat="1" ht="15" customHeight="1">
      <c r="A28" s="164" t="s">
        <v>1640</v>
      </c>
      <c r="B28" s="162"/>
      <c r="C28" s="162"/>
      <c r="D28" s="162"/>
      <c r="E28" s="165"/>
      <c r="F28" s="162"/>
      <c r="G28" s="162"/>
      <c r="H28" s="162"/>
      <c r="I28" s="162"/>
      <c r="J28" s="163"/>
    </row>
    <row r="29" spans="1:10" s="161" customFormat="1" ht="15" customHeight="1">
      <c r="A29" s="161" t="s">
        <v>1085</v>
      </c>
      <c r="B29" s="163">
        <v>73637</v>
      </c>
      <c r="C29" s="163">
        <v>258534</v>
      </c>
      <c r="D29" s="163">
        <v>275894</v>
      </c>
      <c r="E29" s="163"/>
      <c r="F29" s="162" t="s">
        <v>1069</v>
      </c>
      <c r="G29" s="162">
        <f>G24+G26+G27</f>
        <v>1784659</v>
      </c>
      <c r="H29" s="162">
        <f>H24+H26+H27</f>
        <v>1805962</v>
      </c>
      <c r="I29" s="162">
        <f>I24+I26+I27</f>
        <v>2671359</v>
      </c>
      <c r="J29" s="163"/>
    </row>
    <row r="30" spans="1:10" s="161" customFormat="1" ht="15" customHeight="1">
      <c r="A30" s="161" t="s">
        <v>1084</v>
      </c>
      <c r="B30" s="163"/>
      <c r="C30" s="163"/>
      <c r="D30" s="163"/>
      <c r="E30" s="163"/>
      <c r="F30" s="163"/>
      <c r="G30" s="163"/>
      <c r="H30" s="163"/>
      <c r="I30" s="163"/>
      <c r="J30" s="163"/>
    </row>
    <row r="31" spans="1:9" s="164" customFormat="1" ht="15" customHeight="1">
      <c r="A31" s="164" t="s">
        <v>114</v>
      </c>
      <c r="B31" s="162">
        <v>9420</v>
      </c>
      <c r="C31" s="162">
        <v>9420</v>
      </c>
      <c r="D31" s="162">
        <v>9420</v>
      </c>
      <c r="E31" s="163"/>
      <c r="F31" s="162" t="s">
        <v>788</v>
      </c>
      <c r="G31" s="162">
        <f>G15+G24+G25+G27</f>
        <v>2043969</v>
      </c>
      <c r="H31" s="162">
        <f>H15+H24+H25+H27</f>
        <v>2020730</v>
      </c>
      <c r="I31" s="162">
        <f>I15+I24+I25+I27</f>
        <v>3060762</v>
      </c>
    </row>
    <row r="32" spans="1:7" s="161" customFormat="1" ht="15" customHeight="1">
      <c r="A32" s="164" t="s">
        <v>790</v>
      </c>
      <c r="B32" s="162">
        <v>32606</v>
      </c>
      <c r="C32" s="162">
        <v>22605</v>
      </c>
      <c r="D32" s="162"/>
      <c r="E32" s="163"/>
      <c r="F32" s="163"/>
      <c r="G32" s="165"/>
    </row>
    <row r="33" spans="1:9" s="161" customFormat="1" ht="15" customHeight="1">
      <c r="A33" s="164" t="s">
        <v>791</v>
      </c>
      <c r="B33" s="162">
        <f>B27+B29+B32</f>
        <v>2123649</v>
      </c>
      <c r="C33" s="162">
        <f>C27+C29+C32</f>
        <v>2379977</v>
      </c>
      <c r="D33" s="162">
        <f>D27+D29+D32</f>
        <v>2258967</v>
      </c>
      <c r="E33" s="163"/>
      <c r="F33" s="163" t="s">
        <v>1063</v>
      </c>
      <c r="G33" s="163">
        <f>B15+B31</f>
        <v>736231</v>
      </c>
      <c r="H33" s="163">
        <f>C15+C31</f>
        <v>59251</v>
      </c>
      <c r="I33" s="163">
        <f>D15+D31</f>
        <v>801795</v>
      </c>
    </row>
    <row r="34" spans="1:9" s="161" customFormat="1" ht="15" customHeight="1">
      <c r="A34" s="164" t="s">
        <v>776</v>
      </c>
      <c r="B34" s="162">
        <f>B33+B15+B31</f>
        <v>2859880</v>
      </c>
      <c r="C34" s="162">
        <f>C33+C15+C31</f>
        <v>2439228</v>
      </c>
      <c r="D34" s="162">
        <f>D33+D15+D31</f>
        <v>3060762</v>
      </c>
      <c r="E34" s="165"/>
      <c r="F34" s="163" t="s">
        <v>1064</v>
      </c>
      <c r="G34" s="163">
        <f>G15+G25</f>
        <v>259310</v>
      </c>
      <c r="H34" s="163">
        <f>H15+H25</f>
        <v>214768</v>
      </c>
      <c r="I34" s="163">
        <f>I15+I25</f>
        <v>389403</v>
      </c>
    </row>
    <row r="35" spans="1:9" s="161" customFormat="1" ht="15" customHeight="1">
      <c r="A35" s="166"/>
      <c r="B35" s="165"/>
      <c r="C35" s="165"/>
      <c r="D35" s="165"/>
      <c r="E35" s="163"/>
      <c r="F35" s="162" t="s">
        <v>792</v>
      </c>
      <c r="G35" s="163">
        <f>G33-G34</f>
        <v>476921</v>
      </c>
      <c r="H35" s="163">
        <f>H33-H34</f>
        <v>-155517</v>
      </c>
      <c r="I35" s="163">
        <f>I33-I34</f>
        <v>412392</v>
      </c>
    </row>
    <row r="36" spans="2:9" s="161" customFormat="1" ht="15" customHeight="1">
      <c r="B36" s="163"/>
      <c r="C36" s="163"/>
      <c r="D36" s="163"/>
      <c r="E36" s="165"/>
      <c r="F36" s="163" t="s">
        <v>1065</v>
      </c>
      <c r="G36" s="169">
        <f>B33</f>
        <v>2123649</v>
      </c>
      <c r="H36" s="169">
        <f>C33</f>
        <v>2379977</v>
      </c>
      <c r="I36" s="169">
        <f>D33</f>
        <v>2258967</v>
      </c>
    </row>
    <row r="37" spans="1:9" s="161" customFormat="1" ht="15" customHeight="1">
      <c r="A37" s="405"/>
      <c r="B37" s="405"/>
      <c r="C37" s="405"/>
      <c r="D37" s="405"/>
      <c r="E37" s="163"/>
      <c r="F37" s="163" t="s">
        <v>1066</v>
      </c>
      <c r="G37" s="163">
        <f>G29</f>
        <v>1784659</v>
      </c>
      <c r="H37" s="163">
        <f>H29</f>
        <v>1805962</v>
      </c>
      <c r="I37" s="163">
        <f>I29</f>
        <v>2671359</v>
      </c>
    </row>
    <row r="38" spans="1:9" s="164" customFormat="1" ht="15" customHeight="1">
      <c r="A38" s="406"/>
      <c r="B38" s="406"/>
      <c r="C38" s="406"/>
      <c r="D38" s="406"/>
      <c r="E38" s="162"/>
      <c r="F38" s="162" t="s">
        <v>1650</v>
      </c>
      <c r="G38" s="162">
        <f>G36-G37</f>
        <v>338990</v>
      </c>
      <c r="H38" s="162">
        <f>H36-H37</f>
        <v>574015</v>
      </c>
      <c r="I38" s="162">
        <f>I36-I37</f>
        <v>-412392</v>
      </c>
    </row>
    <row r="39" spans="1:9" s="161" customFormat="1" ht="15" customHeight="1">
      <c r="A39" s="407"/>
      <c r="B39" s="407"/>
      <c r="C39" s="407"/>
      <c r="D39" s="407"/>
      <c r="E39" s="149"/>
      <c r="F39" s="163" t="s">
        <v>1067</v>
      </c>
      <c r="G39" s="163">
        <f>G35</f>
        <v>476921</v>
      </c>
      <c r="H39" s="163">
        <f>H35</f>
        <v>-155517</v>
      </c>
      <c r="I39" s="163">
        <f>I35</f>
        <v>412392</v>
      </c>
    </row>
    <row r="40" spans="6:9" s="1" customFormat="1" ht="15" customHeight="1">
      <c r="F40" s="162" t="s">
        <v>793</v>
      </c>
      <c r="G40" s="150">
        <f>G38+G39</f>
        <v>815911</v>
      </c>
      <c r="H40" s="150">
        <f>H38+H39</f>
        <v>418498</v>
      </c>
      <c r="I40" s="150">
        <f>I38+I39</f>
        <v>0</v>
      </c>
    </row>
    <row r="41" s="1" customFormat="1" ht="15" customHeight="1">
      <c r="F41" s="162"/>
    </row>
    <row r="42" ht="15" customHeight="1">
      <c r="F42" s="163"/>
    </row>
    <row r="43" ht="15" customHeight="1">
      <c r="F43" s="162"/>
    </row>
    <row r="44" ht="15" customHeight="1"/>
  </sheetData>
  <mergeCells count="8">
    <mergeCell ref="G1:I1"/>
    <mergeCell ref="A2:I2"/>
    <mergeCell ref="A3:I3"/>
    <mergeCell ref="A4:I4"/>
    <mergeCell ref="A37:D37"/>
    <mergeCell ref="A38:D38"/>
    <mergeCell ref="A39:D39"/>
    <mergeCell ref="E6:F6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8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0"/>
  </sheetPr>
  <dimension ref="A1:M129"/>
  <sheetViews>
    <sheetView workbookViewId="0" topLeftCell="A82">
      <selection activeCell="E120" sqref="E120"/>
    </sheetView>
  </sheetViews>
  <sheetFormatPr defaultColWidth="9.140625" defaultRowHeight="13.5" customHeight="1"/>
  <cols>
    <col min="1" max="1" width="6.7109375" style="2" bestFit="1" customWidth="1"/>
    <col min="2" max="2" width="30.57421875" style="298" bestFit="1" customWidth="1"/>
    <col min="3" max="3" width="58.421875" style="298" customWidth="1"/>
    <col min="4" max="4" width="12.140625" style="31" bestFit="1" customWidth="1"/>
    <col min="5" max="7" width="8.421875" style="298" bestFit="1" customWidth="1"/>
    <col min="8" max="8" width="7.28125" style="298" bestFit="1" customWidth="1"/>
    <col min="9" max="16384" width="9.140625" style="298" customWidth="1"/>
  </cols>
  <sheetData>
    <row r="1" spans="5:8" ht="13.5" customHeight="1">
      <c r="E1" s="410" t="s">
        <v>1136</v>
      </c>
      <c r="F1" s="410"/>
      <c r="G1" s="410"/>
      <c r="H1" s="410"/>
    </row>
    <row r="2" spans="2:8" ht="19.5" customHeight="1">
      <c r="B2" s="396" t="s">
        <v>135</v>
      </c>
      <c r="C2" s="396"/>
      <c r="D2" s="396"/>
      <c r="E2" s="396"/>
      <c r="F2" s="396"/>
      <c r="G2" s="396"/>
      <c r="H2" s="3"/>
    </row>
    <row r="3" spans="2:8" ht="13.5" customHeight="1">
      <c r="B3" s="396" t="s">
        <v>428</v>
      </c>
      <c r="C3" s="396"/>
      <c r="D3" s="396"/>
      <c r="E3" s="396"/>
      <c r="F3" s="396"/>
      <c r="G3" s="396"/>
      <c r="H3" s="3"/>
    </row>
    <row r="4" spans="2:8" ht="13.5" customHeight="1">
      <c r="B4" s="396" t="s">
        <v>1268</v>
      </c>
      <c r="C4" s="396"/>
      <c r="D4" s="396"/>
      <c r="E4" s="396"/>
      <c r="F4" s="396"/>
      <c r="G4" s="396"/>
      <c r="H4" s="3"/>
    </row>
    <row r="5" spans="2:8" ht="13.5" customHeight="1">
      <c r="B5" s="3"/>
      <c r="C5" s="3"/>
      <c r="D5" s="3"/>
      <c r="E5" s="3"/>
      <c r="F5" s="3"/>
      <c r="G5" s="3"/>
      <c r="H5" s="3"/>
    </row>
    <row r="6" spans="1:8" s="297" customFormat="1" ht="13.5" customHeight="1">
      <c r="A6" s="452" t="s">
        <v>136</v>
      </c>
      <c r="B6" s="452" t="s">
        <v>429</v>
      </c>
      <c r="C6" s="452" t="s">
        <v>137</v>
      </c>
      <c r="D6" s="453" t="s">
        <v>138</v>
      </c>
      <c r="E6" s="454"/>
      <c r="F6" s="454"/>
      <c r="G6" s="454"/>
      <c r="H6" s="455"/>
    </row>
    <row r="7" spans="1:8" s="297" customFormat="1" ht="13.5" customHeight="1">
      <c r="A7" s="452"/>
      <c r="B7" s="452"/>
      <c r="C7" s="452"/>
      <c r="D7" s="299" t="s">
        <v>139</v>
      </c>
      <c r="E7" s="185" t="s">
        <v>140</v>
      </c>
      <c r="F7" s="185" t="s">
        <v>986</v>
      </c>
      <c r="G7" s="186" t="s">
        <v>508</v>
      </c>
      <c r="H7" s="186" t="s">
        <v>430</v>
      </c>
    </row>
    <row r="8" spans="1:8" s="297" customFormat="1" ht="13.5" customHeight="1">
      <c r="A8" s="41"/>
      <c r="B8" s="300"/>
      <c r="C8" s="41"/>
      <c r="D8" s="300"/>
      <c r="E8" s="41"/>
      <c r="F8" s="41"/>
      <c r="G8" s="41"/>
      <c r="H8" s="41"/>
    </row>
    <row r="9" ht="13.5" customHeight="1">
      <c r="B9" s="48" t="s">
        <v>141</v>
      </c>
    </row>
    <row r="10" spans="1:3" ht="13.5" customHeight="1">
      <c r="A10" s="2" t="s">
        <v>142</v>
      </c>
      <c r="B10" s="25" t="s">
        <v>143</v>
      </c>
      <c r="C10" s="298" t="s">
        <v>144</v>
      </c>
    </row>
    <row r="11" spans="2:8" ht="13.5" customHeight="1">
      <c r="B11" s="25" t="s">
        <v>145</v>
      </c>
      <c r="C11" s="298" t="s">
        <v>146</v>
      </c>
      <c r="D11" s="31" t="s">
        <v>147</v>
      </c>
      <c r="E11" s="156">
        <v>300</v>
      </c>
      <c r="F11" s="156">
        <v>300</v>
      </c>
      <c r="G11" s="156">
        <v>300</v>
      </c>
      <c r="H11" s="156">
        <v>300</v>
      </c>
    </row>
    <row r="12" spans="2:8" ht="13.5" customHeight="1">
      <c r="B12" s="25"/>
      <c r="E12" s="156"/>
      <c r="F12" s="156"/>
      <c r="G12" s="156"/>
      <c r="H12" s="156"/>
    </row>
    <row r="13" spans="1:8" ht="13.5" customHeight="1">
      <c r="A13" s="2" t="s">
        <v>148</v>
      </c>
      <c r="B13" s="25" t="s">
        <v>149</v>
      </c>
      <c r="C13" s="298" t="s">
        <v>150</v>
      </c>
      <c r="D13" s="31" t="s">
        <v>147</v>
      </c>
      <c r="E13" s="156">
        <v>100</v>
      </c>
      <c r="F13" s="156">
        <v>100</v>
      </c>
      <c r="G13" s="156">
        <v>100</v>
      </c>
      <c r="H13" s="156">
        <v>100</v>
      </c>
    </row>
    <row r="14" spans="2:8" ht="13.5" customHeight="1">
      <c r="B14" s="25"/>
      <c r="E14" s="156"/>
      <c r="F14" s="156"/>
      <c r="G14" s="156"/>
      <c r="H14" s="156"/>
    </row>
    <row r="15" spans="1:8" ht="13.5" customHeight="1">
      <c r="A15" s="2" t="s">
        <v>151</v>
      </c>
      <c r="B15" s="25" t="s">
        <v>152</v>
      </c>
      <c r="C15" s="298" t="s">
        <v>153</v>
      </c>
      <c r="E15" s="156"/>
      <c r="F15" s="156"/>
      <c r="G15" s="156"/>
      <c r="H15" s="156"/>
    </row>
    <row r="16" spans="2:8" ht="13.5" customHeight="1">
      <c r="B16" s="25" t="s">
        <v>154</v>
      </c>
      <c r="C16" s="298" t="s">
        <v>155</v>
      </c>
      <c r="E16" s="156"/>
      <c r="F16" s="156"/>
      <c r="G16" s="156"/>
      <c r="H16" s="156"/>
    </row>
    <row r="17" spans="2:8" ht="13.5" customHeight="1">
      <c r="B17" s="25" t="s">
        <v>156</v>
      </c>
      <c r="C17" s="298" t="s">
        <v>157</v>
      </c>
      <c r="D17" s="31" t="s">
        <v>147</v>
      </c>
      <c r="E17" s="156">
        <v>21000</v>
      </c>
      <c r="F17" s="156">
        <v>21000</v>
      </c>
      <c r="G17" s="156">
        <v>21000</v>
      </c>
      <c r="H17" s="156">
        <v>21000</v>
      </c>
    </row>
    <row r="18" spans="2:8" ht="13.5" customHeight="1">
      <c r="B18" s="25"/>
      <c r="E18" s="156"/>
      <c r="F18" s="156"/>
      <c r="G18" s="156"/>
      <c r="H18" s="156"/>
    </row>
    <row r="19" spans="1:8" ht="13.5" customHeight="1">
      <c r="A19" s="2" t="s">
        <v>158</v>
      </c>
      <c r="B19" s="25" t="s">
        <v>159</v>
      </c>
      <c r="C19" s="298" t="s">
        <v>160</v>
      </c>
      <c r="E19" s="156"/>
      <c r="F19" s="156"/>
      <c r="G19" s="156"/>
      <c r="H19" s="156"/>
    </row>
    <row r="20" spans="2:8" ht="13.5" customHeight="1">
      <c r="B20" s="25"/>
      <c r="C20" s="298" t="s">
        <v>161</v>
      </c>
      <c r="E20" s="156"/>
      <c r="F20" s="156"/>
      <c r="G20" s="156"/>
      <c r="H20" s="156"/>
    </row>
    <row r="21" spans="2:8" ht="13.5" customHeight="1">
      <c r="B21" s="25"/>
      <c r="C21" s="298" t="s">
        <v>162</v>
      </c>
      <c r="D21" s="31" t="s">
        <v>147</v>
      </c>
      <c r="E21" s="156">
        <v>27000</v>
      </c>
      <c r="F21" s="156">
        <v>27000</v>
      </c>
      <c r="G21" s="156">
        <v>27000</v>
      </c>
      <c r="H21" s="156">
        <v>27000</v>
      </c>
    </row>
    <row r="22" spans="2:8" ht="13.5" customHeight="1">
      <c r="B22" s="25"/>
      <c r="E22" s="156"/>
      <c r="F22" s="156"/>
      <c r="G22" s="156"/>
      <c r="H22" s="156"/>
    </row>
    <row r="23" spans="1:8" ht="13.5" customHeight="1">
      <c r="A23" s="2" t="s">
        <v>163</v>
      </c>
      <c r="B23" s="25" t="s">
        <v>164</v>
      </c>
      <c r="C23" s="298" t="s">
        <v>165</v>
      </c>
      <c r="D23" s="31" t="s">
        <v>147</v>
      </c>
      <c r="E23" s="156">
        <v>9</v>
      </c>
      <c r="F23" s="156">
        <v>9</v>
      </c>
      <c r="G23" s="156">
        <v>9</v>
      </c>
      <c r="H23" s="156">
        <v>9</v>
      </c>
    </row>
    <row r="24" spans="2:8" ht="13.5" customHeight="1">
      <c r="B24" s="25"/>
      <c r="E24" s="156"/>
      <c r="F24" s="156"/>
      <c r="G24" s="156"/>
      <c r="H24" s="156"/>
    </row>
    <row r="25" spans="1:8" ht="13.5" customHeight="1">
      <c r="A25" s="2" t="s">
        <v>949</v>
      </c>
      <c r="B25" s="25" t="s">
        <v>950</v>
      </c>
      <c r="C25" s="298" t="s">
        <v>951</v>
      </c>
      <c r="D25" s="31" t="s">
        <v>147</v>
      </c>
      <c r="E25" s="156">
        <v>20</v>
      </c>
      <c r="F25" s="156">
        <v>20</v>
      </c>
      <c r="G25" s="156">
        <v>20</v>
      </c>
      <c r="H25" s="156">
        <v>20</v>
      </c>
    </row>
    <row r="26" spans="2:8" ht="13.5" customHeight="1">
      <c r="B26" s="25"/>
      <c r="E26" s="156"/>
      <c r="F26" s="156"/>
      <c r="G26" s="156"/>
      <c r="H26" s="156"/>
    </row>
    <row r="27" spans="1:8" ht="13.5" customHeight="1">
      <c r="A27" s="2" t="s">
        <v>952</v>
      </c>
      <c r="B27" s="25" t="s">
        <v>172</v>
      </c>
      <c r="C27" s="298" t="s">
        <v>953</v>
      </c>
      <c r="D27" s="31" t="s">
        <v>147</v>
      </c>
      <c r="E27" s="156">
        <v>50</v>
      </c>
      <c r="F27" s="156">
        <v>50</v>
      </c>
      <c r="G27" s="156">
        <v>50</v>
      </c>
      <c r="H27" s="156">
        <v>50</v>
      </c>
    </row>
    <row r="28" spans="2:8" ht="13.5" customHeight="1">
      <c r="B28" s="25"/>
      <c r="E28" s="156"/>
      <c r="F28" s="156"/>
      <c r="G28" s="156"/>
      <c r="H28" s="156"/>
    </row>
    <row r="29" spans="1:8" ht="13.5" customHeight="1">
      <c r="A29" s="2" t="s">
        <v>954</v>
      </c>
      <c r="B29" s="25" t="s">
        <v>175</v>
      </c>
      <c r="C29" s="298" t="s">
        <v>176</v>
      </c>
      <c r="D29" s="301" t="s">
        <v>147</v>
      </c>
      <c r="E29" s="156">
        <v>26</v>
      </c>
      <c r="F29" s="156">
        <v>26</v>
      </c>
      <c r="G29" s="156">
        <v>26</v>
      </c>
      <c r="H29" s="156">
        <v>26</v>
      </c>
    </row>
    <row r="30" spans="2:8" ht="13.5" customHeight="1">
      <c r="B30" s="25"/>
      <c r="C30" s="298" t="s">
        <v>1081</v>
      </c>
      <c r="D30" s="301"/>
      <c r="E30" s="156"/>
      <c r="F30" s="156"/>
      <c r="G30" s="156"/>
      <c r="H30" s="156"/>
    </row>
    <row r="31" spans="2:8" ht="13.5" customHeight="1">
      <c r="B31" s="25"/>
      <c r="E31" s="156"/>
      <c r="F31" s="156"/>
      <c r="G31" s="156"/>
      <c r="H31" s="156"/>
    </row>
    <row r="32" spans="1:8" ht="13.5" customHeight="1">
      <c r="A32" s="2" t="s">
        <v>955</v>
      </c>
      <c r="B32" s="25" t="s">
        <v>431</v>
      </c>
      <c r="C32" s="298" t="s">
        <v>183</v>
      </c>
      <c r="D32" s="301"/>
      <c r="E32" s="156"/>
      <c r="F32" s="156"/>
      <c r="G32" s="156"/>
      <c r="H32" s="156"/>
    </row>
    <row r="33" spans="2:8" ht="13.5" customHeight="1">
      <c r="B33" s="25"/>
      <c r="C33" s="298" t="s">
        <v>184</v>
      </c>
      <c r="D33" s="301" t="s">
        <v>147</v>
      </c>
      <c r="E33" s="156">
        <v>840</v>
      </c>
      <c r="F33" s="156">
        <v>840</v>
      </c>
      <c r="G33" s="156">
        <v>840</v>
      </c>
      <c r="H33" s="156">
        <v>840</v>
      </c>
    </row>
    <row r="34" spans="2:8" ht="13.5" customHeight="1">
      <c r="B34" s="25"/>
      <c r="E34" s="156"/>
      <c r="F34" s="156"/>
      <c r="G34" s="156"/>
      <c r="H34" s="156"/>
    </row>
    <row r="35" spans="1:8" ht="13.5" customHeight="1">
      <c r="A35" s="2" t="s">
        <v>959</v>
      </c>
      <c r="B35" s="25" t="s">
        <v>185</v>
      </c>
      <c r="C35" s="298" t="s">
        <v>186</v>
      </c>
      <c r="D35" s="301" t="s">
        <v>147</v>
      </c>
      <c r="E35" s="156">
        <v>130</v>
      </c>
      <c r="F35" s="156">
        <v>130</v>
      </c>
      <c r="G35" s="156">
        <v>130</v>
      </c>
      <c r="H35" s="156">
        <v>130</v>
      </c>
    </row>
    <row r="36" spans="2:8" ht="13.5" customHeight="1">
      <c r="B36" s="25"/>
      <c r="C36" s="298" t="s">
        <v>187</v>
      </c>
      <c r="D36" s="301"/>
      <c r="E36" s="156"/>
      <c r="F36" s="156"/>
      <c r="G36" s="156"/>
      <c r="H36" s="156"/>
    </row>
    <row r="37" spans="2:8" ht="13.5" customHeight="1">
      <c r="B37" s="25"/>
      <c r="E37" s="156"/>
      <c r="F37" s="156"/>
      <c r="G37" s="156"/>
      <c r="H37" s="156"/>
    </row>
    <row r="38" spans="1:13" s="189" customFormat="1" ht="15.75">
      <c r="A38" s="187" t="s">
        <v>961</v>
      </c>
      <c r="B38" s="54" t="s">
        <v>432</v>
      </c>
      <c r="C38" s="188" t="s">
        <v>251</v>
      </c>
      <c r="D38" s="302" t="s">
        <v>147</v>
      </c>
      <c r="E38" s="189">
        <v>124</v>
      </c>
      <c r="F38" s="303">
        <v>124</v>
      </c>
      <c r="G38" s="190">
        <v>124</v>
      </c>
      <c r="H38" s="190">
        <v>124</v>
      </c>
      <c r="I38" s="190"/>
      <c r="J38" s="190"/>
      <c r="K38" s="191"/>
      <c r="M38" s="188"/>
    </row>
    <row r="39" spans="1:13" s="189" customFormat="1" ht="15.75">
      <c r="A39" s="187"/>
      <c r="B39" s="54"/>
      <c r="C39" s="188" t="s">
        <v>433</v>
      </c>
      <c r="D39" s="302"/>
      <c r="F39" s="303"/>
      <c r="G39" s="190"/>
      <c r="H39" s="190"/>
      <c r="I39" s="190"/>
      <c r="J39" s="190"/>
      <c r="K39" s="191"/>
      <c r="M39" s="188"/>
    </row>
    <row r="40" spans="2:8" ht="13.5" customHeight="1">
      <c r="B40" s="25"/>
      <c r="E40" s="156"/>
      <c r="F40" s="156"/>
      <c r="G40" s="156"/>
      <c r="H40" s="156"/>
    </row>
    <row r="41" spans="1:8" ht="13.5" customHeight="1">
      <c r="A41" s="2" t="s">
        <v>964</v>
      </c>
      <c r="B41" s="25" t="s">
        <v>173</v>
      </c>
      <c r="C41" s="298" t="s">
        <v>434</v>
      </c>
      <c r="D41" s="31" t="s">
        <v>147</v>
      </c>
      <c r="E41" s="156">
        <v>177</v>
      </c>
      <c r="F41" s="156">
        <v>177</v>
      </c>
      <c r="G41" s="156">
        <v>177</v>
      </c>
      <c r="H41" s="156">
        <v>177</v>
      </c>
    </row>
    <row r="42" spans="2:8" ht="13.5" customHeight="1">
      <c r="B42" s="25"/>
      <c r="E42" s="156"/>
      <c r="F42" s="156"/>
      <c r="G42" s="156"/>
      <c r="H42" s="156"/>
    </row>
    <row r="43" spans="1:8" ht="13.5" customHeight="1">
      <c r="A43" s="2" t="s">
        <v>967</v>
      </c>
      <c r="B43" s="25" t="s">
        <v>956</v>
      </c>
      <c r="C43" s="322" t="s">
        <v>957</v>
      </c>
      <c r="E43" s="156"/>
      <c r="F43" s="156"/>
      <c r="G43" s="156"/>
      <c r="H43" s="156"/>
    </row>
    <row r="44" spans="2:8" ht="13.5" customHeight="1">
      <c r="B44" s="25"/>
      <c r="C44" s="298" t="s">
        <v>958</v>
      </c>
      <c r="D44" s="31" t="s">
        <v>147</v>
      </c>
      <c r="E44" s="156">
        <v>200</v>
      </c>
      <c r="F44" s="156">
        <v>200</v>
      </c>
      <c r="G44" s="156">
        <v>200</v>
      </c>
      <c r="H44" s="156">
        <v>200</v>
      </c>
    </row>
    <row r="45" spans="2:8" ht="13.5" customHeight="1">
      <c r="B45" s="25"/>
      <c r="E45" s="156"/>
      <c r="F45" s="156"/>
      <c r="G45" s="156"/>
      <c r="H45" s="156"/>
    </row>
    <row r="46" spans="1:8" ht="13.5" customHeight="1">
      <c r="A46" s="2" t="s">
        <v>968</v>
      </c>
      <c r="B46" s="25" t="s">
        <v>435</v>
      </c>
      <c r="C46" s="298" t="s">
        <v>188</v>
      </c>
      <c r="D46" s="301"/>
      <c r="E46" s="156"/>
      <c r="F46" s="156"/>
      <c r="G46" s="156"/>
      <c r="H46" s="156"/>
    </row>
    <row r="47" spans="2:8" ht="13.5" customHeight="1">
      <c r="B47" s="25"/>
      <c r="C47" s="298" t="s">
        <v>260</v>
      </c>
      <c r="D47" s="301" t="s">
        <v>147</v>
      </c>
      <c r="E47" s="156">
        <v>115</v>
      </c>
      <c r="F47" s="156">
        <v>115</v>
      </c>
      <c r="G47" s="156">
        <v>115</v>
      </c>
      <c r="H47" s="156">
        <v>115</v>
      </c>
    </row>
    <row r="48" spans="2:8" ht="13.5" customHeight="1">
      <c r="B48" s="25"/>
      <c r="D48" s="301"/>
      <c r="E48" s="156"/>
      <c r="F48" s="156"/>
      <c r="G48" s="156"/>
      <c r="H48" s="156"/>
    </row>
    <row r="49" spans="1:8" ht="13.5" customHeight="1">
      <c r="A49" s="2" t="s">
        <v>969</v>
      </c>
      <c r="B49" s="25" t="s">
        <v>189</v>
      </c>
      <c r="C49" s="298" t="s">
        <v>190</v>
      </c>
      <c r="D49" s="301"/>
      <c r="E49" s="156"/>
      <c r="F49" s="156"/>
      <c r="G49" s="156"/>
      <c r="H49" s="156"/>
    </row>
    <row r="50" spans="2:8" ht="13.5" customHeight="1">
      <c r="B50" s="25"/>
      <c r="C50" s="298" t="s">
        <v>436</v>
      </c>
      <c r="D50" s="301" t="s">
        <v>147</v>
      </c>
      <c r="E50" s="156">
        <v>166</v>
      </c>
      <c r="F50" s="156">
        <v>166</v>
      </c>
      <c r="G50" s="156">
        <v>166</v>
      </c>
      <c r="H50" s="156">
        <v>166</v>
      </c>
    </row>
    <row r="51" spans="2:8" ht="13.5" customHeight="1">
      <c r="B51" s="25"/>
      <c r="E51" s="156"/>
      <c r="F51" s="156"/>
      <c r="G51" s="156"/>
      <c r="H51" s="156"/>
    </row>
    <row r="52" spans="1:8" ht="13.5" customHeight="1">
      <c r="A52" s="2" t="s">
        <v>973</v>
      </c>
      <c r="B52" s="25" t="s">
        <v>987</v>
      </c>
      <c r="C52" s="298" t="s">
        <v>960</v>
      </c>
      <c r="D52" s="31" t="s">
        <v>147</v>
      </c>
      <c r="E52" s="156">
        <v>150</v>
      </c>
      <c r="F52" s="156">
        <v>150</v>
      </c>
      <c r="G52" s="156">
        <v>150</v>
      </c>
      <c r="H52" s="156">
        <v>150</v>
      </c>
    </row>
    <row r="53" spans="2:8" ht="13.5" customHeight="1">
      <c r="B53" s="25"/>
      <c r="E53" s="156"/>
      <c r="F53" s="156"/>
      <c r="G53" s="156"/>
      <c r="H53" s="156"/>
    </row>
    <row r="54" spans="1:8" ht="13.5" customHeight="1">
      <c r="A54" s="2" t="s">
        <v>974</v>
      </c>
      <c r="B54" s="25" t="s">
        <v>170</v>
      </c>
      <c r="C54" s="298" t="s">
        <v>171</v>
      </c>
      <c r="D54" s="301" t="s">
        <v>147</v>
      </c>
      <c r="E54" s="156">
        <v>100</v>
      </c>
      <c r="F54" s="156">
        <v>100</v>
      </c>
      <c r="G54" s="156">
        <v>100</v>
      </c>
      <c r="H54" s="156">
        <v>100</v>
      </c>
    </row>
    <row r="55" spans="1:8" s="297" customFormat="1" ht="13.5" customHeight="1">
      <c r="A55" s="41"/>
      <c r="B55" s="41"/>
      <c r="C55" s="41"/>
      <c r="D55" s="300"/>
      <c r="E55" s="304"/>
      <c r="F55" s="304"/>
      <c r="G55" s="304"/>
      <c r="H55" s="304"/>
    </row>
    <row r="56" spans="1:8" ht="13.5" customHeight="1">
      <c r="A56" s="2" t="s">
        <v>975</v>
      </c>
      <c r="B56" s="25" t="s">
        <v>437</v>
      </c>
      <c r="C56" s="298" t="s">
        <v>191</v>
      </c>
      <c r="D56" s="301"/>
      <c r="E56" s="156"/>
      <c r="F56" s="156"/>
      <c r="G56" s="156"/>
      <c r="H56" s="156"/>
    </row>
    <row r="57" spans="2:8" ht="13.5" customHeight="1">
      <c r="B57" s="25"/>
      <c r="C57" s="298" t="s">
        <v>438</v>
      </c>
      <c r="D57" s="301" t="s">
        <v>147</v>
      </c>
      <c r="E57" s="156">
        <v>1512</v>
      </c>
      <c r="F57" s="156">
        <v>1512</v>
      </c>
      <c r="G57" s="156">
        <v>1512</v>
      </c>
      <c r="H57" s="156">
        <v>1512</v>
      </c>
    </row>
    <row r="58" spans="1:8" s="297" customFormat="1" ht="13.5" customHeight="1">
      <c r="A58" s="41"/>
      <c r="B58" s="41"/>
      <c r="C58" s="41"/>
      <c r="D58" s="300"/>
      <c r="E58" s="304"/>
      <c r="F58" s="304"/>
      <c r="G58" s="304"/>
      <c r="H58" s="304"/>
    </row>
    <row r="59" spans="1:8" ht="13.5" customHeight="1">
      <c r="A59" s="2" t="s">
        <v>1700</v>
      </c>
      <c r="B59" s="25" t="s">
        <v>439</v>
      </c>
      <c r="C59" s="298" t="s">
        <v>250</v>
      </c>
      <c r="D59" s="301"/>
      <c r="E59" s="156"/>
      <c r="F59" s="156"/>
      <c r="G59" s="156"/>
      <c r="H59" s="156"/>
    </row>
    <row r="60" spans="2:8" ht="13.5" customHeight="1">
      <c r="B60" s="25"/>
      <c r="C60" s="298" t="s">
        <v>177</v>
      </c>
      <c r="D60" s="301" t="s">
        <v>147</v>
      </c>
      <c r="E60" s="156">
        <v>60</v>
      </c>
      <c r="F60" s="156">
        <v>60</v>
      </c>
      <c r="G60" s="156">
        <v>60</v>
      </c>
      <c r="H60" s="156">
        <v>60</v>
      </c>
    </row>
    <row r="61" spans="1:8" s="297" customFormat="1" ht="13.5" customHeight="1">
      <c r="A61" s="41"/>
      <c r="B61" s="41"/>
      <c r="C61" s="41"/>
      <c r="D61" s="300"/>
      <c r="E61" s="304"/>
      <c r="F61" s="304"/>
      <c r="G61" s="304"/>
      <c r="H61" s="304"/>
    </row>
    <row r="62" spans="1:8" ht="13.5" customHeight="1">
      <c r="A62" s="2" t="s">
        <v>1701</v>
      </c>
      <c r="B62" s="25" t="s">
        <v>178</v>
      </c>
      <c r="C62" s="298" t="s">
        <v>179</v>
      </c>
      <c r="D62" s="301"/>
      <c r="E62" s="156"/>
      <c r="F62" s="156"/>
      <c r="G62" s="156"/>
      <c r="H62" s="156"/>
    </row>
    <row r="63" spans="2:8" ht="13.5" customHeight="1">
      <c r="B63" s="25"/>
      <c r="C63" s="298" t="s">
        <v>180</v>
      </c>
      <c r="D63" s="301" t="s">
        <v>147</v>
      </c>
      <c r="E63" s="156">
        <v>37</v>
      </c>
      <c r="F63" s="156">
        <v>37</v>
      </c>
      <c r="G63" s="156">
        <v>37</v>
      </c>
      <c r="H63" s="156">
        <v>37</v>
      </c>
    </row>
    <row r="64" spans="1:8" s="297" customFormat="1" ht="13.5" customHeight="1">
      <c r="A64" s="41"/>
      <c r="B64" s="41"/>
      <c r="C64" s="41"/>
      <c r="D64" s="300"/>
      <c r="E64" s="304"/>
      <c r="F64" s="304"/>
      <c r="G64" s="304"/>
      <c r="H64" s="304"/>
    </row>
    <row r="65" spans="1:8" ht="13.5" customHeight="1">
      <c r="A65" s="2" t="s">
        <v>1702</v>
      </c>
      <c r="B65" s="25" t="s">
        <v>962</v>
      </c>
      <c r="C65" s="298" t="s">
        <v>963</v>
      </c>
      <c r="D65" s="31" t="s">
        <v>147</v>
      </c>
      <c r="E65" s="156">
        <v>2900</v>
      </c>
      <c r="F65" s="156">
        <v>2900</v>
      </c>
      <c r="G65" s="156">
        <v>2900</v>
      </c>
      <c r="H65" s="156">
        <v>2900</v>
      </c>
    </row>
    <row r="66" spans="1:8" s="297" customFormat="1" ht="13.5" customHeight="1">
      <c r="A66" s="41"/>
      <c r="B66" s="41"/>
      <c r="C66" s="41"/>
      <c r="D66" s="300"/>
      <c r="E66" s="304"/>
      <c r="F66" s="304"/>
      <c r="G66" s="304"/>
      <c r="H66" s="304"/>
    </row>
    <row r="67" spans="1:8" ht="13.5" customHeight="1">
      <c r="A67" s="2" t="s">
        <v>1703</v>
      </c>
      <c r="B67" s="25" t="s">
        <v>965</v>
      </c>
      <c r="C67" s="298" t="s">
        <v>966</v>
      </c>
      <c r="D67" s="31" t="s">
        <v>147</v>
      </c>
      <c r="E67" s="156">
        <v>23</v>
      </c>
      <c r="F67" s="156">
        <v>23</v>
      </c>
      <c r="G67" s="156">
        <v>23</v>
      </c>
      <c r="H67" s="156">
        <v>23</v>
      </c>
    </row>
    <row r="68" spans="2:8" ht="13.5" customHeight="1">
      <c r="B68" s="25"/>
      <c r="E68" s="156"/>
      <c r="F68" s="156"/>
      <c r="G68" s="156"/>
      <c r="H68" s="156"/>
    </row>
    <row r="69" spans="1:8" ht="18" customHeight="1">
      <c r="A69" s="187" t="s">
        <v>1704</v>
      </c>
      <c r="B69" s="54" t="s">
        <v>440</v>
      </c>
      <c r="C69" s="305" t="s">
        <v>441</v>
      </c>
      <c r="D69" s="302" t="s">
        <v>147</v>
      </c>
      <c r="E69" s="212">
        <v>345</v>
      </c>
      <c r="F69" s="212">
        <v>345</v>
      </c>
      <c r="G69" s="212">
        <v>345</v>
      </c>
      <c r="H69" s="212">
        <v>345</v>
      </c>
    </row>
    <row r="70" spans="2:8" ht="13.5" customHeight="1">
      <c r="B70" s="25"/>
      <c r="E70" s="156"/>
      <c r="F70" s="156"/>
      <c r="G70" s="156"/>
      <c r="H70" s="156"/>
    </row>
    <row r="71" spans="1:8" ht="15.75">
      <c r="A71" s="2" t="s">
        <v>1705</v>
      </c>
      <c r="B71" s="298" t="s">
        <v>442</v>
      </c>
      <c r="C71" s="298" t="s">
        <v>443</v>
      </c>
      <c r="D71" s="31" t="s">
        <v>147</v>
      </c>
      <c r="E71" s="298">
        <v>2154</v>
      </c>
      <c r="F71" s="298">
        <v>2154</v>
      </c>
      <c r="G71" s="298">
        <v>2154</v>
      </c>
      <c r="H71" s="298">
        <v>2154</v>
      </c>
    </row>
    <row r="72" spans="2:8" ht="13.5" customHeight="1">
      <c r="B72" s="25"/>
      <c r="E72" s="156"/>
      <c r="F72" s="156"/>
      <c r="G72" s="156"/>
      <c r="H72" s="156"/>
    </row>
    <row r="73" spans="1:8" ht="13.5" customHeight="1">
      <c r="A73" s="2" t="s">
        <v>1706</v>
      </c>
      <c r="B73" s="25" t="s">
        <v>976</v>
      </c>
      <c r="C73" s="298" t="s">
        <v>444</v>
      </c>
      <c r="D73" s="301"/>
      <c r="E73" s="306"/>
      <c r="F73" s="156"/>
      <c r="G73" s="156"/>
      <c r="H73" s="156"/>
    </row>
    <row r="74" spans="2:8" ht="13.5" customHeight="1">
      <c r="B74" s="25"/>
      <c r="C74" s="298" t="s">
        <v>977</v>
      </c>
      <c r="D74" s="301">
        <v>39845</v>
      </c>
      <c r="E74" s="156">
        <v>96</v>
      </c>
      <c r="F74" s="148" t="s">
        <v>1420</v>
      </c>
      <c r="G74" s="148" t="s">
        <v>1420</v>
      </c>
      <c r="H74" s="148" t="s">
        <v>1420</v>
      </c>
    </row>
    <row r="75" spans="2:8" ht="13.5" customHeight="1">
      <c r="B75" s="25"/>
      <c r="E75" s="156"/>
      <c r="F75" s="156"/>
      <c r="G75" s="156"/>
      <c r="H75" s="156"/>
    </row>
    <row r="76" spans="1:8" ht="13.5" customHeight="1">
      <c r="A76" s="2" t="s">
        <v>1707</v>
      </c>
      <c r="B76" s="25" t="s">
        <v>970</v>
      </c>
      <c r="C76" s="298" t="s">
        <v>971</v>
      </c>
      <c r="E76" s="156"/>
      <c r="F76" s="156"/>
      <c r="G76" s="156"/>
      <c r="H76" s="156"/>
    </row>
    <row r="77" spans="2:8" ht="13.5" customHeight="1">
      <c r="B77" s="25"/>
      <c r="C77" s="298" t="s">
        <v>972</v>
      </c>
      <c r="D77" s="31" t="s">
        <v>147</v>
      </c>
      <c r="E77" s="156">
        <v>2500</v>
      </c>
      <c r="F77" s="156">
        <v>2500</v>
      </c>
      <c r="G77" s="156">
        <v>2500</v>
      </c>
      <c r="H77" s="156">
        <v>2500</v>
      </c>
    </row>
    <row r="78" spans="2:8" ht="13.5" customHeight="1">
      <c r="B78" s="25"/>
      <c r="E78" s="156"/>
      <c r="F78" s="156"/>
      <c r="G78" s="156"/>
      <c r="H78" s="156"/>
    </row>
    <row r="79" spans="1:8" ht="13.5" customHeight="1">
      <c r="A79" s="2" t="s">
        <v>1708</v>
      </c>
      <c r="B79" s="25" t="s">
        <v>988</v>
      </c>
      <c r="C79" s="298" t="s">
        <v>174</v>
      </c>
      <c r="D79" s="301">
        <v>40298</v>
      </c>
      <c r="E79" s="156">
        <v>960</v>
      </c>
      <c r="F79" s="156">
        <v>320</v>
      </c>
      <c r="G79" s="148" t="s">
        <v>1420</v>
      </c>
      <c r="H79" s="148" t="s">
        <v>1420</v>
      </c>
    </row>
    <row r="81" spans="1:8" ht="13.5" customHeight="1">
      <c r="A81" s="2" t="s">
        <v>1709</v>
      </c>
      <c r="B81" s="25" t="s">
        <v>445</v>
      </c>
      <c r="C81" s="298" t="s">
        <v>446</v>
      </c>
      <c r="D81" s="301"/>
      <c r="E81" s="156"/>
      <c r="F81" s="156"/>
      <c r="G81" s="156"/>
      <c r="H81" s="156"/>
    </row>
    <row r="82" spans="2:8" ht="13.5" customHeight="1">
      <c r="B82" s="25"/>
      <c r="C82" s="298" t="s">
        <v>447</v>
      </c>
      <c r="D82" s="301">
        <v>40086</v>
      </c>
      <c r="E82" s="156">
        <v>216</v>
      </c>
      <c r="F82" s="148" t="s">
        <v>1420</v>
      </c>
      <c r="G82" s="148" t="s">
        <v>1420</v>
      </c>
      <c r="H82" s="148" t="s">
        <v>1420</v>
      </c>
    </row>
    <row r="83" spans="2:8" ht="13.5" customHeight="1">
      <c r="B83" s="25"/>
      <c r="E83" s="156"/>
      <c r="F83" s="156"/>
      <c r="G83" s="156"/>
      <c r="H83" s="156"/>
    </row>
    <row r="84" spans="1:8" ht="13.5" customHeight="1">
      <c r="A84" s="2" t="s">
        <v>1710</v>
      </c>
      <c r="B84" s="25" t="s">
        <v>989</v>
      </c>
      <c r="C84" s="298" t="s">
        <v>509</v>
      </c>
      <c r="D84" s="31" t="s">
        <v>147</v>
      </c>
      <c r="E84" s="156">
        <v>991</v>
      </c>
      <c r="F84" s="156">
        <v>991</v>
      </c>
      <c r="G84" s="156">
        <v>991</v>
      </c>
      <c r="H84" s="156">
        <v>991</v>
      </c>
    </row>
    <row r="85" spans="2:8" ht="13.5" customHeight="1">
      <c r="B85" s="25"/>
      <c r="E85" s="156"/>
      <c r="F85" s="156"/>
      <c r="G85" s="156"/>
      <c r="H85" s="156"/>
    </row>
    <row r="86" spans="1:8" ht="13.5" customHeight="1">
      <c r="A86" s="2" t="s">
        <v>1711</v>
      </c>
      <c r="B86" s="25" t="s">
        <v>448</v>
      </c>
      <c r="C86" s="298" t="s">
        <v>181</v>
      </c>
      <c r="D86" s="301"/>
      <c r="E86" s="156"/>
      <c r="F86" s="156"/>
      <c r="G86" s="156"/>
      <c r="H86" s="156"/>
    </row>
    <row r="87" spans="2:8" ht="13.5" customHeight="1">
      <c r="B87" s="25"/>
      <c r="C87" s="298" t="s">
        <v>182</v>
      </c>
      <c r="D87" s="301" t="s">
        <v>147</v>
      </c>
      <c r="E87" s="156">
        <v>72</v>
      </c>
      <c r="F87" s="156">
        <v>72</v>
      </c>
      <c r="G87" s="156">
        <v>72</v>
      </c>
      <c r="H87" s="156">
        <v>72</v>
      </c>
    </row>
    <row r="88" spans="2:8" ht="13.5" customHeight="1">
      <c r="B88" s="25"/>
      <c r="E88" s="156"/>
      <c r="F88" s="156"/>
      <c r="G88" s="156"/>
      <c r="H88" s="156"/>
    </row>
    <row r="89" spans="1:13" ht="15.75">
      <c r="A89" s="2" t="s">
        <v>1712</v>
      </c>
      <c r="B89" s="25" t="s">
        <v>449</v>
      </c>
      <c r="C89" s="298" t="s">
        <v>1353</v>
      </c>
      <c r="D89" s="301" t="s">
        <v>147</v>
      </c>
      <c r="E89" s="31">
        <v>230</v>
      </c>
      <c r="F89" s="298">
        <v>230</v>
      </c>
      <c r="G89" s="298">
        <v>230</v>
      </c>
      <c r="H89" s="298">
        <v>230</v>
      </c>
      <c r="K89" s="192"/>
      <c r="M89" s="108"/>
    </row>
    <row r="90" spans="2:13" ht="15.75">
      <c r="B90" s="25"/>
      <c r="D90" s="301"/>
      <c r="E90" s="31"/>
      <c r="K90" s="192"/>
      <c r="M90" s="108"/>
    </row>
    <row r="91" spans="1:8" ht="13.5" customHeight="1">
      <c r="A91" s="2" t="s">
        <v>1082</v>
      </c>
      <c r="B91" s="298" t="s">
        <v>1354</v>
      </c>
      <c r="C91" s="298" t="s">
        <v>1355</v>
      </c>
      <c r="D91" s="31" t="s">
        <v>147</v>
      </c>
      <c r="E91" s="298">
        <v>9</v>
      </c>
      <c r="F91" s="298">
        <v>9</v>
      </c>
      <c r="G91" s="298">
        <v>9</v>
      </c>
      <c r="H91" s="298">
        <v>9</v>
      </c>
    </row>
    <row r="92" spans="2:13" ht="15.75">
      <c r="B92" s="25"/>
      <c r="D92" s="301"/>
      <c r="E92" s="31"/>
      <c r="K92" s="192"/>
      <c r="M92" s="108"/>
    </row>
    <row r="93" spans="1:13" s="189" customFormat="1" ht="15.75">
      <c r="A93" s="187" t="s">
        <v>1083</v>
      </c>
      <c r="B93" s="193" t="s">
        <v>1356</v>
      </c>
      <c r="C93" s="194" t="s">
        <v>253</v>
      </c>
      <c r="D93" s="307" t="s">
        <v>147</v>
      </c>
      <c r="E93" s="308">
        <v>40</v>
      </c>
      <c r="F93" s="308">
        <v>40</v>
      </c>
      <c r="G93" s="308">
        <v>40</v>
      </c>
      <c r="H93" s="308">
        <v>40</v>
      </c>
      <c r="I93" s="190"/>
      <c r="J93" s="190"/>
      <c r="K93" s="195"/>
      <c r="M93" s="194"/>
    </row>
    <row r="94" spans="2:13" ht="15.75">
      <c r="B94" s="25"/>
      <c r="D94" s="301"/>
      <c r="E94" s="31"/>
      <c r="K94" s="192"/>
      <c r="M94" s="108"/>
    </row>
    <row r="95" spans="1:13" s="189" customFormat="1" ht="15.75">
      <c r="A95" s="187" t="s">
        <v>466</v>
      </c>
      <c r="B95" s="193" t="s">
        <v>1357</v>
      </c>
      <c r="C95" s="194" t="s">
        <v>252</v>
      </c>
      <c r="D95" s="307" t="s">
        <v>147</v>
      </c>
      <c r="E95" s="308">
        <v>50</v>
      </c>
      <c r="F95" s="308">
        <v>50</v>
      </c>
      <c r="G95" s="308">
        <v>50</v>
      </c>
      <c r="H95" s="308">
        <v>50</v>
      </c>
      <c r="I95" s="190"/>
      <c r="J95" s="190"/>
      <c r="K95" s="195"/>
      <c r="M95" s="194"/>
    </row>
    <row r="96" spans="1:13" s="189" customFormat="1" ht="15.75">
      <c r="A96" s="187"/>
      <c r="B96" s="193"/>
      <c r="C96" s="194"/>
      <c r="D96" s="307"/>
      <c r="E96" s="308"/>
      <c r="F96" s="308"/>
      <c r="G96" s="308"/>
      <c r="H96" s="308"/>
      <c r="I96" s="190"/>
      <c r="J96" s="190"/>
      <c r="K96" s="195"/>
      <c r="M96" s="194"/>
    </row>
    <row r="97" spans="1:13" s="189" customFormat="1" ht="31.5">
      <c r="A97" s="196" t="s">
        <v>467</v>
      </c>
      <c r="B97" s="193" t="s">
        <v>1358</v>
      </c>
      <c r="C97" s="194" t="s">
        <v>254</v>
      </c>
      <c r="D97" s="307" t="s">
        <v>147</v>
      </c>
      <c r="E97" s="308">
        <v>991</v>
      </c>
      <c r="F97" s="308">
        <v>991</v>
      </c>
      <c r="G97" s="308">
        <v>991</v>
      </c>
      <c r="H97" s="190">
        <v>991</v>
      </c>
      <c r="I97" s="190"/>
      <c r="J97" s="190"/>
      <c r="K97" s="195"/>
      <c r="M97" s="194"/>
    </row>
    <row r="98" spans="1:13" s="189" customFormat="1" ht="15.75">
      <c r="A98" s="196"/>
      <c r="B98" s="193"/>
      <c r="C98" s="194"/>
      <c r="D98" s="307"/>
      <c r="E98" s="308"/>
      <c r="F98" s="308"/>
      <c r="G98" s="308"/>
      <c r="H98" s="190"/>
      <c r="I98" s="190"/>
      <c r="J98" s="190"/>
      <c r="K98" s="195"/>
      <c r="M98" s="194"/>
    </row>
    <row r="99" spans="1:13" s="189" customFormat="1" ht="15.75">
      <c r="A99" s="196" t="s">
        <v>1460</v>
      </c>
      <c r="B99" s="193" t="s">
        <v>1359</v>
      </c>
      <c r="C99" s="194" t="s">
        <v>255</v>
      </c>
      <c r="D99" s="307">
        <v>40178</v>
      </c>
      <c r="E99" s="308">
        <v>2916</v>
      </c>
      <c r="F99" s="309" t="s">
        <v>1420</v>
      </c>
      <c r="G99" s="309" t="s">
        <v>1420</v>
      </c>
      <c r="H99" s="310" t="s">
        <v>1420</v>
      </c>
      <c r="I99" s="190"/>
      <c r="J99" s="190"/>
      <c r="K99" s="195"/>
      <c r="M99" s="194"/>
    </row>
    <row r="100" spans="1:13" s="189" customFormat="1" ht="15.75">
      <c r="A100" s="196"/>
      <c r="B100" s="193"/>
      <c r="C100" s="194"/>
      <c r="D100" s="307"/>
      <c r="E100" s="308"/>
      <c r="F100" s="309"/>
      <c r="G100" s="309"/>
      <c r="H100" s="310"/>
      <c r="I100" s="190"/>
      <c r="J100" s="190"/>
      <c r="K100" s="195"/>
      <c r="M100" s="194"/>
    </row>
    <row r="101" spans="1:8" ht="31.5">
      <c r="A101" s="187" t="s">
        <v>468</v>
      </c>
      <c r="B101" s="54" t="s">
        <v>1360</v>
      </c>
      <c r="C101" s="305" t="s">
        <v>256</v>
      </c>
      <c r="D101" s="302">
        <v>40543</v>
      </c>
      <c r="E101" s="212">
        <v>1037</v>
      </c>
      <c r="F101" s="212">
        <v>1037</v>
      </c>
      <c r="G101" s="187" t="s">
        <v>1420</v>
      </c>
      <c r="H101" s="187" t="s">
        <v>1420</v>
      </c>
    </row>
    <row r="102" spans="1:8" ht="19.5" customHeight="1">
      <c r="A102" s="187"/>
      <c r="B102" s="54"/>
      <c r="C102" s="305"/>
      <c r="D102" s="302"/>
      <c r="E102" s="212"/>
      <c r="F102" s="212"/>
      <c r="G102" s="187"/>
      <c r="H102" s="187"/>
    </row>
    <row r="103" spans="1:13" s="189" customFormat="1" ht="15.75">
      <c r="A103" s="196" t="s">
        <v>1216</v>
      </c>
      <c r="B103" s="193" t="s">
        <v>1361</v>
      </c>
      <c r="C103" s="197" t="s">
        <v>258</v>
      </c>
      <c r="D103" s="307" t="s">
        <v>147</v>
      </c>
      <c r="E103" s="311">
        <v>3078</v>
      </c>
      <c r="F103" s="311">
        <v>3078</v>
      </c>
      <c r="G103" s="311">
        <v>3078</v>
      </c>
      <c r="H103" s="190">
        <v>3078</v>
      </c>
      <c r="I103" s="190"/>
      <c r="J103" s="190"/>
      <c r="K103" s="195"/>
      <c r="M103" s="194"/>
    </row>
    <row r="104" spans="1:8" ht="19.5" customHeight="1">
      <c r="A104" s="187"/>
      <c r="B104" s="54"/>
      <c r="C104" s="305"/>
      <c r="D104" s="302"/>
      <c r="E104" s="212"/>
      <c r="F104" s="212"/>
      <c r="G104" s="187"/>
      <c r="H104" s="187"/>
    </row>
    <row r="105" spans="1:13" s="189" customFormat="1" ht="15.75">
      <c r="A105" s="196" t="s">
        <v>1217</v>
      </c>
      <c r="B105" s="193" t="s">
        <v>1362</v>
      </c>
      <c r="C105" s="197" t="s">
        <v>259</v>
      </c>
      <c r="D105" s="307" t="s">
        <v>147</v>
      </c>
      <c r="E105" s="311">
        <v>101</v>
      </c>
      <c r="F105" s="311">
        <v>101</v>
      </c>
      <c r="G105" s="311">
        <v>101</v>
      </c>
      <c r="H105" s="190">
        <v>101</v>
      </c>
      <c r="I105" s="190"/>
      <c r="J105" s="190"/>
      <c r="K105" s="195"/>
      <c r="M105" s="194"/>
    </row>
    <row r="106" spans="1:8" ht="19.5" customHeight="1">
      <c r="A106" s="187"/>
      <c r="B106" s="54"/>
      <c r="C106" s="305"/>
      <c r="D106" s="302"/>
      <c r="E106" s="212"/>
      <c r="F106" s="212"/>
      <c r="G106" s="187"/>
      <c r="H106" s="187"/>
    </row>
    <row r="107" spans="1:8" ht="15" customHeight="1">
      <c r="A107" s="187" t="s">
        <v>1218</v>
      </c>
      <c r="B107" s="54" t="s">
        <v>1363</v>
      </c>
      <c r="C107" s="54" t="s">
        <v>257</v>
      </c>
      <c r="D107" s="302">
        <v>40543</v>
      </c>
      <c r="E107" s="212">
        <v>600</v>
      </c>
      <c r="F107" s="212">
        <v>600</v>
      </c>
      <c r="G107" s="187" t="s">
        <v>1420</v>
      </c>
      <c r="H107" s="187" t="s">
        <v>1420</v>
      </c>
    </row>
    <row r="108" spans="1:8" ht="19.5" customHeight="1">
      <c r="A108" s="187"/>
      <c r="B108" s="54"/>
      <c r="C108" s="305"/>
      <c r="D108" s="302"/>
      <c r="E108" s="212"/>
      <c r="F108" s="212"/>
      <c r="G108" s="187"/>
      <c r="H108" s="187"/>
    </row>
    <row r="109" spans="1:8" ht="13.5" customHeight="1">
      <c r="A109" s="2" t="s">
        <v>1219</v>
      </c>
      <c r="B109" s="298" t="s">
        <v>1364</v>
      </c>
      <c r="C109" s="298" t="s">
        <v>1365</v>
      </c>
      <c r="D109" s="31" t="s">
        <v>147</v>
      </c>
      <c r="E109" s="298">
        <v>232</v>
      </c>
      <c r="F109" s="298">
        <v>232</v>
      </c>
      <c r="G109" s="298">
        <v>232</v>
      </c>
      <c r="H109" s="298">
        <v>232</v>
      </c>
    </row>
    <row r="110" ht="13.5" customHeight="1">
      <c r="C110" s="298" t="s">
        <v>1366</v>
      </c>
    </row>
    <row r="112" spans="1:8" ht="19.5" customHeight="1">
      <c r="A112" s="187" t="s">
        <v>1220</v>
      </c>
      <c r="B112" s="54" t="s">
        <v>1367</v>
      </c>
      <c r="C112" s="305" t="s">
        <v>1368</v>
      </c>
      <c r="D112" s="302">
        <v>39933</v>
      </c>
      <c r="E112" s="212">
        <v>1238</v>
      </c>
      <c r="F112" s="309" t="s">
        <v>1420</v>
      </c>
      <c r="G112" s="309" t="s">
        <v>1420</v>
      </c>
      <c r="H112" s="310" t="s">
        <v>1420</v>
      </c>
    </row>
    <row r="113" spans="1:8" ht="19.5" customHeight="1">
      <c r="A113" s="187"/>
      <c r="B113" s="54"/>
      <c r="C113" s="305"/>
      <c r="D113" s="302"/>
      <c r="E113" s="212"/>
      <c r="F113" s="212"/>
      <c r="G113" s="187"/>
      <c r="H113" s="187"/>
    </row>
    <row r="114" spans="1:13" s="189" customFormat="1" ht="15.75">
      <c r="A114" s="196" t="s">
        <v>637</v>
      </c>
      <c r="B114" s="193" t="s">
        <v>1369</v>
      </c>
      <c r="C114" s="194" t="s">
        <v>1370</v>
      </c>
      <c r="D114" s="307">
        <v>40298</v>
      </c>
      <c r="E114" s="308">
        <v>2066</v>
      </c>
      <c r="F114" s="308">
        <v>688</v>
      </c>
      <c r="G114" s="309" t="s">
        <v>1420</v>
      </c>
      <c r="H114" s="310" t="s">
        <v>1420</v>
      </c>
      <c r="I114" s="190"/>
      <c r="J114" s="190"/>
      <c r="K114" s="195"/>
      <c r="M114" s="194"/>
    </row>
    <row r="115" spans="1:8" ht="13.5" customHeight="1">
      <c r="A115" s="187"/>
      <c r="B115" s="54"/>
      <c r="C115" s="54"/>
      <c r="D115" s="212"/>
      <c r="E115" s="212"/>
      <c r="F115" s="212"/>
      <c r="G115" s="212"/>
      <c r="H115" s="212"/>
    </row>
    <row r="116" spans="1:8" ht="13.5" customHeight="1">
      <c r="A116" s="2" t="s">
        <v>1221</v>
      </c>
      <c r="B116" s="298" t="s">
        <v>1371</v>
      </c>
      <c r="C116" s="298" t="s">
        <v>1372</v>
      </c>
      <c r="D116" s="31" t="s">
        <v>147</v>
      </c>
      <c r="E116" s="298">
        <v>25</v>
      </c>
      <c r="F116" s="298">
        <v>25</v>
      </c>
      <c r="G116" s="298">
        <v>25</v>
      </c>
      <c r="H116" s="298">
        <v>25</v>
      </c>
    </row>
    <row r="117" spans="1:8" ht="13.5" customHeight="1">
      <c r="A117" s="187"/>
      <c r="B117" s="54"/>
      <c r="C117" s="54"/>
      <c r="D117" s="212"/>
      <c r="E117" s="212"/>
      <c r="F117" s="212"/>
      <c r="G117" s="212"/>
      <c r="H117" s="212"/>
    </row>
    <row r="118" spans="1:13" s="189" customFormat="1" ht="15.75">
      <c r="A118" s="196" t="s">
        <v>1222</v>
      </c>
      <c r="B118" s="193" t="s">
        <v>1135</v>
      </c>
      <c r="C118" s="197" t="s">
        <v>1254</v>
      </c>
      <c r="D118" s="307" t="s">
        <v>147</v>
      </c>
      <c r="E118" s="311">
        <v>5</v>
      </c>
      <c r="F118" s="311">
        <v>5</v>
      </c>
      <c r="G118" s="311">
        <v>5</v>
      </c>
      <c r="H118" s="190">
        <v>5</v>
      </c>
      <c r="I118" s="190"/>
      <c r="J118" s="190"/>
      <c r="K118" s="195"/>
      <c r="M118" s="194"/>
    </row>
    <row r="119" spans="1:13" s="319" customFormat="1" ht="15.75">
      <c r="A119" s="312"/>
      <c r="B119" s="313"/>
      <c r="C119" s="314"/>
      <c r="D119" s="315"/>
      <c r="E119" s="316"/>
      <c r="F119" s="316"/>
      <c r="G119" s="316"/>
      <c r="H119" s="317"/>
      <c r="I119" s="317"/>
      <c r="J119" s="317"/>
      <c r="K119" s="318"/>
      <c r="M119" s="320"/>
    </row>
    <row r="120" spans="2:8" ht="13.5" customHeight="1">
      <c r="B120" s="449" t="s">
        <v>978</v>
      </c>
      <c r="C120" s="450"/>
      <c r="E120" s="159">
        <f>SUM(E11:E119)</f>
        <v>74991</v>
      </c>
      <c r="F120" s="159">
        <f>SUM(F11:F119)</f>
        <v>68507</v>
      </c>
      <c r="G120" s="159">
        <f>SUM(G11:G119)</f>
        <v>65862</v>
      </c>
      <c r="H120" s="159">
        <f>SUM(H11:H119)</f>
        <v>65862</v>
      </c>
    </row>
    <row r="121" spans="2:8" ht="13.5" customHeight="1">
      <c r="B121" s="297"/>
      <c r="C121" s="25"/>
      <c r="E121" s="156"/>
      <c r="F121" s="156"/>
      <c r="G121" s="156"/>
      <c r="H121" s="156"/>
    </row>
    <row r="122" spans="2:8" ht="13.5" customHeight="1">
      <c r="B122" s="449" t="s">
        <v>979</v>
      </c>
      <c r="C122" s="450"/>
      <c r="E122" s="156"/>
      <c r="F122" s="156"/>
      <c r="G122" s="156"/>
      <c r="H122" s="156"/>
    </row>
    <row r="123" spans="2:8" ht="13.5" customHeight="1">
      <c r="B123" s="298" t="s">
        <v>980</v>
      </c>
      <c r="C123" s="298" t="s">
        <v>1407</v>
      </c>
      <c r="D123" s="31" t="s">
        <v>981</v>
      </c>
      <c r="E123" s="156">
        <v>37500</v>
      </c>
      <c r="F123" s="156">
        <v>37500</v>
      </c>
      <c r="G123" s="156">
        <v>37500</v>
      </c>
      <c r="H123" s="148" t="s">
        <v>1420</v>
      </c>
    </row>
    <row r="124" spans="3:8" ht="13.5" customHeight="1">
      <c r="C124" s="298" t="s">
        <v>982</v>
      </c>
      <c r="E124" s="156">
        <v>15000</v>
      </c>
      <c r="F124" s="156">
        <v>14000</v>
      </c>
      <c r="G124" s="156">
        <v>13000</v>
      </c>
      <c r="H124" s="148" t="s">
        <v>1420</v>
      </c>
    </row>
    <row r="125" spans="2:8" ht="13.5" customHeight="1">
      <c r="B125" s="297" t="s">
        <v>983</v>
      </c>
      <c r="E125" s="159">
        <f>SUM(E123:E124)</f>
        <v>52500</v>
      </c>
      <c r="F125" s="159">
        <f>SUM(F123:F124)</f>
        <v>51500</v>
      </c>
      <c r="G125" s="159">
        <f>SUM(G123:G124)</f>
        <v>50500</v>
      </c>
      <c r="H125" s="159">
        <f>SUM(H123:H124)</f>
        <v>0</v>
      </c>
    </row>
    <row r="126" spans="5:8" ht="13.5" customHeight="1">
      <c r="E126" s="156"/>
      <c r="F126" s="156"/>
      <c r="G126" s="156"/>
      <c r="H126" s="156"/>
    </row>
    <row r="127" spans="1:8" s="297" customFormat="1" ht="13.5" customHeight="1">
      <c r="A127" s="448" t="s">
        <v>984</v>
      </c>
      <c r="B127" s="448"/>
      <c r="C127" s="448"/>
      <c r="D127" s="33"/>
      <c r="E127" s="159">
        <f>E120+E125</f>
        <v>127491</v>
      </c>
      <c r="F127" s="159">
        <f>F120+F125</f>
        <v>120007</v>
      </c>
      <c r="G127" s="159">
        <f>G120+G125</f>
        <v>116362</v>
      </c>
      <c r="H127" s="159">
        <f>H120+H125</f>
        <v>65862</v>
      </c>
    </row>
    <row r="128" spans="5:8" ht="13.5" customHeight="1">
      <c r="E128" s="156"/>
      <c r="F128" s="156"/>
      <c r="G128" s="156"/>
      <c r="H128" s="156"/>
    </row>
    <row r="129" spans="1:4" ht="13.5" customHeight="1">
      <c r="A129" s="451" t="s">
        <v>985</v>
      </c>
      <c r="B129" s="451"/>
      <c r="C129" s="451"/>
      <c r="D129" s="451"/>
    </row>
  </sheetData>
  <mergeCells count="12">
    <mergeCell ref="E1:H1"/>
    <mergeCell ref="B2:G2"/>
    <mergeCell ref="B3:G3"/>
    <mergeCell ref="B4:G4"/>
    <mergeCell ref="A6:A7"/>
    <mergeCell ref="B6:B7"/>
    <mergeCell ref="C6:C7"/>
    <mergeCell ref="D6:H6"/>
    <mergeCell ref="B120:C120"/>
    <mergeCell ref="B122:C122"/>
    <mergeCell ref="A127:C127"/>
    <mergeCell ref="A129:D129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9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50"/>
  </sheetPr>
  <dimension ref="A2:B27"/>
  <sheetViews>
    <sheetView workbookViewId="0" topLeftCell="A10">
      <selection activeCell="A27" sqref="A27"/>
    </sheetView>
  </sheetViews>
  <sheetFormatPr defaultColWidth="9.140625" defaultRowHeight="19.5" customHeight="1"/>
  <cols>
    <col min="1" max="1" width="71.7109375" style="1" customWidth="1"/>
    <col min="2" max="2" width="13.57421875" style="1" customWidth="1"/>
    <col min="3" max="16384" width="9.140625" style="1" customWidth="1"/>
  </cols>
  <sheetData>
    <row r="2" ht="19.5" customHeight="1">
      <c r="B2" s="4" t="s">
        <v>566</v>
      </c>
    </row>
    <row r="3" spans="1:2" ht="19.5" customHeight="1">
      <c r="A3" s="396" t="s">
        <v>354</v>
      </c>
      <c r="B3" s="396"/>
    </row>
    <row r="4" spans="1:2" ht="19.5" customHeight="1">
      <c r="A4" s="396" t="s">
        <v>519</v>
      </c>
      <c r="B4" s="396"/>
    </row>
    <row r="5" spans="1:2" ht="19.5" customHeight="1">
      <c r="A5" s="396" t="s">
        <v>479</v>
      </c>
      <c r="B5" s="396"/>
    </row>
    <row r="6" spans="1:2" s="8" customFormat="1" ht="19.5" customHeight="1">
      <c r="A6" s="396" t="s">
        <v>1268</v>
      </c>
      <c r="B6" s="396"/>
    </row>
    <row r="7" spans="1:2" s="8" customFormat="1" ht="19.5" customHeight="1">
      <c r="A7" s="3"/>
      <c r="B7" s="3"/>
    </row>
    <row r="8" s="24" customFormat="1" ht="19.5" customHeight="1">
      <c r="A8" s="27"/>
    </row>
    <row r="10" spans="1:2" s="24" customFormat="1" ht="30.75" customHeight="1">
      <c r="A10" s="6" t="s">
        <v>1269</v>
      </c>
      <c r="B10" s="6" t="s">
        <v>480</v>
      </c>
    </row>
    <row r="11" spans="1:2" s="24" customFormat="1" ht="30.75" customHeight="1">
      <c r="A11" s="28"/>
      <c r="B11" s="28"/>
    </row>
    <row r="13" ht="19.5" customHeight="1">
      <c r="A13" s="1" t="s">
        <v>485</v>
      </c>
    </row>
    <row r="14" spans="1:2" ht="19.5" customHeight="1">
      <c r="A14" s="17" t="s">
        <v>481</v>
      </c>
      <c r="B14" s="9">
        <v>126535</v>
      </c>
    </row>
    <row r="15" ht="19.5" customHeight="1">
      <c r="B15" s="9"/>
    </row>
    <row r="16" spans="1:2" ht="19.5" customHeight="1">
      <c r="A16" s="1" t="s">
        <v>350</v>
      </c>
      <c r="B16" s="9"/>
    </row>
    <row r="17" spans="1:2" ht="19.5" customHeight="1">
      <c r="A17" s="1" t="s">
        <v>482</v>
      </c>
      <c r="B17" s="456">
        <v>1883</v>
      </c>
    </row>
    <row r="18" spans="1:2" ht="19.5" customHeight="1">
      <c r="A18" s="1" t="s">
        <v>483</v>
      </c>
      <c r="B18" s="456"/>
    </row>
    <row r="19" ht="19.5" customHeight="1">
      <c r="B19" s="9"/>
    </row>
    <row r="20" spans="1:2" ht="19.5" customHeight="1">
      <c r="A20" s="15" t="s">
        <v>486</v>
      </c>
      <c r="B20" s="9">
        <v>1400</v>
      </c>
    </row>
    <row r="21" spans="1:2" ht="19.5" customHeight="1">
      <c r="A21" s="15" t="s">
        <v>487</v>
      </c>
      <c r="B21" s="9"/>
    </row>
    <row r="22" spans="1:2" ht="19.5" customHeight="1">
      <c r="A22" s="15"/>
      <c r="B22" s="9"/>
    </row>
    <row r="23" spans="1:2" s="8" customFormat="1" ht="19.5" customHeight="1">
      <c r="A23" s="8" t="s">
        <v>484</v>
      </c>
      <c r="B23" s="13">
        <f>SUM(B14:B22)</f>
        <v>129818</v>
      </c>
    </row>
    <row r="24" ht="19.5" customHeight="1">
      <c r="B24" s="9"/>
    </row>
    <row r="25" ht="19.5" customHeight="1">
      <c r="B25" s="9"/>
    </row>
    <row r="26" ht="19.5" customHeight="1">
      <c r="B26" s="9"/>
    </row>
    <row r="27" ht="19.5" customHeight="1">
      <c r="B27" s="9"/>
    </row>
  </sheetData>
  <mergeCells count="5">
    <mergeCell ref="B17:B18"/>
    <mergeCell ref="A3:B3"/>
    <mergeCell ref="A4:B4"/>
    <mergeCell ref="A5:B5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50"/>
  </sheetPr>
  <dimension ref="A1:J29"/>
  <sheetViews>
    <sheetView workbookViewId="0" topLeftCell="A1">
      <selection activeCell="L13" sqref="L12:L13"/>
    </sheetView>
  </sheetViews>
  <sheetFormatPr defaultColWidth="9.140625" defaultRowHeight="12.75"/>
  <cols>
    <col min="1" max="1" width="26.28125" style="1" bestFit="1" customWidth="1"/>
    <col min="2" max="2" width="14.140625" style="1" bestFit="1" customWidth="1"/>
    <col min="3" max="4" width="13.7109375" style="1" customWidth="1"/>
    <col min="5" max="5" width="10.00390625" style="1" customWidth="1"/>
    <col min="6" max="6" width="10.8515625" style="1" customWidth="1"/>
    <col min="7" max="7" width="12.140625" style="1" customWidth="1"/>
    <col min="8" max="8" width="12.57421875" style="1" customWidth="1"/>
    <col min="9" max="9" width="14.28125" style="1" customWidth="1"/>
    <col min="10" max="10" width="8.7109375" style="1" customWidth="1"/>
    <col min="11" max="16384" width="9.140625" style="1" customWidth="1"/>
  </cols>
  <sheetData>
    <row r="1" spans="8:10" ht="15.75">
      <c r="H1" s="410" t="s">
        <v>478</v>
      </c>
      <c r="I1" s="410"/>
      <c r="J1" s="410"/>
    </row>
    <row r="2" spans="1:9" ht="13.5" customHeight="1">
      <c r="A2" s="396" t="s">
        <v>354</v>
      </c>
      <c r="B2" s="396"/>
      <c r="C2" s="396"/>
      <c r="D2" s="396"/>
      <c r="E2" s="396"/>
      <c r="F2" s="396"/>
      <c r="G2" s="396"/>
      <c r="H2" s="396"/>
      <c r="I2" s="396"/>
    </row>
    <row r="3" spans="1:9" ht="13.5" customHeight="1">
      <c r="A3" s="396" t="s">
        <v>1500</v>
      </c>
      <c r="B3" s="396"/>
      <c r="C3" s="396"/>
      <c r="D3" s="396"/>
      <c r="E3" s="396"/>
      <c r="F3" s="396"/>
      <c r="G3" s="396"/>
      <c r="H3" s="396"/>
      <c r="I3" s="396"/>
    </row>
    <row r="4" spans="1:9" ht="13.5" customHeight="1">
      <c r="A4" s="396" t="s">
        <v>1398</v>
      </c>
      <c r="B4" s="396"/>
      <c r="C4" s="396"/>
      <c r="D4" s="396"/>
      <c r="E4" s="396"/>
      <c r="F4" s="396"/>
      <c r="G4" s="396"/>
      <c r="H4" s="396"/>
      <c r="I4" s="396"/>
    </row>
    <row r="5" spans="1:9" ht="13.5" customHeight="1">
      <c r="A5" s="396" t="s">
        <v>1268</v>
      </c>
      <c r="B5" s="396"/>
      <c r="C5" s="396"/>
      <c r="D5" s="396"/>
      <c r="E5" s="396"/>
      <c r="F5" s="396"/>
      <c r="G5" s="396"/>
      <c r="H5" s="396"/>
      <c r="I5" s="396"/>
    </row>
    <row r="6" spans="1:9" ht="13.5" customHeight="1">
      <c r="A6" s="27"/>
      <c r="B6" s="27"/>
      <c r="C6" s="27"/>
      <c r="D6" s="27"/>
      <c r="E6" s="27"/>
      <c r="F6" s="410"/>
      <c r="G6" s="410"/>
      <c r="H6" s="410"/>
      <c r="I6" s="410"/>
    </row>
    <row r="7" ht="13.5" customHeight="1"/>
    <row r="8" spans="1:10" s="8" customFormat="1" ht="13.5" customHeight="1">
      <c r="A8" s="402" t="s">
        <v>1269</v>
      </c>
      <c r="B8" s="402" t="s">
        <v>1399</v>
      </c>
      <c r="C8" s="402" t="s">
        <v>1076</v>
      </c>
      <c r="D8" s="460" t="s">
        <v>1501</v>
      </c>
      <c r="E8" s="402" t="s">
        <v>1400</v>
      </c>
      <c r="F8" s="457" t="s">
        <v>1401</v>
      </c>
      <c r="G8" s="402" t="s">
        <v>1402</v>
      </c>
      <c r="H8" s="460" t="s">
        <v>1422</v>
      </c>
      <c r="I8" s="459" t="s">
        <v>591</v>
      </c>
      <c r="J8" s="459"/>
    </row>
    <row r="9" spans="1:10" s="8" customFormat="1" ht="48" customHeight="1">
      <c r="A9" s="403"/>
      <c r="B9" s="403"/>
      <c r="C9" s="403"/>
      <c r="D9" s="461"/>
      <c r="E9" s="403"/>
      <c r="F9" s="458"/>
      <c r="G9" s="403"/>
      <c r="H9" s="461"/>
      <c r="I9" s="6" t="s">
        <v>1404</v>
      </c>
      <c r="J9" s="6" t="s">
        <v>1405</v>
      </c>
    </row>
    <row r="10" spans="1:10" s="8" customFormat="1" ht="1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</row>
    <row r="11" spans="1:2" ht="15" customHeight="1">
      <c r="A11" s="29" t="s">
        <v>1406</v>
      </c>
      <c r="B11" s="29"/>
    </row>
    <row r="12" spans="1:10" ht="15" customHeight="1">
      <c r="A12" s="1" t="s">
        <v>1407</v>
      </c>
      <c r="B12" s="1" t="s">
        <v>1411</v>
      </c>
      <c r="C12" s="9">
        <v>375000</v>
      </c>
      <c r="D12" s="9">
        <v>112500</v>
      </c>
      <c r="E12" s="2" t="s">
        <v>1412</v>
      </c>
      <c r="F12" s="2" t="s">
        <v>1413</v>
      </c>
      <c r="G12" s="30" t="s">
        <v>1414</v>
      </c>
      <c r="H12" s="9">
        <v>37500</v>
      </c>
      <c r="I12" s="35" t="s">
        <v>1415</v>
      </c>
      <c r="J12" s="9">
        <v>15000</v>
      </c>
    </row>
    <row r="13" spans="1:10" s="8" customFormat="1" ht="15" customHeight="1">
      <c r="A13" s="8" t="s">
        <v>1416</v>
      </c>
      <c r="C13" s="13">
        <v>375000</v>
      </c>
      <c r="D13" s="13">
        <f>SUM(D12)</f>
        <v>112500</v>
      </c>
      <c r="H13" s="13">
        <v>37500</v>
      </c>
      <c r="J13" s="13">
        <f>SUM(J12)</f>
        <v>15000</v>
      </c>
    </row>
    <row r="14" ht="15" customHeight="1"/>
    <row r="15" ht="15" customHeight="1"/>
    <row r="16" spans="1:9" ht="15" customHeight="1">
      <c r="A16" s="396" t="s">
        <v>354</v>
      </c>
      <c r="B16" s="396"/>
      <c r="C16" s="396"/>
      <c r="D16" s="396"/>
      <c r="E16" s="396"/>
      <c r="F16" s="396"/>
      <c r="G16" s="396"/>
      <c r="H16" s="396"/>
      <c r="I16" s="396"/>
    </row>
    <row r="17" spans="1:9" ht="15" customHeight="1">
      <c r="A17" s="396" t="s">
        <v>1500</v>
      </c>
      <c r="B17" s="396"/>
      <c r="C17" s="396"/>
      <c r="D17" s="396"/>
      <c r="E17" s="396"/>
      <c r="F17" s="396"/>
      <c r="G17" s="396"/>
      <c r="H17" s="396"/>
      <c r="I17" s="396"/>
    </row>
    <row r="18" spans="1:9" ht="15" customHeight="1">
      <c r="A18" s="396" t="s">
        <v>1417</v>
      </c>
      <c r="B18" s="396"/>
      <c r="C18" s="396"/>
      <c r="D18" s="396"/>
      <c r="E18" s="396"/>
      <c r="F18" s="396"/>
      <c r="G18" s="396"/>
      <c r="H18" s="396"/>
      <c r="I18" s="396"/>
    </row>
    <row r="19" spans="1:9" ht="15" customHeight="1">
      <c r="A19" s="396" t="s">
        <v>1268</v>
      </c>
      <c r="B19" s="396"/>
      <c r="C19" s="396"/>
      <c r="D19" s="396"/>
      <c r="E19" s="396"/>
      <c r="F19" s="396"/>
      <c r="G19" s="396"/>
      <c r="H19" s="396"/>
      <c r="I19" s="396"/>
    </row>
    <row r="20" spans="1:8" ht="15" customHeight="1">
      <c r="A20" s="27"/>
      <c r="B20" s="27"/>
      <c r="C20" s="27"/>
      <c r="D20" s="27"/>
      <c r="E20" s="27"/>
      <c r="F20" s="410"/>
      <c r="G20" s="410"/>
      <c r="H20" s="410"/>
    </row>
    <row r="21" spans="1:9" s="8" customFormat="1" ht="15" customHeight="1">
      <c r="A21" s="402" t="s">
        <v>1269</v>
      </c>
      <c r="B21" s="402" t="s">
        <v>1075</v>
      </c>
      <c r="C21" s="460" t="s">
        <v>1501</v>
      </c>
      <c r="D21" s="402" t="s">
        <v>1400</v>
      </c>
      <c r="E21" s="400" t="s">
        <v>1401</v>
      </c>
      <c r="F21" s="402" t="s">
        <v>1402</v>
      </c>
      <c r="G21" s="418" t="s">
        <v>1422</v>
      </c>
      <c r="H21" s="459" t="s">
        <v>1403</v>
      </c>
      <c r="I21" s="459"/>
    </row>
    <row r="22" spans="1:9" s="8" customFormat="1" ht="27" customHeight="1">
      <c r="A22" s="403"/>
      <c r="B22" s="403"/>
      <c r="C22" s="461"/>
      <c r="D22" s="403"/>
      <c r="E22" s="401"/>
      <c r="F22" s="403"/>
      <c r="G22" s="419"/>
      <c r="H22" s="6" t="s">
        <v>1404</v>
      </c>
      <c r="I22" s="6" t="s">
        <v>1405</v>
      </c>
    </row>
    <row r="23" spans="1:9" s="8" customFormat="1" ht="15" customHeight="1">
      <c r="A23" s="28"/>
      <c r="B23" s="28"/>
      <c r="C23" s="28"/>
      <c r="D23" s="28"/>
      <c r="E23" s="28"/>
      <c r="F23" s="28"/>
      <c r="G23" s="28"/>
      <c r="H23" s="28"/>
      <c r="I23" s="28"/>
    </row>
    <row r="24" ht="15" customHeight="1">
      <c r="A24" s="29" t="s">
        <v>1406</v>
      </c>
    </row>
    <row r="25" spans="1:6" ht="15" customHeight="1">
      <c r="A25" s="1" t="s">
        <v>1407</v>
      </c>
      <c r="D25" s="31"/>
      <c r="E25" s="31"/>
      <c r="F25" s="31"/>
    </row>
    <row r="26" spans="1:9" ht="15" customHeight="1">
      <c r="A26" s="1" t="s">
        <v>1418</v>
      </c>
      <c r="B26" s="9">
        <v>12750</v>
      </c>
      <c r="C26" s="10">
        <v>3390</v>
      </c>
      <c r="D26" s="2" t="s">
        <v>1412</v>
      </c>
      <c r="E26" s="31" t="s">
        <v>1419</v>
      </c>
      <c r="F26" s="31" t="s">
        <v>1419</v>
      </c>
      <c r="G26" s="9">
        <v>1208</v>
      </c>
      <c r="H26" s="32">
        <v>0</v>
      </c>
      <c r="I26" s="31" t="s">
        <v>1420</v>
      </c>
    </row>
    <row r="27" spans="1:9" s="8" customFormat="1" ht="15" customHeight="1">
      <c r="A27" s="8" t="s">
        <v>1421</v>
      </c>
      <c r="B27" s="9">
        <v>25600</v>
      </c>
      <c r="C27" s="10">
        <v>10351</v>
      </c>
      <c r="D27" s="2" t="s">
        <v>1412</v>
      </c>
      <c r="E27" s="31" t="s">
        <v>1419</v>
      </c>
      <c r="F27" s="31" t="s">
        <v>1419</v>
      </c>
      <c r="G27" s="9">
        <v>2478</v>
      </c>
      <c r="H27" s="32">
        <v>0</v>
      </c>
      <c r="I27" s="33" t="s">
        <v>1420</v>
      </c>
    </row>
    <row r="28" spans="1:9" s="8" customFormat="1" ht="15" customHeight="1">
      <c r="A28" s="26" t="s">
        <v>1416</v>
      </c>
      <c r="B28" s="13">
        <f>SUM(B26:B27)</f>
        <v>38350</v>
      </c>
      <c r="C28" s="34">
        <f>SUM(C26:C27)</f>
        <v>13741</v>
      </c>
      <c r="D28" s="33"/>
      <c r="E28" s="33"/>
      <c r="F28" s="33"/>
      <c r="G28" s="13">
        <f>SUM(G26:G27)</f>
        <v>3686</v>
      </c>
      <c r="I28" s="33" t="s">
        <v>1420</v>
      </c>
    </row>
    <row r="29" spans="3:6" ht="13.5" customHeight="1">
      <c r="C29" s="31"/>
      <c r="D29" s="31"/>
      <c r="E29" s="31"/>
      <c r="F29" s="31"/>
    </row>
    <row r="30" ht="13.5" customHeight="1"/>
  </sheetData>
  <mergeCells count="28">
    <mergeCell ref="A19:I19"/>
    <mergeCell ref="F20:H20"/>
    <mergeCell ref="A21:A22"/>
    <mergeCell ref="D21:D22"/>
    <mergeCell ref="E21:E22"/>
    <mergeCell ref="F21:F22"/>
    <mergeCell ref="H21:I21"/>
    <mergeCell ref="G21:G22"/>
    <mergeCell ref="B21:B22"/>
    <mergeCell ref="C21:C22"/>
    <mergeCell ref="A16:I16"/>
    <mergeCell ref="A17:I17"/>
    <mergeCell ref="A18:I18"/>
    <mergeCell ref="E8:E9"/>
    <mergeCell ref="F8:F9"/>
    <mergeCell ref="G8:G9"/>
    <mergeCell ref="I8:J8"/>
    <mergeCell ref="H8:H9"/>
    <mergeCell ref="D8:D9"/>
    <mergeCell ref="H1:J1"/>
    <mergeCell ref="A2:I2"/>
    <mergeCell ref="A3:I3"/>
    <mergeCell ref="A4:I4"/>
    <mergeCell ref="A5:I5"/>
    <mergeCell ref="F6:I6"/>
    <mergeCell ref="A8:A9"/>
    <mergeCell ref="B8:B9"/>
    <mergeCell ref="C8:C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50"/>
  </sheetPr>
  <dimension ref="A1:A83"/>
  <sheetViews>
    <sheetView workbookViewId="0" topLeftCell="A1">
      <selection activeCell="A82" sqref="A82:A83"/>
    </sheetView>
  </sheetViews>
  <sheetFormatPr defaultColWidth="9.140625" defaultRowHeight="12.75"/>
  <cols>
    <col min="1" max="1" width="91.28125" style="0" customWidth="1"/>
  </cols>
  <sheetData>
    <row r="1" ht="15.75">
      <c r="A1" s="4" t="s">
        <v>1103</v>
      </c>
    </row>
    <row r="2" ht="15.75">
      <c r="A2" s="2" t="s">
        <v>354</v>
      </c>
    </row>
    <row r="3" ht="15.75">
      <c r="A3" s="3" t="s">
        <v>719</v>
      </c>
    </row>
    <row r="4" ht="15.75">
      <c r="A4" s="2" t="s">
        <v>1089</v>
      </c>
    </row>
    <row r="5" ht="15.75">
      <c r="A5" s="1"/>
    </row>
    <row r="6" ht="15.75">
      <c r="A6" s="2"/>
    </row>
    <row r="7" ht="15.75">
      <c r="A7" s="2" t="s">
        <v>1090</v>
      </c>
    </row>
    <row r="8" ht="15.75">
      <c r="A8" s="2" t="s">
        <v>1091</v>
      </c>
    </row>
    <row r="9" ht="15.75">
      <c r="A9" s="2"/>
    </row>
    <row r="10" ht="15.75">
      <c r="A10" s="2" t="s">
        <v>1092</v>
      </c>
    </row>
    <row r="11" ht="15.75">
      <c r="A11" s="2" t="s">
        <v>932</v>
      </c>
    </row>
    <row r="12" ht="15.75">
      <c r="A12" s="2"/>
    </row>
    <row r="13" ht="15.75">
      <c r="A13" s="2" t="s">
        <v>933</v>
      </c>
    </row>
    <row r="14" ht="15.75">
      <c r="A14" s="2" t="s">
        <v>934</v>
      </c>
    </row>
    <row r="15" ht="15.75">
      <c r="A15" s="2"/>
    </row>
    <row r="16" ht="15.75">
      <c r="A16" s="2" t="s">
        <v>935</v>
      </c>
    </row>
    <row r="17" ht="15.75">
      <c r="A17" s="2" t="s">
        <v>936</v>
      </c>
    </row>
    <row r="18" ht="15.75">
      <c r="A18" s="2"/>
    </row>
    <row r="19" ht="15.75">
      <c r="A19" s="2" t="s">
        <v>937</v>
      </c>
    </row>
    <row r="20" ht="15.75">
      <c r="A20" s="2" t="s">
        <v>938</v>
      </c>
    </row>
    <row r="21" ht="15.75">
      <c r="A21" s="2"/>
    </row>
    <row r="22" ht="15.75">
      <c r="A22" s="2" t="s">
        <v>939</v>
      </c>
    </row>
    <row r="23" ht="15.75">
      <c r="A23" s="2" t="s">
        <v>940</v>
      </c>
    </row>
    <row r="24" ht="15.75">
      <c r="A24" s="2"/>
    </row>
    <row r="25" ht="15.75">
      <c r="A25" s="2" t="s">
        <v>941</v>
      </c>
    </row>
    <row r="26" ht="15.75">
      <c r="A26" s="2" t="s">
        <v>942</v>
      </c>
    </row>
    <row r="27" ht="15.75">
      <c r="A27" s="2"/>
    </row>
    <row r="28" ht="15.75">
      <c r="A28" s="2" t="s">
        <v>943</v>
      </c>
    </row>
    <row r="29" ht="15.75">
      <c r="A29" s="2" t="s">
        <v>944</v>
      </c>
    </row>
    <row r="30" ht="15.75">
      <c r="A30" s="2"/>
    </row>
    <row r="31" ht="15.75">
      <c r="A31" s="2" t="s">
        <v>661</v>
      </c>
    </row>
    <row r="32" ht="15.75">
      <c r="A32" s="2" t="s">
        <v>1496</v>
      </c>
    </row>
    <row r="33" ht="15.75">
      <c r="A33" s="2"/>
    </row>
    <row r="34" ht="15.75">
      <c r="A34" s="2" t="s">
        <v>662</v>
      </c>
    </row>
    <row r="35" ht="15.75">
      <c r="A35" s="2" t="s">
        <v>945</v>
      </c>
    </row>
    <row r="36" ht="15.75">
      <c r="A36" s="2"/>
    </row>
    <row r="37" ht="15.75">
      <c r="A37" s="2" t="s">
        <v>663</v>
      </c>
    </row>
    <row r="38" ht="15.75">
      <c r="A38" s="2" t="s">
        <v>946</v>
      </c>
    </row>
    <row r="39" ht="15.75">
      <c r="A39" s="2"/>
    </row>
    <row r="40" ht="15.75">
      <c r="A40" s="2" t="s">
        <v>664</v>
      </c>
    </row>
    <row r="41" ht="15.75">
      <c r="A41" s="2" t="s">
        <v>1005</v>
      </c>
    </row>
    <row r="42" ht="15.75">
      <c r="A42" s="2"/>
    </row>
    <row r="43" ht="15.75">
      <c r="A43" s="2" t="s">
        <v>665</v>
      </c>
    </row>
    <row r="44" ht="15.75">
      <c r="A44" s="2" t="s">
        <v>1006</v>
      </c>
    </row>
    <row r="45" ht="15.75">
      <c r="A45" s="2" t="s">
        <v>1007</v>
      </c>
    </row>
    <row r="46" ht="15.75">
      <c r="A46" s="2"/>
    </row>
    <row r="47" ht="15.75">
      <c r="A47" s="2" t="s">
        <v>666</v>
      </c>
    </row>
    <row r="48" ht="15.75">
      <c r="A48" s="2" t="s">
        <v>1008</v>
      </c>
    </row>
    <row r="49" ht="15.75">
      <c r="A49" s="2"/>
    </row>
    <row r="50" ht="15.75">
      <c r="A50" s="2" t="s">
        <v>667</v>
      </c>
    </row>
    <row r="51" ht="15.75">
      <c r="A51" s="2" t="s">
        <v>1009</v>
      </c>
    </row>
    <row r="52" ht="15.75">
      <c r="A52" s="2"/>
    </row>
    <row r="53" ht="15.75">
      <c r="A53" s="2" t="s">
        <v>668</v>
      </c>
    </row>
    <row r="54" ht="15.75">
      <c r="A54" s="2" t="s">
        <v>1010</v>
      </c>
    </row>
    <row r="55" ht="15.75">
      <c r="A55" s="1"/>
    </row>
    <row r="56" ht="15.75">
      <c r="A56" s="2" t="s">
        <v>669</v>
      </c>
    </row>
    <row r="57" ht="15.75">
      <c r="A57" s="2" t="s">
        <v>1011</v>
      </c>
    </row>
    <row r="58" ht="15.75">
      <c r="A58" s="2"/>
    </row>
    <row r="59" ht="15.75">
      <c r="A59" s="2" t="s">
        <v>1586</v>
      </c>
    </row>
    <row r="60" ht="15.75">
      <c r="A60" s="2" t="s">
        <v>1012</v>
      </c>
    </row>
    <row r="61" ht="15.75">
      <c r="A61" s="2"/>
    </row>
    <row r="62" ht="15.75">
      <c r="A62" s="2" t="s">
        <v>1587</v>
      </c>
    </row>
    <row r="63" ht="15.75">
      <c r="A63" s="2" t="s">
        <v>1013</v>
      </c>
    </row>
    <row r="64" ht="15.75">
      <c r="A64" s="2"/>
    </row>
    <row r="65" ht="15.75">
      <c r="A65" s="2" t="s">
        <v>1588</v>
      </c>
    </row>
    <row r="66" ht="15.75">
      <c r="A66" s="2" t="s">
        <v>194</v>
      </c>
    </row>
    <row r="67" ht="15.75">
      <c r="A67" s="2"/>
    </row>
    <row r="68" ht="15.75">
      <c r="A68" s="2" t="s">
        <v>1589</v>
      </c>
    </row>
    <row r="69" ht="15.75">
      <c r="A69" s="2" t="s">
        <v>195</v>
      </c>
    </row>
    <row r="70" ht="15.75">
      <c r="A70" s="2"/>
    </row>
    <row r="71" ht="15.75">
      <c r="A71" s="2" t="s">
        <v>1590</v>
      </c>
    </row>
    <row r="72" ht="15.75">
      <c r="A72" s="2" t="s">
        <v>196</v>
      </c>
    </row>
    <row r="73" ht="15.75">
      <c r="A73" s="2" t="s">
        <v>197</v>
      </c>
    </row>
    <row r="74" ht="15.75">
      <c r="A74" s="2"/>
    </row>
    <row r="75" ht="15.75">
      <c r="A75" s="2" t="s">
        <v>1591</v>
      </c>
    </row>
    <row r="76" ht="15.75">
      <c r="A76" s="2" t="s">
        <v>198</v>
      </c>
    </row>
    <row r="78" ht="15.75">
      <c r="A78" s="2" t="s">
        <v>717</v>
      </c>
    </row>
    <row r="79" ht="15.75">
      <c r="A79" s="2" t="s">
        <v>199</v>
      </c>
    </row>
    <row r="80" ht="15.75">
      <c r="A80" s="2" t="s">
        <v>200</v>
      </c>
    </row>
    <row r="82" ht="15.75">
      <c r="A82" s="2" t="s">
        <v>718</v>
      </c>
    </row>
    <row r="83" ht="15.75">
      <c r="A83" s="2" t="s">
        <v>660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50"/>
  </sheetPr>
  <dimension ref="A1:I104"/>
  <sheetViews>
    <sheetView workbookViewId="0" topLeftCell="A1">
      <selection activeCell="K81" sqref="K81"/>
    </sheetView>
  </sheetViews>
  <sheetFormatPr defaultColWidth="9.140625" defaultRowHeight="12.75"/>
  <cols>
    <col min="1" max="1" width="3.8515625" style="0" customWidth="1"/>
    <col min="2" max="2" width="64.7109375" style="0" customWidth="1"/>
    <col min="3" max="3" width="8.57421875" style="0" customWidth="1"/>
  </cols>
  <sheetData>
    <row r="1" spans="1:5" ht="15.75">
      <c r="A1" s="1"/>
      <c r="B1" s="442" t="s">
        <v>104</v>
      </c>
      <c r="C1" s="442"/>
      <c r="D1" s="442"/>
      <c r="E1" s="442"/>
    </row>
    <row r="2" spans="1:5" ht="15.75">
      <c r="A2" s="396" t="s">
        <v>354</v>
      </c>
      <c r="B2" s="396"/>
      <c r="C2" s="396"/>
      <c r="D2" s="396"/>
      <c r="E2" s="396"/>
    </row>
    <row r="3" spans="1:5" ht="15.75">
      <c r="A3" s="396" t="s">
        <v>519</v>
      </c>
      <c r="B3" s="396"/>
      <c r="C3" s="396"/>
      <c r="D3" s="396"/>
      <c r="E3" s="396"/>
    </row>
    <row r="4" spans="1:5" ht="15.75">
      <c r="A4" s="396" t="s">
        <v>1266</v>
      </c>
      <c r="B4" s="396"/>
      <c r="C4" s="396"/>
      <c r="D4" s="396"/>
      <c r="E4" s="396"/>
    </row>
    <row r="5" spans="1:5" ht="15.75">
      <c r="A5" s="398" t="s">
        <v>1268</v>
      </c>
      <c r="B5" s="398"/>
      <c r="C5" s="398"/>
      <c r="D5" s="398"/>
      <c r="E5" s="398"/>
    </row>
    <row r="6" spans="1:5" ht="15.75">
      <c r="A6" s="41"/>
      <c r="B6" s="242"/>
      <c r="C6" s="41"/>
      <c r="D6" s="41"/>
      <c r="E6" s="41"/>
    </row>
    <row r="7" spans="1:5" ht="25.5">
      <c r="A7" s="462" t="s">
        <v>1269</v>
      </c>
      <c r="B7" s="463"/>
      <c r="C7" s="47" t="s">
        <v>520</v>
      </c>
      <c r="D7" s="7" t="s">
        <v>521</v>
      </c>
      <c r="E7" s="7" t="s">
        <v>523</v>
      </c>
    </row>
    <row r="8" spans="1:5" ht="15.75">
      <c r="A8" s="464" t="s">
        <v>557</v>
      </c>
      <c r="B8" s="464"/>
      <c r="C8" s="19"/>
      <c r="D8" s="19"/>
      <c r="E8" s="19"/>
    </row>
    <row r="9" spans="1:5" ht="15.75">
      <c r="A9" s="448" t="s">
        <v>558</v>
      </c>
      <c r="B9" s="448"/>
      <c r="C9" s="25"/>
      <c r="D9" s="1"/>
      <c r="E9" s="1"/>
    </row>
    <row r="10" spans="1:5" ht="15.75">
      <c r="A10" s="15" t="s">
        <v>142</v>
      </c>
      <c r="B10" s="1" t="s">
        <v>559</v>
      </c>
      <c r="C10" s="1"/>
      <c r="D10" s="1"/>
      <c r="E10" s="1"/>
    </row>
    <row r="11" spans="1:5" ht="15.75">
      <c r="A11" s="15" t="s">
        <v>148</v>
      </c>
      <c r="B11" s="1" t="s">
        <v>560</v>
      </c>
      <c r="C11" s="9">
        <v>20768</v>
      </c>
      <c r="D11" s="9">
        <v>19562</v>
      </c>
      <c r="E11" s="9">
        <v>20500</v>
      </c>
    </row>
    <row r="12" spans="1:5" ht="15.75">
      <c r="A12" s="15" t="s">
        <v>151</v>
      </c>
      <c r="B12" s="1" t="s">
        <v>561</v>
      </c>
      <c r="C12" s="9">
        <v>27691</v>
      </c>
      <c r="D12" s="9">
        <v>26083</v>
      </c>
      <c r="E12" s="9">
        <v>27000</v>
      </c>
    </row>
    <row r="13" spans="1:5" ht="15.75">
      <c r="A13" s="15" t="s">
        <v>158</v>
      </c>
      <c r="B13" s="1" t="s">
        <v>1252</v>
      </c>
      <c r="C13" s="9">
        <v>2350</v>
      </c>
      <c r="D13" s="9">
        <v>2000</v>
      </c>
      <c r="E13" s="10">
        <v>2000</v>
      </c>
    </row>
    <row r="14" spans="1:5" ht="15.75">
      <c r="A14" s="15" t="s">
        <v>163</v>
      </c>
      <c r="B14" s="1" t="s">
        <v>1253</v>
      </c>
      <c r="C14" s="9"/>
      <c r="D14" s="9">
        <v>500</v>
      </c>
      <c r="E14" s="9">
        <v>500</v>
      </c>
    </row>
    <row r="15" spans="1:5" ht="15.75">
      <c r="A15" s="15" t="s">
        <v>949</v>
      </c>
      <c r="B15" s="1" t="s">
        <v>1502</v>
      </c>
      <c r="C15" s="9">
        <v>507</v>
      </c>
      <c r="D15" s="9">
        <v>394</v>
      </c>
      <c r="E15" s="10">
        <v>440</v>
      </c>
    </row>
    <row r="16" spans="1:5" ht="15.75">
      <c r="A16" s="15" t="s">
        <v>952</v>
      </c>
      <c r="B16" s="1" t="s">
        <v>324</v>
      </c>
      <c r="C16" s="9">
        <v>584</v>
      </c>
      <c r="D16" s="9">
        <v>159</v>
      </c>
      <c r="E16" s="10">
        <v>991</v>
      </c>
    </row>
    <row r="17" spans="1:5" s="183" customFormat="1" ht="15.75">
      <c r="A17" s="15" t="s">
        <v>954</v>
      </c>
      <c r="B17" s="108" t="s">
        <v>1245</v>
      </c>
      <c r="C17" s="59"/>
      <c r="D17" s="9">
        <v>61</v>
      </c>
      <c r="E17" s="9"/>
    </row>
    <row r="18" spans="1:5" ht="15.75">
      <c r="A18" s="15" t="s">
        <v>955</v>
      </c>
      <c r="B18" s="1" t="s">
        <v>1242</v>
      </c>
      <c r="C18" s="9"/>
      <c r="D18" s="9">
        <v>20</v>
      </c>
      <c r="E18" s="9"/>
    </row>
    <row r="19" spans="1:5" s="183" customFormat="1" ht="15.75">
      <c r="A19" s="15" t="s">
        <v>959</v>
      </c>
      <c r="B19" s="108" t="s">
        <v>86</v>
      </c>
      <c r="C19" s="59"/>
      <c r="D19" s="9">
        <v>50</v>
      </c>
      <c r="E19" s="9"/>
    </row>
    <row r="20" spans="1:5" s="183" customFormat="1" ht="15.75">
      <c r="A20" s="15" t="s">
        <v>961</v>
      </c>
      <c r="B20" s="108" t="s">
        <v>87</v>
      </c>
      <c r="C20" s="59"/>
      <c r="D20" s="9">
        <v>100</v>
      </c>
      <c r="E20" s="9"/>
    </row>
    <row r="21" spans="1:5" s="183" customFormat="1" ht="15.75">
      <c r="A21" s="15" t="s">
        <v>964</v>
      </c>
      <c r="B21" s="108" t="s">
        <v>88</v>
      </c>
      <c r="C21" s="59"/>
      <c r="D21" s="9">
        <v>10</v>
      </c>
      <c r="E21" s="9"/>
    </row>
    <row r="22" spans="1:5" s="183" customFormat="1" ht="15.75">
      <c r="A22" s="15" t="s">
        <v>967</v>
      </c>
      <c r="B22" s="108" t="s">
        <v>89</v>
      </c>
      <c r="C22" s="59"/>
      <c r="D22" s="9">
        <v>40</v>
      </c>
      <c r="E22" s="9"/>
    </row>
    <row r="23" spans="1:5" ht="15.75">
      <c r="A23" s="8" t="s">
        <v>562</v>
      </c>
      <c r="B23" s="1"/>
      <c r="C23" s="13">
        <f>SUM(C11:C22)</f>
        <v>51900</v>
      </c>
      <c r="D23" s="13">
        <f>SUM(D11:D22)</f>
        <v>48979</v>
      </c>
      <c r="E23" s="13">
        <f>SUM(E11:E22)</f>
        <v>51431</v>
      </c>
    </row>
    <row r="24" spans="1:5" ht="15.75">
      <c r="A24" s="8"/>
      <c r="B24" s="1"/>
      <c r="C24" s="13"/>
      <c r="D24" s="13"/>
      <c r="E24" s="13"/>
    </row>
    <row r="25" spans="1:5" ht="15.75">
      <c r="A25" s="448" t="s">
        <v>1241</v>
      </c>
      <c r="B25" s="448"/>
      <c r="C25" s="49"/>
      <c r="D25" s="9"/>
      <c r="E25" s="9"/>
    </row>
    <row r="26" spans="1:5" ht="15.75">
      <c r="A26" s="15" t="s">
        <v>968</v>
      </c>
      <c r="B26" s="25" t="s">
        <v>1497</v>
      </c>
      <c r="C26" s="10">
        <v>28400</v>
      </c>
      <c r="D26" s="9">
        <v>32400</v>
      </c>
      <c r="E26" s="59"/>
    </row>
    <row r="27" spans="1:5" ht="15.75">
      <c r="A27" s="15" t="s">
        <v>969</v>
      </c>
      <c r="B27" s="25" t="s">
        <v>1506</v>
      </c>
      <c r="C27" s="10">
        <v>4700</v>
      </c>
      <c r="D27" s="9">
        <v>3060</v>
      </c>
      <c r="E27" s="9">
        <v>3875</v>
      </c>
    </row>
    <row r="28" spans="1:5" ht="15.75">
      <c r="A28" s="15" t="s">
        <v>973</v>
      </c>
      <c r="B28" s="25" t="s">
        <v>1498</v>
      </c>
      <c r="C28" s="10">
        <v>500</v>
      </c>
      <c r="D28" s="9">
        <v>1000</v>
      </c>
      <c r="E28" s="9"/>
    </row>
    <row r="29" spans="1:5" ht="15.75">
      <c r="A29" s="15" t="s">
        <v>974</v>
      </c>
      <c r="B29" s="25" t="s">
        <v>990</v>
      </c>
      <c r="C29" s="10">
        <v>1250</v>
      </c>
      <c r="D29" s="9">
        <v>1070</v>
      </c>
      <c r="E29" s="9"/>
    </row>
    <row r="30" spans="1:5" ht="15.75">
      <c r="A30" s="15" t="s">
        <v>975</v>
      </c>
      <c r="B30" s="25" t="s">
        <v>991</v>
      </c>
      <c r="C30" s="10">
        <v>1450</v>
      </c>
      <c r="D30" s="9">
        <v>1300</v>
      </c>
      <c r="E30" s="9"/>
    </row>
    <row r="31" spans="1:5" ht="15.75">
      <c r="A31" s="15" t="s">
        <v>1700</v>
      </c>
      <c r="B31" s="25" t="s">
        <v>992</v>
      </c>
      <c r="C31" s="10">
        <v>200</v>
      </c>
      <c r="D31" s="9">
        <v>200</v>
      </c>
      <c r="E31" s="9"/>
    </row>
    <row r="32" spans="1:5" ht="15.75">
      <c r="A32" s="15" t="s">
        <v>1701</v>
      </c>
      <c r="B32" s="25" t="s">
        <v>993</v>
      </c>
      <c r="C32" s="10">
        <v>250</v>
      </c>
      <c r="D32" s="9">
        <v>250</v>
      </c>
      <c r="E32" s="9"/>
    </row>
    <row r="33" spans="1:5" ht="15.75">
      <c r="A33" s="15" t="s">
        <v>1702</v>
      </c>
      <c r="B33" s="1" t="s">
        <v>825</v>
      </c>
      <c r="C33" s="10">
        <v>500</v>
      </c>
      <c r="D33" s="9">
        <v>550</v>
      </c>
      <c r="E33" s="9"/>
    </row>
    <row r="34" spans="1:5" ht="15.75">
      <c r="A34" s="15" t="s">
        <v>1703</v>
      </c>
      <c r="B34" s="1" t="s">
        <v>994</v>
      </c>
      <c r="C34" s="9">
        <v>100</v>
      </c>
      <c r="D34" s="9">
        <v>100</v>
      </c>
      <c r="E34" s="9"/>
    </row>
    <row r="35" spans="1:5" ht="15.75">
      <c r="A35" s="15" t="s">
        <v>1704</v>
      </c>
      <c r="B35" s="1" t="s">
        <v>995</v>
      </c>
      <c r="C35" s="9">
        <v>200</v>
      </c>
      <c r="D35" s="9">
        <v>200</v>
      </c>
      <c r="E35" s="9"/>
    </row>
    <row r="36" spans="1:5" ht="15.75">
      <c r="A36" s="15" t="s">
        <v>1705</v>
      </c>
      <c r="B36" s="1" t="s">
        <v>1499</v>
      </c>
      <c r="C36" s="9">
        <v>510</v>
      </c>
      <c r="D36" s="9">
        <v>500</v>
      </c>
      <c r="E36" s="9"/>
    </row>
    <row r="37" spans="1:5" ht="15.75">
      <c r="A37" s="15" t="s">
        <v>1706</v>
      </c>
      <c r="B37" s="1" t="s">
        <v>1503</v>
      </c>
      <c r="C37" s="9">
        <v>700</v>
      </c>
      <c r="D37" s="9">
        <v>700</v>
      </c>
      <c r="E37" s="9"/>
    </row>
    <row r="38" spans="1:5" ht="15.75">
      <c r="A38" s="15" t="s">
        <v>1707</v>
      </c>
      <c r="B38" s="1" t="s">
        <v>1452</v>
      </c>
      <c r="C38" s="9">
        <v>1000</v>
      </c>
      <c r="D38" s="276">
        <v>1080</v>
      </c>
      <c r="E38" s="9"/>
    </row>
    <row r="39" spans="1:5" ht="15.75">
      <c r="A39" s="15" t="s">
        <v>1708</v>
      </c>
      <c r="B39" s="1" t="s">
        <v>1453</v>
      </c>
      <c r="C39" s="9">
        <v>50</v>
      </c>
      <c r="D39" s="9">
        <v>50</v>
      </c>
      <c r="E39" s="9"/>
    </row>
    <row r="40" spans="1:5" ht="15.75">
      <c r="A40" s="15" t="s">
        <v>1709</v>
      </c>
      <c r="B40" s="1" t="s">
        <v>1454</v>
      </c>
      <c r="C40" s="9">
        <v>600</v>
      </c>
      <c r="D40" s="9">
        <v>600</v>
      </c>
      <c r="E40" s="9"/>
    </row>
    <row r="41" spans="1:9" ht="15.75">
      <c r="A41" s="15" t="s">
        <v>1710</v>
      </c>
      <c r="B41" s="1" t="s">
        <v>1249</v>
      </c>
      <c r="C41" s="9">
        <v>100</v>
      </c>
      <c r="D41" s="9">
        <v>200</v>
      </c>
      <c r="E41" s="9"/>
      <c r="G41" s="183"/>
      <c r="H41" s="183"/>
      <c r="I41" s="183"/>
    </row>
    <row r="42" spans="1:5" ht="15.75">
      <c r="A42" s="15" t="s">
        <v>1711</v>
      </c>
      <c r="B42" s="1" t="s">
        <v>804</v>
      </c>
      <c r="C42" s="9">
        <v>50</v>
      </c>
      <c r="D42" s="9">
        <v>50</v>
      </c>
      <c r="E42" s="9"/>
    </row>
    <row r="43" spans="1:5" ht="15.75">
      <c r="A43" s="15" t="s">
        <v>1712</v>
      </c>
      <c r="B43" s="1" t="s">
        <v>1455</v>
      </c>
      <c r="C43" s="9">
        <v>150</v>
      </c>
      <c r="D43" s="9">
        <v>150</v>
      </c>
      <c r="E43" s="9"/>
    </row>
    <row r="44" spans="1:5" ht="15.75">
      <c r="A44" s="15" t="s">
        <v>1082</v>
      </c>
      <c r="B44" s="1" t="s">
        <v>1456</v>
      </c>
      <c r="C44" s="9">
        <v>30376</v>
      </c>
      <c r="D44" s="9">
        <v>35000</v>
      </c>
      <c r="E44" s="9"/>
    </row>
    <row r="45" spans="1:5" ht="15.75">
      <c r="A45" s="15" t="s">
        <v>1083</v>
      </c>
      <c r="B45" s="1" t="s">
        <v>1210</v>
      </c>
      <c r="C45" s="9"/>
      <c r="D45" s="9">
        <v>80</v>
      </c>
      <c r="E45" s="9"/>
    </row>
    <row r="46" spans="1:5" ht="15.75">
      <c r="A46" s="15" t="s">
        <v>466</v>
      </c>
      <c r="B46" s="1" t="s">
        <v>826</v>
      </c>
      <c r="C46" s="9"/>
      <c r="D46" s="9">
        <v>50</v>
      </c>
      <c r="E46" s="9"/>
    </row>
    <row r="47" spans="1:5" ht="15.75">
      <c r="A47" s="15" t="s">
        <v>467</v>
      </c>
      <c r="B47" s="1" t="s">
        <v>1504</v>
      </c>
      <c r="C47" s="9">
        <v>20</v>
      </c>
      <c r="D47" s="9">
        <v>20</v>
      </c>
      <c r="E47" s="9"/>
    </row>
    <row r="48" spans="1:5" ht="15.75">
      <c r="A48" s="15" t="s">
        <v>1460</v>
      </c>
      <c r="B48" s="1" t="s">
        <v>1723</v>
      </c>
      <c r="C48" s="9">
        <v>100</v>
      </c>
      <c r="D48" s="9"/>
      <c r="E48" s="9"/>
    </row>
    <row r="49" spans="1:5" ht="15.75">
      <c r="A49" s="15" t="s">
        <v>468</v>
      </c>
      <c r="B49" s="1" t="s">
        <v>803</v>
      </c>
      <c r="C49" s="9">
        <v>10</v>
      </c>
      <c r="D49" s="9">
        <v>40</v>
      </c>
      <c r="E49" s="9"/>
    </row>
    <row r="50" spans="1:5" ht="15.75">
      <c r="A50" s="15" t="s">
        <v>1216</v>
      </c>
      <c r="B50" s="1" t="s">
        <v>1212</v>
      </c>
      <c r="C50" s="9">
        <v>20</v>
      </c>
      <c r="D50" s="9"/>
      <c r="E50" s="9"/>
    </row>
    <row r="51" spans="1:5" ht="15.75">
      <c r="A51" s="15" t="s">
        <v>1217</v>
      </c>
      <c r="B51" s="1" t="s">
        <v>1211</v>
      </c>
      <c r="C51" s="9">
        <v>200</v>
      </c>
      <c r="D51" s="9">
        <v>250</v>
      </c>
      <c r="E51" s="9"/>
    </row>
    <row r="52" spans="1:5" ht="15.75">
      <c r="A52" s="15" t="s">
        <v>1218</v>
      </c>
      <c r="B52" s="1" t="s">
        <v>1724</v>
      </c>
      <c r="C52" s="9">
        <v>10</v>
      </c>
      <c r="D52" s="9"/>
      <c r="E52" s="9"/>
    </row>
    <row r="53" spans="1:5" ht="15.75">
      <c r="A53" s="15" t="s">
        <v>1219</v>
      </c>
      <c r="B53" s="1" t="s">
        <v>1213</v>
      </c>
      <c r="C53" s="9">
        <v>20</v>
      </c>
      <c r="D53" s="9"/>
      <c r="E53" s="9"/>
    </row>
    <row r="54" spans="1:5" ht="15.75">
      <c r="A54" s="15" t="s">
        <v>1220</v>
      </c>
      <c r="B54" s="1" t="s">
        <v>1214</v>
      </c>
      <c r="C54" s="9">
        <v>20</v>
      </c>
      <c r="D54" s="9"/>
      <c r="E54" s="9"/>
    </row>
    <row r="55" spans="1:5" ht="15.75">
      <c r="A55" s="15" t="s">
        <v>637</v>
      </c>
      <c r="B55" s="1" t="s">
        <v>1215</v>
      </c>
      <c r="C55" s="9">
        <v>70</v>
      </c>
      <c r="D55" s="9"/>
      <c r="E55" s="9"/>
    </row>
    <row r="56" spans="1:5" ht="15.75">
      <c r="A56" s="15" t="s">
        <v>1221</v>
      </c>
      <c r="B56" s="1" t="s">
        <v>805</v>
      </c>
      <c r="C56" s="9">
        <v>50</v>
      </c>
      <c r="D56" s="9"/>
      <c r="E56" s="9"/>
    </row>
    <row r="57" spans="1:5" ht="15.75">
      <c r="A57" s="15" t="s">
        <v>1222</v>
      </c>
      <c r="B57" s="1" t="s">
        <v>1247</v>
      </c>
      <c r="C57" s="9"/>
      <c r="D57" s="9">
        <v>1600</v>
      </c>
      <c r="E57" s="9"/>
    </row>
    <row r="58" spans="1:5" ht="15.75">
      <c r="A58" s="15" t="s">
        <v>1223</v>
      </c>
      <c r="B58" s="1" t="s">
        <v>1248</v>
      </c>
      <c r="C58" s="9"/>
      <c r="D58" s="9">
        <v>4</v>
      </c>
      <c r="E58" s="9"/>
    </row>
    <row r="59" spans="1:5" ht="15.75">
      <c r="A59" s="15" t="s">
        <v>638</v>
      </c>
      <c r="B59" s="1" t="s">
        <v>1228</v>
      </c>
      <c r="C59" s="9"/>
      <c r="D59" s="9">
        <v>50</v>
      </c>
      <c r="E59" s="9"/>
    </row>
    <row r="60" spans="1:5" ht="15.75">
      <c r="A60" s="15" t="s">
        <v>639</v>
      </c>
      <c r="B60" s="1" t="s">
        <v>1001</v>
      </c>
      <c r="C60" s="9"/>
      <c r="D60" s="9">
        <v>50</v>
      </c>
      <c r="E60" s="9"/>
    </row>
    <row r="61" spans="1:5" ht="15.75">
      <c r="A61" s="15" t="s">
        <v>1224</v>
      </c>
      <c r="B61" s="1" t="s">
        <v>1229</v>
      </c>
      <c r="C61" s="9"/>
      <c r="D61" s="9">
        <v>5</v>
      </c>
      <c r="E61" s="9"/>
    </row>
    <row r="62" spans="1:5" ht="15.75">
      <c r="A62" s="15" t="s">
        <v>1225</v>
      </c>
      <c r="B62" s="1" t="s">
        <v>1230</v>
      </c>
      <c r="C62" s="9"/>
      <c r="D62" s="9">
        <v>50</v>
      </c>
      <c r="E62" s="9"/>
    </row>
    <row r="63" spans="1:5" ht="15.75">
      <c r="A63" s="15" t="s">
        <v>1226</v>
      </c>
      <c r="B63" s="1" t="s">
        <v>1231</v>
      </c>
      <c r="C63" s="9"/>
      <c r="D63" s="9">
        <v>20</v>
      </c>
      <c r="E63" s="9"/>
    </row>
    <row r="64" spans="1:5" ht="15.75">
      <c r="A64" s="15" t="s">
        <v>640</v>
      </c>
      <c r="B64" s="1" t="s">
        <v>1003</v>
      </c>
      <c r="C64" s="9"/>
      <c r="D64" s="9">
        <v>20</v>
      </c>
      <c r="E64" s="9"/>
    </row>
    <row r="65" spans="1:5" ht="15.75">
      <c r="A65" s="15" t="s">
        <v>641</v>
      </c>
      <c r="B65" s="1" t="s">
        <v>1004</v>
      </c>
      <c r="C65" s="9"/>
      <c r="D65" s="9">
        <v>50</v>
      </c>
      <c r="E65" s="9"/>
    </row>
    <row r="66" spans="1:5" ht="15.75">
      <c r="A66" s="15" t="s">
        <v>642</v>
      </c>
      <c r="B66" s="1" t="s">
        <v>1002</v>
      </c>
      <c r="C66" s="9"/>
      <c r="D66" s="9">
        <v>20</v>
      </c>
      <c r="E66" s="9"/>
    </row>
    <row r="67" spans="1:5" ht="15.75">
      <c r="A67" s="15" t="s">
        <v>643</v>
      </c>
      <c r="B67" s="1" t="s">
        <v>1243</v>
      </c>
      <c r="C67" s="9"/>
      <c r="D67" s="9">
        <v>10</v>
      </c>
      <c r="E67" s="9"/>
    </row>
    <row r="68" spans="1:5" ht="15.75">
      <c r="A68" s="15" t="s">
        <v>644</v>
      </c>
      <c r="B68" s="1" t="s">
        <v>998</v>
      </c>
      <c r="C68" s="9"/>
      <c r="D68" s="9">
        <v>20</v>
      </c>
      <c r="E68" s="9"/>
    </row>
    <row r="69" spans="1:5" ht="15.75">
      <c r="A69" s="15" t="s">
        <v>645</v>
      </c>
      <c r="B69" s="1" t="s">
        <v>997</v>
      </c>
      <c r="C69" s="9"/>
      <c r="D69" s="9">
        <v>20</v>
      </c>
      <c r="E69" s="9"/>
    </row>
    <row r="70" spans="1:5" ht="15.75">
      <c r="A70" s="15" t="s">
        <v>646</v>
      </c>
      <c r="B70" s="1" t="s">
        <v>947</v>
      </c>
      <c r="C70" s="9"/>
      <c r="D70" s="9">
        <v>500</v>
      </c>
      <c r="E70" s="9"/>
    </row>
    <row r="71" spans="1:5" ht="15.75">
      <c r="A71" s="15" t="s">
        <v>647</v>
      </c>
      <c r="B71" s="1" t="s">
        <v>999</v>
      </c>
      <c r="C71" s="9"/>
      <c r="D71" s="9">
        <v>30</v>
      </c>
      <c r="E71" s="9"/>
    </row>
    <row r="72" spans="1:5" ht="15.75">
      <c r="A72" s="15" t="s">
        <v>648</v>
      </c>
      <c r="B72" s="1" t="s">
        <v>1000</v>
      </c>
      <c r="C72" s="9"/>
      <c r="D72" s="9">
        <v>20</v>
      </c>
      <c r="E72" s="9"/>
    </row>
    <row r="73" spans="1:5" ht="15.75">
      <c r="A73" s="15" t="s">
        <v>649</v>
      </c>
      <c r="B73" s="1" t="s">
        <v>1237</v>
      </c>
      <c r="C73" s="9"/>
      <c r="D73" s="9">
        <v>100</v>
      </c>
      <c r="E73" s="9"/>
    </row>
    <row r="74" spans="1:5" ht="15.75">
      <c r="A74" s="15" t="s">
        <v>650</v>
      </c>
      <c r="B74" s="1" t="s">
        <v>926</v>
      </c>
      <c r="C74" s="9"/>
      <c r="D74" s="9">
        <v>50</v>
      </c>
      <c r="E74" s="9"/>
    </row>
    <row r="75" spans="1:5" ht="15.75">
      <c r="A75" s="15" t="s">
        <v>1227</v>
      </c>
      <c r="B75" s="1" t="s">
        <v>927</v>
      </c>
      <c r="C75" s="9"/>
      <c r="D75" s="9">
        <v>50</v>
      </c>
      <c r="E75" s="9"/>
    </row>
    <row r="76" spans="1:5" ht="15.75">
      <c r="A76" s="15" t="s">
        <v>651</v>
      </c>
      <c r="B76" s="1" t="s">
        <v>1254</v>
      </c>
      <c r="C76" s="9"/>
      <c r="D76" s="9">
        <v>5</v>
      </c>
      <c r="E76" s="9"/>
    </row>
    <row r="77" spans="1:5" ht="15.75">
      <c r="A77" s="15" t="s">
        <v>652</v>
      </c>
      <c r="B77" s="1" t="s">
        <v>1255</v>
      </c>
      <c r="C77" s="9"/>
      <c r="D77" s="9">
        <v>156</v>
      </c>
      <c r="E77" s="9"/>
    </row>
    <row r="78" spans="1:5" ht="15.75">
      <c r="A78" s="15" t="s">
        <v>653</v>
      </c>
      <c r="B78" s="1" t="s">
        <v>1240</v>
      </c>
      <c r="C78" s="9"/>
      <c r="D78" s="9">
        <v>50</v>
      </c>
      <c r="E78" s="9"/>
    </row>
    <row r="79" spans="1:5" ht="15.75">
      <c r="A79" s="15" t="s">
        <v>654</v>
      </c>
      <c r="B79" s="1" t="s">
        <v>1235</v>
      </c>
      <c r="C79" s="9"/>
      <c r="D79" s="9">
        <v>50</v>
      </c>
      <c r="E79" s="9"/>
    </row>
    <row r="80" spans="1:5" ht="15.75">
      <c r="A80" s="15" t="s">
        <v>655</v>
      </c>
      <c r="B80" s="1" t="s">
        <v>1236</v>
      </c>
      <c r="C80" s="9"/>
      <c r="D80" s="9">
        <v>300</v>
      </c>
      <c r="E80" s="9"/>
    </row>
    <row r="81" spans="1:5" ht="15.75">
      <c r="A81" s="15" t="s">
        <v>656</v>
      </c>
      <c r="B81" s="1" t="s">
        <v>1256</v>
      </c>
      <c r="C81" s="9"/>
      <c r="D81" s="9">
        <v>120</v>
      </c>
      <c r="E81" s="9"/>
    </row>
    <row r="82" spans="1:5" ht="15.75">
      <c r="A82" s="15" t="s">
        <v>657</v>
      </c>
      <c r="B82" s="1" t="s">
        <v>928</v>
      </c>
      <c r="C82" s="9"/>
      <c r="D82" s="9">
        <v>30</v>
      </c>
      <c r="E82" s="9"/>
    </row>
    <row r="83" spans="1:5" ht="15.75">
      <c r="A83" s="15" t="s">
        <v>658</v>
      </c>
      <c r="B83" s="1" t="s">
        <v>107</v>
      </c>
      <c r="C83" s="9"/>
      <c r="D83" s="9"/>
      <c r="E83" s="9">
        <v>74080</v>
      </c>
    </row>
    <row r="84" spans="1:5" ht="15.75">
      <c r="A84" s="8" t="s">
        <v>1457</v>
      </c>
      <c r="B84" s="1"/>
      <c r="C84" s="13">
        <f>SUM(C26:C83)</f>
        <v>71606</v>
      </c>
      <c r="D84" s="13">
        <f>SUM(D26:D83)</f>
        <v>82280</v>
      </c>
      <c r="E84" s="13">
        <f>SUM(E26:E83)</f>
        <v>77955</v>
      </c>
    </row>
    <row r="85" spans="1:5" ht="15.75">
      <c r="A85" s="8"/>
      <c r="B85" s="1"/>
      <c r="C85" s="13"/>
      <c r="D85" s="13"/>
      <c r="E85" s="13"/>
    </row>
    <row r="86" spans="1:5" ht="15.75">
      <c r="A86" s="448" t="s">
        <v>1458</v>
      </c>
      <c r="B86" s="448"/>
      <c r="C86" s="13">
        <f>C23+C84</f>
        <v>123506</v>
      </c>
      <c r="D86" s="13">
        <f>D23+D84</f>
        <v>131259</v>
      </c>
      <c r="E86" s="13">
        <f>E23+E84</f>
        <v>129386</v>
      </c>
    </row>
    <row r="87" spans="1:5" ht="15.75">
      <c r="A87" s="1"/>
      <c r="B87" s="1"/>
      <c r="C87" s="13"/>
      <c r="D87" s="13"/>
      <c r="E87" s="13"/>
    </row>
    <row r="88" spans="1:5" ht="15.75">
      <c r="A88" s="465" t="s">
        <v>1244</v>
      </c>
      <c r="B88" s="465"/>
      <c r="C88" s="19"/>
      <c r="D88" s="19"/>
      <c r="E88" s="19"/>
    </row>
    <row r="89" spans="1:5" ht="15.75">
      <c r="A89" s="465" t="s">
        <v>709</v>
      </c>
      <c r="B89" s="465"/>
      <c r="C89" s="19"/>
      <c r="D89" s="19"/>
      <c r="E89" s="19"/>
    </row>
    <row r="90" spans="1:5" ht="15.75">
      <c r="A90" s="466" t="s">
        <v>558</v>
      </c>
      <c r="B90" s="466"/>
      <c r="C90" s="19"/>
      <c r="D90" s="19"/>
      <c r="E90" s="19"/>
    </row>
    <row r="91" spans="1:5" ht="31.5" customHeight="1">
      <c r="A91" s="281"/>
      <c r="B91" s="280" t="s">
        <v>1189</v>
      </c>
      <c r="C91" s="19"/>
      <c r="D91" s="19"/>
      <c r="E91" s="9">
        <v>1215</v>
      </c>
    </row>
    <row r="92" spans="1:5" ht="15.75">
      <c r="A92" s="284" t="s">
        <v>242</v>
      </c>
      <c r="B92" s="280"/>
      <c r="C92" s="19"/>
      <c r="D92" s="19"/>
      <c r="E92" s="9"/>
    </row>
    <row r="93" spans="1:5" ht="15.75">
      <c r="A93" s="466" t="s">
        <v>558</v>
      </c>
      <c r="B93" s="466"/>
      <c r="C93" s="19"/>
      <c r="D93" s="19"/>
      <c r="E93" s="9"/>
    </row>
    <row r="94" spans="1:5" ht="15.75">
      <c r="A94" s="281"/>
      <c r="B94" s="280" t="s">
        <v>925</v>
      </c>
      <c r="C94" s="19"/>
      <c r="D94" s="9">
        <v>100</v>
      </c>
      <c r="E94" s="9"/>
    </row>
    <row r="95" spans="1:5" ht="15.75">
      <c r="A95" s="448" t="s">
        <v>659</v>
      </c>
      <c r="B95" s="448"/>
      <c r="C95" s="13">
        <f>C91+C94</f>
        <v>0</v>
      </c>
      <c r="D95" s="13">
        <f>D91+D94</f>
        <v>100</v>
      </c>
      <c r="E95" s="13">
        <f>E91+E94</f>
        <v>1215</v>
      </c>
    </row>
    <row r="96" spans="1:5" ht="15.75">
      <c r="A96" s="48"/>
      <c r="B96" s="48"/>
      <c r="C96" s="8"/>
      <c r="D96" s="8"/>
      <c r="E96" s="8"/>
    </row>
    <row r="97" spans="1:5" ht="15.75">
      <c r="A97" s="8" t="s">
        <v>588</v>
      </c>
      <c r="B97" s="48"/>
      <c r="C97" s="13">
        <f>C23+C95</f>
        <v>51900</v>
      </c>
      <c r="D97" s="13">
        <f>D23+D95</f>
        <v>49079</v>
      </c>
      <c r="E97" s="13">
        <f>E23+E95</f>
        <v>52646</v>
      </c>
    </row>
    <row r="98" spans="1:5" ht="15.75">
      <c r="A98" s="48" t="s">
        <v>1459</v>
      </c>
      <c r="B98" s="48"/>
      <c r="C98" s="13">
        <f>C84</f>
        <v>71606</v>
      </c>
      <c r="D98" s="13">
        <f>D84</f>
        <v>82280</v>
      </c>
      <c r="E98" s="13">
        <f>E84</f>
        <v>77955</v>
      </c>
    </row>
    <row r="99" spans="3:5" ht="12.75">
      <c r="C99" s="150"/>
      <c r="D99" s="150"/>
      <c r="E99" s="150"/>
    </row>
    <row r="100" spans="1:5" ht="15.75">
      <c r="A100" s="448" t="s">
        <v>924</v>
      </c>
      <c r="B100" s="448"/>
      <c r="C100" s="13">
        <f>C97+C98</f>
        <v>123506</v>
      </c>
      <c r="D100" s="13">
        <f>D97+D98</f>
        <v>131359</v>
      </c>
      <c r="E100" s="13">
        <f>E97+E98</f>
        <v>130601</v>
      </c>
    </row>
    <row r="101" spans="3:5" ht="12.75">
      <c r="C101" s="17"/>
      <c r="D101" s="17"/>
      <c r="E101" s="17"/>
    </row>
    <row r="102" spans="3:5" ht="12.75">
      <c r="C102" s="17"/>
      <c r="D102" s="17"/>
      <c r="E102" s="17"/>
    </row>
    <row r="103" spans="3:5" ht="12.75">
      <c r="C103" s="17"/>
      <c r="D103" s="17"/>
      <c r="E103" s="17"/>
    </row>
    <row r="104" spans="3:5" ht="12.75">
      <c r="C104" s="17"/>
      <c r="D104" s="17"/>
      <c r="E104" s="17"/>
    </row>
  </sheetData>
  <mergeCells count="16">
    <mergeCell ref="A86:B86"/>
    <mergeCell ref="A88:B88"/>
    <mergeCell ref="A95:B95"/>
    <mergeCell ref="A100:B100"/>
    <mergeCell ref="A90:B90"/>
    <mergeCell ref="A93:B93"/>
    <mergeCell ref="A89:B89"/>
    <mergeCell ref="B1:E1"/>
    <mergeCell ref="A2:E2"/>
    <mergeCell ref="A3:E3"/>
    <mergeCell ref="A4:E4"/>
    <mergeCell ref="A25:B25"/>
    <mergeCell ref="A5:E5"/>
    <mergeCell ref="A7:B7"/>
    <mergeCell ref="A8:B8"/>
    <mergeCell ref="A9:B9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5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50"/>
  </sheetPr>
  <dimension ref="A1:L68"/>
  <sheetViews>
    <sheetView workbookViewId="0" topLeftCell="A1">
      <selection activeCell="G60" sqref="G60"/>
    </sheetView>
  </sheetViews>
  <sheetFormatPr defaultColWidth="9.140625" defaultRowHeight="18" customHeight="1"/>
  <cols>
    <col min="1" max="1" width="3.57421875" style="1" customWidth="1"/>
    <col min="2" max="2" width="51.8515625" style="1" customWidth="1"/>
    <col min="3" max="3" width="7.7109375" style="1" customWidth="1"/>
    <col min="4" max="4" width="8.00390625" style="1" bestFit="1" customWidth="1"/>
    <col min="5" max="5" width="7.57421875" style="1" customWidth="1"/>
    <col min="6" max="6" width="8.140625" style="1" customWidth="1"/>
    <col min="7" max="7" width="7.8515625" style="1" customWidth="1"/>
    <col min="8" max="16384" width="9.140625" style="1" customWidth="1"/>
  </cols>
  <sheetData>
    <row r="1" spans="3:7" ht="18" customHeight="1">
      <c r="C1" s="410" t="s">
        <v>108</v>
      </c>
      <c r="D1" s="410"/>
      <c r="E1" s="410"/>
      <c r="F1" s="410"/>
      <c r="G1" s="410"/>
    </row>
    <row r="2" spans="1:7" ht="15.75">
      <c r="A2" s="396" t="s">
        <v>1267</v>
      </c>
      <c r="B2" s="396"/>
      <c r="C2" s="396"/>
      <c r="D2" s="396"/>
      <c r="E2" s="396"/>
      <c r="F2" s="396"/>
      <c r="G2" s="396"/>
    </row>
    <row r="3" spans="1:7" ht="15.75">
      <c r="A3" s="396" t="s">
        <v>519</v>
      </c>
      <c r="B3" s="396"/>
      <c r="C3" s="396"/>
      <c r="D3" s="396"/>
      <c r="E3" s="396"/>
      <c r="F3" s="396"/>
      <c r="G3" s="396"/>
    </row>
    <row r="4" spans="1:7" ht="15.75">
      <c r="A4" s="396" t="s">
        <v>36</v>
      </c>
      <c r="B4" s="396"/>
      <c r="C4" s="396"/>
      <c r="D4" s="396"/>
      <c r="E4" s="396"/>
      <c r="F4" s="396"/>
      <c r="G4" s="396"/>
    </row>
    <row r="5" spans="1:7" s="8" customFormat="1" ht="14.25" customHeight="1">
      <c r="A5" s="396" t="s">
        <v>1268</v>
      </c>
      <c r="B5" s="396"/>
      <c r="C5" s="396"/>
      <c r="D5" s="396"/>
      <c r="E5" s="396"/>
      <c r="F5" s="396"/>
      <c r="G5" s="396"/>
    </row>
    <row r="6" spans="1:4" ht="15.75">
      <c r="A6" s="3"/>
      <c r="B6" s="3"/>
      <c r="C6" s="4"/>
      <c r="D6" s="4"/>
    </row>
    <row r="7" spans="1:7" ht="30" customHeight="1">
      <c r="A7" s="417" t="s">
        <v>806</v>
      </c>
      <c r="B7" s="417"/>
      <c r="C7" s="417" t="s">
        <v>520</v>
      </c>
      <c r="D7" s="417" t="s">
        <v>521</v>
      </c>
      <c r="E7" s="417" t="s">
        <v>523</v>
      </c>
      <c r="F7" s="417"/>
      <c r="G7" s="417"/>
    </row>
    <row r="8" spans="1:7" ht="41.25" customHeight="1">
      <c r="A8" s="417"/>
      <c r="B8" s="417"/>
      <c r="C8" s="417"/>
      <c r="D8" s="417"/>
      <c r="E8" s="7" t="s">
        <v>55</v>
      </c>
      <c r="F8" s="7" t="s">
        <v>37</v>
      </c>
      <c r="G8" s="7" t="s">
        <v>1088</v>
      </c>
    </row>
    <row r="9" spans="1:7" ht="15.75">
      <c r="A9" s="19"/>
      <c r="B9" s="19"/>
      <c r="C9" s="19"/>
      <c r="D9" s="19"/>
      <c r="E9" s="19"/>
      <c r="F9" s="19"/>
      <c r="G9" s="19"/>
    </row>
    <row r="10" spans="1:3" ht="18" customHeight="1">
      <c r="A10" s="448" t="s">
        <v>38</v>
      </c>
      <c r="B10" s="448"/>
      <c r="C10" s="48"/>
    </row>
    <row r="11" spans="1:7" ht="18" customHeight="1">
      <c r="A11" s="25" t="s">
        <v>142</v>
      </c>
      <c r="B11" s="25" t="s">
        <v>1717</v>
      </c>
      <c r="C11" s="10">
        <v>413</v>
      </c>
      <c r="D11" s="9">
        <v>198</v>
      </c>
      <c r="E11" s="9"/>
      <c r="F11" s="9"/>
      <c r="G11" s="9"/>
    </row>
    <row r="12" spans="1:7" ht="18" customHeight="1">
      <c r="A12" s="25" t="s">
        <v>148</v>
      </c>
      <c r="B12" s="321" t="s">
        <v>1137</v>
      </c>
      <c r="C12" s="10"/>
      <c r="D12" s="9"/>
      <c r="E12" s="9">
        <v>2462</v>
      </c>
      <c r="F12" s="9">
        <v>616</v>
      </c>
      <c r="G12" s="9">
        <f>SUM(E12:F12)</f>
        <v>3078</v>
      </c>
    </row>
    <row r="13" spans="1:7" ht="18" customHeight="1">
      <c r="A13" s="25" t="s">
        <v>151</v>
      </c>
      <c r="B13" s="15" t="s">
        <v>807</v>
      </c>
      <c r="C13" s="9"/>
      <c r="D13" s="9"/>
      <c r="E13" s="9"/>
      <c r="F13" s="9"/>
      <c r="G13" s="9"/>
    </row>
    <row r="14" spans="1:7" ht="18" customHeight="1">
      <c r="A14" s="25" t="s">
        <v>158</v>
      </c>
      <c r="B14" s="14" t="s">
        <v>1138</v>
      </c>
      <c r="C14" s="9">
        <v>4655</v>
      </c>
      <c r="D14" s="9">
        <v>5043</v>
      </c>
      <c r="E14" s="9">
        <v>3240</v>
      </c>
      <c r="F14" s="9">
        <v>360</v>
      </c>
      <c r="G14" s="9">
        <f>SUM(E14:F14)</f>
        <v>3600</v>
      </c>
    </row>
    <row r="15" spans="1:7" ht="18" customHeight="1">
      <c r="A15" s="25" t="s">
        <v>163</v>
      </c>
      <c r="B15" s="1" t="s">
        <v>54</v>
      </c>
      <c r="C15" s="9"/>
      <c r="D15" s="9"/>
      <c r="E15" s="9"/>
      <c r="F15" s="9"/>
      <c r="G15" s="9"/>
    </row>
    <row r="16" spans="1:7" ht="18" customHeight="1">
      <c r="A16" s="25" t="s">
        <v>949</v>
      </c>
      <c r="B16" s="14" t="s">
        <v>1718</v>
      </c>
      <c r="C16" s="9">
        <v>6113</v>
      </c>
      <c r="D16" s="9">
        <v>6891</v>
      </c>
      <c r="E16" s="276">
        <v>4617</v>
      </c>
      <c r="F16" s="9">
        <v>513</v>
      </c>
      <c r="G16" s="276">
        <v>5130</v>
      </c>
    </row>
    <row r="17" spans="1:12" ht="18" customHeight="1">
      <c r="A17" s="25" t="s">
        <v>952</v>
      </c>
      <c r="B17" s="14" t="s">
        <v>1719</v>
      </c>
      <c r="C17" s="9"/>
      <c r="D17" s="9"/>
      <c r="E17" s="276">
        <v>2001</v>
      </c>
      <c r="F17" s="9">
        <v>222</v>
      </c>
      <c r="G17" s="276">
        <v>2223</v>
      </c>
      <c r="H17" s="32"/>
      <c r="K17" s="282"/>
      <c r="L17" s="32"/>
    </row>
    <row r="18" spans="1:7" ht="18" customHeight="1">
      <c r="A18" s="25" t="s">
        <v>954</v>
      </c>
      <c r="B18" s="1" t="s">
        <v>39</v>
      </c>
      <c r="C18" s="9"/>
      <c r="D18" s="9"/>
      <c r="E18" s="9"/>
      <c r="F18" s="9"/>
      <c r="G18" s="9"/>
    </row>
    <row r="19" spans="1:7" ht="18" customHeight="1">
      <c r="A19" s="25" t="s">
        <v>955</v>
      </c>
      <c r="B19" s="14" t="s">
        <v>1720</v>
      </c>
      <c r="C19" s="9">
        <v>439</v>
      </c>
      <c r="D19" s="9">
        <v>782</v>
      </c>
      <c r="E19" s="9"/>
      <c r="F19" s="9">
        <v>821</v>
      </c>
      <c r="G19" s="9">
        <f>SUM(E19:F19)</f>
        <v>821</v>
      </c>
    </row>
    <row r="20" spans="1:7" ht="18" customHeight="1">
      <c r="A20" s="25" t="s">
        <v>959</v>
      </c>
      <c r="B20" s="15" t="s">
        <v>1678</v>
      </c>
      <c r="C20" s="9">
        <v>400</v>
      </c>
      <c r="D20" s="9">
        <v>313</v>
      </c>
      <c r="E20" s="9">
        <v>450</v>
      </c>
      <c r="F20" s="9">
        <v>50</v>
      </c>
      <c r="G20" s="9">
        <f>SUM(E20:F20)</f>
        <v>500</v>
      </c>
    </row>
    <row r="21" spans="1:7" ht="18" customHeight="1">
      <c r="A21" s="25" t="s">
        <v>961</v>
      </c>
      <c r="B21" s="57" t="s">
        <v>1721</v>
      </c>
      <c r="C21" s="9"/>
      <c r="D21" s="9"/>
      <c r="E21" s="9"/>
      <c r="F21" s="9"/>
      <c r="G21" s="9"/>
    </row>
    <row r="22" spans="1:7" ht="18" customHeight="1">
      <c r="A22" s="25" t="s">
        <v>964</v>
      </c>
      <c r="B22" s="1" t="s">
        <v>1722</v>
      </c>
      <c r="C22" s="9"/>
      <c r="D22" s="9">
        <v>483</v>
      </c>
      <c r="E22" s="9"/>
      <c r="F22" s="9">
        <v>900</v>
      </c>
      <c r="G22" s="9">
        <v>900</v>
      </c>
    </row>
    <row r="23" spans="1:7" ht="18" customHeight="1">
      <c r="A23" s="25" t="s">
        <v>967</v>
      </c>
      <c r="B23" s="1" t="s">
        <v>1673</v>
      </c>
      <c r="C23" s="9"/>
      <c r="D23" s="9">
        <v>649</v>
      </c>
      <c r="E23" s="9"/>
      <c r="F23" s="9">
        <v>720</v>
      </c>
      <c r="G23" s="9">
        <v>720</v>
      </c>
    </row>
    <row r="24" spans="1:7" ht="18" customHeight="1">
      <c r="A24" s="25" t="s">
        <v>968</v>
      </c>
      <c r="B24" s="1" t="s">
        <v>1674</v>
      </c>
      <c r="C24" s="9"/>
      <c r="D24" s="9">
        <v>108</v>
      </c>
      <c r="E24" s="9"/>
      <c r="F24" s="9">
        <v>120</v>
      </c>
      <c r="G24" s="9">
        <v>120</v>
      </c>
    </row>
    <row r="25" spans="1:7" ht="18" customHeight="1">
      <c r="A25" s="25" t="s">
        <v>969</v>
      </c>
      <c r="B25" s="1" t="s">
        <v>1679</v>
      </c>
      <c r="C25" s="9"/>
      <c r="D25" s="9">
        <v>2039</v>
      </c>
      <c r="E25" s="9"/>
      <c r="F25" s="9">
        <v>2446</v>
      </c>
      <c r="G25" s="9">
        <v>2446</v>
      </c>
    </row>
    <row r="26" spans="1:8" ht="18" customHeight="1">
      <c r="A26" s="25" t="s">
        <v>973</v>
      </c>
      <c r="B26" s="8" t="s">
        <v>353</v>
      </c>
      <c r="C26" s="13">
        <f>SUM(C11:C25)</f>
        <v>12020</v>
      </c>
      <c r="D26" s="13">
        <f>SUM(D11:D25)</f>
        <v>16506</v>
      </c>
      <c r="E26" s="13">
        <f>SUM(E11:E25)</f>
        <v>12770</v>
      </c>
      <c r="F26" s="13">
        <f>SUM(F11:F25)</f>
        <v>6768</v>
      </c>
      <c r="G26" s="13">
        <f>SUM(G11:G25)</f>
        <v>19538</v>
      </c>
      <c r="H26" s="9"/>
    </row>
    <row r="27" spans="2:7" ht="6" customHeight="1">
      <c r="B27" s="8"/>
      <c r="C27" s="13"/>
      <c r="D27" s="13"/>
      <c r="E27" s="9"/>
      <c r="F27" s="9"/>
      <c r="G27" s="13"/>
    </row>
    <row r="28" spans="1:7" ht="18" customHeight="1">
      <c r="A28" s="448" t="s">
        <v>40</v>
      </c>
      <c r="B28" s="448"/>
      <c r="C28" s="13"/>
      <c r="D28" s="13"/>
      <c r="E28" s="9"/>
      <c r="F28" s="9"/>
      <c r="G28" s="13"/>
    </row>
    <row r="29" spans="1:7" ht="18" customHeight="1">
      <c r="A29" s="1" t="s">
        <v>974</v>
      </c>
      <c r="B29" s="1" t="s">
        <v>1488</v>
      </c>
      <c r="C29" s="9"/>
      <c r="D29" s="9"/>
      <c r="E29" s="9"/>
      <c r="F29" s="9"/>
      <c r="G29" s="9"/>
    </row>
    <row r="30" spans="1:7" ht="18" customHeight="1">
      <c r="A30" s="1" t="s">
        <v>975</v>
      </c>
      <c r="B30" s="1" t="s">
        <v>41</v>
      </c>
      <c r="C30" s="9">
        <v>4841</v>
      </c>
      <c r="D30" s="9">
        <v>5800</v>
      </c>
      <c r="E30" s="9"/>
      <c r="F30" s="9">
        <v>6016</v>
      </c>
      <c r="G30" s="9">
        <f>SUM(F30)</f>
        <v>6016</v>
      </c>
    </row>
    <row r="31" spans="1:7" ht="18" customHeight="1">
      <c r="A31" s="1" t="s">
        <v>1700</v>
      </c>
      <c r="B31" s="1" t="s">
        <v>42</v>
      </c>
      <c r="C31" s="9">
        <v>500</v>
      </c>
      <c r="D31" s="61"/>
      <c r="E31" s="9"/>
      <c r="F31" s="9"/>
      <c r="G31" s="9"/>
    </row>
    <row r="32" spans="1:7" ht="18" customHeight="1">
      <c r="A32" s="1" t="s">
        <v>1701</v>
      </c>
      <c r="B32" s="1" t="s">
        <v>1680</v>
      </c>
      <c r="C32" s="13"/>
      <c r="D32" s="9">
        <v>429</v>
      </c>
      <c r="E32" s="9">
        <v>580</v>
      </c>
      <c r="F32" s="9"/>
      <c r="G32" s="9">
        <v>580</v>
      </c>
    </row>
    <row r="33" spans="1:7" ht="18" customHeight="1">
      <c r="A33" s="1" t="s">
        <v>1702</v>
      </c>
      <c r="B33" s="1" t="s">
        <v>808</v>
      </c>
      <c r="C33" s="9">
        <v>105</v>
      </c>
      <c r="D33" s="9">
        <v>126</v>
      </c>
      <c r="E33" s="9"/>
      <c r="F33" s="9"/>
      <c r="G33" s="9"/>
    </row>
    <row r="34" spans="1:7" ht="18" customHeight="1">
      <c r="A34" s="1" t="s">
        <v>1703</v>
      </c>
      <c r="B34" s="8" t="s">
        <v>353</v>
      </c>
      <c r="C34" s="13">
        <f>SUM(C29:C33)</f>
        <v>5446</v>
      </c>
      <c r="D34" s="13">
        <f>SUM(D29:D33)</f>
        <v>6355</v>
      </c>
      <c r="E34" s="13">
        <f>SUM(E29:E33)</f>
        <v>580</v>
      </c>
      <c r="F34" s="13">
        <f>SUM(F29:F33)</f>
        <v>6016</v>
      </c>
      <c r="G34" s="13">
        <f>SUM(G29:G33)</f>
        <v>6596</v>
      </c>
    </row>
    <row r="35" spans="2:7" ht="18" customHeight="1">
      <c r="B35" s="8"/>
      <c r="C35" s="13"/>
      <c r="D35" s="13"/>
      <c r="E35" s="13"/>
      <c r="F35" s="13"/>
      <c r="G35" s="13"/>
    </row>
    <row r="36" spans="1:7" ht="18" customHeight="1">
      <c r="A36" s="448" t="s">
        <v>43</v>
      </c>
      <c r="B36" s="448"/>
      <c r="C36" s="56"/>
      <c r="D36" s="9"/>
      <c r="E36" s="9"/>
      <c r="F36" s="9"/>
      <c r="G36" s="9"/>
    </row>
    <row r="37" spans="1:7" ht="18" customHeight="1">
      <c r="A37" s="1" t="s">
        <v>1704</v>
      </c>
      <c r="B37" s="1" t="s">
        <v>44</v>
      </c>
      <c r="C37" s="9"/>
      <c r="D37" s="9"/>
      <c r="E37" s="9"/>
      <c r="F37" s="9"/>
      <c r="G37" s="9"/>
    </row>
    <row r="38" spans="1:7" ht="18" customHeight="1">
      <c r="A38" s="1" t="s">
        <v>1705</v>
      </c>
      <c r="B38" s="14" t="s">
        <v>1139</v>
      </c>
      <c r="C38" s="9"/>
      <c r="D38" s="9">
        <v>2366</v>
      </c>
      <c r="E38" s="9"/>
      <c r="F38" s="9">
        <v>2736</v>
      </c>
      <c r="G38" s="9">
        <f>SUM(E38:F38)</f>
        <v>2736</v>
      </c>
    </row>
    <row r="39" spans="1:7" ht="18" customHeight="1">
      <c r="A39" s="1" t="s">
        <v>1706</v>
      </c>
      <c r="B39" s="1" t="s">
        <v>45</v>
      </c>
      <c r="C39" s="9"/>
      <c r="D39" s="9"/>
      <c r="E39" s="9"/>
      <c r="F39" s="9"/>
      <c r="G39" s="9"/>
    </row>
    <row r="40" spans="1:7" ht="18" customHeight="1">
      <c r="A40" s="1" t="s">
        <v>1707</v>
      </c>
      <c r="B40" s="14" t="s">
        <v>46</v>
      </c>
      <c r="C40" s="9"/>
      <c r="D40" s="9"/>
      <c r="E40" s="9"/>
      <c r="F40" s="9"/>
      <c r="G40" s="9"/>
    </row>
    <row r="41" spans="1:7" ht="18" customHeight="1">
      <c r="A41" s="1" t="s">
        <v>1708</v>
      </c>
      <c r="B41" s="1" t="s">
        <v>577</v>
      </c>
      <c r="C41" s="9">
        <v>2580</v>
      </c>
      <c r="D41" s="9"/>
      <c r="E41" s="9"/>
      <c r="F41" s="9"/>
      <c r="G41" s="9"/>
    </row>
    <row r="42" spans="1:7" ht="18" customHeight="1">
      <c r="A42" s="1" t="s">
        <v>1709</v>
      </c>
      <c r="B42" s="1" t="s">
        <v>47</v>
      </c>
      <c r="C42" s="9"/>
      <c r="D42" s="9"/>
      <c r="E42" s="9"/>
      <c r="F42" s="9"/>
      <c r="G42" s="9"/>
    </row>
    <row r="43" spans="1:7" ht="18" customHeight="1">
      <c r="A43" s="1" t="s">
        <v>1710</v>
      </c>
      <c r="B43" s="60" t="s">
        <v>56</v>
      </c>
      <c r="C43" s="9">
        <v>195</v>
      </c>
      <c r="D43" s="9">
        <v>205</v>
      </c>
      <c r="E43" s="9"/>
      <c r="F43" s="9">
        <v>192</v>
      </c>
      <c r="G43" s="9">
        <f>SUM(E43:F43)</f>
        <v>192</v>
      </c>
    </row>
    <row r="44" spans="1:7" ht="18" customHeight="1">
      <c r="A44" s="1" t="s">
        <v>1711</v>
      </c>
      <c r="B44" s="1" t="s">
        <v>48</v>
      </c>
      <c r="C44" s="9"/>
      <c r="D44" s="9"/>
      <c r="E44" s="9"/>
      <c r="F44" s="9"/>
      <c r="G44" s="9"/>
    </row>
    <row r="45" spans="1:7" ht="18" customHeight="1">
      <c r="A45" s="1" t="s">
        <v>1712</v>
      </c>
      <c r="B45" s="14" t="s">
        <v>878</v>
      </c>
      <c r="C45" s="9">
        <v>333</v>
      </c>
      <c r="D45" s="9">
        <v>558</v>
      </c>
      <c r="E45" s="9"/>
      <c r="F45" s="9">
        <v>513</v>
      </c>
      <c r="G45" s="9">
        <v>513</v>
      </c>
    </row>
    <row r="46" spans="1:7" ht="18" customHeight="1">
      <c r="A46" s="1" t="s">
        <v>1082</v>
      </c>
      <c r="B46" s="1" t="s">
        <v>49</v>
      </c>
      <c r="C46" s="9"/>
      <c r="D46" s="9"/>
      <c r="E46" s="9"/>
      <c r="F46" s="9"/>
      <c r="G46" s="9"/>
    </row>
    <row r="47" spans="1:7" ht="18" customHeight="1">
      <c r="A47" s="1" t="s">
        <v>1083</v>
      </c>
      <c r="B47" s="14" t="s">
        <v>57</v>
      </c>
      <c r="C47" s="9">
        <v>1962</v>
      </c>
      <c r="D47" s="9">
        <v>1683</v>
      </c>
      <c r="E47" s="9"/>
      <c r="F47" s="9">
        <v>2000</v>
      </c>
      <c r="G47" s="9">
        <f>SUM(E47:F47)</f>
        <v>2000</v>
      </c>
    </row>
    <row r="48" spans="1:7" ht="18" customHeight="1">
      <c r="A48" s="1" t="s">
        <v>466</v>
      </c>
      <c r="B48" s="1" t="s">
        <v>1731</v>
      </c>
      <c r="C48" s="9"/>
      <c r="D48" s="9"/>
      <c r="E48" s="9"/>
      <c r="F48" s="9"/>
      <c r="G48" s="9"/>
    </row>
    <row r="49" spans="1:7" ht="18" customHeight="1">
      <c r="A49" s="1" t="s">
        <v>467</v>
      </c>
      <c r="B49" s="1" t="s">
        <v>879</v>
      </c>
      <c r="C49" s="9">
        <v>497</v>
      </c>
      <c r="D49" s="9">
        <v>340</v>
      </c>
      <c r="E49" s="9">
        <v>420</v>
      </c>
      <c r="F49" s="9"/>
      <c r="G49" s="9">
        <v>420</v>
      </c>
    </row>
    <row r="50" spans="1:7" ht="18" customHeight="1">
      <c r="A50" s="1" t="s">
        <v>1460</v>
      </c>
      <c r="B50" s="1" t="s">
        <v>50</v>
      </c>
      <c r="C50" s="9">
        <v>179</v>
      </c>
      <c r="D50" s="9">
        <v>159</v>
      </c>
      <c r="E50" s="9"/>
      <c r="F50" s="9">
        <v>160</v>
      </c>
      <c r="G50" s="9">
        <f>SUM(E50:F50)</f>
        <v>160</v>
      </c>
    </row>
    <row r="51" spans="1:7" ht="18" customHeight="1">
      <c r="A51" s="1" t="s">
        <v>468</v>
      </c>
      <c r="B51" s="8" t="s">
        <v>353</v>
      </c>
      <c r="C51" s="13">
        <f>SUM(C38:C50)</f>
        <v>5746</v>
      </c>
      <c r="D51" s="13">
        <f>SUM(D38:D50)</f>
        <v>5311</v>
      </c>
      <c r="E51" s="13">
        <f>SUM(E38:E50)</f>
        <v>420</v>
      </c>
      <c r="F51" s="13">
        <f>SUM(F38:F50)</f>
        <v>5601</v>
      </c>
      <c r="G51" s="13">
        <f>SUM(G38:G50)</f>
        <v>6021</v>
      </c>
    </row>
    <row r="52" spans="3:7" ht="18" customHeight="1">
      <c r="C52" s="9"/>
      <c r="D52" s="9"/>
      <c r="E52" s="9"/>
      <c r="F52" s="9"/>
      <c r="G52" s="9"/>
    </row>
    <row r="53" spans="1:7" ht="18" customHeight="1">
      <c r="A53" s="448" t="s">
        <v>51</v>
      </c>
      <c r="B53" s="448"/>
      <c r="C53" s="9"/>
      <c r="D53" s="9"/>
      <c r="E53" s="9"/>
      <c r="F53" s="9"/>
      <c r="G53" s="9"/>
    </row>
    <row r="54" spans="1:7" ht="18" customHeight="1">
      <c r="A54" s="1" t="s">
        <v>1216</v>
      </c>
      <c r="B54" s="1" t="s">
        <v>52</v>
      </c>
      <c r="C54" s="9"/>
      <c r="D54" s="9"/>
      <c r="E54" s="9"/>
      <c r="F54" s="9"/>
      <c r="G54" s="9"/>
    </row>
    <row r="55" spans="1:7" ht="18" customHeight="1">
      <c r="A55" s="1" t="s">
        <v>1217</v>
      </c>
      <c r="B55" s="14" t="s">
        <v>880</v>
      </c>
      <c r="C55" s="9">
        <v>440</v>
      </c>
      <c r="D55" s="9">
        <v>387</v>
      </c>
      <c r="E55" s="9"/>
      <c r="F55" s="9">
        <v>280</v>
      </c>
      <c r="G55" s="9">
        <v>280</v>
      </c>
    </row>
    <row r="56" spans="1:7" ht="18" customHeight="1">
      <c r="A56" s="1" t="s">
        <v>1218</v>
      </c>
      <c r="B56" s="1" t="s">
        <v>53</v>
      </c>
      <c r="C56" s="9"/>
      <c r="D56" s="9"/>
      <c r="E56" s="9"/>
      <c r="F56" s="9"/>
      <c r="G56" s="9"/>
    </row>
    <row r="57" spans="1:7" ht="18" customHeight="1">
      <c r="A57" s="1" t="s">
        <v>1219</v>
      </c>
      <c r="B57" s="14" t="s">
        <v>881</v>
      </c>
      <c r="C57" s="9">
        <v>1600</v>
      </c>
      <c r="D57" s="9">
        <v>2250</v>
      </c>
      <c r="E57" s="9"/>
      <c r="F57" s="9">
        <v>2200</v>
      </c>
      <c r="G57" s="9">
        <v>2200</v>
      </c>
    </row>
    <row r="58" spans="1:7" ht="18" customHeight="1">
      <c r="A58" s="1" t="s">
        <v>1220</v>
      </c>
      <c r="B58" s="8" t="s">
        <v>353</v>
      </c>
      <c r="C58" s="13">
        <f>SUM(C54:C57)</f>
        <v>2040</v>
      </c>
      <c r="D58" s="13">
        <f>SUM(D54:D57)</f>
        <v>2637</v>
      </c>
      <c r="E58" s="13">
        <f>SUM(E54:E57)</f>
        <v>0</v>
      </c>
      <c r="F58" s="13">
        <f>SUM(F54:F57)</f>
        <v>2480</v>
      </c>
      <c r="G58" s="13">
        <f>SUM(G54:G57)</f>
        <v>2480</v>
      </c>
    </row>
    <row r="59" spans="2:8" ht="18" customHeight="1">
      <c r="B59" s="8"/>
      <c r="C59" s="13"/>
      <c r="D59" s="13"/>
      <c r="E59" s="13"/>
      <c r="F59" s="13"/>
      <c r="G59" s="13"/>
      <c r="H59" s="9"/>
    </row>
    <row r="60" spans="1:7" ht="18" customHeight="1">
      <c r="A60" s="448" t="s">
        <v>769</v>
      </c>
      <c r="B60" s="448"/>
      <c r="C60" s="13">
        <f>C26+C34+C51+C58</f>
        <v>25252</v>
      </c>
      <c r="D60" s="13">
        <f>D26+D34+D51+D58</f>
        <v>30809</v>
      </c>
      <c r="E60" s="13">
        <f>E26+E34+E51+E58</f>
        <v>13770</v>
      </c>
      <c r="F60" s="13">
        <f>F26+F34+F51+F58</f>
        <v>20865</v>
      </c>
      <c r="G60" s="13">
        <f>G26+G34+G51+G58</f>
        <v>34635</v>
      </c>
    </row>
    <row r="61" spans="3:7" ht="18" customHeight="1">
      <c r="C61" s="9"/>
      <c r="D61" s="9"/>
      <c r="E61" s="9"/>
      <c r="F61" s="9"/>
      <c r="G61" s="9"/>
    </row>
    <row r="62" spans="3:7" ht="18" customHeight="1">
      <c r="C62" s="9"/>
      <c r="D62" s="9"/>
      <c r="E62" s="9"/>
      <c r="F62" s="9"/>
      <c r="G62" s="9"/>
    </row>
    <row r="63" spans="3:7" ht="18" customHeight="1">
      <c r="C63" s="9"/>
      <c r="D63" s="9"/>
      <c r="E63" s="9"/>
      <c r="F63" s="9"/>
      <c r="G63" s="9"/>
    </row>
    <row r="64" spans="3:7" ht="18" customHeight="1">
      <c r="C64" s="9"/>
      <c r="D64" s="9"/>
      <c r="E64" s="9"/>
      <c r="F64" s="9"/>
      <c r="G64" s="9"/>
    </row>
    <row r="65" spans="3:7" ht="18" customHeight="1">
      <c r="C65" s="9"/>
      <c r="D65" s="9"/>
      <c r="E65" s="9"/>
      <c r="F65" s="9"/>
      <c r="G65" s="9"/>
    </row>
    <row r="66" spans="3:7" ht="18" customHeight="1">
      <c r="C66" s="9"/>
      <c r="D66" s="9"/>
      <c r="E66" s="9"/>
      <c r="F66" s="9"/>
      <c r="G66" s="9"/>
    </row>
    <row r="67" spans="3:7" ht="18" customHeight="1">
      <c r="C67" s="9"/>
      <c r="D67" s="9"/>
      <c r="E67" s="9"/>
      <c r="F67" s="9"/>
      <c r="G67" s="9"/>
    </row>
    <row r="68" spans="3:7" ht="18" customHeight="1">
      <c r="C68" s="9"/>
      <c r="D68" s="9"/>
      <c r="E68" s="9"/>
      <c r="F68" s="9"/>
      <c r="G68" s="9"/>
    </row>
  </sheetData>
  <mergeCells count="14">
    <mergeCell ref="A60:B60"/>
    <mergeCell ref="A10:B10"/>
    <mergeCell ref="A28:B28"/>
    <mergeCell ref="A36:B36"/>
    <mergeCell ref="A53:B53"/>
    <mergeCell ref="C1:G1"/>
    <mergeCell ref="A2:G2"/>
    <mergeCell ref="A3:G3"/>
    <mergeCell ref="A4:G4"/>
    <mergeCell ref="A5:G5"/>
    <mergeCell ref="A7:B8"/>
    <mergeCell ref="C7:C8"/>
    <mergeCell ref="D7:D8"/>
    <mergeCell ref="E7:G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9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50"/>
  </sheetPr>
  <dimension ref="A1:G126"/>
  <sheetViews>
    <sheetView workbookViewId="0" topLeftCell="A1">
      <selection activeCell="C23" sqref="C23"/>
    </sheetView>
  </sheetViews>
  <sheetFormatPr defaultColWidth="9.140625" defaultRowHeight="12.75"/>
  <cols>
    <col min="1" max="1" width="40.57421875" style="225" customWidth="1"/>
    <col min="2" max="2" width="19.8515625" style="225" customWidth="1"/>
    <col min="3" max="3" width="15.00390625" style="225" customWidth="1"/>
    <col min="4" max="4" width="16.57421875" style="225" customWidth="1"/>
    <col min="5" max="5" width="16.140625" style="225" customWidth="1"/>
    <col min="6" max="6" width="19.28125" style="225" customWidth="1"/>
    <col min="7" max="16384" width="9.140625" style="225" customWidth="1"/>
  </cols>
  <sheetData>
    <row r="1" spans="5:6" ht="15" customHeight="1">
      <c r="E1" s="442" t="s">
        <v>249</v>
      </c>
      <c r="F1" s="442"/>
    </row>
    <row r="2" spans="1:6" ht="15" customHeight="1">
      <c r="A2" s="421" t="s">
        <v>1015</v>
      </c>
      <c r="B2" s="421"/>
      <c r="C2" s="421"/>
      <c r="D2" s="421"/>
      <c r="E2" s="421"/>
      <c r="F2" s="421"/>
    </row>
    <row r="3" spans="1:6" ht="15" customHeight="1">
      <c r="A3" s="421" t="s">
        <v>1016</v>
      </c>
      <c r="B3" s="421"/>
      <c r="C3" s="421"/>
      <c r="D3" s="421"/>
      <c r="E3" s="421"/>
      <c r="F3" s="421"/>
    </row>
    <row r="4" spans="1:6" ht="15" customHeight="1">
      <c r="A4" s="421" t="s">
        <v>622</v>
      </c>
      <c r="B4" s="421"/>
      <c r="C4" s="421"/>
      <c r="D4" s="421"/>
      <c r="E4" s="421"/>
      <c r="F4" s="421"/>
    </row>
    <row r="5" spans="1:6" ht="15" customHeight="1">
      <c r="A5" s="421" t="s">
        <v>1017</v>
      </c>
      <c r="B5" s="421"/>
      <c r="C5" s="421"/>
      <c r="D5" s="421"/>
      <c r="E5" s="421"/>
      <c r="F5" s="421"/>
    </row>
    <row r="6" spans="1:6" ht="15" customHeight="1">
      <c r="A6" s="16"/>
      <c r="B6" s="16"/>
      <c r="C6" s="16"/>
      <c r="D6" s="16"/>
      <c r="E6" s="16"/>
      <c r="F6" s="16"/>
    </row>
    <row r="7" spans="1:6" ht="15" customHeight="1">
      <c r="A7" s="15"/>
      <c r="B7" s="15"/>
      <c r="C7" s="15"/>
      <c r="D7" s="15"/>
      <c r="E7" s="15"/>
      <c r="F7" s="15"/>
    </row>
    <row r="8" spans="1:6" s="226" customFormat="1" ht="11.25" customHeight="1">
      <c r="A8" s="420" t="s">
        <v>1269</v>
      </c>
      <c r="B8" s="417" t="s">
        <v>412</v>
      </c>
      <c r="C8" s="417" t="s">
        <v>1018</v>
      </c>
      <c r="D8" s="417" t="s">
        <v>1019</v>
      </c>
      <c r="E8" s="417" t="s">
        <v>515</v>
      </c>
      <c r="F8" s="420" t="s">
        <v>360</v>
      </c>
    </row>
    <row r="9" spans="1:6" s="227" customFormat="1" ht="34.5" customHeight="1">
      <c r="A9" s="420"/>
      <c r="B9" s="417"/>
      <c r="C9" s="417"/>
      <c r="D9" s="417"/>
      <c r="E9" s="417"/>
      <c r="F9" s="420"/>
    </row>
    <row r="10" spans="1:6" s="227" customFormat="1" ht="15" customHeight="1">
      <c r="A10" s="62"/>
      <c r="B10" s="220"/>
      <c r="C10" s="220"/>
      <c r="D10" s="221"/>
      <c r="E10" s="220"/>
      <c r="F10" s="221"/>
    </row>
    <row r="11" spans="1:7" s="227" customFormat="1" ht="15" customHeight="1">
      <c r="A11" s="228" t="s">
        <v>1260</v>
      </c>
      <c r="B11" s="116"/>
      <c r="C11" s="116"/>
      <c r="D11" s="116"/>
      <c r="E11" s="116"/>
      <c r="F11" s="118"/>
      <c r="G11" s="229"/>
    </row>
    <row r="12" spans="1:7" s="227" customFormat="1" ht="15" customHeight="1">
      <c r="A12" s="230" t="s">
        <v>1020</v>
      </c>
      <c r="B12" s="116">
        <v>650</v>
      </c>
      <c r="C12" s="116"/>
      <c r="D12" s="116"/>
      <c r="E12" s="116"/>
      <c r="F12" s="118">
        <f>SUM(B12:E12)</f>
        <v>650</v>
      </c>
      <c r="G12" s="229"/>
    </row>
    <row r="13" spans="1:7" s="227" customFormat="1" ht="15" customHeight="1">
      <c r="A13" s="230" t="s">
        <v>1021</v>
      </c>
      <c r="B13" s="116">
        <v>8772</v>
      </c>
      <c r="C13" s="116"/>
      <c r="D13" s="116"/>
      <c r="E13" s="116"/>
      <c r="F13" s="118">
        <f aca="true" t="shared" si="0" ref="F13:F26">SUM(B13:E13)</f>
        <v>8772</v>
      </c>
      <c r="G13" s="229"/>
    </row>
    <row r="14" spans="1:7" s="227" customFormat="1" ht="15" customHeight="1">
      <c r="A14" s="230" t="s">
        <v>1022</v>
      </c>
      <c r="B14" s="116">
        <v>23736</v>
      </c>
      <c r="C14" s="116"/>
      <c r="D14" s="116"/>
      <c r="E14" s="116"/>
      <c r="F14" s="118">
        <f t="shared" si="0"/>
        <v>23736</v>
      </c>
      <c r="G14" s="229"/>
    </row>
    <row r="15" spans="1:7" s="227" customFormat="1" ht="15" customHeight="1">
      <c r="A15" s="230" t="s">
        <v>1023</v>
      </c>
      <c r="B15" s="116">
        <v>1548</v>
      </c>
      <c r="C15" s="116"/>
      <c r="D15" s="116"/>
      <c r="E15" s="116"/>
      <c r="F15" s="118">
        <f t="shared" si="0"/>
        <v>1548</v>
      </c>
      <c r="G15" s="229"/>
    </row>
    <row r="16" spans="1:7" s="227" customFormat="1" ht="15" customHeight="1">
      <c r="A16" s="230" t="s">
        <v>1024</v>
      </c>
      <c r="B16" s="116">
        <v>17544</v>
      </c>
      <c r="C16" s="116"/>
      <c r="D16" s="116"/>
      <c r="E16" s="116"/>
      <c r="F16" s="118">
        <f t="shared" si="0"/>
        <v>17544</v>
      </c>
      <c r="G16" s="229"/>
    </row>
    <row r="17" spans="1:7" s="227" customFormat="1" ht="15" customHeight="1">
      <c r="A17" s="230" t="s">
        <v>1025</v>
      </c>
      <c r="B17" s="116">
        <v>490</v>
      </c>
      <c r="C17" s="116"/>
      <c r="D17" s="116">
        <v>58</v>
      </c>
      <c r="E17" s="116"/>
      <c r="F17" s="118">
        <f t="shared" si="0"/>
        <v>548</v>
      </c>
      <c r="G17" s="229"/>
    </row>
    <row r="18" spans="1:7" s="227" customFormat="1" ht="15" customHeight="1">
      <c r="A18" s="230" t="s">
        <v>1026</v>
      </c>
      <c r="B18" s="116">
        <v>1000</v>
      </c>
      <c r="C18" s="116"/>
      <c r="D18" s="116"/>
      <c r="E18" s="116"/>
      <c r="F18" s="118">
        <f t="shared" si="0"/>
        <v>1000</v>
      </c>
      <c r="G18" s="229"/>
    </row>
    <row r="19" spans="1:7" s="227" customFormat="1" ht="15" customHeight="1">
      <c r="A19" s="230" t="s">
        <v>620</v>
      </c>
      <c r="B19" s="116">
        <v>4500</v>
      </c>
      <c r="C19" s="116"/>
      <c r="D19" s="116"/>
      <c r="E19" s="116"/>
      <c r="F19" s="118">
        <f t="shared" si="0"/>
        <v>4500</v>
      </c>
      <c r="G19" s="229"/>
    </row>
    <row r="20" spans="1:7" s="227" customFormat="1" ht="15" customHeight="1">
      <c r="A20" s="230" t="s">
        <v>1027</v>
      </c>
      <c r="B20" s="116"/>
      <c r="C20" s="116"/>
      <c r="D20" s="116"/>
      <c r="E20" s="116">
        <v>236962</v>
      </c>
      <c r="F20" s="118">
        <f t="shared" si="0"/>
        <v>236962</v>
      </c>
      <c r="G20" s="229"/>
    </row>
    <row r="21" spans="1:7" s="227" customFormat="1" ht="15" customHeight="1">
      <c r="A21" s="230" t="s">
        <v>1028</v>
      </c>
      <c r="B21" s="116">
        <v>215</v>
      </c>
      <c r="C21" s="116"/>
      <c r="D21" s="116"/>
      <c r="E21" s="116"/>
      <c r="F21" s="118">
        <f t="shared" si="0"/>
        <v>215</v>
      </c>
      <c r="G21" s="229"/>
    </row>
    <row r="22" spans="1:7" s="227" customFormat="1" ht="15" customHeight="1">
      <c r="A22" s="230" t="s">
        <v>1029</v>
      </c>
      <c r="B22" s="116"/>
      <c r="C22" s="116"/>
      <c r="D22" s="116"/>
      <c r="E22" s="116"/>
      <c r="F22" s="118">
        <f t="shared" si="0"/>
        <v>0</v>
      </c>
      <c r="G22" s="229"/>
    </row>
    <row r="23" spans="1:7" s="227" customFormat="1" ht="15" customHeight="1">
      <c r="A23" s="230" t="s">
        <v>1030</v>
      </c>
      <c r="B23" s="116"/>
      <c r="C23" s="116"/>
      <c r="D23" s="116">
        <v>7200</v>
      </c>
      <c r="E23" s="116"/>
      <c r="F23" s="118">
        <f t="shared" si="0"/>
        <v>7200</v>
      </c>
      <c r="G23" s="229"/>
    </row>
    <row r="24" spans="1:7" s="227" customFormat="1" ht="15" customHeight="1">
      <c r="A24" s="230" t="s">
        <v>1031</v>
      </c>
      <c r="B24" s="116"/>
      <c r="C24" s="116"/>
      <c r="D24" s="116">
        <v>344</v>
      </c>
      <c r="E24" s="116"/>
      <c r="F24" s="118">
        <f t="shared" si="0"/>
        <v>344</v>
      </c>
      <c r="G24" s="229"/>
    </row>
    <row r="25" spans="1:7" s="227" customFormat="1" ht="15" customHeight="1">
      <c r="A25" s="230" t="s">
        <v>1032</v>
      </c>
      <c r="B25" s="116">
        <v>60</v>
      </c>
      <c r="C25" s="116"/>
      <c r="D25" s="116"/>
      <c r="E25" s="116"/>
      <c r="F25" s="118">
        <f t="shared" si="0"/>
        <v>60</v>
      </c>
      <c r="G25" s="229"/>
    </row>
    <row r="26" spans="1:7" s="227" customFormat="1" ht="15" customHeight="1">
      <c r="A26" s="230" t="s">
        <v>1033</v>
      </c>
      <c r="B26" s="116">
        <v>1024</v>
      </c>
      <c r="C26" s="116"/>
      <c r="D26" s="116"/>
      <c r="E26" s="116"/>
      <c r="F26" s="118">
        <f t="shared" si="0"/>
        <v>1024</v>
      </c>
      <c r="G26" s="229"/>
    </row>
    <row r="27" spans="1:7" s="227" customFormat="1" ht="15" customHeight="1">
      <c r="A27" s="228" t="s">
        <v>1034</v>
      </c>
      <c r="B27" s="118">
        <f>SUM(B12:B26)</f>
        <v>59539</v>
      </c>
      <c r="C27" s="118">
        <f>SUM(C12:C26)</f>
        <v>0</v>
      </c>
      <c r="D27" s="118">
        <f>SUM(D12:D26)</f>
        <v>7602</v>
      </c>
      <c r="E27" s="118">
        <f>SUM(E12:E26)</f>
        <v>236962</v>
      </c>
      <c r="F27" s="118">
        <f>SUM(F12:F26)</f>
        <v>304103</v>
      </c>
      <c r="G27" s="229"/>
    </row>
    <row r="28" spans="1:7" s="227" customFormat="1" ht="15" customHeight="1">
      <c r="A28" s="228"/>
      <c r="B28" s="118"/>
      <c r="C28" s="118"/>
      <c r="D28" s="118"/>
      <c r="E28" s="118"/>
      <c r="F28" s="118"/>
      <c r="G28" s="229"/>
    </row>
    <row r="29" spans="1:7" s="227" customFormat="1" ht="15" customHeight="1">
      <c r="A29" s="228"/>
      <c r="B29" s="118"/>
      <c r="C29" s="118"/>
      <c r="D29" s="118"/>
      <c r="E29" s="118"/>
      <c r="F29" s="118"/>
      <c r="G29" s="229"/>
    </row>
    <row r="30" spans="1:7" s="227" customFormat="1" ht="15" customHeight="1">
      <c r="A30" s="228"/>
      <c r="B30" s="118"/>
      <c r="C30" s="118"/>
      <c r="D30" s="118"/>
      <c r="E30" s="118"/>
      <c r="F30" s="118"/>
      <c r="G30" s="229"/>
    </row>
    <row r="31" spans="1:6" s="227" customFormat="1" ht="21" customHeight="1">
      <c r="A31" s="18"/>
      <c r="B31" s="19"/>
      <c r="C31" s="19"/>
      <c r="D31" s="19"/>
      <c r="E31" s="19"/>
      <c r="F31" s="18"/>
    </row>
    <row r="32" spans="1:7" s="232" customFormat="1" ht="15" customHeight="1">
      <c r="A32" s="228" t="s">
        <v>1261</v>
      </c>
      <c r="B32" s="118"/>
      <c r="C32" s="118"/>
      <c r="D32" s="118"/>
      <c r="E32" s="118"/>
      <c r="F32" s="118"/>
      <c r="G32" s="231"/>
    </row>
    <row r="33" spans="1:7" s="232" customFormat="1" ht="15" customHeight="1">
      <c r="A33" s="230" t="s">
        <v>1035</v>
      </c>
      <c r="B33" s="118"/>
      <c r="C33" s="118"/>
      <c r="D33" s="118"/>
      <c r="E33" s="118"/>
      <c r="F33" s="118"/>
      <c r="G33" s="231"/>
    </row>
    <row r="34" spans="1:7" s="232" customFormat="1" ht="15" customHeight="1">
      <c r="A34" s="230" t="s">
        <v>1036</v>
      </c>
      <c r="B34" s="116">
        <v>680</v>
      </c>
      <c r="C34" s="116"/>
      <c r="D34" s="118">
        <v>335</v>
      </c>
      <c r="E34" s="116"/>
      <c r="F34" s="118">
        <f>SUM(B34:E34)</f>
        <v>1015</v>
      </c>
      <c r="G34" s="231"/>
    </row>
    <row r="35" spans="1:7" s="232" customFormat="1" ht="15" customHeight="1">
      <c r="A35" s="230" t="s">
        <v>265</v>
      </c>
      <c r="B35" s="116">
        <v>1330</v>
      </c>
      <c r="C35" s="116"/>
      <c r="D35" s="116"/>
      <c r="E35" s="116"/>
      <c r="F35" s="118">
        <f>SUM(B35:E35)</f>
        <v>1330</v>
      </c>
      <c r="G35" s="231"/>
    </row>
    <row r="36" spans="1:7" s="232" customFormat="1" ht="15" customHeight="1">
      <c r="A36" s="230" t="s">
        <v>1027</v>
      </c>
      <c r="B36" s="116"/>
      <c r="C36" s="116"/>
      <c r="D36" s="118"/>
      <c r="E36" s="116">
        <v>132071</v>
      </c>
      <c r="F36" s="118">
        <f>SUM(B36:E36)</f>
        <v>132071</v>
      </c>
      <c r="G36" s="231"/>
    </row>
    <row r="37" spans="1:7" s="26" customFormat="1" ht="15" customHeight="1">
      <c r="A37" s="228" t="s">
        <v>266</v>
      </c>
      <c r="B37" s="118">
        <f>SUM(B33:B36)</f>
        <v>2010</v>
      </c>
      <c r="C37" s="118">
        <v>0</v>
      </c>
      <c r="D37" s="118">
        <f>SUM(D33:D36)</f>
        <v>335</v>
      </c>
      <c r="E37" s="118">
        <f>SUM(E33:E36)</f>
        <v>132071</v>
      </c>
      <c r="F37" s="118">
        <f>SUM(B37:E37)</f>
        <v>134416</v>
      </c>
      <c r="G37" s="64"/>
    </row>
    <row r="38" spans="1:7" s="227" customFormat="1" ht="15" customHeight="1">
      <c r="A38" s="230" t="s">
        <v>267</v>
      </c>
      <c r="B38" s="116"/>
      <c r="C38" s="116"/>
      <c r="D38" s="116"/>
      <c r="E38" s="116"/>
      <c r="F38" s="118"/>
      <c r="G38" s="229"/>
    </row>
    <row r="39" spans="1:7" s="232" customFormat="1" ht="15" customHeight="1">
      <c r="A39" s="228" t="s">
        <v>268</v>
      </c>
      <c r="B39" s="118"/>
      <c r="C39" s="118"/>
      <c r="D39" s="118"/>
      <c r="E39" s="118"/>
      <c r="F39" s="118"/>
      <c r="G39" s="231"/>
    </row>
    <row r="40" spans="1:7" s="227" customFormat="1" ht="15" customHeight="1">
      <c r="A40" s="230" t="s">
        <v>1027</v>
      </c>
      <c r="B40" s="116"/>
      <c r="C40" s="116"/>
      <c r="D40" s="116"/>
      <c r="E40" s="116">
        <v>248188</v>
      </c>
      <c r="F40" s="118">
        <f>SUM(B40:E40)</f>
        <v>248188</v>
      </c>
      <c r="G40" s="229"/>
    </row>
    <row r="41" spans="1:7" s="227" customFormat="1" ht="15" customHeight="1">
      <c r="A41" s="230" t="s">
        <v>269</v>
      </c>
      <c r="B41" s="116">
        <v>944</v>
      </c>
      <c r="C41" s="116"/>
      <c r="D41" s="116"/>
      <c r="E41" s="116"/>
      <c r="F41" s="118">
        <f>SUM(B41:E41)</f>
        <v>944</v>
      </c>
      <c r="G41" s="229"/>
    </row>
    <row r="42" spans="1:7" s="227" customFormat="1" ht="15" customHeight="1">
      <c r="A42" s="230" t="s">
        <v>746</v>
      </c>
      <c r="B42" s="116">
        <v>700</v>
      </c>
      <c r="C42" s="116"/>
      <c r="D42" s="116"/>
      <c r="E42" s="116"/>
      <c r="F42" s="118">
        <f>SUM(B42:E42)</f>
        <v>700</v>
      </c>
      <c r="G42" s="229"/>
    </row>
    <row r="43" spans="1:7" s="227" customFormat="1" ht="15" customHeight="1">
      <c r="A43" s="228" t="s">
        <v>270</v>
      </c>
      <c r="B43" s="118">
        <f>SUM(B40:B42)</f>
        <v>1644</v>
      </c>
      <c r="C43" s="118"/>
      <c r="D43" s="118"/>
      <c r="E43" s="118">
        <f>SUM(E40:E42)</f>
        <v>248188</v>
      </c>
      <c r="F43" s="118">
        <f>SUM(B43:E43)</f>
        <v>249832</v>
      </c>
      <c r="G43" s="229"/>
    </row>
    <row r="44" spans="1:7" s="227" customFormat="1" ht="15" customHeight="1">
      <c r="A44" s="228"/>
      <c r="B44" s="118"/>
      <c r="C44" s="118"/>
      <c r="D44" s="118"/>
      <c r="E44" s="118"/>
      <c r="F44" s="118"/>
      <c r="G44" s="229"/>
    </row>
    <row r="45" spans="1:7" s="232" customFormat="1" ht="15" customHeight="1">
      <c r="A45" s="228" t="s">
        <v>271</v>
      </c>
      <c r="B45" s="118"/>
      <c r="C45" s="118"/>
      <c r="D45" s="118"/>
      <c r="E45" s="118"/>
      <c r="F45" s="118"/>
      <c r="G45" s="231"/>
    </row>
    <row r="46" spans="1:7" s="227" customFormat="1" ht="15" customHeight="1">
      <c r="A46" s="230" t="s">
        <v>1027</v>
      </c>
      <c r="B46" s="116"/>
      <c r="C46" s="116"/>
      <c r="D46" s="116"/>
      <c r="E46" s="116">
        <v>101613</v>
      </c>
      <c r="F46" s="118">
        <f>SUM(B46:E46)</f>
        <v>101613</v>
      </c>
      <c r="G46" s="229"/>
    </row>
    <row r="47" spans="1:7" s="227" customFormat="1" ht="15" customHeight="1">
      <c r="A47" s="228" t="s">
        <v>272</v>
      </c>
      <c r="B47" s="118"/>
      <c r="C47" s="118"/>
      <c r="D47" s="118"/>
      <c r="E47" s="118">
        <f>SUM(E46)</f>
        <v>101613</v>
      </c>
      <c r="F47" s="118">
        <f>SUM(B47:E47)</f>
        <v>101613</v>
      </c>
      <c r="G47" s="229"/>
    </row>
    <row r="48" spans="1:7" s="227" customFormat="1" ht="15" customHeight="1">
      <c r="A48" s="228"/>
      <c r="B48" s="118"/>
      <c r="C48" s="118"/>
      <c r="D48" s="118"/>
      <c r="E48" s="118"/>
      <c r="F48" s="118"/>
      <c r="G48" s="229"/>
    </row>
    <row r="49" spans="1:7" s="232" customFormat="1" ht="15" customHeight="1">
      <c r="A49" s="228" t="s">
        <v>273</v>
      </c>
      <c r="B49" s="118"/>
      <c r="C49" s="118"/>
      <c r="D49" s="118"/>
      <c r="E49" s="118"/>
      <c r="F49" s="118"/>
      <c r="G49" s="231"/>
    </row>
    <row r="50" spans="1:7" s="15" customFormat="1" ht="15" customHeight="1">
      <c r="A50" s="230" t="s">
        <v>1027</v>
      </c>
      <c r="B50" s="116"/>
      <c r="C50" s="116"/>
      <c r="D50" s="116"/>
      <c r="E50" s="116">
        <v>110110</v>
      </c>
      <c r="F50" s="118">
        <f>SUM(B50:E50)</f>
        <v>110110</v>
      </c>
      <c r="G50" s="63"/>
    </row>
    <row r="51" spans="1:7" s="15" customFormat="1" ht="15" customHeight="1">
      <c r="A51" s="230" t="s">
        <v>1024</v>
      </c>
      <c r="B51" s="116">
        <v>3200</v>
      </c>
      <c r="C51" s="116"/>
      <c r="D51" s="116"/>
      <c r="E51" s="116"/>
      <c r="F51" s="118">
        <f aca="true" t="shared" si="1" ref="F51:F57">SUM(B51:E51)</f>
        <v>3200</v>
      </c>
      <c r="G51" s="63"/>
    </row>
    <row r="52" spans="1:7" s="15" customFormat="1" ht="15" customHeight="1">
      <c r="A52" s="230" t="s">
        <v>274</v>
      </c>
      <c r="B52" s="116"/>
      <c r="C52" s="116"/>
      <c r="D52" s="116">
        <v>7800</v>
      </c>
      <c r="E52" s="116"/>
      <c r="F52" s="118">
        <f t="shared" si="1"/>
        <v>7800</v>
      </c>
      <c r="G52" s="63"/>
    </row>
    <row r="53" spans="1:7" s="15" customFormat="1" ht="15" customHeight="1">
      <c r="A53" s="230" t="s">
        <v>275</v>
      </c>
      <c r="B53" s="116">
        <v>48295</v>
      </c>
      <c r="C53" s="116"/>
      <c r="D53" s="116"/>
      <c r="E53" s="116"/>
      <c r="F53" s="118">
        <f t="shared" si="1"/>
        <v>48295</v>
      </c>
      <c r="G53" s="63"/>
    </row>
    <row r="54" spans="1:7" s="15" customFormat="1" ht="15" customHeight="1">
      <c r="A54" s="230" t="s">
        <v>753</v>
      </c>
      <c r="B54" s="116">
        <v>932</v>
      </c>
      <c r="C54" s="116"/>
      <c r="D54" s="116"/>
      <c r="E54" s="116"/>
      <c r="F54" s="118">
        <f t="shared" si="1"/>
        <v>932</v>
      </c>
      <c r="G54" s="63"/>
    </row>
    <row r="55" spans="1:7" s="15" customFormat="1" ht="15" customHeight="1">
      <c r="A55" s="230" t="s">
        <v>243</v>
      </c>
      <c r="B55" s="116">
        <v>7120</v>
      </c>
      <c r="C55" s="116"/>
      <c r="D55" s="116"/>
      <c r="E55" s="116"/>
      <c r="F55" s="118">
        <f t="shared" si="1"/>
        <v>7120</v>
      </c>
      <c r="G55" s="63"/>
    </row>
    <row r="56" spans="1:7" s="15" customFormat="1" ht="15" customHeight="1">
      <c r="A56" s="230" t="s">
        <v>754</v>
      </c>
      <c r="B56" s="116">
        <v>3200</v>
      </c>
      <c r="C56" s="116"/>
      <c r="D56" s="116"/>
      <c r="E56" s="116"/>
      <c r="F56" s="118">
        <f t="shared" si="1"/>
        <v>3200</v>
      </c>
      <c r="G56" s="63"/>
    </row>
    <row r="57" spans="1:7" s="26" customFormat="1" ht="15" customHeight="1">
      <c r="A57" s="228" t="s">
        <v>276</v>
      </c>
      <c r="B57" s="118">
        <f>SUM(B50:B56)</f>
        <v>62747</v>
      </c>
      <c r="C57" s="118">
        <v>0</v>
      </c>
      <c r="D57" s="118">
        <f>SUM(D50:D56)</f>
        <v>7800</v>
      </c>
      <c r="E57" s="118">
        <v>110622</v>
      </c>
      <c r="F57" s="118">
        <f t="shared" si="1"/>
        <v>181169</v>
      </c>
      <c r="G57" s="64"/>
    </row>
    <row r="58" spans="1:7" s="26" customFormat="1" ht="15" customHeight="1">
      <c r="A58" s="228"/>
      <c r="B58" s="118"/>
      <c r="C58" s="118"/>
      <c r="D58" s="118"/>
      <c r="E58" s="118"/>
      <c r="F58" s="118"/>
      <c r="G58" s="64"/>
    </row>
    <row r="59" spans="1:7" s="232" customFormat="1" ht="15" customHeight="1">
      <c r="A59" s="228" t="s">
        <v>277</v>
      </c>
      <c r="B59" s="118"/>
      <c r="C59" s="118"/>
      <c r="D59" s="118"/>
      <c r="E59" s="118"/>
      <c r="F59" s="118"/>
      <c r="G59" s="231"/>
    </row>
    <row r="60" spans="1:7" s="232" customFormat="1" ht="15" customHeight="1">
      <c r="A60" s="230" t="s">
        <v>278</v>
      </c>
      <c r="B60" s="118">
        <v>2235</v>
      </c>
      <c r="C60" s="118"/>
      <c r="D60" s="118">
        <v>3465</v>
      </c>
      <c r="E60" s="118"/>
      <c r="F60" s="118">
        <f>SUM(B60:E60)</f>
        <v>5700</v>
      </c>
      <c r="G60" s="231"/>
    </row>
    <row r="61" spans="1:7" s="232" customFormat="1" ht="15" customHeight="1">
      <c r="A61" s="230" t="s">
        <v>279</v>
      </c>
      <c r="B61" s="116">
        <v>8300</v>
      </c>
      <c r="C61" s="118"/>
      <c r="D61" s="116">
        <v>2140</v>
      </c>
      <c r="E61" s="118"/>
      <c r="F61" s="118">
        <f>SUM(B61:E61)</f>
        <v>10440</v>
      </c>
      <c r="G61" s="231"/>
    </row>
    <row r="62" spans="1:7" s="232" customFormat="1" ht="15" customHeight="1">
      <c r="A62" s="230" t="s">
        <v>280</v>
      </c>
      <c r="B62" s="116">
        <v>200</v>
      </c>
      <c r="C62" s="118"/>
      <c r="D62" s="118"/>
      <c r="E62" s="118"/>
      <c r="F62" s="118">
        <f>SUM(B62:E62)</f>
        <v>200</v>
      </c>
      <c r="G62" s="231"/>
    </row>
    <row r="63" spans="1:7" s="227" customFormat="1" ht="15" customHeight="1">
      <c r="A63" s="230" t="s">
        <v>1027</v>
      </c>
      <c r="B63" s="116"/>
      <c r="C63" s="116"/>
      <c r="D63" s="116"/>
      <c r="E63" s="116">
        <v>58587</v>
      </c>
      <c r="F63" s="118">
        <f>SUM(B63:E63)</f>
        <v>58587</v>
      </c>
      <c r="G63" s="229"/>
    </row>
    <row r="64" spans="1:7" s="227" customFormat="1" ht="15" customHeight="1">
      <c r="A64" s="228" t="s">
        <v>281</v>
      </c>
      <c r="B64" s="118">
        <f>SUM(B60:B63)</f>
        <v>10735</v>
      </c>
      <c r="C64" s="118">
        <f>SUM(C60:C63)</f>
        <v>0</v>
      </c>
      <c r="D64" s="118">
        <f>SUM(D60:D63)</f>
        <v>5605</v>
      </c>
      <c r="E64" s="118">
        <f>SUM(E60:E63)</f>
        <v>58587</v>
      </c>
      <c r="F64" s="118">
        <f>SUM(B64:E64)</f>
        <v>74927</v>
      </c>
      <c r="G64" s="229"/>
    </row>
    <row r="65" spans="1:7" s="26" customFormat="1" ht="15" customHeight="1">
      <c r="A65" s="228"/>
      <c r="B65" s="118"/>
      <c r="C65" s="118"/>
      <c r="D65" s="118"/>
      <c r="E65" s="118"/>
      <c r="F65" s="118"/>
      <c r="G65" s="64"/>
    </row>
    <row r="66" spans="1:7" s="26" customFormat="1" ht="15" customHeight="1">
      <c r="A66" s="228"/>
      <c r="B66" s="118"/>
      <c r="C66" s="118"/>
      <c r="D66" s="118"/>
      <c r="E66" s="118"/>
      <c r="F66" s="118"/>
      <c r="G66" s="64"/>
    </row>
    <row r="67" spans="1:7" s="227" customFormat="1" ht="15" customHeight="1">
      <c r="A67" s="228" t="s">
        <v>282</v>
      </c>
      <c r="B67" s="118"/>
      <c r="C67" s="118"/>
      <c r="D67" s="118"/>
      <c r="E67" s="118"/>
      <c r="F67" s="118"/>
      <c r="G67" s="229"/>
    </row>
    <row r="68" spans="1:7" s="227" customFormat="1" ht="15" customHeight="1">
      <c r="A68" s="228" t="s">
        <v>283</v>
      </c>
      <c r="B68" s="118">
        <f>B27+B37+B43+B57+B64</f>
        <v>136675</v>
      </c>
      <c r="C68" s="118">
        <v>0</v>
      </c>
      <c r="D68" s="118">
        <f>D27+D37+D43+D57+D64</f>
        <v>21342</v>
      </c>
      <c r="E68" s="118">
        <f>E27+E37+E43+E47+E57+E64</f>
        <v>888043</v>
      </c>
      <c r="F68" s="118">
        <f>F27+F37+F43+F47+F57+F64</f>
        <v>1046060</v>
      </c>
      <c r="G68" s="229"/>
    </row>
    <row r="69" spans="1:7" s="227" customFormat="1" ht="15" customHeight="1">
      <c r="A69" s="228"/>
      <c r="B69" s="118"/>
      <c r="C69" s="118"/>
      <c r="D69" s="118"/>
      <c r="E69" s="118"/>
      <c r="F69" s="118"/>
      <c r="G69" s="229"/>
    </row>
    <row r="70" spans="1:7" s="227" customFormat="1" ht="15" customHeight="1">
      <c r="A70" s="230" t="s">
        <v>284</v>
      </c>
      <c r="B70" s="116">
        <v>0</v>
      </c>
      <c r="C70" s="116">
        <v>0</v>
      </c>
      <c r="D70" s="116">
        <v>0</v>
      </c>
      <c r="E70" s="116"/>
      <c r="F70" s="116">
        <v>0</v>
      </c>
      <c r="G70" s="229"/>
    </row>
    <row r="71" spans="1:7" s="227" customFormat="1" ht="15" customHeight="1">
      <c r="A71" s="228" t="s">
        <v>285</v>
      </c>
      <c r="B71" s="118">
        <f>SUM(B68:B70)</f>
        <v>136675</v>
      </c>
      <c r="C71" s="118">
        <f>SUM(C68:C70)</f>
        <v>0</v>
      </c>
      <c r="D71" s="118">
        <f>SUM(D68:D70)</f>
        <v>21342</v>
      </c>
      <c r="E71" s="118">
        <f>SUM(E68:E70)</f>
        <v>888043</v>
      </c>
      <c r="F71" s="118">
        <f>SUM(F68:F70)</f>
        <v>1046060</v>
      </c>
      <c r="G71" s="229"/>
    </row>
    <row r="72" spans="2:7" ht="15" customHeight="1">
      <c r="B72" s="233"/>
      <c r="C72" s="233"/>
      <c r="D72" s="233"/>
      <c r="E72" s="233"/>
      <c r="F72" s="233"/>
      <c r="G72" s="233"/>
    </row>
    <row r="73" spans="2:7" ht="15" customHeight="1">
      <c r="B73" s="233"/>
      <c r="C73" s="233"/>
      <c r="D73" s="233"/>
      <c r="E73" s="233"/>
      <c r="F73" s="233"/>
      <c r="G73" s="233"/>
    </row>
    <row r="74" spans="2:7" ht="15" customHeight="1">
      <c r="B74" s="233"/>
      <c r="C74" s="233"/>
      <c r="D74" s="233"/>
      <c r="E74" s="233"/>
      <c r="F74" s="233"/>
      <c r="G74" s="233"/>
    </row>
    <row r="75" spans="2:7" ht="15" customHeight="1">
      <c r="B75" s="233"/>
      <c r="C75" s="233"/>
      <c r="D75" s="233"/>
      <c r="E75" s="233"/>
      <c r="F75" s="233"/>
      <c r="G75" s="233"/>
    </row>
    <row r="76" spans="2:7" ht="15" customHeight="1">
      <c r="B76" s="233"/>
      <c r="C76" s="233"/>
      <c r="D76" s="233"/>
      <c r="E76" s="233"/>
      <c r="F76" s="233"/>
      <c r="G76" s="233"/>
    </row>
    <row r="77" spans="2:7" ht="15" customHeight="1">
      <c r="B77" s="233"/>
      <c r="C77" s="233"/>
      <c r="D77" s="233"/>
      <c r="E77" s="233"/>
      <c r="F77" s="233"/>
      <c r="G77" s="233"/>
    </row>
    <row r="78" spans="2:7" ht="15" customHeight="1">
      <c r="B78" s="233"/>
      <c r="C78" s="233"/>
      <c r="D78" s="233"/>
      <c r="E78" s="233"/>
      <c r="F78" s="233"/>
      <c r="G78" s="233"/>
    </row>
    <row r="79" spans="1:7" ht="15" customHeight="1">
      <c r="A79"/>
      <c r="B79" s="233"/>
      <c r="C79" s="233"/>
      <c r="D79" s="233"/>
      <c r="E79" s="233"/>
      <c r="F79" s="233"/>
      <c r="G79" s="233"/>
    </row>
    <row r="80" spans="1:7" ht="15" customHeight="1">
      <c r="A80"/>
      <c r="B80" s="233"/>
      <c r="C80" s="233"/>
      <c r="D80" s="233"/>
      <c r="E80" s="233"/>
      <c r="F80" s="233"/>
      <c r="G80" s="233"/>
    </row>
    <row r="81" spans="1:7" ht="15" customHeight="1">
      <c r="A81"/>
      <c r="B81" s="233"/>
      <c r="C81" s="233"/>
      <c r="D81" s="233"/>
      <c r="E81" s="233"/>
      <c r="F81" s="233"/>
      <c r="G81" s="233"/>
    </row>
    <row r="82" spans="1:7" ht="15" customHeight="1">
      <c r="A82"/>
      <c r="B82" s="233"/>
      <c r="C82" s="233"/>
      <c r="D82" s="233"/>
      <c r="E82" s="233"/>
      <c r="F82" s="233"/>
      <c r="G82" s="233"/>
    </row>
    <row r="83" spans="1:7" ht="15" customHeight="1">
      <c r="A83"/>
      <c r="B83" s="233"/>
      <c r="C83" s="233"/>
      <c r="D83" s="233"/>
      <c r="E83" s="233"/>
      <c r="F83" s="233"/>
      <c r="G83" s="233"/>
    </row>
    <row r="84" spans="1:7" ht="15" customHeight="1">
      <c r="A84"/>
      <c r="B84" s="233"/>
      <c r="C84" s="233"/>
      <c r="D84" s="233"/>
      <c r="E84" s="233"/>
      <c r="F84" s="233"/>
      <c r="G84" s="233"/>
    </row>
    <row r="85" spans="1:7" ht="15" customHeight="1">
      <c r="A85"/>
      <c r="B85" s="233"/>
      <c r="C85" s="233"/>
      <c r="D85" s="233"/>
      <c r="E85" s="233"/>
      <c r="F85" s="233"/>
      <c r="G85" s="233"/>
    </row>
    <row r="86" spans="1:7" ht="15" customHeight="1">
      <c r="A86"/>
      <c r="B86" s="233"/>
      <c r="C86" s="233"/>
      <c r="D86" s="233"/>
      <c r="E86" s="233"/>
      <c r="F86" s="233"/>
      <c r="G86" s="233"/>
    </row>
    <row r="87" spans="1:7" ht="15" customHeight="1">
      <c r="A87"/>
      <c r="B87" s="233"/>
      <c r="C87" s="233"/>
      <c r="D87" s="233"/>
      <c r="E87" s="233"/>
      <c r="F87" s="233"/>
      <c r="G87" s="233"/>
    </row>
    <row r="88" spans="1:7" ht="15" customHeight="1">
      <c r="A88"/>
      <c r="B88" s="233"/>
      <c r="C88" s="233"/>
      <c r="D88" s="233"/>
      <c r="E88" s="233"/>
      <c r="F88" s="233"/>
      <c r="G88" s="233"/>
    </row>
    <row r="89" spans="1:7" ht="15" customHeight="1">
      <c r="A89"/>
      <c r="B89" s="233"/>
      <c r="C89" s="233"/>
      <c r="D89" s="233"/>
      <c r="E89" s="233"/>
      <c r="F89" s="233"/>
      <c r="G89" s="233"/>
    </row>
    <row r="90" spans="1:7" ht="15" customHeight="1">
      <c r="A90"/>
      <c r="B90" s="233"/>
      <c r="C90" s="233"/>
      <c r="D90" s="233"/>
      <c r="E90" s="233"/>
      <c r="F90" s="233"/>
      <c r="G90" s="233"/>
    </row>
    <row r="91" spans="1:7" ht="15" customHeight="1">
      <c r="A91"/>
      <c r="B91" s="233"/>
      <c r="C91" s="233"/>
      <c r="D91" s="233"/>
      <c r="E91" s="233"/>
      <c r="F91" s="233"/>
      <c r="G91" s="233"/>
    </row>
    <row r="92" spans="1:7" ht="15" customHeight="1">
      <c r="A92"/>
      <c r="B92" s="233"/>
      <c r="C92" s="233"/>
      <c r="D92" s="233"/>
      <c r="E92" s="233"/>
      <c r="F92" s="233"/>
      <c r="G92" s="233"/>
    </row>
    <row r="93" spans="1:7" ht="15" customHeight="1">
      <c r="A93"/>
      <c r="B93" s="233"/>
      <c r="C93" s="233"/>
      <c r="D93" s="233"/>
      <c r="E93" s="233"/>
      <c r="F93" s="233"/>
      <c r="G93" s="233"/>
    </row>
    <row r="94" spans="1:7" ht="15" customHeight="1">
      <c r="A94"/>
      <c r="B94" s="233"/>
      <c r="C94" s="233"/>
      <c r="D94" s="233"/>
      <c r="E94" s="233"/>
      <c r="F94" s="233"/>
      <c r="G94" s="233"/>
    </row>
    <row r="95" spans="1:7" ht="15" customHeight="1">
      <c r="A95"/>
      <c r="B95" s="233"/>
      <c r="C95" s="233"/>
      <c r="D95" s="233"/>
      <c r="E95" s="233"/>
      <c r="F95" s="233"/>
      <c r="G95" s="233"/>
    </row>
    <row r="96" spans="1:7" ht="15" customHeight="1">
      <c r="A96"/>
      <c r="B96" s="233"/>
      <c r="C96" s="233"/>
      <c r="D96" s="233"/>
      <c r="E96" s="233"/>
      <c r="F96" s="233"/>
      <c r="G96" s="233"/>
    </row>
    <row r="97" spans="1:7" ht="15" customHeight="1">
      <c r="A97"/>
      <c r="B97" s="233"/>
      <c r="C97" s="233"/>
      <c r="D97" s="233"/>
      <c r="E97" s="233"/>
      <c r="F97" s="233"/>
      <c r="G97" s="233"/>
    </row>
    <row r="98" spans="1:7" ht="15" customHeight="1">
      <c r="A98"/>
      <c r="B98" s="233"/>
      <c r="C98" s="233"/>
      <c r="D98" s="233"/>
      <c r="E98" s="233"/>
      <c r="F98" s="233"/>
      <c r="G98" s="233"/>
    </row>
    <row r="99" spans="1:7" ht="15" customHeight="1">
      <c r="A99"/>
      <c r="B99" s="233"/>
      <c r="C99" s="233"/>
      <c r="D99" s="233"/>
      <c r="E99" s="233"/>
      <c r="F99" s="233"/>
      <c r="G99" s="233"/>
    </row>
    <row r="100" spans="1:7" ht="15" customHeight="1">
      <c r="A100"/>
      <c r="B100" s="233"/>
      <c r="C100" s="233"/>
      <c r="D100" s="233"/>
      <c r="E100" s="233"/>
      <c r="F100" s="233"/>
      <c r="G100" s="233"/>
    </row>
    <row r="101" spans="1:7" ht="15" customHeight="1">
      <c r="A101"/>
      <c r="B101" s="233"/>
      <c r="C101" s="233"/>
      <c r="D101" s="233"/>
      <c r="E101" s="233"/>
      <c r="F101" s="233"/>
      <c r="G101" s="233"/>
    </row>
    <row r="102" spans="1:7" ht="15" customHeight="1">
      <c r="A102"/>
      <c r="B102" s="233"/>
      <c r="C102" s="233"/>
      <c r="D102" s="233"/>
      <c r="E102" s="233"/>
      <c r="F102" s="233"/>
      <c r="G102" s="233"/>
    </row>
    <row r="103" spans="1:7" ht="15" customHeight="1">
      <c r="A103"/>
      <c r="B103" s="233"/>
      <c r="C103" s="233"/>
      <c r="D103" s="233"/>
      <c r="E103" s="233"/>
      <c r="F103" s="233"/>
      <c r="G103" s="233"/>
    </row>
    <row r="104" spans="1:7" ht="15" customHeight="1">
      <c r="A104"/>
      <c r="B104" s="233"/>
      <c r="C104" s="233"/>
      <c r="D104" s="233"/>
      <c r="E104" s="233"/>
      <c r="F104" s="233"/>
      <c r="G104" s="233"/>
    </row>
    <row r="105" spans="1:7" ht="15" customHeight="1">
      <c r="A105"/>
      <c r="B105" s="233"/>
      <c r="C105" s="233"/>
      <c r="D105" s="233"/>
      <c r="E105" s="233"/>
      <c r="F105" s="233"/>
      <c r="G105" s="233"/>
    </row>
    <row r="106" spans="1:7" ht="15" customHeight="1">
      <c r="A106"/>
      <c r="B106" s="233"/>
      <c r="C106" s="233"/>
      <c r="D106" s="233"/>
      <c r="E106" s="233"/>
      <c r="F106" s="233"/>
      <c r="G106" s="233"/>
    </row>
    <row r="107" spans="1:7" ht="15" customHeight="1">
      <c r="A107"/>
      <c r="B107" s="233"/>
      <c r="C107" s="233"/>
      <c r="D107" s="233"/>
      <c r="E107" s="233"/>
      <c r="F107" s="233"/>
      <c r="G107" s="233"/>
    </row>
    <row r="108" spans="1:7" ht="15" customHeight="1">
      <c r="A108"/>
      <c r="B108" s="233"/>
      <c r="C108" s="233"/>
      <c r="D108" s="233"/>
      <c r="E108" s="233"/>
      <c r="F108" s="233"/>
      <c r="G108" s="233"/>
    </row>
    <row r="109" spans="1:7" ht="15" customHeight="1">
      <c r="A109"/>
      <c r="B109" s="233"/>
      <c r="C109" s="233"/>
      <c r="D109" s="233"/>
      <c r="E109" s="233"/>
      <c r="F109" s="233"/>
      <c r="G109" s="233"/>
    </row>
    <row r="110" spans="1:7" ht="15" customHeight="1">
      <c r="A110"/>
      <c r="B110" s="233"/>
      <c r="C110" s="233"/>
      <c r="D110" s="233"/>
      <c r="E110" s="233"/>
      <c r="F110" s="233"/>
      <c r="G110" s="233"/>
    </row>
    <row r="111" spans="1:7" ht="15" customHeight="1">
      <c r="A111"/>
      <c r="B111" s="233"/>
      <c r="C111" s="233"/>
      <c r="D111" s="233"/>
      <c r="E111" s="233"/>
      <c r="F111" s="233"/>
      <c r="G111" s="233"/>
    </row>
    <row r="112" spans="1:7" ht="15" customHeight="1">
      <c r="A112"/>
      <c r="B112" s="233"/>
      <c r="C112" s="233"/>
      <c r="D112" s="233"/>
      <c r="E112" s="233"/>
      <c r="F112" s="233"/>
      <c r="G112" s="233"/>
    </row>
    <row r="113" spans="1:7" ht="15" customHeight="1">
      <c r="A113"/>
      <c r="B113" s="233"/>
      <c r="C113" s="233"/>
      <c r="D113" s="233"/>
      <c r="E113" s="233"/>
      <c r="F113" s="233"/>
      <c r="G113" s="233"/>
    </row>
    <row r="114" spans="1:7" ht="15" customHeight="1">
      <c r="A114"/>
      <c r="B114" s="233"/>
      <c r="C114" s="233"/>
      <c r="D114" s="233"/>
      <c r="E114" s="233"/>
      <c r="F114" s="233"/>
      <c r="G114" s="233"/>
    </row>
    <row r="115" spans="1:7" ht="15" customHeight="1">
      <c r="A115"/>
      <c r="B115" s="233"/>
      <c r="C115" s="233"/>
      <c r="D115" s="233"/>
      <c r="E115" s="233"/>
      <c r="F115" s="233"/>
      <c r="G115" s="233"/>
    </row>
    <row r="116" spans="1:7" ht="15" customHeight="1">
      <c r="A116"/>
      <c r="B116" s="233"/>
      <c r="C116" s="233"/>
      <c r="D116" s="233"/>
      <c r="E116" s="233"/>
      <c r="F116" s="233"/>
      <c r="G116" s="233"/>
    </row>
    <row r="117" spans="1:7" ht="15" customHeight="1">
      <c r="A117"/>
      <c r="B117" s="233"/>
      <c r="C117" s="233"/>
      <c r="D117" s="233"/>
      <c r="E117" s="233"/>
      <c r="F117" s="233"/>
      <c r="G117" s="233"/>
    </row>
    <row r="118" spans="1:7" ht="15" customHeight="1">
      <c r="A118"/>
      <c r="B118" s="233"/>
      <c r="C118" s="233"/>
      <c r="D118" s="233"/>
      <c r="E118" s="233"/>
      <c r="F118" s="233"/>
      <c r="G118" s="233"/>
    </row>
    <row r="119" spans="1:7" ht="15" customHeight="1">
      <c r="A119"/>
      <c r="B119" s="233"/>
      <c r="C119" s="233"/>
      <c r="D119" s="233"/>
      <c r="E119" s="233"/>
      <c r="F119" s="233"/>
      <c r="G119" s="233"/>
    </row>
    <row r="120" spans="1:7" ht="15" customHeight="1">
      <c r="A120"/>
      <c r="B120" s="233"/>
      <c r="C120" s="233"/>
      <c r="D120" s="233"/>
      <c r="E120" s="233"/>
      <c r="F120" s="233"/>
      <c r="G120" s="233"/>
    </row>
    <row r="121" spans="1:7" ht="15" customHeight="1">
      <c r="A121"/>
      <c r="B121" s="233"/>
      <c r="C121" s="233"/>
      <c r="D121" s="233"/>
      <c r="E121" s="233"/>
      <c r="F121" s="233"/>
      <c r="G121" s="233"/>
    </row>
    <row r="122" spans="1:7" ht="15" customHeight="1">
      <c r="A122"/>
      <c r="B122" s="233"/>
      <c r="C122" s="233"/>
      <c r="D122" s="233"/>
      <c r="E122" s="233"/>
      <c r="F122" s="233"/>
      <c r="G122" s="233"/>
    </row>
    <row r="123" spans="1:7" ht="15" customHeight="1">
      <c r="A123"/>
      <c r="B123" s="233"/>
      <c r="C123" s="233"/>
      <c r="D123" s="233"/>
      <c r="E123" s="233"/>
      <c r="F123" s="233"/>
      <c r="G123" s="233"/>
    </row>
    <row r="124" spans="1:7" ht="15" customHeight="1">
      <c r="A124"/>
      <c r="B124" s="233"/>
      <c r="C124" s="233"/>
      <c r="D124" s="233"/>
      <c r="E124" s="233"/>
      <c r="F124" s="233"/>
      <c r="G124" s="233"/>
    </row>
    <row r="125" spans="1:7" ht="15" customHeight="1">
      <c r="A125"/>
      <c r="B125" s="233"/>
      <c r="C125" s="233"/>
      <c r="D125" s="233"/>
      <c r="E125" s="233"/>
      <c r="F125" s="233"/>
      <c r="G125" s="233"/>
    </row>
    <row r="126" spans="1:7" ht="15" customHeight="1">
      <c r="A126"/>
      <c r="B126" s="233"/>
      <c r="C126" s="233"/>
      <c r="D126" s="233"/>
      <c r="E126" s="233"/>
      <c r="F126" s="233"/>
      <c r="G126" s="233"/>
    </row>
  </sheetData>
  <mergeCells count="11">
    <mergeCell ref="A5:F5"/>
    <mergeCell ref="A8:A9"/>
    <mergeCell ref="B8:B9"/>
    <mergeCell ref="C8:C9"/>
    <mergeCell ref="D8:D9"/>
    <mergeCell ref="E8:E9"/>
    <mergeCell ref="F8:F9"/>
    <mergeCell ref="E1:F1"/>
    <mergeCell ref="A2:F2"/>
    <mergeCell ref="A3:F3"/>
    <mergeCell ref="A4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50"/>
  </sheetPr>
  <dimension ref="A1:K29"/>
  <sheetViews>
    <sheetView workbookViewId="0" topLeftCell="A1">
      <selection activeCell="K19" sqref="K19"/>
    </sheetView>
  </sheetViews>
  <sheetFormatPr defaultColWidth="9.140625" defaultRowHeight="12.75"/>
  <cols>
    <col min="1" max="1" width="36.57421875" style="0" customWidth="1"/>
    <col min="2" max="2" width="10.00390625" style="0" customWidth="1"/>
    <col min="3" max="3" width="11.57421875" style="0" bestFit="1" customWidth="1"/>
    <col min="5" max="5" width="9.57421875" style="0" customWidth="1"/>
    <col min="6" max="6" width="10.57421875" style="0" customWidth="1"/>
    <col min="7" max="7" width="13.28125" style="0" bestFit="1" customWidth="1"/>
    <col min="8" max="8" width="10.28125" style="0" customWidth="1"/>
    <col min="9" max="9" width="9.57421875" style="0" customWidth="1"/>
    <col min="10" max="10" width="9.7109375" style="0" customWidth="1"/>
    <col min="11" max="11" width="10.57421875" style="0" customWidth="1"/>
  </cols>
  <sheetData>
    <row r="1" spans="10:11" ht="15.75">
      <c r="J1" s="410" t="s">
        <v>1462</v>
      </c>
      <c r="K1" s="410"/>
    </row>
    <row r="2" spans="1:11" s="1" customFormat="1" ht="15.75">
      <c r="A2" s="396" t="s">
        <v>354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</row>
    <row r="3" spans="1:11" s="1" customFormat="1" ht="15.75">
      <c r="A3" s="396" t="s">
        <v>519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</row>
    <row r="4" spans="1:11" s="1" customFormat="1" ht="15.75">
      <c r="A4" s="396" t="s">
        <v>1463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</row>
    <row r="5" spans="1:11" s="1" customFormat="1" ht="15.75">
      <c r="A5" s="396" t="s">
        <v>1268</v>
      </c>
      <c r="B5" s="396"/>
      <c r="C5" s="396"/>
      <c r="D5" s="396"/>
      <c r="E5" s="396"/>
      <c r="F5" s="396"/>
      <c r="G5" s="396"/>
      <c r="H5" s="396"/>
      <c r="I5" s="396"/>
      <c r="J5" s="396"/>
      <c r="K5" s="396"/>
    </row>
    <row r="6" spans="1:11" s="1" customFormat="1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9" s="1" customFormat="1" ht="15.75">
      <c r="A7" s="101"/>
      <c r="B7" s="3"/>
      <c r="C7" s="3"/>
      <c r="D7" s="3"/>
      <c r="E7" s="3"/>
      <c r="F7" s="3"/>
      <c r="G7" s="3"/>
      <c r="H7" s="3"/>
      <c r="I7" s="3"/>
    </row>
    <row r="8" spans="1:11" s="17" customFormat="1" ht="24.75" customHeight="1">
      <c r="A8" s="418" t="s">
        <v>1269</v>
      </c>
      <c r="B8" s="418" t="s">
        <v>1464</v>
      </c>
      <c r="C8" s="418" t="s">
        <v>1465</v>
      </c>
      <c r="D8" s="418" t="s">
        <v>1466</v>
      </c>
      <c r="E8" s="418" t="s">
        <v>674</v>
      </c>
      <c r="F8" s="418" t="s">
        <v>575</v>
      </c>
      <c r="G8" s="418" t="s">
        <v>567</v>
      </c>
      <c r="H8" s="418" t="s">
        <v>1467</v>
      </c>
      <c r="I8" s="418" t="s">
        <v>568</v>
      </c>
      <c r="J8" s="418" t="s">
        <v>569</v>
      </c>
      <c r="K8" s="382" t="s">
        <v>360</v>
      </c>
    </row>
    <row r="9" spans="1:11" s="17" customFormat="1" ht="43.5" customHeight="1">
      <c r="A9" s="419"/>
      <c r="B9" s="419"/>
      <c r="C9" s="419"/>
      <c r="D9" s="419"/>
      <c r="E9" s="419"/>
      <c r="F9" s="419"/>
      <c r="G9" s="419"/>
      <c r="H9" s="419"/>
      <c r="I9" s="419"/>
      <c r="J9" s="419"/>
      <c r="K9" s="371"/>
    </row>
    <row r="10" spans="2:11" s="17" customFormat="1" ht="15" customHeight="1">
      <c r="B10" s="102"/>
      <c r="C10" s="102"/>
      <c r="D10" s="102"/>
      <c r="E10" s="102"/>
      <c r="F10" s="102"/>
      <c r="G10" s="102"/>
      <c r="H10" s="102"/>
      <c r="I10" s="102"/>
      <c r="J10" s="102"/>
      <c r="K10" s="103"/>
    </row>
    <row r="11" spans="1:11" s="1" customFormat="1" ht="24.75" customHeight="1">
      <c r="A11" s="74" t="s">
        <v>1258</v>
      </c>
      <c r="B11" s="12">
        <v>171425</v>
      </c>
      <c r="C11" s="12">
        <v>48033</v>
      </c>
      <c r="D11" s="12">
        <v>39117</v>
      </c>
      <c r="E11" s="12">
        <f>SUM(B11:D11)</f>
        <v>258575</v>
      </c>
      <c r="F11" s="12">
        <v>76364</v>
      </c>
      <c r="G11" s="12">
        <v>241830</v>
      </c>
      <c r="H11" s="12">
        <v>129386</v>
      </c>
      <c r="I11" s="12"/>
      <c r="J11" s="12">
        <v>34635</v>
      </c>
      <c r="K11" s="12">
        <f aca="true" t="shared" si="0" ref="K11:K17">SUM(E11:J11)</f>
        <v>740790</v>
      </c>
    </row>
    <row r="12" spans="1:11" s="1" customFormat="1" ht="24.75" customHeight="1">
      <c r="A12" s="70" t="s">
        <v>1260</v>
      </c>
      <c r="B12" s="11">
        <f>'Gamesz műk.kiad.szf'!B24</f>
        <v>110638</v>
      </c>
      <c r="C12" s="11">
        <f>'Gamesz műk.kiad.szf'!C24</f>
        <v>32017</v>
      </c>
      <c r="D12" s="11">
        <f>'Gamesz műk.kiad.szf'!D24</f>
        <v>3867</v>
      </c>
      <c r="E12" s="12">
        <f aca="true" t="shared" si="1" ref="E12:E17">SUM(B12:D12)</f>
        <v>146522</v>
      </c>
      <c r="F12" s="11">
        <f>'Gamesz műk.kiad.szf'!F24</f>
        <v>40636</v>
      </c>
      <c r="G12" s="11">
        <f>'Gamesz műk.kiad.szf'!G24</f>
        <v>121513</v>
      </c>
      <c r="H12" s="11">
        <f>'Gamesz műk.kiad.szf'!H24</f>
        <v>0</v>
      </c>
      <c r="I12" s="11">
        <f>'Gamesz műk.kiad.szf'!I24</f>
        <v>0</v>
      </c>
      <c r="J12" s="11">
        <v>0</v>
      </c>
      <c r="K12" s="12">
        <f t="shared" si="0"/>
        <v>308671</v>
      </c>
    </row>
    <row r="13" spans="1:11" s="1" customFormat="1" ht="24.75" customHeight="1">
      <c r="A13" s="70" t="s">
        <v>1261</v>
      </c>
      <c r="B13" s="11">
        <f>'Gamesz műk.kiad.szf'!B30</f>
        <v>72700</v>
      </c>
      <c r="C13" s="11">
        <f>'Gamesz műk.kiad.szf'!C30</f>
        <v>17082</v>
      </c>
      <c r="D13" s="11">
        <f>'Gamesz műk.kiad.szf'!D30</f>
        <v>3190</v>
      </c>
      <c r="E13" s="12">
        <f t="shared" si="1"/>
        <v>92972</v>
      </c>
      <c r="F13" s="11">
        <f>'Gamesz műk.kiad.szf'!F30</f>
        <v>26989</v>
      </c>
      <c r="G13" s="11">
        <f>'Gamesz műk.kiad.szf'!G30</f>
        <v>14365</v>
      </c>
      <c r="H13" s="11">
        <f>'Gamesz műk.kiad.szf'!H30</f>
        <v>0</v>
      </c>
      <c r="I13" s="11">
        <f>'Gamesz műk.kiad.szf'!I30</f>
        <v>1200</v>
      </c>
      <c r="J13" s="11">
        <v>0</v>
      </c>
      <c r="K13" s="12">
        <f t="shared" si="0"/>
        <v>135526</v>
      </c>
    </row>
    <row r="14" spans="1:11" s="1" customFormat="1" ht="24.75" customHeight="1">
      <c r="A14" s="70" t="s">
        <v>512</v>
      </c>
      <c r="B14" s="11">
        <f>'Gamesz műk.kiad.szf'!B37</f>
        <v>136149</v>
      </c>
      <c r="C14" s="11">
        <f>'Gamesz műk.kiad.szf'!C37</f>
        <v>27935</v>
      </c>
      <c r="D14" s="11">
        <f>'Gamesz műk.kiad.szf'!D37</f>
        <v>800</v>
      </c>
      <c r="E14" s="12">
        <f t="shared" si="1"/>
        <v>164884</v>
      </c>
      <c r="F14" s="11">
        <f>'Gamesz műk.kiad.szf'!F37</f>
        <v>47492</v>
      </c>
      <c r="G14" s="11">
        <f>'Gamesz műk.kiad.szf'!G37</f>
        <v>37562</v>
      </c>
      <c r="H14" s="11">
        <f>'Gamesz műk.kiad.szf'!H37</f>
        <v>0</v>
      </c>
      <c r="I14" s="11">
        <f>'Gamesz műk.kiad.szf'!I37</f>
        <v>1200</v>
      </c>
      <c r="J14" s="11">
        <v>0</v>
      </c>
      <c r="K14" s="12">
        <f t="shared" si="0"/>
        <v>251138</v>
      </c>
    </row>
    <row r="15" spans="1:11" s="1" customFormat="1" ht="24.75" customHeight="1">
      <c r="A15" s="70" t="s">
        <v>513</v>
      </c>
      <c r="B15" s="11">
        <f>'Gamesz műk.kiad.szf'!B41</f>
        <v>53577</v>
      </c>
      <c r="C15" s="11">
        <f>'Gamesz műk.kiad.szf'!C41</f>
        <v>13735</v>
      </c>
      <c r="D15" s="11">
        <f>'Gamesz műk.kiad.szf'!D41</f>
        <v>157</v>
      </c>
      <c r="E15" s="12">
        <f t="shared" si="1"/>
        <v>67469</v>
      </c>
      <c r="F15" s="11">
        <f>'Gamesz műk.kiad.szf'!F41</f>
        <v>19265</v>
      </c>
      <c r="G15" s="11">
        <f>'Gamesz műk.kiad.szf'!G41</f>
        <v>15072</v>
      </c>
      <c r="H15" s="11">
        <f>'Gamesz műk.kiad.szf'!H41</f>
        <v>0</v>
      </c>
      <c r="I15" s="11">
        <f>'Gamesz műk.kiad.szf'!I41</f>
        <v>0</v>
      </c>
      <c r="J15" s="11">
        <v>0</v>
      </c>
      <c r="K15" s="12">
        <f t="shared" si="0"/>
        <v>101806</v>
      </c>
    </row>
    <row r="16" spans="1:11" s="1" customFormat="1" ht="24.75" customHeight="1">
      <c r="A16" s="70" t="s">
        <v>514</v>
      </c>
      <c r="B16" s="11">
        <f>'Gamesz műk.kiad.szf'!B53</f>
        <v>77589</v>
      </c>
      <c r="C16" s="11">
        <f>'Gamesz műk.kiad.szf'!C53</f>
        <v>21349</v>
      </c>
      <c r="D16" s="11">
        <f>'Gamesz műk.kiad.szf'!D53</f>
        <v>737</v>
      </c>
      <c r="E16" s="12">
        <f t="shared" si="1"/>
        <v>99675</v>
      </c>
      <c r="F16" s="11">
        <f>'Gamesz műk.kiad.szf'!F53</f>
        <v>27970</v>
      </c>
      <c r="G16" s="11">
        <f>'Gamesz műk.kiad.szf'!G53</f>
        <v>54180</v>
      </c>
      <c r="H16" s="11">
        <f>'Gamesz műk.kiad.szf'!H53</f>
        <v>0</v>
      </c>
      <c r="I16" s="11">
        <f>'Gamesz műk.kiad.szf'!I53</f>
        <v>0</v>
      </c>
      <c r="J16" s="11">
        <v>0</v>
      </c>
      <c r="K16" s="12">
        <f t="shared" si="0"/>
        <v>181825</v>
      </c>
    </row>
    <row r="17" spans="1:11" s="1" customFormat="1" ht="24.75" customHeight="1">
      <c r="A17" s="70" t="s">
        <v>1337</v>
      </c>
      <c r="B17" s="11">
        <f>'Gamesz műk.kiad.szf'!B60</f>
        <v>24817</v>
      </c>
      <c r="C17" s="11">
        <f>'Gamesz műk.kiad.szf'!C60</f>
        <v>5479</v>
      </c>
      <c r="D17" s="11">
        <f>'Gamesz műk.kiad.szf'!D60</f>
        <v>2000</v>
      </c>
      <c r="E17" s="12">
        <f t="shared" si="1"/>
        <v>32296</v>
      </c>
      <c r="F17" s="11">
        <f>'Gamesz műk.kiad.szf'!F60</f>
        <v>9184</v>
      </c>
      <c r="G17" s="11">
        <f>'Gamesz műk.kiad.szf'!G60</f>
        <v>32908</v>
      </c>
      <c r="H17" s="11">
        <f>'Gamesz műk.kiad.szf'!H60</f>
        <v>1215</v>
      </c>
      <c r="I17" s="11">
        <f>'Gamesz műk.kiad.szf'!I60</f>
        <v>0</v>
      </c>
      <c r="J17" s="11">
        <v>0</v>
      </c>
      <c r="K17" s="12">
        <f t="shared" si="0"/>
        <v>75603</v>
      </c>
    </row>
    <row r="18" spans="1:11" s="1" customFormat="1" ht="24.75" customHeight="1">
      <c r="A18" s="74" t="s">
        <v>570</v>
      </c>
      <c r="B18" s="12">
        <f>SUM(B12:B17)</f>
        <v>475470</v>
      </c>
      <c r="C18" s="12">
        <f aca="true" t="shared" si="2" ref="C18:K18">SUM(C12:C17)</f>
        <v>117597</v>
      </c>
      <c r="D18" s="12">
        <f t="shared" si="2"/>
        <v>10751</v>
      </c>
      <c r="E18" s="12">
        <f t="shared" si="2"/>
        <v>603818</v>
      </c>
      <c r="F18" s="12">
        <f t="shared" si="2"/>
        <v>171536</v>
      </c>
      <c r="G18" s="12">
        <f t="shared" si="2"/>
        <v>275600</v>
      </c>
      <c r="H18" s="12">
        <f t="shared" si="2"/>
        <v>1215</v>
      </c>
      <c r="I18" s="12">
        <f t="shared" si="2"/>
        <v>2400</v>
      </c>
      <c r="J18" s="12">
        <f t="shared" si="2"/>
        <v>0</v>
      </c>
      <c r="K18" s="12">
        <f t="shared" si="2"/>
        <v>1054569</v>
      </c>
    </row>
    <row r="19" spans="1:11" s="1" customFormat="1" ht="24.75" customHeight="1">
      <c r="A19" s="74" t="s">
        <v>769</v>
      </c>
      <c r="B19" s="12">
        <f>B11+B18</f>
        <v>646895</v>
      </c>
      <c r="C19" s="12">
        <f aca="true" t="shared" si="3" ref="C19:K19">C11+C18</f>
        <v>165630</v>
      </c>
      <c r="D19" s="12">
        <f t="shared" si="3"/>
        <v>49868</v>
      </c>
      <c r="E19" s="12">
        <f t="shared" si="3"/>
        <v>862393</v>
      </c>
      <c r="F19" s="12">
        <f t="shared" si="3"/>
        <v>247900</v>
      </c>
      <c r="G19" s="12">
        <f t="shared" si="3"/>
        <v>517430</v>
      </c>
      <c r="H19" s="12">
        <f t="shared" si="3"/>
        <v>130601</v>
      </c>
      <c r="I19" s="12">
        <f t="shared" si="3"/>
        <v>2400</v>
      </c>
      <c r="J19" s="12">
        <f t="shared" si="3"/>
        <v>34635</v>
      </c>
      <c r="K19" s="12">
        <f t="shared" si="3"/>
        <v>1795359</v>
      </c>
    </row>
    <row r="22" ht="12.75">
      <c r="E22" s="104"/>
    </row>
    <row r="29" spans="2:5" ht="15.75">
      <c r="B29" s="216"/>
      <c r="C29" s="216"/>
      <c r="D29" s="216"/>
      <c r="E29" s="216"/>
    </row>
  </sheetData>
  <mergeCells count="16">
    <mergeCell ref="F8:F9"/>
    <mergeCell ref="G8:G9"/>
    <mergeCell ref="B8:B9"/>
    <mergeCell ref="C8:C9"/>
    <mergeCell ref="D8:D9"/>
    <mergeCell ref="E8:E9"/>
    <mergeCell ref="H8:H9"/>
    <mergeCell ref="I8:I9"/>
    <mergeCell ref="J1:K1"/>
    <mergeCell ref="A2:K2"/>
    <mergeCell ref="A3:K3"/>
    <mergeCell ref="A4:K4"/>
    <mergeCell ref="J8:J9"/>
    <mergeCell ref="K8:K9"/>
    <mergeCell ref="A5:K5"/>
    <mergeCell ref="A8:A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50"/>
  </sheetPr>
  <dimension ref="A1:L855"/>
  <sheetViews>
    <sheetView workbookViewId="0" topLeftCell="A1">
      <selection activeCell="B55" sqref="B55"/>
    </sheetView>
  </sheetViews>
  <sheetFormatPr defaultColWidth="9.140625" defaultRowHeight="12.75"/>
  <cols>
    <col min="1" max="1" width="36.7109375" style="17" customWidth="1"/>
    <col min="2" max="2" width="8.421875" style="17" customWidth="1"/>
    <col min="3" max="3" width="10.140625" style="17" customWidth="1"/>
    <col min="4" max="4" width="10.28125" style="17" customWidth="1"/>
    <col min="5" max="5" width="9.8515625" style="17" customWidth="1"/>
    <col min="6" max="6" width="10.8515625" style="17" customWidth="1"/>
    <col min="7" max="7" width="12.7109375" style="17" customWidth="1"/>
    <col min="8" max="8" width="10.57421875" style="17" customWidth="1"/>
    <col min="9" max="9" width="9.140625" style="17" customWidth="1"/>
    <col min="10" max="10" width="10.7109375" style="17" customWidth="1"/>
    <col min="11" max="16384" width="9.140625" style="17" customWidth="1"/>
  </cols>
  <sheetData>
    <row r="1" spans="9:10" ht="15.75">
      <c r="I1" s="14" t="s">
        <v>286</v>
      </c>
      <c r="J1" s="4"/>
    </row>
    <row r="2" spans="1:10" ht="12.75">
      <c r="A2" s="467" t="s">
        <v>1015</v>
      </c>
      <c r="B2" s="467"/>
      <c r="C2" s="467"/>
      <c r="D2" s="467"/>
      <c r="E2" s="467"/>
      <c r="F2" s="467"/>
      <c r="G2" s="467"/>
      <c r="H2" s="467"/>
      <c r="I2" s="467"/>
      <c r="J2" s="467"/>
    </row>
    <row r="3" spans="1:10" ht="12.75">
      <c r="A3" s="467" t="s">
        <v>287</v>
      </c>
      <c r="B3" s="467"/>
      <c r="C3" s="467"/>
      <c r="D3" s="467"/>
      <c r="E3" s="467"/>
      <c r="F3" s="467"/>
      <c r="G3" s="467"/>
      <c r="H3" s="467"/>
      <c r="I3" s="467"/>
      <c r="J3" s="467"/>
    </row>
    <row r="4" spans="1:10" ht="12.75">
      <c r="A4" s="467" t="s">
        <v>621</v>
      </c>
      <c r="B4" s="467"/>
      <c r="C4" s="467"/>
      <c r="D4" s="467"/>
      <c r="E4" s="467"/>
      <c r="F4" s="467"/>
      <c r="G4" s="467"/>
      <c r="H4" s="467"/>
      <c r="I4" s="467"/>
      <c r="J4" s="467"/>
    </row>
    <row r="5" spans="1:10" ht="12.75">
      <c r="A5" s="467" t="s">
        <v>1268</v>
      </c>
      <c r="B5" s="467"/>
      <c r="C5" s="467"/>
      <c r="D5" s="467"/>
      <c r="E5" s="467"/>
      <c r="F5" s="467"/>
      <c r="G5" s="467"/>
      <c r="H5" s="467"/>
      <c r="I5" s="467"/>
      <c r="J5" s="467"/>
    </row>
    <row r="6" spans="1:10" ht="12.75">
      <c r="A6" s="102"/>
      <c r="B6" s="102"/>
      <c r="C6" s="102"/>
      <c r="D6" s="102"/>
      <c r="E6" s="102"/>
      <c r="F6" s="102"/>
      <c r="G6" s="102"/>
      <c r="H6" s="102"/>
      <c r="I6" s="102"/>
      <c r="J6" s="102"/>
    </row>
    <row r="7" spans="1:10" s="103" customFormat="1" ht="63.75" customHeight="1">
      <c r="A7" s="234" t="s">
        <v>1269</v>
      </c>
      <c r="B7" s="7" t="s">
        <v>288</v>
      </c>
      <c r="C7" s="235" t="s">
        <v>289</v>
      </c>
      <c r="D7" s="7" t="s">
        <v>290</v>
      </c>
      <c r="E7" s="47" t="s">
        <v>291</v>
      </c>
      <c r="F7" s="47" t="s">
        <v>292</v>
      </c>
      <c r="G7" s="7" t="s">
        <v>293</v>
      </c>
      <c r="H7" s="236" t="s">
        <v>294</v>
      </c>
      <c r="I7" s="7" t="s">
        <v>295</v>
      </c>
      <c r="J7" s="66" t="s">
        <v>360</v>
      </c>
    </row>
    <row r="8" spans="1:12" s="103" customFormat="1" ht="12.75" customHeight="1">
      <c r="A8" s="237" t="s">
        <v>1260</v>
      </c>
      <c r="B8" s="92"/>
      <c r="C8" s="92"/>
      <c r="D8" s="92"/>
      <c r="E8" s="92"/>
      <c r="F8" s="92"/>
      <c r="G8" s="92"/>
      <c r="H8" s="92"/>
      <c r="I8" s="92"/>
      <c r="J8" s="92"/>
      <c r="K8" s="149"/>
      <c r="L8" s="238"/>
    </row>
    <row r="9" spans="1:12" ht="12.75" customHeight="1">
      <c r="A9" s="70" t="s">
        <v>1020</v>
      </c>
      <c r="B9" s="72">
        <v>27825</v>
      </c>
      <c r="C9" s="72">
        <v>9033</v>
      </c>
      <c r="D9" s="72"/>
      <c r="E9" s="72">
        <f>SUM(B9:D9)</f>
        <v>36858</v>
      </c>
      <c r="F9" s="72">
        <v>10009</v>
      </c>
      <c r="G9" s="72">
        <v>22966</v>
      </c>
      <c r="H9" s="72"/>
      <c r="I9" s="72"/>
      <c r="J9" s="73">
        <f>SUM(E9:I9)</f>
        <v>69833</v>
      </c>
      <c r="K9" s="150"/>
      <c r="L9" s="239"/>
    </row>
    <row r="10" spans="1:12" ht="12.75" customHeight="1">
      <c r="A10" s="70" t="s">
        <v>1021</v>
      </c>
      <c r="B10" s="72">
        <v>4547</v>
      </c>
      <c r="C10" s="17">
        <v>1335</v>
      </c>
      <c r="D10" s="72"/>
      <c r="E10" s="72">
        <f aca="true" t="shared" si="0" ref="E10:E23">SUM(B10:D10)</f>
        <v>5882</v>
      </c>
      <c r="F10" s="72">
        <v>1610</v>
      </c>
      <c r="G10" s="72">
        <v>9815</v>
      </c>
      <c r="H10" s="72"/>
      <c r="I10" s="72"/>
      <c r="J10" s="73">
        <f aca="true" t="shared" si="1" ref="J10:J24">SUM(E10:I10)</f>
        <v>17307</v>
      </c>
      <c r="K10" s="150"/>
      <c r="L10" s="239"/>
    </row>
    <row r="11" spans="1:12" ht="12.75" customHeight="1">
      <c r="A11" s="70" t="s">
        <v>1022</v>
      </c>
      <c r="B11" s="72">
        <v>12305</v>
      </c>
      <c r="C11" s="72">
        <v>3610</v>
      </c>
      <c r="D11" s="72"/>
      <c r="E11" s="72">
        <f>SUM(B11:D11)</f>
        <v>15915</v>
      </c>
      <c r="F11" s="72">
        <v>4357</v>
      </c>
      <c r="G11" s="72">
        <v>26558</v>
      </c>
      <c r="H11" s="72"/>
      <c r="I11" s="72"/>
      <c r="J11" s="73">
        <f t="shared" si="1"/>
        <v>46830</v>
      </c>
      <c r="K11" s="150"/>
      <c r="L11" s="239"/>
    </row>
    <row r="12" spans="1:12" ht="12.75" customHeight="1">
      <c r="A12" s="70" t="s">
        <v>296</v>
      </c>
      <c r="B12" s="72">
        <v>802</v>
      </c>
      <c r="C12" s="72">
        <v>235</v>
      </c>
      <c r="D12" s="72"/>
      <c r="E12" s="72">
        <f t="shared" si="0"/>
        <v>1037</v>
      </c>
      <c r="F12" s="72">
        <v>283</v>
      </c>
      <c r="G12" s="72">
        <v>1732</v>
      </c>
      <c r="H12" s="72"/>
      <c r="I12" s="72"/>
      <c r="J12" s="73">
        <f t="shared" si="1"/>
        <v>3052</v>
      </c>
      <c r="K12" s="150"/>
      <c r="L12" s="239"/>
    </row>
    <row r="13" spans="1:12" ht="12.75" customHeight="1">
      <c r="A13" s="70" t="s">
        <v>1024</v>
      </c>
      <c r="B13" s="72">
        <v>9094</v>
      </c>
      <c r="C13" s="72">
        <v>2668</v>
      </c>
      <c r="D13" s="72"/>
      <c r="E13" s="72">
        <f t="shared" si="0"/>
        <v>11762</v>
      </c>
      <c r="F13" s="72">
        <v>3221</v>
      </c>
      <c r="G13" s="72">
        <v>19630</v>
      </c>
      <c r="H13" s="72"/>
      <c r="I13" s="72"/>
      <c r="J13" s="73">
        <f t="shared" si="1"/>
        <v>34613</v>
      </c>
      <c r="K13" s="150"/>
      <c r="L13" s="239"/>
    </row>
    <row r="14" spans="1:12" ht="12.75" customHeight="1">
      <c r="A14" s="70" t="s">
        <v>620</v>
      </c>
      <c r="B14" s="72">
        <v>1569</v>
      </c>
      <c r="C14" s="72">
        <v>298</v>
      </c>
      <c r="D14" s="72"/>
      <c r="E14" s="72">
        <f t="shared" si="0"/>
        <v>1867</v>
      </c>
      <c r="F14" s="72">
        <v>537</v>
      </c>
      <c r="G14" s="72">
        <v>900</v>
      </c>
      <c r="H14" s="72"/>
      <c r="I14" s="72"/>
      <c r="J14" s="73">
        <f t="shared" si="1"/>
        <v>3304</v>
      </c>
      <c r="K14" s="150"/>
      <c r="L14" s="239"/>
    </row>
    <row r="15" spans="1:12" ht="12.75" customHeight="1">
      <c r="A15" s="70" t="s">
        <v>1025</v>
      </c>
      <c r="B15" s="72">
        <v>43434</v>
      </c>
      <c r="C15" s="72">
        <v>10618</v>
      </c>
      <c r="D15" s="72"/>
      <c r="E15" s="72">
        <f t="shared" si="0"/>
        <v>54052</v>
      </c>
      <c r="F15" s="72">
        <v>15077</v>
      </c>
      <c r="G15" s="72">
        <v>8822</v>
      </c>
      <c r="H15" s="72"/>
      <c r="I15" s="72"/>
      <c r="J15" s="73">
        <f t="shared" si="1"/>
        <v>77951</v>
      </c>
      <c r="K15" s="150"/>
      <c r="L15" s="239"/>
    </row>
    <row r="16" spans="1:12" ht="12.75" customHeight="1">
      <c r="A16" s="70" t="s">
        <v>1026</v>
      </c>
      <c r="B16" s="72">
        <v>1123</v>
      </c>
      <c r="C16" s="72">
        <v>314</v>
      </c>
      <c r="D16" s="72">
        <v>120</v>
      </c>
      <c r="E16" s="72">
        <f t="shared" si="0"/>
        <v>1557</v>
      </c>
      <c r="F16" s="72">
        <v>451</v>
      </c>
      <c r="G16" s="72">
        <v>784</v>
      </c>
      <c r="H16" s="72"/>
      <c r="I16" s="72"/>
      <c r="J16" s="73">
        <f t="shared" si="1"/>
        <v>2792</v>
      </c>
      <c r="K16" s="150"/>
      <c r="L16" s="239"/>
    </row>
    <row r="17" spans="1:12" ht="12.75" customHeight="1">
      <c r="A17" s="70" t="s">
        <v>1028</v>
      </c>
      <c r="B17" s="72"/>
      <c r="C17" s="72"/>
      <c r="D17" s="72"/>
      <c r="E17" s="72">
        <f t="shared" si="0"/>
        <v>0</v>
      </c>
      <c r="F17" s="72"/>
      <c r="G17" s="72">
        <v>0</v>
      </c>
      <c r="H17" s="72"/>
      <c r="I17" s="72"/>
      <c r="J17" s="73">
        <f t="shared" si="1"/>
        <v>0</v>
      </c>
      <c r="K17" s="150"/>
      <c r="L17" s="239"/>
    </row>
    <row r="18" spans="1:12" ht="12.75" customHeight="1">
      <c r="A18" s="70" t="s">
        <v>297</v>
      </c>
      <c r="B18" s="72"/>
      <c r="C18" s="72"/>
      <c r="D18" s="72"/>
      <c r="E18" s="72">
        <f t="shared" si="0"/>
        <v>0</v>
      </c>
      <c r="F18" s="72"/>
      <c r="G18" s="72">
        <v>1846</v>
      </c>
      <c r="H18" s="72"/>
      <c r="I18" s="72"/>
      <c r="J18" s="73">
        <f t="shared" si="1"/>
        <v>1846</v>
      </c>
      <c r="K18" s="150"/>
      <c r="L18" s="239"/>
    </row>
    <row r="19" spans="1:12" ht="12.75" customHeight="1">
      <c r="A19" s="70" t="s">
        <v>1030</v>
      </c>
      <c r="B19" s="72">
        <v>4656</v>
      </c>
      <c r="C19" s="72">
        <v>2095</v>
      </c>
      <c r="D19" s="72">
        <v>3388</v>
      </c>
      <c r="E19" s="72">
        <f t="shared" si="0"/>
        <v>10139</v>
      </c>
      <c r="F19" s="72">
        <v>3031</v>
      </c>
      <c r="G19" s="72">
        <v>24000</v>
      </c>
      <c r="H19" s="72"/>
      <c r="I19" s="72"/>
      <c r="J19" s="73">
        <f t="shared" si="1"/>
        <v>37170</v>
      </c>
      <c r="K19" s="150"/>
      <c r="L19" s="239"/>
    </row>
    <row r="20" spans="1:12" ht="12.75" customHeight="1">
      <c r="A20" s="70" t="s">
        <v>298</v>
      </c>
      <c r="B20" s="72"/>
      <c r="C20" s="72"/>
      <c r="D20" s="72">
        <v>359</v>
      </c>
      <c r="E20" s="72">
        <f t="shared" si="0"/>
        <v>359</v>
      </c>
      <c r="F20" s="72">
        <v>115</v>
      </c>
      <c r="G20" s="72">
        <v>0</v>
      </c>
      <c r="H20" s="72"/>
      <c r="I20" s="72"/>
      <c r="J20" s="73">
        <f t="shared" si="1"/>
        <v>474</v>
      </c>
      <c r="K20" s="150"/>
      <c r="L20" s="239"/>
    </row>
    <row r="21" spans="1:12" ht="12.75" customHeight="1">
      <c r="A21" s="70" t="s">
        <v>1032</v>
      </c>
      <c r="B21" s="72"/>
      <c r="C21" s="72"/>
      <c r="D21" s="72"/>
      <c r="E21" s="72">
        <f t="shared" si="0"/>
        <v>0</v>
      </c>
      <c r="F21" s="72"/>
      <c r="G21" s="72">
        <v>1158</v>
      </c>
      <c r="H21" s="72"/>
      <c r="I21" s="72"/>
      <c r="J21" s="73">
        <f t="shared" si="1"/>
        <v>1158</v>
      </c>
      <c r="K21" s="150"/>
      <c r="L21" s="239"/>
    </row>
    <row r="22" spans="1:12" ht="12.75" customHeight="1">
      <c r="A22" s="70" t="s">
        <v>274</v>
      </c>
      <c r="B22" s="72"/>
      <c r="C22" s="72"/>
      <c r="D22" s="72"/>
      <c r="E22" s="72">
        <f t="shared" si="0"/>
        <v>0</v>
      </c>
      <c r="F22" s="72"/>
      <c r="G22" s="72">
        <v>0</v>
      </c>
      <c r="H22" s="72"/>
      <c r="I22" s="72"/>
      <c r="J22" s="73">
        <f t="shared" si="1"/>
        <v>0</v>
      </c>
      <c r="K22" s="150"/>
      <c r="L22" s="239"/>
    </row>
    <row r="23" spans="1:12" ht="12.75" customHeight="1">
      <c r="A23" s="70" t="s">
        <v>299</v>
      </c>
      <c r="B23" s="72">
        <v>5283</v>
      </c>
      <c r="C23" s="72">
        <v>1811</v>
      </c>
      <c r="D23" s="72"/>
      <c r="E23" s="72">
        <f t="shared" si="0"/>
        <v>7094</v>
      </c>
      <c r="F23" s="72">
        <v>1945</v>
      </c>
      <c r="G23" s="72">
        <v>3302</v>
      </c>
      <c r="H23" s="72"/>
      <c r="I23" s="72"/>
      <c r="J23" s="73">
        <f t="shared" si="1"/>
        <v>12341</v>
      </c>
      <c r="K23" s="150"/>
      <c r="L23" s="239"/>
    </row>
    <row r="24" spans="1:12" ht="12.75" customHeight="1">
      <c r="A24" s="74" t="s">
        <v>300</v>
      </c>
      <c r="B24" s="73">
        <f aca="true" t="shared" si="2" ref="B24:G24">SUM(B9:B23)</f>
        <v>110638</v>
      </c>
      <c r="C24" s="73">
        <f t="shared" si="2"/>
        <v>32017</v>
      </c>
      <c r="D24" s="73">
        <f t="shared" si="2"/>
        <v>3867</v>
      </c>
      <c r="E24" s="73">
        <f t="shared" si="2"/>
        <v>146522</v>
      </c>
      <c r="F24" s="73">
        <f t="shared" si="2"/>
        <v>40636</v>
      </c>
      <c r="G24" s="73">
        <f t="shared" si="2"/>
        <v>121513</v>
      </c>
      <c r="H24" s="73">
        <v>0</v>
      </c>
      <c r="I24" s="73">
        <v>0</v>
      </c>
      <c r="J24" s="73">
        <f t="shared" si="1"/>
        <v>308671</v>
      </c>
      <c r="K24" s="150"/>
      <c r="L24" s="239"/>
    </row>
    <row r="25" spans="1:12" ht="12.75" customHeight="1">
      <c r="A25" s="74"/>
      <c r="B25" s="73"/>
      <c r="C25" s="73"/>
      <c r="D25" s="73"/>
      <c r="E25" s="73"/>
      <c r="F25" s="73"/>
      <c r="G25" s="73"/>
      <c r="H25" s="73"/>
      <c r="I25" s="73"/>
      <c r="J25" s="73"/>
      <c r="K25" s="150"/>
      <c r="L25" s="239"/>
    </row>
    <row r="26" spans="1:12" ht="12.75" customHeight="1">
      <c r="A26" s="74" t="s">
        <v>1261</v>
      </c>
      <c r="B26" s="72"/>
      <c r="C26" s="72"/>
      <c r="D26" s="72"/>
      <c r="E26" s="72"/>
      <c r="F26" s="72"/>
      <c r="G26" s="72"/>
      <c r="H26" s="72"/>
      <c r="I26" s="72"/>
      <c r="J26" s="73"/>
      <c r="K26" s="150"/>
      <c r="L26" s="239"/>
    </row>
    <row r="27" spans="1:12" ht="12.75" customHeight="1">
      <c r="A27" s="70" t="s">
        <v>301</v>
      </c>
      <c r="B27" s="72">
        <v>2356</v>
      </c>
      <c r="C27" s="72">
        <v>1400</v>
      </c>
      <c r="D27" s="72"/>
      <c r="E27" s="72">
        <f>SUM(B27:D27)</f>
        <v>3756</v>
      </c>
      <c r="F27" s="72">
        <v>1101</v>
      </c>
      <c r="G27" s="72">
        <v>1385</v>
      </c>
      <c r="H27" s="72"/>
      <c r="I27" s="72"/>
      <c r="J27" s="73">
        <f>SUM(E27:I27)</f>
        <v>6242</v>
      </c>
      <c r="K27" s="240"/>
      <c r="L27" s="239"/>
    </row>
    <row r="28" spans="1:12" ht="12.75" customHeight="1">
      <c r="A28" s="70" t="s">
        <v>302</v>
      </c>
      <c r="B28" s="72">
        <v>70344</v>
      </c>
      <c r="C28" s="72">
        <v>15682</v>
      </c>
      <c r="D28" s="72">
        <v>3190</v>
      </c>
      <c r="E28" s="72">
        <f>SUM(B28:D28)</f>
        <v>89216</v>
      </c>
      <c r="F28" s="72">
        <v>25888</v>
      </c>
      <c r="G28" s="72">
        <v>12980</v>
      </c>
      <c r="H28" s="72"/>
      <c r="I28" s="72">
        <v>1200</v>
      </c>
      <c r="J28" s="73">
        <f>SUM(E28:I28)</f>
        <v>129284</v>
      </c>
      <c r="K28" s="150"/>
      <c r="L28" s="239"/>
    </row>
    <row r="29" spans="1:12" ht="12.75" customHeight="1">
      <c r="A29" s="70" t="s">
        <v>303</v>
      </c>
      <c r="B29" s="72"/>
      <c r="C29" s="72"/>
      <c r="D29" s="72"/>
      <c r="E29" s="72">
        <f>SUM(B29:D29)</f>
        <v>0</v>
      </c>
      <c r="F29" s="72"/>
      <c r="G29" s="72"/>
      <c r="H29" s="72"/>
      <c r="I29" s="72"/>
      <c r="J29" s="73">
        <f>SUM(E29:I29)</f>
        <v>0</v>
      </c>
      <c r="K29" s="150"/>
      <c r="L29" s="239"/>
    </row>
    <row r="30" spans="1:12" ht="12.75" customHeight="1">
      <c r="A30" s="74" t="s">
        <v>304</v>
      </c>
      <c r="B30" s="73">
        <f aca="true" t="shared" si="3" ref="B30:G30">SUM(B27:B29)</f>
        <v>72700</v>
      </c>
      <c r="C30" s="73">
        <f t="shared" si="3"/>
        <v>17082</v>
      </c>
      <c r="D30" s="73">
        <f t="shared" si="3"/>
        <v>3190</v>
      </c>
      <c r="E30" s="73">
        <f t="shared" si="3"/>
        <v>92972</v>
      </c>
      <c r="F30" s="73">
        <f t="shared" si="3"/>
        <v>26989</v>
      </c>
      <c r="G30" s="73">
        <f t="shared" si="3"/>
        <v>14365</v>
      </c>
      <c r="H30" s="73">
        <v>0</v>
      </c>
      <c r="I30" s="73">
        <f>SUM(I27:I29)</f>
        <v>1200</v>
      </c>
      <c r="J30" s="73">
        <f>SUM(E30:I30)</f>
        <v>135526</v>
      </c>
      <c r="K30" s="150"/>
      <c r="L30" s="239"/>
    </row>
    <row r="31" spans="1:12" ht="18.75" customHeight="1">
      <c r="A31" s="74"/>
      <c r="B31" s="73"/>
      <c r="C31" s="73"/>
      <c r="D31" s="73"/>
      <c r="E31" s="73"/>
      <c r="F31" s="73"/>
      <c r="G31" s="73"/>
      <c r="H31" s="73"/>
      <c r="I31" s="73"/>
      <c r="J31" s="73"/>
      <c r="K31" s="150"/>
      <c r="L31" s="239"/>
    </row>
    <row r="32" spans="1:12" s="103" customFormat="1" ht="12.75" customHeight="1">
      <c r="A32" s="74" t="s">
        <v>305</v>
      </c>
      <c r="B32" s="73"/>
      <c r="C32" s="73"/>
      <c r="D32" s="73"/>
      <c r="E32" s="73"/>
      <c r="F32" s="73"/>
      <c r="G32" s="73"/>
      <c r="H32" s="73"/>
      <c r="I32" s="73"/>
      <c r="J32" s="73"/>
      <c r="K32" s="149"/>
      <c r="L32" s="238"/>
    </row>
    <row r="33" spans="1:12" ht="12.75" customHeight="1">
      <c r="A33" s="70" t="s">
        <v>306</v>
      </c>
      <c r="B33" s="72">
        <v>92514</v>
      </c>
      <c r="C33" s="72">
        <v>18850</v>
      </c>
      <c r="D33" s="72"/>
      <c r="E33" s="72">
        <f>SUM(B33:D33)</f>
        <v>111364</v>
      </c>
      <c r="F33" s="72">
        <v>32145</v>
      </c>
      <c r="G33" s="72">
        <v>37562</v>
      </c>
      <c r="H33" s="72"/>
      <c r="I33" s="72">
        <v>1200</v>
      </c>
      <c r="J33" s="73">
        <f>SUM(E33:I33)</f>
        <v>182271</v>
      </c>
      <c r="K33" s="150"/>
      <c r="L33" s="239"/>
    </row>
    <row r="34" spans="1:12" ht="12.75" customHeight="1">
      <c r="A34" s="70" t="s">
        <v>307</v>
      </c>
      <c r="B34" s="72">
        <v>10158</v>
      </c>
      <c r="C34" s="72">
        <v>2520</v>
      </c>
      <c r="D34" s="72"/>
      <c r="E34" s="72">
        <f>SUM(B34:D34)</f>
        <v>12678</v>
      </c>
      <c r="F34" s="72">
        <v>3613</v>
      </c>
      <c r="G34" s="72"/>
      <c r="H34" s="72"/>
      <c r="I34" s="72"/>
      <c r="J34" s="73">
        <f>SUM(E34:I34)</f>
        <v>16291</v>
      </c>
      <c r="K34" s="150"/>
      <c r="L34" s="239"/>
    </row>
    <row r="35" spans="1:12" ht="12.75" customHeight="1">
      <c r="A35" s="70" t="s">
        <v>308</v>
      </c>
      <c r="B35" s="72">
        <v>20453</v>
      </c>
      <c r="C35" s="72">
        <v>4044</v>
      </c>
      <c r="D35" s="72"/>
      <c r="E35" s="72">
        <f>SUM(B35:D35)</f>
        <v>24497</v>
      </c>
      <c r="F35" s="72">
        <v>6979</v>
      </c>
      <c r="G35" s="72"/>
      <c r="H35" s="72"/>
      <c r="I35" s="72"/>
      <c r="J35" s="73">
        <f>SUM(E35:I35)</f>
        <v>31476</v>
      </c>
      <c r="K35" s="150"/>
      <c r="L35" s="239"/>
    </row>
    <row r="36" spans="1:12" ht="12.75" customHeight="1">
      <c r="A36" s="70" t="s">
        <v>1198</v>
      </c>
      <c r="B36" s="72">
        <v>13024</v>
      </c>
      <c r="C36" s="72">
        <v>2521</v>
      </c>
      <c r="D36" s="72">
        <v>800</v>
      </c>
      <c r="E36" s="72">
        <f>SUM(B36:D36)</f>
        <v>16345</v>
      </c>
      <c r="F36" s="72">
        <v>4755</v>
      </c>
      <c r="G36" s="72"/>
      <c r="H36" s="72"/>
      <c r="I36" s="72"/>
      <c r="J36" s="73">
        <f>SUM(E36:I36)</f>
        <v>21100</v>
      </c>
      <c r="K36" s="150"/>
      <c r="L36" s="239"/>
    </row>
    <row r="37" spans="1:12" ht="12.75" customHeight="1">
      <c r="A37" s="74" t="s">
        <v>309</v>
      </c>
      <c r="B37" s="73">
        <f>SUM(B33:B36)</f>
        <v>136149</v>
      </c>
      <c r="C37" s="73">
        <f aca="true" t="shared" si="4" ref="C37:I37">SUM(C33:C36)</f>
        <v>27935</v>
      </c>
      <c r="D37" s="73">
        <f t="shared" si="4"/>
        <v>800</v>
      </c>
      <c r="E37" s="73">
        <f>SUM(E33:E36)</f>
        <v>164884</v>
      </c>
      <c r="F37" s="73">
        <f t="shared" si="4"/>
        <v>47492</v>
      </c>
      <c r="G37" s="73">
        <f t="shared" si="4"/>
        <v>37562</v>
      </c>
      <c r="H37" s="73">
        <f t="shared" si="4"/>
        <v>0</v>
      </c>
      <c r="I37" s="73">
        <f t="shared" si="4"/>
        <v>1200</v>
      </c>
      <c r="J37" s="73">
        <f>SUM(E37:I37)</f>
        <v>251138</v>
      </c>
      <c r="K37" s="150"/>
      <c r="L37" s="239"/>
    </row>
    <row r="38" spans="1:12" ht="8.25" customHeight="1">
      <c r="A38" s="70"/>
      <c r="B38" s="72"/>
      <c r="C38" s="72"/>
      <c r="D38" s="72"/>
      <c r="E38" s="72"/>
      <c r="F38" s="72"/>
      <c r="G38" s="72"/>
      <c r="H38" s="72"/>
      <c r="I38" s="72"/>
      <c r="J38" s="73"/>
      <c r="K38" s="150"/>
      <c r="L38" s="239"/>
    </row>
    <row r="39" spans="1:12" s="103" customFormat="1" ht="12.75" customHeight="1">
      <c r="A39" s="74" t="s">
        <v>310</v>
      </c>
      <c r="B39" s="73"/>
      <c r="C39" s="73"/>
      <c r="D39" s="73"/>
      <c r="E39" s="73"/>
      <c r="F39" s="73"/>
      <c r="G39" s="73"/>
      <c r="H39" s="73"/>
      <c r="I39" s="73"/>
      <c r="J39" s="73"/>
      <c r="K39" s="149"/>
      <c r="L39" s="238"/>
    </row>
    <row r="40" spans="1:12" ht="12.75" customHeight="1">
      <c r="A40" s="70" t="s">
        <v>311</v>
      </c>
      <c r="B40" s="72">
        <v>53577</v>
      </c>
      <c r="C40" s="72">
        <v>13735</v>
      </c>
      <c r="D40" s="72">
        <v>157</v>
      </c>
      <c r="E40" s="72">
        <f>SUM(B40:D40)</f>
        <v>67469</v>
      </c>
      <c r="F40" s="72">
        <v>19265</v>
      </c>
      <c r="G40" s="72">
        <v>15072</v>
      </c>
      <c r="H40" s="72"/>
      <c r="I40" s="72"/>
      <c r="J40" s="73">
        <f>SUM(E40:I40)</f>
        <v>101806</v>
      </c>
      <c r="K40" s="150"/>
      <c r="L40" s="239"/>
    </row>
    <row r="41" spans="1:12" ht="12.75" customHeight="1">
      <c r="A41" s="74" t="s">
        <v>312</v>
      </c>
      <c r="B41" s="73">
        <f>SUM(B40)</f>
        <v>53577</v>
      </c>
      <c r="C41" s="73">
        <f aca="true" t="shared" si="5" ref="C41:I41">SUM(C40)</f>
        <v>13735</v>
      </c>
      <c r="D41" s="73">
        <f t="shared" si="5"/>
        <v>157</v>
      </c>
      <c r="E41" s="73">
        <f t="shared" si="5"/>
        <v>67469</v>
      </c>
      <c r="F41" s="73">
        <f t="shared" si="5"/>
        <v>19265</v>
      </c>
      <c r="G41" s="73">
        <f t="shared" si="5"/>
        <v>15072</v>
      </c>
      <c r="H41" s="73">
        <f t="shared" si="5"/>
        <v>0</v>
      </c>
      <c r="I41" s="73">
        <f t="shared" si="5"/>
        <v>0</v>
      </c>
      <c r="J41" s="73">
        <f>SUM(E41:I41)</f>
        <v>101806</v>
      </c>
      <c r="K41" s="150"/>
      <c r="L41" s="239"/>
    </row>
    <row r="42" spans="1:12" ht="9.75" customHeight="1">
      <c r="A42" s="74"/>
      <c r="B42" s="73"/>
      <c r="C42" s="73"/>
      <c r="D42" s="73"/>
      <c r="E42" s="73"/>
      <c r="F42" s="73"/>
      <c r="G42" s="73"/>
      <c r="H42" s="73"/>
      <c r="I42" s="73"/>
      <c r="J42" s="73"/>
      <c r="K42" s="150"/>
      <c r="L42" s="239"/>
    </row>
    <row r="43" spans="1:12" s="361" customFormat="1" ht="12.75" customHeight="1">
      <c r="A43" s="74" t="s">
        <v>273</v>
      </c>
      <c r="B43" s="73"/>
      <c r="C43" s="73"/>
      <c r="D43" s="73"/>
      <c r="E43" s="73"/>
      <c r="F43" s="73"/>
      <c r="G43" s="73"/>
      <c r="H43" s="73"/>
      <c r="I43" s="73"/>
      <c r="J43" s="73"/>
      <c r="K43" s="359"/>
      <c r="L43" s="360"/>
    </row>
    <row r="44" spans="1:12" s="361" customFormat="1" ht="12.75" customHeight="1">
      <c r="A44" s="70" t="s">
        <v>1024</v>
      </c>
      <c r="B44" s="72">
        <v>570</v>
      </c>
      <c r="C44" s="72">
        <v>164</v>
      </c>
      <c r="D44" s="72">
        <v>33</v>
      </c>
      <c r="E44" s="72">
        <f>SUM(B44:D44)</f>
        <v>767</v>
      </c>
      <c r="F44" s="72">
        <v>208</v>
      </c>
      <c r="G44" s="72">
        <v>2110</v>
      </c>
      <c r="H44" s="72"/>
      <c r="I44" s="72"/>
      <c r="J44" s="73">
        <f>SUM(E44:I44)</f>
        <v>3085</v>
      </c>
      <c r="K44" s="359"/>
      <c r="L44" s="360"/>
    </row>
    <row r="45" spans="1:12" s="361" customFormat="1" ht="12.75" customHeight="1">
      <c r="A45" s="70" t="s">
        <v>274</v>
      </c>
      <c r="B45" s="72">
        <v>5907</v>
      </c>
      <c r="C45" s="72">
        <v>1325</v>
      </c>
      <c r="D45" s="72"/>
      <c r="E45" s="72">
        <f aca="true" t="shared" si="6" ref="E45:E53">SUM(B45:D45)</f>
        <v>7232</v>
      </c>
      <c r="F45" s="72">
        <v>2023</v>
      </c>
      <c r="G45" s="72">
        <v>700</v>
      </c>
      <c r="H45" s="73"/>
      <c r="I45" s="73"/>
      <c r="J45" s="73">
        <f aca="true" t="shared" si="7" ref="J45:J53">SUM(E45:I45)</f>
        <v>9955</v>
      </c>
      <c r="K45" s="359"/>
      <c r="L45" s="360"/>
    </row>
    <row r="46" spans="1:12" s="363" customFormat="1" ht="12.75" customHeight="1">
      <c r="A46" s="70" t="s">
        <v>313</v>
      </c>
      <c r="B46" s="72">
        <v>33102</v>
      </c>
      <c r="C46" s="72">
        <v>12286</v>
      </c>
      <c r="D46" s="72">
        <v>632</v>
      </c>
      <c r="E46" s="72">
        <f t="shared" si="6"/>
        <v>46020</v>
      </c>
      <c r="F46" s="72">
        <v>12803</v>
      </c>
      <c r="G46" s="72">
        <v>39295</v>
      </c>
      <c r="H46" s="72"/>
      <c r="I46" s="72"/>
      <c r="J46" s="73">
        <f t="shared" si="7"/>
        <v>98118</v>
      </c>
      <c r="K46" s="240"/>
      <c r="L46" s="362"/>
    </row>
    <row r="47" spans="1:12" s="363" customFormat="1" ht="12.75" customHeight="1">
      <c r="A47" s="70" t="s">
        <v>753</v>
      </c>
      <c r="B47" s="72">
        <v>10118</v>
      </c>
      <c r="C47" s="72">
        <v>1880</v>
      </c>
      <c r="D47" s="72"/>
      <c r="E47" s="72">
        <f t="shared" si="6"/>
        <v>11998</v>
      </c>
      <c r="F47" s="72">
        <v>3431</v>
      </c>
      <c r="G47" s="72">
        <v>765</v>
      </c>
      <c r="H47" s="72"/>
      <c r="I47" s="72"/>
      <c r="J47" s="73">
        <f t="shared" si="7"/>
        <v>16194</v>
      </c>
      <c r="K47" s="240"/>
      <c r="L47" s="362"/>
    </row>
    <row r="48" spans="1:12" s="363" customFormat="1" ht="12.75" customHeight="1">
      <c r="A48" s="70" t="s">
        <v>314</v>
      </c>
      <c r="B48" s="72">
        <v>5594</v>
      </c>
      <c r="C48" s="72">
        <v>1120</v>
      </c>
      <c r="D48" s="72"/>
      <c r="E48" s="72">
        <f t="shared" si="6"/>
        <v>6714</v>
      </c>
      <c r="F48" s="72">
        <v>1900</v>
      </c>
      <c r="G48" s="72">
        <v>3430</v>
      </c>
      <c r="H48" s="72"/>
      <c r="I48" s="72"/>
      <c r="J48" s="73">
        <f t="shared" si="7"/>
        <v>12044</v>
      </c>
      <c r="K48" s="240"/>
      <c r="L48" s="362"/>
    </row>
    <row r="49" spans="1:12" s="363" customFormat="1" ht="12.75" customHeight="1">
      <c r="A49" s="70" t="s">
        <v>671</v>
      </c>
      <c r="B49" s="72">
        <v>3969</v>
      </c>
      <c r="C49" s="72">
        <v>1096</v>
      </c>
      <c r="D49" s="72"/>
      <c r="E49" s="72">
        <f t="shared" si="6"/>
        <v>5065</v>
      </c>
      <c r="F49" s="72">
        <v>1352</v>
      </c>
      <c r="G49" s="72">
        <v>500</v>
      </c>
      <c r="H49" s="72"/>
      <c r="I49" s="72"/>
      <c r="J49" s="73">
        <f t="shared" si="7"/>
        <v>6917</v>
      </c>
      <c r="K49" s="240"/>
      <c r="L49" s="362"/>
    </row>
    <row r="50" spans="1:12" s="363" customFormat="1" ht="12.75" customHeight="1">
      <c r="A50" s="70" t="s">
        <v>243</v>
      </c>
      <c r="B50" s="72">
        <v>4880</v>
      </c>
      <c r="C50" s="72">
        <v>1335</v>
      </c>
      <c r="D50" s="72">
        <v>49</v>
      </c>
      <c r="E50" s="72">
        <f t="shared" si="6"/>
        <v>6264</v>
      </c>
      <c r="F50" s="72">
        <v>1709</v>
      </c>
      <c r="G50" s="72">
        <v>4270</v>
      </c>
      <c r="H50" s="72"/>
      <c r="I50" s="72"/>
      <c r="J50" s="73">
        <f t="shared" si="7"/>
        <v>12243</v>
      </c>
      <c r="K50" s="240"/>
      <c r="L50" s="362"/>
    </row>
    <row r="51" spans="1:12" s="363" customFormat="1" ht="12.75" customHeight="1">
      <c r="A51" s="70" t="s">
        <v>754</v>
      </c>
      <c r="B51" s="72">
        <v>6351</v>
      </c>
      <c r="C51" s="72">
        <v>1097</v>
      </c>
      <c r="D51" s="72">
        <v>23</v>
      </c>
      <c r="E51" s="72">
        <f t="shared" si="6"/>
        <v>7471</v>
      </c>
      <c r="F51" s="72">
        <v>2142</v>
      </c>
      <c r="G51" s="72">
        <v>2690</v>
      </c>
      <c r="H51" s="72"/>
      <c r="I51" s="72"/>
      <c r="J51" s="73">
        <f t="shared" si="7"/>
        <v>12303</v>
      </c>
      <c r="K51" s="240"/>
      <c r="L51" s="362"/>
    </row>
    <row r="52" spans="1:12" s="363" customFormat="1" ht="12.75" customHeight="1">
      <c r="A52" s="70" t="s">
        <v>315</v>
      </c>
      <c r="B52" s="72">
        <v>7098</v>
      </c>
      <c r="C52" s="72">
        <v>1046</v>
      </c>
      <c r="D52" s="72"/>
      <c r="E52" s="72">
        <f t="shared" si="6"/>
        <v>8144</v>
      </c>
      <c r="F52" s="72">
        <v>2402</v>
      </c>
      <c r="G52" s="72">
        <v>420</v>
      </c>
      <c r="H52" s="72"/>
      <c r="I52" s="72"/>
      <c r="J52" s="73">
        <f t="shared" si="7"/>
        <v>10966</v>
      </c>
      <c r="K52" s="240"/>
      <c r="L52" s="362"/>
    </row>
    <row r="53" spans="1:12" s="363" customFormat="1" ht="12.75" customHeight="1">
      <c r="A53" s="74" t="s">
        <v>316</v>
      </c>
      <c r="B53" s="73">
        <f>SUM(B44:B52)</f>
        <v>77589</v>
      </c>
      <c r="C53" s="73">
        <f>SUM(C44:C52)</f>
        <v>21349</v>
      </c>
      <c r="D53" s="73">
        <f>SUM(D44:D52)</f>
        <v>737</v>
      </c>
      <c r="E53" s="73">
        <f t="shared" si="6"/>
        <v>99675</v>
      </c>
      <c r="F53" s="73">
        <f>SUM(F44:F52)</f>
        <v>27970</v>
      </c>
      <c r="G53" s="73">
        <f>SUM(G44:G52)</f>
        <v>54180</v>
      </c>
      <c r="H53" s="73">
        <f>SUM(H44:H52)</f>
        <v>0</v>
      </c>
      <c r="I53" s="73">
        <f>SUM(I44:I52)</f>
        <v>0</v>
      </c>
      <c r="J53" s="73">
        <f t="shared" si="7"/>
        <v>181825</v>
      </c>
      <c r="K53" s="240"/>
      <c r="L53" s="362"/>
    </row>
    <row r="54" spans="1:12" ht="10.5" customHeight="1">
      <c r="A54" s="70"/>
      <c r="B54" s="72"/>
      <c r="C54" s="72"/>
      <c r="D54" s="72"/>
      <c r="E54" s="72"/>
      <c r="F54" s="72"/>
      <c r="G54" s="72"/>
      <c r="H54" s="72"/>
      <c r="I54" s="72"/>
      <c r="J54" s="72"/>
      <c r="K54" s="150"/>
      <c r="L54" s="239"/>
    </row>
    <row r="55" spans="1:12" s="103" customFormat="1" ht="12.75" customHeight="1">
      <c r="A55" s="74" t="s">
        <v>277</v>
      </c>
      <c r="B55" s="73"/>
      <c r="C55" s="73"/>
      <c r="D55" s="73"/>
      <c r="E55" s="73"/>
      <c r="F55" s="73"/>
      <c r="G55" s="73"/>
      <c r="H55" s="73"/>
      <c r="I55" s="73"/>
      <c r="J55" s="73"/>
      <c r="K55" s="149"/>
      <c r="L55" s="238"/>
    </row>
    <row r="56" spans="1:12" ht="12.75" customHeight="1">
      <c r="A56" s="70" t="s">
        <v>317</v>
      </c>
      <c r="B56" s="72">
        <v>8606</v>
      </c>
      <c r="C56" s="72">
        <v>2579</v>
      </c>
      <c r="D56" s="72">
        <v>1790</v>
      </c>
      <c r="E56" s="72">
        <f>SUM(B56:D56)</f>
        <v>12975</v>
      </c>
      <c r="F56" s="72">
        <v>3758</v>
      </c>
      <c r="G56" s="72">
        <v>18267</v>
      </c>
      <c r="H56" s="72">
        <v>1215</v>
      </c>
      <c r="I56" s="72"/>
      <c r="J56" s="73">
        <f>SUM(E56:I56)</f>
        <v>36215</v>
      </c>
      <c r="K56" s="150"/>
      <c r="L56" s="239"/>
    </row>
    <row r="57" spans="1:12" ht="12.75" customHeight="1">
      <c r="A57" s="70" t="s">
        <v>318</v>
      </c>
      <c r="B57" s="72">
        <v>5382</v>
      </c>
      <c r="C57" s="72">
        <v>1336</v>
      </c>
      <c r="D57" s="72">
        <v>150</v>
      </c>
      <c r="E57" s="72">
        <f>SUM(B57:D57)</f>
        <v>6868</v>
      </c>
      <c r="F57" s="72">
        <v>1848</v>
      </c>
      <c r="G57" s="72">
        <v>9739</v>
      </c>
      <c r="H57" s="72"/>
      <c r="I57" s="72"/>
      <c r="J57" s="73">
        <f>SUM(E57:I57)</f>
        <v>18455</v>
      </c>
      <c r="K57" s="150"/>
      <c r="L57" s="239"/>
    </row>
    <row r="58" spans="1:12" ht="12.75" customHeight="1">
      <c r="A58" s="70" t="s">
        <v>319</v>
      </c>
      <c r="B58" s="72">
        <v>5904</v>
      </c>
      <c r="C58" s="72">
        <v>896</v>
      </c>
      <c r="D58" s="72"/>
      <c r="E58" s="72">
        <f>SUM(B58:D58)</f>
        <v>6800</v>
      </c>
      <c r="F58" s="72">
        <v>1947</v>
      </c>
      <c r="G58" s="72">
        <v>2312</v>
      </c>
      <c r="H58" s="72"/>
      <c r="I58" s="72"/>
      <c r="J58" s="73">
        <f>SUM(E58:I58)</f>
        <v>11059</v>
      </c>
      <c r="K58" s="150"/>
      <c r="L58" s="239"/>
    </row>
    <row r="59" spans="1:12" ht="12.75" customHeight="1">
      <c r="A59" s="70" t="s">
        <v>320</v>
      </c>
      <c r="B59" s="72">
        <v>4925</v>
      </c>
      <c r="C59" s="72">
        <v>668</v>
      </c>
      <c r="D59" s="72">
        <v>60</v>
      </c>
      <c r="E59" s="72">
        <f>SUM(B59:D59)</f>
        <v>5653</v>
      </c>
      <c r="F59" s="72">
        <v>1631</v>
      </c>
      <c r="G59" s="72">
        <v>2590</v>
      </c>
      <c r="H59" s="72"/>
      <c r="I59" s="72"/>
      <c r="J59" s="73">
        <f>SUM(E59:I59)</f>
        <v>9874</v>
      </c>
      <c r="K59" s="150"/>
      <c r="L59" s="239"/>
    </row>
    <row r="60" spans="1:12" ht="12.75" customHeight="1">
      <c r="A60" s="74" t="s">
        <v>321</v>
      </c>
      <c r="B60" s="73">
        <f>SUM(B56:B59)</f>
        <v>24817</v>
      </c>
      <c r="C60" s="73">
        <f aca="true" t="shared" si="8" ref="C60:I60">SUM(C56:C59)</f>
        <v>5479</v>
      </c>
      <c r="D60" s="73">
        <f t="shared" si="8"/>
        <v>2000</v>
      </c>
      <c r="E60" s="73">
        <f>SUM(E56:E59)</f>
        <v>32296</v>
      </c>
      <c r="F60" s="73">
        <f t="shared" si="8"/>
        <v>9184</v>
      </c>
      <c r="G60" s="73">
        <f t="shared" si="8"/>
        <v>32908</v>
      </c>
      <c r="H60" s="73">
        <f t="shared" si="8"/>
        <v>1215</v>
      </c>
      <c r="I60" s="73">
        <f t="shared" si="8"/>
        <v>0</v>
      </c>
      <c r="J60" s="73">
        <f>SUM(E60:I60)</f>
        <v>75603</v>
      </c>
      <c r="K60" s="150"/>
      <c r="L60" s="239"/>
    </row>
    <row r="61" spans="1:12" ht="7.5" customHeight="1">
      <c r="A61" s="70"/>
      <c r="B61" s="72"/>
      <c r="C61" s="72"/>
      <c r="D61" s="72"/>
      <c r="E61" s="72"/>
      <c r="F61" s="72"/>
      <c r="G61" s="72"/>
      <c r="H61" s="72"/>
      <c r="I61" s="72"/>
      <c r="J61" s="73"/>
      <c r="K61" s="150"/>
      <c r="L61" s="239"/>
    </row>
    <row r="62" spans="1:12" ht="12.75" customHeight="1">
      <c r="A62" s="74" t="s">
        <v>322</v>
      </c>
      <c r="B62" s="73">
        <f aca="true" t="shared" si="9" ref="B62:J62">B24+B30+B37+B41+B53+B60</f>
        <v>475470</v>
      </c>
      <c r="C62" s="73">
        <f t="shared" si="9"/>
        <v>117597</v>
      </c>
      <c r="D62" s="73">
        <f t="shared" si="9"/>
        <v>10751</v>
      </c>
      <c r="E62" s="73">
        <f t="shared" si="9"/>
        <v>603818</v>
      </c>
      <c r="F62" s="73">
        <f t="shared" si="9"/>
        <v>171536</v>
      </c>
      <c r="G62" s="73">
        <f t="shared" si="9"/>
        <v>275600</v>
      </c>
      <c r="H62" s="73">
        <f t="shared" si="9"/>
        <v>1215</v>
      </c>
      <c r="I62" s="73">
        <f t="shared" si="9"/>
        <v>2400</v>
      </c>
      <c r="J62" s="73">
        <f t="shared" si="9"/>
        <v>1054569</v>
      </c>
      <c r="K62" s="150"/>
      <c r="L62" s="239"/>
    </row>
    <row r="63" spans="2:12" ht="12.75" customHeight="1">
      <c r="B63" s="150"/>
      <c r="C63" s="150"/>
      <c r="D63" s="150"/>
      <c r="E63" s="150"/>
      <c r="F63" s="150"/>
      <c r="G63" s="150"/>
      <c r="H63" s="150"/>
      <c r="I63" s="150"/>
      <c r="J63" s="149"/>
      <c r="K63" s="150"/>
      <c r="L63" s="239"/>
    </row>
    <row r="64" spans="1:12" ht="12.75" customHeight="1">
      <c r="A64" s="70"/>
      <c r="B64" s="239"/>
      <c r="C64" s="239"/>
      <c r="D64" s="239"/>
      <c r="E64" s="239"/>
      <c r="F64" s="239"/>
      <c r="G64" s="239"/>
      <c r="H64" s="239"/>
      <c r="I64" s="239"/>
      <c r="J64" s="238"/>
      <c r="K64" s="239"/>
      <c r="L64" s="239"/>
    </row>
    <row r="65" spans="2:12" ht="12.75" customHeight="1">
      <c r="B65" s="239"/>
      <c r="C65" s="239"/>
      <c r="D65" s="239"/>
      <c r="E65" s="239"/>
      <c r="F65" s="239"/>
      <c r="G65" s="239"/>
      <c r="H65" s="239"/>
      <c r="I65" s="239"/>
      <c r="J65" s="239"/>
      <c r="K65" s="239"/>
      <c r="L65" s="239"/>
    </row>
    <row r="66" spans="2:12" ht="12.75" customHeight="1">
      <c r="B66" s="239"/>
      <c r="C66" s="239"/>
      <c r="D66" s="239"/>
      <c r="E66" s="239"/>
      <c r="F66" s="239"/>
      <c r="G66" s="239"/>
      <c r="H66" s="239"/>
      <c r="I66" s="239"/>
      <c r="J66" s="239"/>
      <c r="K66" s="239"/>
      <c r="L66" s="239"/>
    </row>
    <row r="67" spans="2:12" ht="12.75" customHeight="1">
      <c r="B67" s="239"/>
      <c r="C67" s="239"/>
      <c r="D67" s="239"/>
      <c r="E67" s="239"/>
      <c r="F67" s="239"/>
      <c r="G67" s="239"/>
      <c r="H67" s="239"/>
      <c r="I67" s="239"/>
      <c r="J67" s="239"/>
      <c r="K67" s="239"/>
      <c r="L67" s="239"/>
    </row>
    <row r="68" spans="2:12" ht="12.75" customHeight="1">
      <c r="B68" s="239"/>
      <c r="C68" s="239"/>
      <c r="D68" s="239"/>
      <c r="E68" s="239"/>
      <c r="F68" s="239"/>
      <c r="G68" s="239"/>
      <c r="H68" s="239"/>
      <c r="I68" s="239"/>
      <c r="J68" s="239"/>
      <c r="K68" s="239"/>
      <c r="L68" s="239"/>
    </row>
    <row r="69" spans="2:12" ht="12.75" customHeight="1">
      <c r="B69" s="239"/>
      <c r="C69" s="239"/>
      <c r="D69" s="239"/>
      <c r="E69" s="239"/>
      <c r="F69" s="239"/>
      <c r="G69" s="239"/>
      <c r="H69" s="239"/>
      <c r="I69" s="239"/>
      <c r="J69" s="239"/>
      <c r="K69" s="239"/>
      <c r="L69" s="239"/>
    </row>
    <row r="70" spans="2:12" ht="12.75" customHeight="1">
      <c r="B70" s="239"/>
      <c r="C70" s="239"/>
      <c r="D70" s="239"/>
      <c r="E70" s="239"/>
      <c r="F70" s="239"/>
      <c r="G70" s="239"/>
      <c r="H70" s="239"/>
      <c r="I70" s="239"/>
      <c r="J70" s="239"/>
      <c r="K70" s="239"/>
      <c r="L70" s="239"/>
    </row>
    <row r="71" spans="2:12" ht="12.75" customHeight="1">
      <c r="B71" s="239"/>
      <c r="C71" s="239"/>
      <c r="D71" s="239"/>
      <c r="E71" s="239"/>
      <c r="F71" s="239"/>
      <c r="G71" s="239"/>
      <c r="H71" s="239"/>
      <c r="I71" s="239"/>
      <c r="J71" s="239"/>
      <c r="K71" s="239"/>
      <c r="L71" s="239"/>
    </row>
    <row r="72" spans="2:12" ht="12.75" customHeight="1">
      <c r="B72" s="239"/>
      <c r="C72" s="239"/>
      <c r="D72" s="239"/>
      <c r="E72" s="239"/>
      <c r="F72" s="239"/>
      <c r="G72" s="239"/>
      <c r="H72" s="239"/>
      <c r="I72" s="239"/>
      <c r="J72" s="239"/>
      <c r="K72" s="239"/>
      <c r="L72" s="239"/>
    </row>
    <row r="73" spans="2:12" ht="12.75" customHeight="1">
      <c r="B73" s="239"/>
      <c r="C73" s="239"/>
      <c r="D73" s="239"/>
      <c r="E73" s="239"/>
      <c r="F73" s="239"/>
      <c r="G73" s="239"/>
      <c r="H73" s="239"/>
      <c r="I73" s="239"/>
      <c r="J73" s="239"/>
      <c r="K73" s="239"/>
      <c r="L73" s="239"/>
    </row>
    <row r="74" spans="2:12" ht="12.75" customHeight="1">
      <c r="B74" s="239"/>
      <c r="C74" s="239"/>
      <c r="D74" s="239"/>
      <c r="E74" s="239"/>
      <c r="F74" s="239"/>
      <c r="G74" s="239"/>
      <c r="H74" s="239"/>
      <c r="I74" s="239"/>
      <c r="J74" s="239"/>
      <c r="K74" s="239"/>
      <c r="L74" s="239"/>
    </row>
    <row r="75" spans="2:12" ht="12.75" customHeight="1">
      <c r="B75" s="239"/>
      <c r="C75" s="239"/>
      <c r="D75" s="239"/>
      <c r="E75" s="239"/>
      <c r="F75" s="239"/>
      <c r="G75" s="239"/>
      <c r="H75" s="239"/>
      <c r="I75" s="239"/>
      <c r="J75" s="239"/>
      <c r="K75" s="239"/>
      <c r="L75" s="239"/>
    </row>
    <row r="76" spans="2:12" ht="12.75" customHeight="1">
      <c r="B76" s="239"/>
      <c r="C76" s="239"/>
      <c r="D76" s="239"/>
      <c r="E76" s="239"/>
      <c r="F76" s="239"/>
      <c r="G76" s="239"/>
      <c r="H76" s="239"/>
      <c r="I76" s="239"/>
      <c r="J76" s="239"/>
      <c r="K76" s="239"/>
      <c r="L76" s="239"/>
    </row>
    <row r="77" spans="2:12" ht="12.75" customHeight="1">
      <c r="B77" s="239"/>
      <c r="C77" s="239"/>
      <c r="D77" s="239"/>
      <c r="E77" s="239"/>
      <c r="F77" s="239"/>
      <c r="G77" s="239"/>
      <c r="H77" s="239"/>
      <c r="I77" s="239"/>
      <c r="J77" s="239"/>
      <c r="K77" s="239"/>
      <c r="L77" s="239"/>
    </row>
    <row r="78" spans="1:12" ht="12.75" customHeight="1">
      <c r="A78" s="239"/>
      <c r="B78" s="239"/>
      <c r="C78" s="239"/>
      <c r="D78" s="239"/>
      <c r="E78" s="239"/>
      <c r="F78" s="239"/>
      <c r="G78" s="239"/>
      <c r="H78" s="239"/>
      <c r="I78" s="239"/>
      <c r="J78" s="239"/>
      <c r="K78" s="239"/>
      <c r="L78" s="239"/>
    </row>
    <row r="79" spans="1:12" ht="12.75" customHeight="1">
      <c r="A79" s="239"/>
      <c r="B79" s="239"/>
      <c r="C79" s="239"/>
      <c r="D79" s="239"/>
      <c r="E79" s="239"/>
      <c r="F79" s="239"/>
      <c r="G79" s="239"/>
      <c r="H79" s="239"/>
      <c r="I79" s="239"/>
      <c r="J79" s="239"/>
      <c r="K79" s="239"/>
      <c r="L79" s="239"/>
    </row>
    <row r="80" spans="1:12" ht="12.75" customHeight="1">
      <c r="A80" s="239"/>
      <c r="B80" s="239"/>
      <c r="C80" s="239"/>
      <c r="D80" s="239"/>
      <c r="E80" s="239"/>
      <c r="F80" s="239"/>
      <c r="G80" s="239"/>
      <c r="H80" s="239"/>
      <c r="I80" s="239"/>
      <c r="J80" s="239"/>
      <c r="K80" s="239"/>
      <c r="L80" s="239"/>
    </row>
    <row r="81" spans="1:12" ht="12.75" customHeight="1">
      <c r="A81" s="239"/>
      <c r="B81" s="239"/>
      <c r="C81" s="239"/>
      <c r="D81" s="239"/>
      <c r="E81" s="239"/>
      <c r="F81" s="239"/>
      <c r="G81" s="239"/>
      <c r="H81" s="239"/>
      <c r="I81" s="239"/>
      <c r="J81" s="239"/>
      <c r="K81" s="239"/>
      <c r="L81" s="239"/>
    </row>
    <row r="82" spans="1:12" ht="12.75" customHeight="1">
      <c r="A82" s="239"/>
      <c r="B82" s="239"/>
      <c r="C82" s="239"/>
      <c r="D82" s="239"/>
      <c r="E82" s="239"/>
      <c r="F82" s="239"/>
      <c r="G82" s="239"/>
      <c r="H82" s="239"/>
      <c r="I82" s="239"/>
      <c r="J82" s="239"/>
      <c r="K82" s="239"/>
      <c r="L82" s="239"/>
    </row>
    <row r="83" spans="1:12" ht="12.75" customHeight="1">
      <c r="A83" s="239"/>
      <c r="B83" s="239"/>
      <c r="C83" s="239"/>
      <c r="D83" s="239"/>
      <c r="E83" s="239"/>
      <c r="F83" s="239"/>
      <c r="G83" s="239"/>
      <c r="H83" s="239"/>
      <c r="I83" s="239"/>
      <c r="J83" s="239"/>
      <c r="K83" s="239"/>
      <c r="L83" s="239"/>
    </row>
    <row r="84" spans="1:12" ht="12.75" customHeight="1">
      <c r="A84" s="239"/>
      <c r="B84" s="239"/>
      <c r="C84" s="239"/>
      <c r="D84" s="239"/>
      <c r="E84" s="239"/>
      <c r="F84" s="239"/>
      <c r="G84" s="239"/>
      <c r="H84" s="239"/>
      <c r="I84" s="239"/>
      <c r="J84" s="239"/>
      <c r="K84" s="239"/>
      <c r="L84" s="239"/>
    </row>
    <row r="85" spans="1:12" ht="12.75" customHeight="1">
      <c r="A85" s="239"/>
      <c r="B85" s="239"/>
      <c r="C85" s="239"/>
      <c r="D85" s="239"/>
      <c r="E85" s="239"/>
      <c r="F85" s="239"/>
      <c r="G85" s="239"/>
      <c r="H85" s="239"/>
      <c r="I85" s="239"/>
      <c r="J85" s="239"/>
      <c r="K85" s="239"/>
      <c r="L85" s="239"/>
    </row>
    <row r="86" spans="1:12" ht="12.75" customHeight="1">
      <c r="A86" s="239"/>
      <c r="B86" s="239"/>
      <c r="C86" s="239"/>
      <c r="D86" s="239"/>
      <c r="E86" s="239"/>
      <c r="F86" s="239"/>
      <c r="G86" s="239"/>
      <c r="H86" s="239"/>
      <c r="I86" s="239"/>
      <c r="J86" s="239"/>
      <c r="K86" s="239"/>
      <c r="L86" s="239"/>
    </row>
    <row r="87" spans="1:12" ht="12.75" customHeight="1">
      <c r="A87" s="239"/>
      <c r="B87" s="239"/>
      <c r="C87" s="239"/>
      <c r="D87" s="239"/>
      <c r="E87" s="239"/>
      <c r="F87" s="239"/>
      <c r="G87" s="239"/>
      <c r="H87" s="239"/>
      <c r="I87" s="239"/>
      <c r="J87" s="239"/>
      <c r="K87" s="239"/>
      <c r="L87" s="239"/>
    </row>
    <row r="88" spans="1:12" ht="12.75" customHeight="1">
      <c r="A88" s="239"/>
      <c r="B88" s="239"/>
      <c r="C88" s="239"/>
      <c r="D88" s="239"/>
      <c r="E88" s="239"/>
      <c r="F88" s="239"/>
      <c r="G88" s="239"/>
      <c r="H88" s="239"/>
      <c r="I88" s="239"/>
      <c r="J88" s="239"/>
      <c r="K88" s="239"/>
      <c r="L88" s="239"/>
    </row>
    <row r="89" spans="1:12" ht="12.75" customHeight="1">
      <c r="A89" s="239"/>
      <c r="B89" s="239"/>
      <c r="C89" s="239"/>
      <c r="D89" s="239"/>
      <c r="E89" s="239"/>
      <c r="F89" s="239"/>
      <c r="G89" s="239"/>
      <c r="H89" s="239"/>
      <c r="I89" s="239"/>
      <c r="J89" s="239"/>
      <c r="K89" s="239"/>
      <c r="L89" s="239"/>
    </row>
    <row r="90" spans="1:12" ht="12.75" customHeight="1">
      <c r="A90" s="239"/>
      <c r="B90" s="239"/>
      <c r="C90" s="239"/>
      <c r="D90" s="239"/>
      <c r="E90" s="239"/>
      <c r="F90" s="239"/>
      <c r="G90" s="239"/>
      <c r="H90" s="239"/>
      <c r="I90" s="239"/>
      <c r="J90" s="239"/>
      <c r="K90" s="239"/>
      <c r="L90" s="239"/>
    </row>
    <row r="91" spans="1:12" ht="12.75" customHeight="1">
      <c r="A91" s="239"/>
      <c r="B91" s="239"/>
      <c r="C91" s="239"/>
      <c r="D91" s="239"/>
      <c r="E91" s="239"/>
      <c r="F91" s="239"/>
      <c r="G91" s="239"/>
      <c r="H91" s="239"/>
      <c r="I91" s="239"/>
      <c r="J91" s="239"/>
      <c r="K91" s="239"/>
      <c r="L91" s="239"/>
    </row>
    <row r="92" spans="1:12" ht="12.75" customHeight="1">
      <c r="A92" s="239"/>
      <c r="B92" s="239"/>
      <c r="C92" s="239"/>
      <c r="D92" s="239"/>
      <c r="E92" s="239"/>
      <c r="F92" s="239"/>
      <c r="G92" s="239"/>
      <c r="H92" s="239"/>
      <c r="I92" s="239"/>
      <c r="J92" s="239"/>
      <c r="K92" s="239"/>
      <c r="L92" s="239"/>
    </row>
    <row r="93" spans="1:12" ht="12.75" customHeight="1">
      <c r="A93" s="239"/>
      <c r="B93" s="239"/>
      <c r="C93" s="239"/>
      <c r="D93" s="239"/>
      <c r="E93" s="239"/>
      <c r="F93" s="239"/>
      <c r="G93" s="239"/>
      <c r="H93" s="239"/>
      <c r="I93" s="239"/>
      <c r="J93" s="239"/>
      <c r="K93" s="239"/>
      <c r="L93" s="239"/>
    </row>
    <row r="94" spans="1:12" ht="12.75" customHeight="1">
      <c r="A94" s="239"/>
      <c r="B94" s="239"/>
      <c r="C94" s="239"/>
      <c r="D94" s="239"/>
      <c r="E94" s="239"/>
      <c r="F94" s="239"/>
      <c r="G94" s="239"/>
      <c r="H94" s="239"/>
      <c r="I94" s="239"/>
      <c r="J94" s="239"/>
      <c r="K94" s="239"/>
      <c r="L94" s="239"/>
    </row>
    <row r="95" spans="1:12" ht="12.75" customHeight="1">
      <c r="A95" s="239"/>
      <c r="B95" s="239"/>
      <c r="C95" s="239"/>
      <c r="D95" s="239"/>
      <c r="E95" s="239"/>
      <c r="F95" s="239"/>
      <c r="G95" s="239"/>
      <c r="H95" s="239"/>
      <c r="I95" s="239"/>
      <c r="J95" s="239"/>
      <c r="K95" s="239"/>
      <c r="L95" s="239"/>
    </row>
    <row r="96" spans="1:12" ht="12.75" customHeight="1">
      <c r="A96" s="239"/>
      <c r="B96" s="239"/>
      <c r="C96" s="239"/>
      <c r="D96" s="239"/>
      <c r="E96" s="239"/>
      <c r="F96" s="239"/>
      <c r="G96" s="239"/>
      <c r="H96" s="239"/>
      <c r="I96" s="239"/>
      <c r="J96" s="239"/>
      <c r="K96" s="239"/>
      <c r="L96" s="239"/>
    </row>
    <row r="97" spans="1:12" ht="12.75" customHeight="1">
      <c r="A97" s="239"/>
      <c r="B97" s="239"/>
      <c r="C97" s="239"/>
      <c r="D97" s="239"/>
      <c r="E97" s="239"/>
      <c r="F97" s="239"/>
      <c r="G97" s="239"/>
      <c r="H97" s="239"/>
      <c r="I97" s="239"/>
      <c r="J97" s="239"/>
      <c r="K97" s="239"/>
      <c r="L97" s="239"/>
    </row>
    <row r="98" spans="1:12" ht="12.75" customHeight="1">
      <c r="A98" s="239"/>
      <c r="B98" s="239"/>
      <c r="C98" s="239"/>
      <c r="D98" s="239"/>
      <c r="E98" s="239"/>
      <c r="F98" s="239"/>
      <c r="G98" s="239"/>
      <c r="H98" s="239"/>
      <c r="I98" s="239"/>
      <c r="J98" s="239"/>
      <c r="K98" s="239"/>
      <c r="L98" s="239"/>
    </row>
    <row r="99" spans="1:12" ht="12.75" customHeight="1">
      <c r="A99" s="239"/>
      <c r="B99" s="239"/>
      <c r="C99" s="239"/>
      <c r="D99" s="239"/>
      <c r="E99" s="239"/>
      <c r="F99" s="239"/>
      <c r="G99" s="239"/>
      <c r="H99" s="239"/>
      <c r="I99" s="239"/>
      <c r="J99" s="239"/>
      <c r="K99" s="239"/>
      <c r="L99" s="239"/>
    </row>
    <row r="100" spans="1:12" ht="12.75" customHeight="1">
      <c r="A100" s="239"/>
      <c r="B100" s="239"/>
      <c r="C100" s="239"/>
      <c r="D100" s="239"/>
      <c r="E100" s="239"/>
      <c r="F100" s="239"/>
      <c r="G100" s="239"/>
      <c r="H100" s="239"/>
      <c r="I100" s="239"/>
      <c r="J100" s="239"/>
      <c r="K100" s="239"/>
      <c r="L100" s="239"/>
    </row>
    <row r="101" spans="1:12" ht="12.75" customHeight="1">
      <c r="A101" s="239"/>
      <c r="B101" s="239"/>
      <c r="C101" s="239"/>
      <c r="D101" s="239"/>
      <c r="E101" s="239"/>
      <c r="F101" s="239"/>
      <c r="G101" s="239"/>
      <c r="H101" s="239"/>
      <c r="I101" s="239"/>
      <c r="J101" s="239"/>
      <c r="K101" s="239"/>
      <c r="L101" s="239"/>
    </row>
    <row r="102" spans="1:12" ht="12.75" customHeight="1">
      <c r="A102" s="239"/>
      <c r="B102" s="239"/>
      <c r="C102" s="239"/>
      <c r="D102" s="239"/>
      <c r="E102" s="239"/>
      <c r="F102" s="239"/>
      <c r="G102" s="239"/>
      <c r="H102" s="239"/>
      <c r="I102" s="239"/>
      <c r="J102" s="239"/>
      <c r="K102" s="239"/>
      <c r="L102" s="239"/>
    </row>
    <row r="103" spans="1:12" ht="12.75" customHeight="1">
      <c r="A103" s="239"/>
      <c r="B103" s="239"/>
      <c r="C103" s="239"/>
      <c r="D103" s="239"/>
      <c r="E103" s="239"/>
      <c r="F103" s="239"/>
      <c r="G103" s="239"/>
      <c r="H103" s="239"/>
      <c r="I103" s="239"/>
      <c r="J103" s="239"/>
      <c r="K103" s="239"/>
      <c r="L103" s="239"/>
    </row>
    <row r="104" spans="1:12" ht="12.75" customHeight="1">
      <c r="A104" s="239"/>
      <c r="B104" s="239"/>
      <c r="C104" s="239"/>
      <c r="D104" s="239"/>
      <c r="E104" s="239"/>
      <c r="F104" s="239"/>
      <c r="G104" s="239"/>
      <c r="H104" s="239"/>
      <c r="I104" s="239"/>
      <c r="J104" s="239"/>
      <c r="K104" s="239"/>
      <c r="L104" s="239"/>
    </row>
    <row r="105" spans="1:12" ht="12.75" customHeight="1">
      <c r="A105" s="239"/>
      <c r="B105" s="239"/>
      <c r="C105" s="239"/>
      <c r="D105" s="239"/>
      <c r="E105" s="239"/>
      <c r="F105" s="239"/>
      <c r="G105" s="239"/>
      <c r="H105" s="239"/>
      <c r="I105" s="239"/>
      <c r="J105" s="239"/>
      <c r="K105" s="239"/>
      <c r="L105" s="239"/>
    </row>
    <row r="106" spans="1:12" ht="12.75" customHeight="1">
      <c r="A106" s="239"/>
      <c r="B106" s="239"/>
      <c r="C106" s="239"/>
      <c r="D106" s="239"/>
      <c r="E106" s="239"/>
      <c r="F106" s="239"/>
      <c r="G106" s="239"/>
      <c r="H106" s="239"/>
      <c r="I106" s="239"/>
      <c r="J106" s="239"/>
      <c r="K106" s="239"/>
      <c r="L106" s="239"/>
    </row>
    <row r="107" spans="1:12" ht="12.75" customHeight="1">
      <c r="A107" s="239"/>
      <c r="B107" s="239"/>
      <c r="C107" s="239"/>
      <c r="D107" s="239"/>
      <c r="E107" s="239"/>
      <c r="F107" s="239"/>
      <c r="G107" s="239"/>
      <c r="H107" s="239"/>
      <c r="I107" s="239"/>
      <c r="J107" s="239"/>
      <c r="K107" s="239"/>
      <c r="L107" s="239"/>
    </row>
    <row r="108" spans="1:12" ht="12.75" customHeight="1">
      <c r="A108" s="239"/>
      <c r="B108" s="239"/>
      <c r="C108" s="239"/>
      <c r="D108" s="239"/>
      <c r="E108" s="239"/>
      <c r="F108" s="239"/>
      <c r="G108" s="239"/>
      <c r="H108" s="239"/>
      <c r="I108" s="239"/>
      <c r="J108" s="239"/>
      <c r="K108" s="239"/>
      <c r="L108" s="239"/>
    </row>
    <row r="109" spans="1:12" ht="12.75" customHeight="1">
      <c r="A109" s="239"/>
      <c r="B109" s="239"/>
      <c r="C109" s="239"/>
      <c r="D109" s="239"/>
      <c r="E109" s="239"/>
      <c r="F109" s="239"/>
      <c r="G109" s="239"/>
      <c r="H109" s="239"/>
      <c r="I109" s="239"/>
      <c r="J109" s="239"/>
      <c r="K109" s="239"/>
      <c r="L109" s="239"/>
    </row>
    <row r="110" spans="1:12" ht="12.75" customHeight="1">
      <c r="A110" s="239"/>
      <c r="B110" s="239"/>
      <c r="C110" s="239"/>
      <c r="D110" s="239"/>
      <c r="E110" s="239"/>
      <c r="F110" s="239"/>
      <c r="G110" s="239"/>
      <c r="H110" s="239"/>
      <c r="I110" s="239"/>
      <c r="J110" s="239"/>
      <c r="K110" s="239"/>
      <c r="L110" s="239"/>
    </row>
    <row r="111" spans="1:12" ht="12.75" customHeight="1">
      <c r="A111" s="239"/>
      <c r="B111" s="239"/>
      <c r="C111" s="239"/>
      <c r="D111" s="239"/>
      <c r="E111" s="239"/>
      <c r="F111" s="239"/>
      <c r="G111" s="239"/>
      <c r="H111" s="239"/>
      <c r="I111" s="239"/>
      <c r="J111" s="239"/>
      <c r="K111" s="239"/>
      <c r="L111" s="239"/>
    </row>
    <row r="112" spans="1:12" ht="12.75" customHeight="1">
      <c r="A112" s="239"/>
      <c r="B112" s="239"/>
      <c r="C112" s="239"/>
      <c r="D112" s="239"/>
      <c r="E112" s="239"/>
      <c r="F112" s="239"/>
      <c r="G112" s="239"/>
      <c r="H112" s="239"/>
      <c r="I112" s="239"/>
      <c r="J112" s="239"/>
      <c r="K112" s="239"/>
      <c r="L112" s="239"/>
    </row>
    <row r="113" spans="1:12" ht="12.75" customHeight="1">
      <c r="A113" s="239"/>
      <c r="B113" s="239"/>
      <c r="C113" s="239"/>
      <c r="D113" s="239"/>
      <c r="E113" s="239"/>
      <c r="F113" s="239"/>
      <c r="G113" s="239"/>
      <c r="H113" s="239"/>
      <c r="I113" s="239"/>
      <c r="J113" s="239"/>
      <c r="K113" s="239"/>
      <c r="L113" s="239"/>
    </row>
    <row r="114" spans="1:12" ht="12.75" customHeight="1">
      <c r="A114" s="239"/>
      <c r="B114" s="239"/>
      <c r="C114" s="239"/>
      <c r="D114" s="239"/>
      <c r="E114" s="239"/>
      <c r="F114" s="239"/>
      <c r="G114" s="239"/>
      <c r="H114" s="239"/>
      <c r="I114" s="239"/>
      <c r="J114" s="239"/>
      <c r="K114" s="239"/>
      <c r="L114" s="239"/>
    </row>
    <row r="115" spans="1:12" ht="12.75" customHeight="1">
      <c r="A115" s="239"/>
      <c r="B115" s="239"/>
      <c r="C115" s="239"/>
      <c r="D115" s="239"/>
      <c r="E115" s="239"/>
      <c r="F115" s="239"/>
      <c r="G115" s="239"/>
      <c r="H115" s="239"/>
      <c r="I115" s="239"/>
      <c r="J115" s="239"/>
      <c r="K115" s="239"/>
      <c r="L115" s="239"/>
    </row>
    <row r="116" spans="1:12" ht="12.75" customHeight="1">
      <c r="A116" s="239"/>
      <c r="B116" s="239"/>
      <c r="C116" s="239"/>
      <c r="D116" s="239"/>
      <c r="E116" s="239"/>
      <c r="F116" s="239"/>
      <c r="G116" s="239"/>
      <c r="H116" s="239"/>
      <c r="I116" s="239"/>
      <c r="J116" s="239"/>
      <c r="K116" s="239"/>
      <c r="L116" s="239"/>
    </row>
    <row r="117" spans="1:12" ht="12.75" customHeight="1">
      <c r="A117" s="239"/>
      <c r="B117" s="239"/>
      <c r="C117" s="239"/>
      <c r="D117" s="239"/>
      <c r="E117" s="239"/>
      <c r="F117" s="239"/>
      <c r="G117" s="239"/>
      <c r="H117" s="239"/>
      <c r="I117" s="239"/>
      <c r="J117" s="239"/>
      <c r="K117" s="239"/>
      <c r="L117" s="239"/>
    </row>
    <row r="118" spans="1:12" ht="12.75" customHeight="1">
      <c r="A118" s="239"/>
      <c r="B118" s="239"/>
      <c r="C118" s="239"/>
      <c r="D118" s="239"/>
      <c r="E118" s="239"/>
      <c r="F118" s="239"/>
      <c r="G118" s="239"/>
      <c r="H118" s="239"/>
      <c r="I118" s="239"/>
      <c r="J118" s="239"/>
      <c r="K118" s="239"/>
      <c r="L118" s="239"/>
    </row>
    <row r="119" spans="1:12" ht="12.75" customHeight="1">
      <c r="A119" s="239"/>
      <c r="B119" s="239"/>
      <c r="C119" s="239"/>
      <c r="D119" s="239"/>
      <c r="E119" s="239"/>
      <c r="F119" s="239"/>
      <c r="G119" s="239"/>
      <c r="H119" s="239"/>
      <c r="I119" s="239"/>
      <c r="J119" s="239"/>
      <c r="K119" s="239"/>
      <c r="L119" s="239"/>
    </row>
    <row r="120" spans="1:12" ht="12.75" customHeight="1">
      <c r="A120" s="239"/>
      <c r="B120" s="239"/>
      <c r="C120" s="239"/>
      <c r="D120" s="239"/>
      <c r="E120" s="239"/>
      <c r="F120" s="239"/>
      <c r="G120" s="239"/>
      <c r="H120" s="239"/>
      <c r="I120" s="239"/>
      <c r="J120" s="239"/>
      <c r="K120" s="239"/>
      <c r="L120" s="239"/>
    </row>
    <row r="121" spans="1:12" ht="12.75">
      <c r="A121" s="239"/>
      <c r="B121" s="239"/>
      <c r="C121" s="239"/>
      <c r="D121" s="239"/>
      <c r="E121" s="239"/>
      <c r="F121" s="239"/>
      <c r="G121" s="239"/>
      <c r="H121" s="239"/>
      <c r="I121" s="239"/>
      <c r="J121" s="239"/>
      <c r="K121" s="239"/>
      <c r="L121" s="239"/>
    </row>
    <row r="122" spans="1:12" ht="12.75">
      <c r="A122" s="239"/>
      <c r="B122" s="239"/>
      <c r="C122" s="239"/>
      <c r="D122" s="239"/>
      <c r="E122" s="239"/>
      <c r="F122" s="239"/>
      <c r="G122" s="239"/>
      <c r="H122" s="239"/>
      <c r="I122" s="239"/>
      <c r="J122" s="239"/>
      <c r="K122" s="239"/>
      <c r="L122" s="239"/>
    </row>
    <row r="123" spans="1:12" ht="12.75">
      <c r="A123" s="239"/>
      <c r="B123" s="239"/>
      <c r="C123" s="239"/>
      <c r="D123" s="239"/>
      <c r="E123" s="239"/>
      <c r="F123" s="239"/>
      <c r="G123" s="239"/>
      <c r="H123" s="239"/>
      <c r="I123" s="239"/>
      <c r="J123" s="239"/>
      <c r="K123" s="239"/>
      <c r="L123" s="239"/>
    </row>
    <row r="124" spans="1:12" ht="12.75">
      <c r="A124" s="239"/>
      <c r="B124" s="239"/>
      <c r="C124" s="239"/>
      <c r="D124" s="239"/>
      <c r="E124" s="239"/>
      <c r="F124" s="239"/>
      <c r="G124" s="239"/>
      <c r="H124" s="239"/>
      <c r="I124" s="239"/>
      <c r="J124" s="239"/>
      <c r="K124" s="239"/>
      <c r="L124" s="239"/>
    </row>
    <row r="125" spans="1:12" ht="12.75">
      <c r="A125" s="239"/>
      <c r="B125" s="239"/>
      <c r="C125" s="239"/>
      <c r="D125" s="239"/>
      <c r="E125" s="239"/>
      <c r="F125" s="239"/>
      <c r="G125" s="239"/>
      <c r="H125" s="239"/>
      <c r="I125" s="239"/>
      <c r="J125" s="239"/>
      <c r="K125" s="239"/>
      <c r="L125" s="239"/>
    </row>
    <row r="126" spans="1:12" ht="12.75">
      <c r="A126" s="239"/>
      <c r="B126" s="239"/>
      <c r="C126" s="239"/>
      <c r="D126" s="239"/>
      <c r="E126" s="239"/>
      <c r="F126" s="239"/>
      <c r="G126" s="239"/>
      <c r="H126" s="239"/>
      <c r="I126" s="239"/>
      <c r="J126" s="239"/>
      <c r="K126" s="239"/>
      <c r="L126" s="239"/>
    </row>
    <row r="127" spans="1:12" ht="12.75">
      <c r="A127" s="239"/>
      <c r="B127" s="239"/>
      <c r="C127" s="239"/>
      <c r="D127" s="239"/>
      <c r="E127" s="239"/>
      <c r="F127" s="239"/>
      <c r="G127" s="239"/>
      <c r="H127" s="239"/>
      <c r="I127" s="239"/>
      <c r="J127" s="239"/>
      <c r="K127" s="239"/>
      <c r="L127" s="239"/>
    </row>
    <row r="128" spans="1:12" ht="12.75">
      <c r="A128" s="239"/>
      <c r="B128" s="239"/>
      <c r="C128" s="239"/>
      <c r="D128" s="239"/>
      <c r="E128" s="239"/>
      <c r="F128" s="239"/>
      <c r="G128" s="239"/>
      <c r="H128" s="239"/>
      <c r="I128" s="239"/>
      <c r="J128" s="239"/>
      <c r="K128" s="239"/>
      <c r="L128" s="239"/>
    </row>
    <row r="129" spans="1:12" ht="12.75">
      <c r="A129" s="239"/>
      <c r="B129" s="239"/>
      <c r="C129" s="239"/>
      <c r="D129" s="239"/>
      <c r="E129" s="239"/>
      <c r="F129" s="239"/>
      <c r="G129" s="239"/>
      <c r="H129" s="239"/>
      <c r="I129" s="239"/>
      <c r="J129" s="239"/>
      <c r="K129" s="239"/>
      <c r="L129" s="239"/>
    </row>
    <row r="130" spans="1:12" ht="12.75">
      <c r="A130" s="239"/>
      <c r="B130" s="239"/>
      <c r="C130" s="239"/>
      <c r="D130" s="239"/>
      <c r="E130" s="239"/>
      <c r="F130" s="239"/>
      <c r="G130" s="239"/>
      <c r="H130" s="239"/>
      <c r="I130" s="239"/>
      <c r="J130" s="239"/>
      <c r="K130" s="239"/>
      <c r="L130" s="239"/>
    </row>
    <row r="131" spans="1:12" ht="12.75">
      <c r="A131" s="239"/>
      <c r="B131" s="239"/>
      <c r="C131" s="239"/>
      <c r="D131" s="239"/>
      <c r="E131" s="239"/>
      <c r="F131" s="239"/>
      <c r="G131" s="239"/>
      <c r="H131" s="239"/>
      <c r="I131" s="239"/>
      <c r="J131" s="239"/>
      <c r="K131" s="239"/>
      <c r="L131" s="239"/>
    </row>
    <row r="132" spans="1:12" ht="12.75">
      <c r="A132" s="239"/>
      <c r="B132" s="239"/>
      <c r="C132" s="239"/>
      <c r="D132" s="239"/>
      <c r="E132" s="239"/>
      <c r="F132" s="239"/>
      <c r="G132" s="239"/>
      <c r="H132" s="239"/>
      <c r="I132" s="239"/>
      <c r="J132" s="239"/>
      <c r="K132" s="239"/>
      <c r="L132" s="239"/>
    </row>
    <row r="133" spans="1:12" ht="12.75">
      <c r="A133" s="239"/>
      <c r="B133" s="239"/>
      <c r="C133" s="239"/>
      <c r="D133" s="239"/>
      <c r="E133" s="239"/>
      <c r="F133" s="239"/>
      <c r="G133" s="239"/>
      <c r="H133" s="239"/>
      <c r="I133" s="239"/>
      <c r="J133" s="239"/>
      <c r="K133" s="239"/>
      <c r="L133" s="239"/>
    </row>
    <row r="134" spans="1:12" ht="12.75">
      <c r="A134" s="239"/>
      <c r="B134" s="239"/>
      <c r="C134" s="239"/>
      <c r="D134" s="239"/>
      <c r="E134" s="239"/>
      <c r="F134" s="239"/>
      <c r="G134" s="239"/>
      <c r="H134" s="239"/>
      <c r="I134" s="239"/>
      <c r="J134" s="239"/>
      <c r="K134" s="239"/>
      <c r="L134" s="239"/>
    </row>
    <row r="135" spans="1:12" ht="12.75">
      <c r="A135" s="239"/>
      <c r="B135" s="239"/>
      <c r="C135" s="239"/>
      <c r="D135" s="239"/>
      <c r="E135" s="239"/>
      <c r="F135" s="239"/>
      <c r="G135" s="239"/>
      <c r="H135" s="239"/>
      <c r="I135" s="239"/>
      <c r="J135" s="239"/>
      <c r="K135" s="239"/>
      <c r="L135" s="239"/>
    </row>
    <row r="136" spans="1:12" ht="12.75">
      <c r="A136" s="239"/>
      <c r="B136" s="239"/>
      <c r="C136" s="239"/>
      <c r="D136" s="239"/>
      <c r="E136" s="239"/>
      <c r="F136" s="239"/>
      <c r="G136" s="239"/>
      <c r="H136" s="239"/>
      <c r="I136" s="239"/>
      <c r="J136" s="239"/>
      <c r="K136" s="239"/>
      <c r="L136" s="239"/>
    </row>
    <row r="137" spans="1:12" ht="12.75">
      <c r="A137" s="239"/>
      <c r="B137" s="239"/>
      <c r="C137" s="239"/>
      <c r="D137" s="239"/>
      <c r="E137" s="239"/>
      <c r="F137" s="239"/>
      <c r="G137" s="239"/>
      <c r="H137" s="239"/>
      <c r="I137" s="239"/>
      <c r="J137" s="239"/>
      <c r="K137" s="239"/>
      <c r="L137" s="239"/>
    </row>
    <row r="138" spans="1:12" ht="12.75">
      <c r="A138" s="239"/>
      <c r="B138" s="239"/>
      <c r="C138" s="239"/>
      <c r="D138" s="239"/>
      <c r="E138" s="239"/>
      <c r="F138" s="239"/>
      <c r="G138" s="239"/>
      <c r="H138" s="239"/>
      <c r="I138" s="239"/>
      <c r="J138" s="239"/>
      <c r="K138" s="239"/>
      <c r="L138" s="239"/>
    </row>
    <row r="139" spans="1:12" ht="12.75">
      <c r="A139" s="239"/>
      <c r="B139" s="239"/>
      <c r="C139" s="239"/>
      <c r="D139" s="239"/>
      <c r="E139" s="239"/>
      <c r="F139" s="239"/>
      <c r="G139" s="239"/>
      <c r="H139" s="239"/>
      <c r="I139" s="239"/>
      <c r="J139" s="239"/>
      <c r="K139" s="239"/>
      <c r="L139" s="239"/>
    </row>
    <row r="140" spans="1:12" ht="12.75">
      <c r="A140" s="239"/>
      <c r="B140" s="239"/>
      <c r="C140" s="239"/>
      <c r="D140" s="239"/>
      <c r="E140" s="239"/>
      <c r="F140" s="239"/>
      <c r="G140" s="239"/>
      <c r="H140" s="239"/>
      <c r="I140" s="239"/>
      <c r="J140" s="239"/>
      <c r="K140" s="239"/>
      <c r="L140" s="239"/>
    </row>
    <row r="141" spans="1:12" ht="12.75">
      <c r="A141" s="239"/>
      <c r="B141" s="239"/>
      <c r="C141" s="239"/>
      <c r="D141" s="239"/>
      <c r="E141" s="239"/>
      <c r="F141" s="239"/>
      <c r="G141" s="239"/>
      <c r="H141" s="239"/>
      <c r="I141" s="239"/>
      <c r="J141" s="239"/>
      <c r="K141" s="239"/>
      <c r="L141" s="239"/>
    </row>
    <row r="142" spans="1:12" ht="12.75">
      <c r="A142" s="239"/>
      <c r="B142" s="239"/>
      <c r="C142" s="239"/>
      <c r="D142" s="239"/>
      <c r="E142" s="239"/>
      <c r="F142" s="239"/>
      <c r="G142" s="239"/>
      <c r="H142" s="239"/>
      <c r="I142" s="239"/>
      <c r="J142" s="239"/>
      <c r="K142" s="239"/>
      <c r="L142" s="239"/>
    </row>
    <row r="143" spans="1:12" ht="12.75">
      <c r="A143" s="239"/>
      <c r="B143" s="239"/>
      <c r="C143" s="239"/>
      <c r="D143" s="239"/>
      <c r="E143" s="239"/>
      <c r="F143" s="239"/>
      <c r="G143" s="239"/>
      <c r="H143" s="239"/>
      <c r="I143" s="239"/>
      <c r="J143" s="239"/>
      <c r="K143" s="239"/>
      <c r="L143" s="239"/>
    </row>
    <row r="144" spans="1:12" ht="12.75">
      <c r="A144" s="239"/>
      <c r="B144" s="239"/>
      <c r="C144" s="239"/>
      <c r="D144" s="239"/>
      <c r="E144" s="239"/>
      <c r="F144" s="239"/>
      <c r="G144" s="239"/>
      <c r="H144" s="239"/>
      <c r="I144" s="239"/>
      <c r="J144" s="239"/>
      <c r="K144" s="239"/>
      <c r="L144" s="239"/>
    </row>
    <row r="145" spans="1:12" ht="12.75">
      <c r="A145" s="239"/>
      <c r="B145" s="239"/>
      <c r="C145" s="239"/>
      <c r="D145" s="239"/>
      <c r="E145" s="239"/>
      <c r="F145" s="239"/>
      <c r="G145" s="239"/>
      <c r="H145" s="239"/>
      <c r="I145" s="239"/>
      <c r="J145" s="239"/>
      <c r="K145" s="239"/>
      <c r="L145" s="239"/>
    </row>
    <row r="146" spans="1:12" ht="12.75">
      <c r="A146" s="239"/>
      <c r="B146" s="239"/>
      <c r="C146" s="239"/>
      <c r="D146" s="239"/>
      <c r="E146" s="239"/>
      <c r="F146" s="239"/>
      <c r="G146" s="239"/>
      <c r="H146" s="239"/>
      <c r="I146" s="239"/>
      <c r="J146" s="239"/>
      <c r="K146" s="239"/>
      <c r="L146" s="239"/>
    </row>
    <row r="147" spans="1:12" ht="12.75">
      <c r="A147" s="239"/>
      <c r="B147" s="239"/>
      <c r="C147" s="239"/>
      <c r="D147" s="239"/>
      <c r="E147" s="239"/>
      <c r="F147" s="239"/>
      <c r="G147" s="239"/>
      <c r="H147" s="239"/>
      <c r="I147" s="239"/>
      <c r="J147" s="239"/>
      <c r="K147" s="239"/>
      <c r="L147" s="239"/>
    </row>
    <row r="148" spans="1:12" ht="12.75">
      <c r="A148" s="239"/>
      <c r="B148" s="239"/>
      <c r="C148" s="239"/>
      <c r="D148" s="239"/>
      <c r="E148" s="239"/>
      <c r="F148" s="239"/>
      <c r="G148" s="239"/>
      <c r="H148" s="239"/>
      <c r="I148" s="239"/>
      <c r="J148" s="239"/>
      <c r="K148" s="239"/>
      <c r="L148" s="239"/>
    </row>
    <row r="149" spans="1:12" ht="12.75">
      <c r="A149" s="239"/>
      <c r="B149" s="239"/>
      <c r="C149" s="239"/>
      <c r="D149" s="239"/>
      <c r="E149" s="239"/>
      <c r="F149" s="239"/>
      <c r="G149" s="239"/>
      <c r="H149" s="239"/>
      <c r="I149" s="239"/>
      <c r="J149" s="239"/>
      <c r="K149" s="239"/>
      <c r="L149" s="239"/>
    </row>
    <row r="150" spans="1:12" ht="12.75">
      <c r="A150" s="239"/>
      <c r="B150" s="239"/>
      <c r="C150" s="239"/>
      <c r="D150" s="239"/>
      <c r="E150" s="239"/>
      <c r="F150" s="239"/>
      <c r="G150" s="239"/>
      <c r="H150" s="239"/>
      <c r="I150" s="239"/>
      <c r="J150" s="239"/>
      <c r="K150" s="239"/>
      <c r="L150" s="239"/>
    </row>
    <row r="151" spans="1:12" ht="12.75">
      <c r="A151" s="239"/>
      <c r="B151" s="239"/>
      <c r="C151" s="239"/>
      <c r="D151" s="239"/>
      <c r="E151" s="239"/>
      <c r="F151" s="239"/>
      <c r="G151" s="239"/>
      <c r="H151" s="239"/>
      <c r="I151" s="239"/>
      <c r="J151" s="239"/>
      <c r="K151" s="239"/>
      <c r="L151" s="239"/>
    </row>
    <row r="152" spans="1:12" ht="12.75">
      <c r="A152" s="239"/>
      <c r="B152" s="239"/>
      <c r="C152" s="239"/>
      <c r="D152" s="239"/>
      <c r="E152" s="239"/>
      <c r="F152" s="239"/>
      <c r="G152" s="239"/>
      <c r="H152" s="239"/>
      <c r="I152" s="239"/>
      <c r="J152" s="239"/>
      <c r="K152" s="239"/>
      <c r="L152" s="239"/>
    </row>
    <row r="153" spans="1:12" ht="12.75">
      <c r="A153" s="239"/>
      <c r="B153" s="239"/>
      <c r="C153" s="239"/>
      <c r="D153" s="239"/>
      <c r="E153" s="239"/>
      <c r="F153" s="239"/>
      <c r="G153" s="239"/>
      <c r="H153" s="239"/>
      <c r="I153" s="239"/>
      <c r="J153" s="239"/>
      <c r="K153" s="239"/>
      <c r="L153" s="239"/>
    </row>
    <row r="154" spans="1:12" ht="12.75">
      <c r="A154" s="239"/>
      <c r="B154" s="239"/>
      <c r="C154" s="239"/>
      <c r="D154" s="239"/>
      <c r="E154" s="239"/>
      <c r="F154" s="239"/>
      <c r="G154" s="239"/>
      <c r="H154" s="239"/>
      <c r="I154" s="239"/>
      <c r="J154" s="239"/>
      <c r="K154" s="239"/>
      <c r="L154" s="239"/>
    </row>
    <row r="155" spans="1:12" ht="12.75">
      <c r="A155" s="239"/>
      <c r="B155" s="239"/>
      <c r="C155" s="239"/>
      <c r="D155" s="239"/>
      <c r="E155" s="239"/>
      <c r="F155" s="239"/>
      <c r="G155" s="239"/>
      <c r="H155" s="239"/>
      <c r="I155" s="239"/>
      <c r="J155" s="239"/>
      <c r="K155" s="239"/>
      <c r="L155" s="239"/>
    </row>
    <row r="156" spans="1:12" ht="12.75">
      <c r="A156" s="239"/>
      <c r="B156" s="239"/>
      <c r="C156" s="239"/>
      <c r="D156" s="239"/>
      <c r="E156" s="239"/>
      <c r="F156" s="239"/>
      <c r="G156" s="239"/>
      <c r="H156" s="239"/>
      <c r="I156" s="239"/>
      <c r="J156" s="239"/>
      <c r="K156" s="239"/>
      <c r="L156" s="239"/>
    </row>
    <row r="157" spans="1:12" ht="12.75">
      <c r="A157" s="239"/>
      <c r="B157" s="239"/>
      <c r="C157" s="239"/>
      <c r="D157" s="239"/>
      <c r="E157" s="239"/>
      <c r="F157" s="239"/>
      <c r="G157" s="239"/>
      <c r="H157" s="239"/>
      <c r="I157" s="239"/>
      <c r="J157" s="239"/>
      <c r="K157" s="239"/>
      <c r="L157" s="239"/>
    </row>
    <row r="158" spans="1:12" ht="12.75">
      <c r="A158" s="239"/>
      <c r="B158" s="239"/>
      <c r="C158" s="239"/>
      <c r="D158" s="239"/>
      <c r="E158" s="239"/>
      <c r="F158" s="239"/>
      <c r="G158" s="239"/>
      <c r="H158" s="239"/>
      <c r="I158" s="239"/>
      <c r="J158" s="239"/>
      <c r="K158" s="239"/>
      <c r="L158" s="239"/>
    </row>
    <row r="159" spans="1:12" ht="12.75">
      <c r="A159" s="239"/>
      <c r="B159" s="239"/>
      <c r="C159" s="239"/>
      <c r="D159" s="239"/>
      <c r="E159" s="239"/>
      <c r="F159" s="239"/>
      <c r="G159" s="239"/>
      <c r="H159" s="239"/>
      <c r="I159" s="239"/>
      <c r="J159" s="239"/>
      <c r="K159" s="239"/>
      <c r="L159" s="239"/>
    </row>
    <row r="160" spans="1:12" ht="12.75">
      <c r="A160" s="239"/>
      <c r="B160" s="239"/>
      <c r="C160" s="239"/>
      <c r="D160" s="239"/>
      <c r="E160" s="239"/>
      <c r="F160" s="239"/>
      <c r="G160" s="239"/>
      <c r="H160" s="239"/>
      <c r="I160" s="239"/>
      <c r="J160" s="239"/>
      <c r="K160" s="239"/>
      <c r="L160" s="239"/>
    </row>
    <row r="161" spans="1:12" ht="12.75">
      <c r="A161" s="239"/>
      <c r="B161" s="239"/>
      <c r="C161" s="239"/>
      <c r="D161" s="239"/>
      <c r="E161" s="239"/>
      <c r="F161" s="239"/>
      <c r="G161" s="239"/>
      <c r="H161" s="239"/>
      <c r="I161" s="239"/>
      <c r="J161" s="239"/>
      <c r="K161" s="239"/>
      <c r="L161" s="239"/>
    </row>
    <row r="162" spans="1:12" ht="12.75">
      <c r="A162" s="239"/>
      <c r="B162" s="239"/>
      <c r="C162" s="239"/>
      <c r="D162" s="239"/>
      <c r="E162" s="239"/>
      <c r="F162" s="239"/>
      <c r="G162" s="239"/>
      <c r="H162" s="239"/>
      <c r="I162" s="239"/>
      <c r="J162" s="239"/>
      <c r="K162" s="239"/>
      <c r="L162" s="239"/>
    </row>
    <row r="163" spans="1:12" ht="12.75">
      <c r="A163" s="239"/>
      <c r="B163" s="239"/>
      <c r="C163" s="239"/>
      <c r="D163" s="239"/>
      <c r="E163" s="239"/>
      <c r="F163" s="239"/>
      <c r="G163" s="239"/>
      <c r="H163" s="239"/>
      <c r="I163" s="239"/>
      <c r="J163" s="239"/>
      <c r="K163" s="239"/>
      <c r="L163" s="239"/>
    </row>
    <row r="164" spans="1:12" ht="12.75">
      <c r="A164" s="239"/>
      <c r="B164" s="239"/>
      <c r="C164" s="239"/>
      <c r="D164" s="239"/>
      <c r="E164" s="239"/>
      <c r="F164" s="239"/>
      <c r="G164" s="239"/>
      <c r="H164" s="239"/>
      <c r="I164" s="239"/>
      <c r="J164" s="239"/>
      <c r="K164" s="239"/>
      <c r="L164" s="239"/>
    </row>
    <row r="165" spans="1:12" ht="12.75">
      <c r="A165" s="239"/>
      <c r="B165" s="239"/>
      <c r="C165" s="239"/>
      <c r="D165" s="239"/>
      <c r="E165" s="239"/>
      <c r="F165" s="239"/>
      <c r="G165" s="239"/>
      <c r="H165" s="239"/>
      <c r="I165" s="239"/>
      <c r="J165" s="239"/>
      <c r="K165" s="239"/>
      <c r="L165" s="239"/>
    </row>
    <row r="166" spans="1:12" ht="12.75">
      <c r="A166" s="239"/>
      <c r="B166" s="239"/>
      <c r="C166" s="239"/>
      <c r="D166" s="239"/>
      <c r="E166" s="239"/>
      <c r="F166" s="239"/>
      <c r="G166" s="239"/>
      <c r="H166" s="239"/>
      <c r="I166" s="239"/>
      <c r="J166" s="239"/>
      <c r="K166" s="239"/>
      <c r="L166" s="239"/>
    </row>
    <row r="167" spans="1:12" ht="12.75">
      <c r="A167" s="239"/>
      <c r="B167" s="239"/>
      <c r="C167" s="239"/>
      <c r="D167" s="239"/>
      <c r="E167" s="239"/>
      <c r="F167" s="239"/>
      <c r="G167" s="239"/>
      <c r="H167" s="239"/>
      <c r="I167" s="239"/>
      <c r="J167" s="239"/>
      <c r="K167" s="239"/>
      <c r="L167" s="239"/>
    </row>
    <row r="168" spans="1:12" ht="12.75">
      <c r="A168" s="239"/>
      <c r="B168" s="239"/>
      <c r="C168" s="239"/>
      <c r="D168" s="239"/>
      <c r="E168" s="239"/>
      <c r="F168" s="239"/>
      <c r="G168" s="239"/>
      <c r="H168" s="239"/>
      <c r="I168" s="239"/>
      <c r="J168" s="239"/>
      <c r="K168" s="239"/>
      <c r="L168" s="239"/>
    </row>
    <row r="169" spans="1:12" ht="12.75">
      <c r="A169" s="239"/>
      <c r="B169" s="239"/>
      <c r="C169" s="239"/>
      <c r="D169" s="239"/>
      <c r="E169" s="239"/>
      <c r="F169" s="239"/>
      <c r="G169" s="239"/>
      <c r="H169" s="239"/>
      <c r="I169" s="239"/>
      <c r="J169" s="239"/>
      <c r="K169" s="239"/>
      <c r="L169" s="239"/>
    </row>
    <row r="170" spans="1:12" ht="12.75">
      <c r="A170" s="239"/>
      <c r="B170" s="239"/>
      <c r="C170" s="239"/>
      <c r="D170" s="239"/>
      <c r="E170" s="239"/>
      <c r="F170" s="239"/>
      <c r="G170" s="239"/>
      <c r="H170" s="239"/>
      <c r="I170" s="239"/>
      <c r="J170" s="239"/>
      <c r="K170" s="239"/>
      <c r="L170" s="239"/>
    </row>
    <row r="171" spans="1:12" ht="12.75">
      <c r="A171" s="239"/>
      <c r="B171" s="239"/>
      <c r="C171" s="239"/>
      <c r="D171" s="239"/>
      <c r="E171" s="239"/>
      <c r="F171" s="239"/>
      <c r="G171" s="239"/>
      <c r="H171" s="239"/>
      <c r="I171" s="239"/>
      <c r="J171" s="239"/>
      <c r="K171" s="239"/>
      <c r="L171" s="239"/>
    </row>
    <row r="172" spans="1:12" ht="12.75">
      <c r="A172" s="239"/>
      <c r="B172" s="239"/>
      <c r="C172" s="239"/>
      <c r="D172" s="239"/>
      <c r="E172" s="239"/>
      <c r="F172" s="239"/>
      <c r="G172" s="239"/>
      <c r="H172" s="239"/>
      <c r="I172" s="239"/>
      <c r="J172" s="239"/>
      <c r="K172" s="239"/>
      <c r="L172" s="239"/>
    </row>
    <row r="173" spans="1:12" ht="12.75">
      <c r="A173" s="239"/>
      <c r="B173" s="239"/>
      <c r="C173" s="239"/>
      <c r="D173" s="239"/>
      <c r="E173" s="239"/>
      <c r="F173" s="239"/>
      <c r="G173" s="239"/>
      <c r="H173" s="239"/>
      <c r="I173" s="239"/>
      <c r="J173" s="239"/>
      <c r="K173" s="239"/>
      <c r="L173" s="239"/>
    </row>
    <row r="174" spans="1:12" ht="12.75">
      <c r="A174" s="239"/>
      <c r="B174" s="239"/>
      <c r="C174" s="239"/>
      <c r="D174" s="239"/>
      <c r="E174" s="239"/>
      <c r="F174" s="239"/>
      <c r="G174" s="239"/>
      <c r="H174" s="239"/>
      <c r="I174" s="239"/>
      <c r="J174" s="239"/>
      <c r="K174" s="239"/>
      <c r="L174" s="239"/>
    </row>
    <row r="175" spans="1:12" ht="12.75">
      <c r="A175" s="239"/>
      <c r="B175" s="239"/>
      <c r="C175" s="239"/>
      <c r="D175" s="239"/>
      <c r="E175" s="239"/>
      <c r="F175" s="239"/>
      <c r="G175" s="239"/>
      <c r="H175" s="239"/>
      <c r="I175" s="239"/>
      <c r="J175" s="239"/>
      <c r="K175" s="239"/>
      <c r="L175" s="239"/>
    </row>
    <row r="176" spans="1:12" ht="12.75">
      <c r="A176" s="239"/>
      <c r="B176" s="239"/>
      <c r="C176" s="239"/>
      <c r="D176" s="239"/>
      <c r="E176" s="239"/>
      <c r="F176" s="239"/>
      <c r="G176" s="239"/>
      <c r="H176" s="239"/>
      <c r="I176" s="239"/>
      <c r="J176" s="239"/>
      <c r="K176" s="239"/>
      <c r="L176" s="239"/>
    </row>
    <row r="177" spans="1:12" ht="12.75">
      <c r="A177" s="239"/>
      <c r="B177" s="239"/>
      <c r="C177" s="239"/>
      <c r="D177" s="239"/>
      <c r="E177" s="239"/>
      <c r="F177" s="239"/>
      <c r="G177" s="239"/>
      <c r="H177" s="239"/>
      <c r="I177" s="239"/>
      <c r="J177" s="239"/>
      <c r="K177" s="239"/>
      <c r="L177" s="239"/>
    </row>
    <row r="178" spans="1:12" ht="12.75">
      <c r="A178" s="239"/>
      <c r="B178" s="239"/>
      <c r="C178" s="239"/>
      <c r="D178" s="239"/>
      <c r="E178" s="239"/>
      <c r="F178" s="239"/>
      <c r="G178" s="239"/>
      <c r="H178" s="239"/>
      <c r="I178" s="239"/>
      <c r="J178" s="239"/>
      <c r="K178" s="239"/>
      <c r="L178" s="239"/>
    </row>
    <row r="179" spans="1:12" ht="12.75">
      <c r="A179" s="239"/>
      <c r="B179" s="239"/>
      <c r="C179" s="239"/>
      <c r="D179" s="239"/>
      <c r="E179" s="239"/>
      <c r="F179" s="239"/>
      <c r="G179" s="239"/>
      <c r="H179" s="239"/>
      <c r="I179" s="239"/>
      <c r="J179" s="239"/>
      <c r="K179" s="239"/>
      <c r="L179" s="239"/>
    </row>
    <row r="180" spans="1:12" ht="12.75">
      <c r="A180" s="239"/>
      <c r="B180" s="239"/>
      <c r="C180" s="239"/>
      <c r="D180" s="239"/>
      <c r="E180" s="239"/>
      <c r="F180" s="239"/>
      <c r="G180" s="239"/>
      <c r="H180" s="239"/>
      <c r="I180" s="239"/>
      <c r="J180" s="239"/>
      <c r="K180" s="239"/>
      <c r="L180" s="239"/>
    </row>
    <row r="181" spans="1:12" ht="12.75">
      <c r="A181" s="239"/>
      <c r="B181" s="239"/>
      <c r="C181" s="239"/>
      <c r="D181" s="239"/>
      <c r="E181" s="239"/>
      <c r="F181" s="239"/>
      <c r="G181" s="239"/>
      <c r="H181" s="239"/>
      <c r="I181" s="239"/>
      <c r="J181" s="239"/>
      <c r="K181" s="239"/>
      <c r="L181" s="239"/>
    </row>
    <row r="182" spans="1:12" ht="12.75">
      <c r="A182" s="239"/>
      <c r="B182" s="239"/>
      <c r="C182" s="239"/>
      <c r="D182" s="239"/>
      <c r="E182" s="239"/>
      <c r="F182" s="239"/>
      <c r="G182" s="239"/>
      <c r="H182" s="239"/>
      <c r="I182" s="239"/>
      <c r="J182" s="239"/>
      <c r="K182" s="239"/>
      <c r="L182" s="239"/>
    </row>
    <row r="183" spans="1:12" ht="12.75">
      <c r="A183" s="239"/>
      <c r="B183" s="239"/>
      <c r="C183" s="239"/>
      <c r="D183" s="239"/>
      <c r="E183" s="239"/>
      <c r="F183" s="239"/>
      <c r="G183" s="239"/>
      <c r="H183" s="239"/>
      <c r="I183" s="239"/>
      <c r="J183" s="239"/>
      <c r="K183" s="239"/>
      <c r="L183" s="239"/>
    </row>
    <row r="184" spans="1:12" ht="12.75">
      <c r="A184" s="239"/>
      <c r="B184" s="239"/>
      <c r="C184" s="239"/>
      <c r="D184" s="239"/>
      <c r="E184" s="239"/>
      <c r="F184" s="239"/>
      <c r="G184" s="239"/>
      <c r="H184" s="239"/>
      <c r="I184" s="239"/>
      <c r="J184" s="239"/>
      <c r="K184" s="239"/>
      <c r="L184" s="239"/>
    </row>
    <row r="185" spans="1:12" ht="12.75">
      <c r="A185" s="239"/>
      <c r="B185" s="239"/>
      <c r="C185" s="239"/>
      <c r="D185" s="239"/>
      <c r="E185" s="239"/>
      <c r="F185" s="239"/>
      <c r="G185" s="239"/>
      <c r="H185" s="239"/>
      <c r="I185" s="239"/>
      <c r="J185" s="239"/>
      <c r="K185" s="239"/>
      <c r="L185" s="239"/>
    </row>
    <row r="186" spans="1:12" ht="12.75">
      <c r="A186" s="239"/>
      <c r="B186" s="239"/>
      <c r="C186" s="239"/>
      <c r="D186" s="239"/>
      <c r="E186" s="239"/>
      <c r="F186" s="239"/>
      <c r="G186" s="239"/>
      <c r="H186" s="239"/>
      <c r="I186" s="239"/>
      <c r="J186" s="239"/>
      <c r="K186" s="239"/>
      <c r="L186" s="239"/>
    </row>
    <row r="187" spans="1:12" ht="12.75">
      <c r="A187" s="239"/>
      <c r="B187" s="239"/>
      <c r="C187" s="239"/>
      <c r="D187" s="239"/>
      <c r="E187" s="239"/>
      <c r="F187" s="239"/>
      <c r="G187" s="239"/>
      <c r="H187" s="239"/>
      <c r="I187" s="239"/>
      <c r="J187" s="239"/>
      <c r="K187" s="239"/>
      <c r="L187" s="239"/>
    </row>
    <row r="188" spans="1:12" ht="12.75">
      <c r="A188" s="239"/>
      <c r="B188" s="239"/>
      <c r="C188" s="239"/>
      <c r="D188" s="239"/>
      <c r="E188" s="239"/>
      <c r="F188" s="239"/>
      <c r="G188" s="239"/>
      <c r="H188" s="239"/>
      <c r="I188" s="239"/>
      <c r="J188" s="239"/>
      <c r="K188" s="239"/>
      <c r="L188" s="239"/>
    </row>
    <row r="189" spans="1:12" ht="12.75">
      <c r="A189" s="239"/>
      <c r="B189" s="239"/>
      <c r="C189" s="239"/>
      <c r="D189" s="239"/>
      <c r="E189" s="239"/>
      <c r="F189" s="239"/>
      <c r="G189" s="239"/>
      <c r="H189" s="239"/>
      <c r="I189" s="239"/>
      <c r="J189" s="239"/>
      <c r="K189" s="239"/>
      <c r="L189" s="239"/>
    </row>
    <row r="190" spans="1:12" ht="12.75">
      <c r="A190" s="239"/>
      <c r="B190" s="239"/>
      <c r="C190" s="239"/>
      <c r="D190" s="239"/>
      <c r="E190" s="239"/>
      <c r="F190" s="239"/>
      <c r="G190" s="239"/>
      <c r="H190" s="239"/>
      <c r="I190" s="239"/>
      <c r="J190" s="239"/>
      <c r="K190" s="239"/>
      <c r="L190" s="239"/>
    </row>
    <row r="191" spans="1:12" ht="12.75">
      <c r="A191" s="239"/>
      <c r="B191" s="239"/>
      <c r="C191" s="239"/>
      <c r="D191" s="239"/>
      <c r="E191" s="239"/>
      <c r="F191" s="239"/>
      <c r="G191" s="239"/>
      <c r="H191" s="239"/>
      <c r="I191" s="239"/>
      <c r="J191" s="239"/>
      <c r="K191" s="239"/>
      <c r="L191" s="239"/>
    </row>
    <row r="192" spans="1:12" ht="12.75">
      <c r="A192" s="239"/>
      <c r="B192" s="239"/>
      <c r="C192" s="239"/>
      <c r="D192" s="239"/>
      <c r="E192" s="239"/>
      <c r="F192" s="239"/>
      <c r="G192" s="239"/>
      <c r="H192" s="239"/>
      <c r="I192" s="239"/>
      <c r="J192" s="239"/>
      <c r="K192" s="239"/>
      <c r="L192" s="239"/>
    </row>
    <row r="193" spans="1:12" ht="12.75">
      <c r="A193" s="239"/>
      <c r="B193" s="239"/>
      <c r="C193" s="239"/>
      <c r="D193" s="239"/>
      <c r="E193" s="239"/>
      <c r="F193" s="239"/>
      <c r="G193" s="239"/>
      <c r="H193" s="239"/>
      <c r="I193" s="239"/>
      <c r="J193" s="239"/>
      <c r="K193" s="239"/>
      <c r="L193" s="239"/>
    </row>
    <row r="194" spans="1:12" ht="12.75">
      <c r="A194" s="239"/>
      <c r="B194" s="239"/>
      <c r="C194" s="239"/>
      <c r="D194" s="239"/>
      <c r="E194" s="239"/>
      <c r="F194" s="239"/>
      <c r="G194" s="239"/>
      <c r="H194" s="239"/>
      <c r="I194" s="239"/>
      <c r="J194" s="239"/>
      <c r="K194" s="239"/>
      <c r="L194" s="239"/>
    </row>
    <row r="195" spans="1:12" ht="12.75">
      <c r="A195" s="239"/>
      <c r="B195" s="239"/>
      <c r="C195" s="239"/>
      <c r="D195" s="239"/>
      <c r="E195" s="239"/>
      <c r="F195" s="239"/>
      <c r="G195" s="239"/>
      <c r="H195" s="239"/>
      <c r="I195" s="239"/>
      <c r="J195" s="239"/>
      <c r="K195" s="239"/>
      <c r="L195" s="239"/>
    </row>
    <row r="196" spans="1:12" ht="12.75">
      <c r="A196" s="239"/>
      <c r="B196" s="239"/>
      <c r="C196" s="239"/>
      <c r="D196" s="239"/>
      <c r="E196" s="239"/>
      <c r="F196" s="239"/>
      <c r="G196" s="239"/>
      <c r="H196" s="239"/>
      <c r="I196" s="239"/>
      <c r="J196" s="239"/>
      <c r="K196" s="239"/>
      <c r="L196" s="239"/>
    </row>
    <row r="197" spans="1:12" ht="12.75">
      <c r="A197" s="239"/>
      <c r="B197" s="239"/>
      <c r="C197" s="239"/>
      <c r="D197" s="239"/>
      <c r="E197" s="239"/>
      <c r="F197" s="239"/>
      <c r="G197" s="239"/>
      <c r="H197" s="239"/>
      <c r="I197" s="239"/>
      <c r="J197" s="239"/>
      <c r="K197" s="239"/>
      <c r="L197" s="239"/>
    </row>
    <row r="198" spans="1:12" ht="12.75">
      <c r="A198" s="239"/>
      <c r="B198" s="239"/>
      <c r="C198" s="239"/>
      <c r="D198" s="239"/>
      <c r="E198" s="239"/>
      <c r="F198" s="239"/>
      <c r="G198" s="239"/>
      <c r="H198" s="239"/>
      <c r="I198" s="239"/>
      <c r="J198" s="239"/>
      <c r="K198" s="239"/>
      <c r="L198" s="239"/>
    </row>
    <row r="199" spans="1:12" ht="12.75">
      <c r="A199" s="239"/>
      <c r="B199" s="239"/>
      <c r="C199" s="239"/>
      <c r="D199" s="239"/>
      <c r="E199" s="239"/>
      <c r="F199" s="239"/>
      <c r="G199" s="239"/>
      <c r="H199" s="239"/>
      <c r="I199" s="239"/>
      <c r="J199" s="239"/>
      <c r="K199" s="239"/>
      <c r="L199" s="239"/>
    </row>
    <row r="200" spans="1:12" ht="12.75">
      <c r="A200" s="239"/>
      <c r="B200" s="239"/>
      <c r="C200" s="239"/>
      <c r="D200" s="239"/>
      <c r="E200" s="239"/>
      <c r="F200" s="239"/>
      <c r="G200" s="239"/>
      <c r="H200" s="239"/>
      <c r="I200" s="239"/>
      <c r="J200" s="239"/>
      <c r="K200" s="239"/>
      <c r="L200" s="239"/>
    </row>
    <row r="201" spans="1:12" ht="12.75">
      <c r="A201" s="239"/>
      <c r="B201" s="239"/>
      <c r="C201" s="239"/>
      <c r="D201" s="239"/>
      <c r="E201" s="239"/>
      <c r="F201" s="239"/>
      <c r="G201" s="239"/>
      <c r="H201" s="239"/>
      <c r="I201" s="239"/>
      <c r="J201" s="239"/>
      <c r="K201" s="239"/>
      <c r="L201" s="239"/>
    </row>
    <row r="202" spans="1:12" ht="12.75">
      <c r="A202" s="239"/>
      <c r="B202" s="239"/>
      <c r="C202" s="239"/>
      <c r="D202" s="239"/>
      <c r="E202" s="239"/>
      <c r="F202" s="239"/>
      <c r="G202" s="239"/>
      <c r="H202" s="239"/>
      <c r="I202" s="239"/>
      <c r="J202" s="239"/>
      <c r="K202" s="239"/>
      <c r="L202" s="239"/>
    </row>
    <row r="203" spans="1:12" ht="12.75">
      <c r="A203" s="239"/>
      <c r="B203" s="239"/>
      <c r="C203" s="239"/>
      <c r="D203" s="239"/>
      <c r="E203" s="239"/>
      <c r="F203" s="239"/>
      <c r="G203" s="239"/>
      <c r="H203" s="239"/>
      <c r="I203" s="239"/>
      <c r="J203" s="239"/>
      <c r="K203" s="239"/>
      <c r="L203" s="239"/>
    </row>
    <row r="204" spans="1:12" ht="12.75">
      <c r="A204" s="239"/>
      <c r="B204" s="239"/>
      <c r="C204" s="239"/>
      <c r="D204" s="239"/>
      <c r="E204" s="239"/>
      <c r="F204" s="239"/>
      <c r="G204" s="239"/>
      <c r="H204" s="239"/>
      <c r="I204" s="239"/>
      <c r="J204" s="239"/>
      <c r="K204" s="239"/>
      <c r="L204" s="239"/>
    </row>
    <row r="205" spans="1:12" ht="12.75">
      <c r="A205" s="239"/>
      <c r="B205" s="239"/>
      <c r="C205" s="239"/>
      <c r="D205" s="239"/>
      <c r="E205" s="239"/>
      <c r="F205" s="239"/>
      <c r="G205" s="239"/>
      <c r="H205" s="239"/>
      <c r="I205" s="239"/>
      <c r="J205" s="239"/>
      <c r="K205" s="239"/>
      <c r="L205" s="239"/>
    </row>
    <row r="206" spans="1:12" ht="12.75">
      <c r="A206" s="239"/>
      <c r="B206" s="239"/>
      <c r="C206" s="239"/>
      <c r="D206" s="239"/>
      <c r="E206" s="239"/>
      <c r="F206" s="239"/>
      <c r="G206" s="239"/>
      <c r="H206" s="239"/>
      <c r="I206" s="239"/>
      <c r="J206" s="239"/>
      <c r="K206" s="239"/>
      <c r="L206" s="239"/>
    </row>
    <row r="207" spans="1:12" ht="12.75">
      <c r="A207" s="239"/>
      <c r="B207" s="239"/>
      <c r="C207" s="239"/>
      <c r="D207" s="239"/>
      <c r="E207" s="239"/>
      <c r="F207" s="239"/>
      <c r="G207" s="239"/>
      <c r="H207" s="239"/>
      <c r="I207" s="239"/>
      <c r="J207" s="239"/>
      <c r="K207" s="239"/>
      <c r="L207" s="239"/>
    </row>
    <row r="208" spans="1:12" ht="12.75">
      <c r="A208" s="239"/>
      <c r="B208" s="239"/>
      <c r="C208" s="239"/>
      <c r="D208" s="239"/>
      <c r="E208" s="239"/>
      <c r="F208" s="239"/>
      <c r="G208" s="239"/>
      <c r="H208" s="239"/>
      <c r="I208" s="239"/>
      <c r="J208" s="239"/>
      <c r="K208" s="239"/>
      <c r="L208" s="239"/>
    </row>
    <row r="209" spans="1:12" ht="12.75">
      <c r="A209" s="239"/>
      <c r="B209" s="239"/>
      <c r="C209" s="239"/>
      <c r="D209" s="239"/>
      <c r="E209" s="239"/>
      <c r="F209" s="239"/>
      <c r="G209" s="239"/>
      <c r="H209" s="239"/>
      <c r="I209" s="239"/>
      <c r="J209" s="239"/>
      <c r="K209" s="239"/>
      <c r="L209" s="239"/>
    </row>
    <row r="210" spans="1:12" ht="12.75">
      <c r="A210" s="239"/>
      <c r="B210" s="239"/>
      <c r="C210" s="239"/>
      <c r="D210" s="239"/>
      <c r="E210" s="239"/>
      <c r="F210" s="239"/>
      <c r="G210" s="239"/>
      <c r="H210" s="239"/>
      <c r="I210" s="239"/>
      <c r="J210" s="239"/>
      <c r="K210" s="239"/>
      <c r="L210" s="239"/>
    </row>
    <row r="211" spans="1:12" ht="12.75">
      <c r="A211" s="239"/>
      <c r="B211" s="239"/>
      <c r="C211" s="239"/>
      <c r="D211" s="239"/>
      <c r="E211" s="239"/>
      <c r="F211" s="239"/>
      <c r="G211" s="239"/>
      <c r="H211" s="239"/>
      <c r="I211" s="239"/>
      <c r="J211" s="239"/>
      <c r="K211" s="239"/>
      <c r="L211" s="239"/>
    </row>
    <row r="212" spans="1:12" ht="12.75">
      <c r="A212" s="239"/>
      <c r="B212" s="239"/>
      <c r="C212" s="239"/>
      <c r="D212" s="239"/>
      <c r="E212" s="239"/>
      <c r="F212" s="239"/>
      <c r="G212" s="239"/>
      <c r="H212" s="239"/>
      <c r="I212" s="239"/>
      <c r="J212" s="239"/>
      <c r="K212" s="239"/>
      <c r="L212" s="239"/>
    </row>
    <row r="213" spans="1:12" ht="12.75">
      <c r="A213" s="239"/>
      <c r="B213" s="239"/>
      <c r="C213" s="239"/>
      <c r="D213" s="239"/>
      <c r="E213" s="239"/>
      <c r="F213" s="239"/>
      <c r="G213" s="239"/>
      <c r="H213" s="239"/>
      <c r="I213" s="239"/>
      <c r="J213" s="239"/>
      <c r="K213" s="239"/>
      <c r="L213" s="239"/>
    </row>
    <row r="214" spans="1:12" ht="12.75">
      <c r="A214" s="239"/>
      <c r="B214" s="239"/>
      <c r="C214" s="239"/>
      <c r="D214" s="239"/>
      <c r="E214" s="239"/>
      <c r="F214" s="239"/>
      <c r="G214" s="239"/>
      <c r="H214" s="239"/>
      <c r="I214" s="239"/>
      <c r="J214" s="239"/>
      <c r="K214" s="239"/>
      <c r="L214" s="239"/>
    </row>
    <row r="215" spans="1:12" ht="12.75">
      <c r="A215" s="239"/>
      <c r="B215" s="239"/>
      <c r="C215" s="239"/>
      <c r="D215" s="239"/>
      <c r="E215" s="239"/>
      <c r="F215" s="239"/>
      <c r="G215" s="239"/>
      <c r="H215" s="239"/>
      <c r="I215" s="239"/>
      <c r="J215" s="239"/>
      <c r="K215" s="239"/>
      <c r="L215" s="239"/>
    </row>
    <row r="216" spans="1:12" ht="12.75">
      <c r="A216" s="239"/>
      <c r="B216" s="239"/>
      <c r="C216" s="239"/>
      <c r="D216" s="239"/>
      <c r="E216" s="239"/>
      <c r="F216" s="239"/>
      <c r="G216" s="239"/>
      <c r="H216" s="239"/>
      <c r="I216" s="239"/>
      <c r="J216" s="239"/>
      <c r="K216" s="239"/>
      <c r="L216" s="239"/>
    </row>
    <row r="217" spans="1:12" ht="12.75">
      <c r="A217" s="239"/>
      <c r="B217" s="239"/>
      <c r="C217" s="239"/>
      <c r="D217" s="239"/>
      <c r="E217" s="239"/>
      <c r="F217" s="239"/>
      <c r="G217" s="239"/>
      <c r="H217" s="239"/>
      <c r="I217" s="239"/>
      <c r="J217" s="239"/>
      <c r="K217" s="239"/>
      <c r="L217" s="239"/>
    </row>
    <row r="218" spans="1:12" ht="12.75">
      <c r="A218" s="239"/>
      <c r="B218" s="239"/>
      <c r="C218" s="239"/>
      <c r="D218" s="239"/>
      <c r="E218" s="239"/>
      <c r="F218" s="239"/>
      <c r="G218" s="239"/>
      <c r="H218" s="239"/>
      <c r="I218" s="239"/>
      <c r="J218" s="239"/>
      <c r="K218" s="239"/>
      <c r="L218" s="239"/>
    </row>
    <row r="219" spans="1:12" ht="12.75">
      <c r="A219" s="239"/>
      <c r="B219" s="239"/>
      <c r="C219" s="239"/>
      <c r="D219" s="239"/>
      <c r="E219" s="239"/>
      <c r="F219" s="239"/>
      <c r="G219" s="239"/>
      <c r="H219" s="239"/>
      <c r="I219" s="239"/>
      <c r="J219" s="239"/>
      <c r="K219" s="239"/>
      <c r="L219" s="239"/>
    </row>
    <row r="220" spans="1:12" ht="12.75">
      <c r="A220" s="239"/>
      <c r="B220" s="239"/>
      <c r="C220" s="239"/>
      <c r="D220" s="239"/>
      <c r="E220" s="239"/>
      <c r="F220" s="239"/>
      <c r="G220" s="239"/>
      <c r="H220" s="239"/>
      <c r="I220" s="239"/>
      <c r="J220" s="239"/>
      <c r="K220" s="239"/>
      <c r="L220" s="239"/>
    </row>
    <row r="221" spans="1:12" ht="12.75">
      <c r="A221" s="239"/>
      <c r="B221" s="239"/>
      <c r="C221" s="239"/>
      <c r="D221" s="239"/>
      <c r="E221" s="239"/>
      <c r="F221" s="239"/>
      <c r="G221" s="239"/>
      <c r="H221" s="239"/>
      <c r="I221" s="239"/>
      <c r="J221" s="239"/>
      <c r="K221" s="239"/>
      <c r="L221" s="239"/>
    </row>
    <row r="222" spans="1:12" ht="12.75">
      <c r="A222" s="239"/>
      <c r="B222" s="239"/>
      <c r="C222" s="239"/>
      <c r="D222" s="239"/>
      <c r="E222" s="239"/>
      <c r="F222" s="239"/>
      <c r="G222" s="239"/>
      <c r="H222" s="239"/>
      <c r="I222" s="239"/>
      <c r="J222" s="239"/>
      <c r="K222" s="239"/>
      <c r="L222" s="239"/>
    </row>
    <row r="223" spans="1:12" ht="12.75">
      <c r="A223" s="239"/>
      <c r="B223" s="239"/>
      <c r="C223" s="239"/>
      <c r="D223" s="239"/>
      <c r="E223" s="239"/>
      <c r="F223" s="239"/>
      <c r="G223" s="239"/>
      <c r="H223" s="239"/>
      <c r="I223" s="239"/>
      <c r="J223" s="239"/>
      <c r="K223" s="239"/>
      <c r="L223" s="239"/>
    </row>
    <row r="224" spans="1:12" ht="12.75">
      <c r="A224" s="239"/>
      <c r="B224" s="239"/>
      <c r="C224" s="239"/>
      <c r="D224" s="239"/>
      <c r="E224" s="239"/>
      <c r="F224" s="239"/>
      <c r="G224" s="239"/>
      <c r="H224" s="239"/>
      <c r="I224" s="239"/>
      <c r="J224" s="239"/>
      <c r="K224" s="239"/>
      <c r="L224" s="239"/>
    </row>
    <row r="225" spans="1:12" ht="12.75">
      <c r="A225" s="239"/>
      <c r="B225" s="239"/>
      <c r="C225" s="239"/>
      <c r="D225" s="239"/>
      <c r="E225" s="239"/>
      <c r="F225" s="239"/>
      <c r="G225" s="239"/>
      <c r="H225" s="239"/>
      <c r="I225" s="239"/>
      <c r="J225" s="239"/>
      <c r="K225" s="239"/>
      <c r="L225" s="239"/>
    </row>
    <row r="226" spans="1:12" ht="12.75">
      <c r="A226" s="239"/>
      <c r="B226" s="239"/>
      <c r="C226" s="239"/>
      <c r="D226" s="239"/>
      <c r="E226" s="239"/>
      <c r="F226" s="239"/>
      <c r="G226" s="239"/>
      <c r="H226" s="239"/>
      <c r="I226" s="239"/>
      <c r="J226" s="239"/>
      <c r="K226" s="239"/>
      <c r="L226" s="239"/>
    </row>
    <row r="227" spans="1:12" ht="12.75">
      <c r="A227" s="239"/>
      <c r="B227" s="239"/>
      <c r="C227" s="239"/>
      <c r="D227" s="239"/>
      <c r="E227" s="239"/>
      <c r="F227" s="239"/>
      <c r="G227" s="239"/>
      <c r="H227" s="239"/>
      <c r="I227" s="239"/>
      <c r="J227" s="239"/>
      <c r="K227" s="239"/>
      <c r="L227" s="239"/>
    </row>
    <row r="228" spans="1:12" ht="12.75">
      <c r="A228" s="239"/>
      <c r="B228" s="239"/>
      <c r="C228" s="239"/>
      <c r="D228" s="239"/>
      <c r="E228" s="239"/>
      <c r="F228" s="239"/>
      <c r="G228" s="239"/>
      <c r="H228" s="239"/>
      <c r="I228" s="239"/>
      <c r="J228" s="239"/>
      <c r="K228" s="239"/>
      <c r="L228" s="239"/>
    </row>
    <row r="229" spans="1:12" ht="12.75">
      <c r="A229" s="239"/>
      <c r="B229" s="239"/>
      <c r="C229" s="239"/>
      <c r="D229" s="239"/>
      <c r="E229" s="239"/>
      <c r="F229" s="239"/>
      <c r="G229" s="239"/>
      <c r="H229" s="239"/>
      <c r="I229" s="239"/>
      <c r="J229" s="239"/>
      <c r="K229" s="239"/>
      <c r="L229" s="239"/>
    </row>
    <row r="230" spans="1:12" ht="12.75">
      <c r="A230" s="239"/>
      <c r="B230" s="239"/>
      <c r="C230" s="239"/>
      <c r="D230" s="239"/>
      <c r="E230" s="239"/>
      <c r="F230" s="239"/>
      <c r="G230" s="239"/>
      <c r="H230" s="239"/>
      <c r="I230" s="239"/>
      <c r="J230" s="239"/>
      <c r="K230" s="239"/>
      <c r="L230" s="239"/>
    </row>
    <row r="231" spans="1:12" ht="12.75">
      <c r="A231" s="239"/>
      <c r="B231" s="239"/>
      <c r="C231" s="239"/>
      <c r="D231" s="239"/>
      <c r="E231" s="239"/>
      <c r="F231" s="239"/>
      <c r="G231" s="239"/>
      <c r="H231" s="239"/>
      <c r="I231" s="239"/>
      <c r="J231" s="239"/>
      <c r="K231" s="239"/>
      <c r="L231" s="239"/>
    </row>
    <row r="232" spans="1:12" ht="12.75">
      <c r="A232" s="239"/>
      <c r="B232" s="239"/>
      <c r="C232" s="239"/>
      <c r="D232" s="239"/>
      <c r="E232" s="239"/>
      <c r="F232" s="239"/>
      <c r="G232" s="239"/>
      <c r="H232" s="239"/>
      <c r="I232" s="239"/>
      <c r="J232" s="239"/>
      <c r="K232" s="239"/>
      <c r="L232" s="239"/>
    </row>
    <row r="233" spans="1:12" ht="12.75">
      <c r="A233" s="239"/>
      <c r="B233" s="239"/>
      <c r="C233" s="239"/>
      <c r="D233" s="239"/>
      <c r="E233" s="239"/>
      <c r="F233" s="239"/>
      <c r="G233" s="239"/>
      <c r="H233" s="239"/>
      <c r="I233" s="239"/>
      <c r="J233" s="239"/>
      <c r="K233" s="239"/>
      <c r="L233" s="239"/>
    </row>
    <row r="234" spans="1:12" ht="12.75">
      <c r="A234" s="239"/>
      <c r="B234" s="239"/>
      <c r="C234" s="239"/>
      <c r="D234" s="239"/>
      <c r="E234" s="239"/>
      <c r="F234" s="239"/>
      <c r="G234" s="239"/>
      <c r="H234" s="239"/>
      <c r="I234" s="239"/>
      <c r="J234" s="239"/>
      <c r="K234" s="239"/>
      <c r="L234" s="239"/>
    </row>
    <row r="235" spans="1:12" ht="12.75">
      <c r="A235" s="239"/>
      <c r="B235" s="239"/>
      <c r="C235" s="239"/>
      <c r="D235" s="239"/>
      <c r="E235" s="239"/>
      <c r="F235" s="239"/>
      <c r="G235" s="239"/>
      <c r="H235" s="239"/>
      <c r="I235" s="239"/>
      <c r="J235" s="239"/>
      <c r="K235" s="239"/>
      <c r="L235" s="239"/>
    </row>
    <row r="236" spans="1:12" ht="12.75">
      <c r="A236" s="239"/>
      <c r="B236" s="239"/>
      <c r="C236" s="239"/>
      <c r="D236" s="239"/>
      <c r="E236" s="239"/>
      <c r="F236" s="239"/>
      <c r="G236" s="239"/>
      <c r="H236" s="239"/>
      <c r="I236" s="239"/>
      <c r="J236" s="239"/>
      <c r="K236" s="239"/>
      <c r="L236" s="239"/>
    </row>
    <row r="237" spans="1:12" ht="12.75">
      <c r="A237" s="239"/>
      <c r="B237" s="239"/>
      <c r="C237" s="239"/>
      <c r="D237" s="239"/>
      <c r="E237" s="239"/>
      <c r="F237" s="239"/>
      <c r="G237" s="239"/>
      <c r="H237" s="239"/>
      <c r="I237" s="239"/>
      <c r="J237" s="239"/>
      <c r="K237" s="239"/>
      <c r="L237" s="239"/>
    </row>
    <row r="238" spans="1:12" ht="12.75">
      <c r="A238" s="239"/>
      <c r="B238" s="239"/>
      <c r="C238" s="239"/>
      <c r="D238" s="239"/>
      <c r="E238" s="239"/>
      <c r="F238" s="239"/>
      <c r="G238" s="239"/>
      <c r="H238" s="239"/>
      <c r="I238" s="239"/>
      <c r="J238" s="239"/>
      <c r="K238" s="239"/>
      <c r="L238" s="239"/>
    </row>
    <row r="239" spans="1:12" ht="12.75">
      <c r="A239" s="239"/>
      <c r="B239" s="239"/>
      <c r="C239" s="239"/>
      <c r="D239" s="239"/>
      <c r="E239" s="239"/>
      <c r="F239" s="239"/>
      <c r="G239" s="239"/>
      <c r="H239" s="239"/>
      <c r="I239" s="239"/>
      <c r="J239" s="239"/>
      <c r="K239" s="239"/>
      <c r="L239" s="239"/>
    </row>
    <row r="240" spans="1:12" ht="12.75">
      <c r="A240" s="239"/>
      <c r="B240" s="239"/>
      <c r="C240" s="239"/>
      <c r="D240" s="239"/>
      <c r="E240" s="239"/>
      <c r="F240" s="239"/>
      <c r="G240" s="239"/>
      <c r="H240" s="239"/>
      <c r="I240" s="239"/>
      <c r="J240" s="239"/>
      <c r="K240" s="239"/>
      <c r="L240" s="239"/>
    </row>
    <row r="241" spans="1:12" ht="12.75">
      <c r="A241" s="239"/>
      <c r="B241" s="239"/>
      <c r="C241" s="239"/>
      <c r="D241" s="239"/>
      <c r="E241" s="239"/>
      <c r="F241" s="239"/>
      <c r="G241" s="239"/>
      <c r="H241" s="239"/>
      <c r="I241" s="239"/>
      <c r="J241" s="239"/>
      <c r="K241" s="239"/>
      <c r="L241" s="239"/>
    </row>
    <row r="242" spans="1:12" ht="12.75">
      <c r="A242" s="239"/>
      <c r="B242" s="239"/>
      <c r="C242" s="239"/>
      <c r="D242" s="239"/>
      <c r="E242" s="239"/>
      <c r="F242" s="239"/>
      <c r="G242" s="239"/>
      <c r="H242" s="239"/>
      <c r="I242" s="239"/>
      <c r="J242" s="239"/>
      <c r="K242" s="239"/>
      <c r="L242" s="239"/>
    </row>
    <row r="243" spans="1:12" ht="12.75">
      <c r="A243" s="239"/>
      <c r="B243" s="239"/>
      <c r="C243" s="239"/>
      <c r="D243" s="239"/>
      <c r="E243" s="239"/>
      <c r="F243" s="239"/>
      <c r="G243" s="239"/>
      <c r="H243" s="239"/>
      <c r="I243" s="239"/>
      <c r="J243" s="239"/>
      <c r="K243" s="239"/>
      <c r="L243" s="239"/>
    </row>
    <row r="244" spans="1:12" ht="12.75">
      <c r="A244" s="239"/>
      <c r="B244" s="239"/>
      <c r="C244" s="239"/>
      <c r="D244" s="239"/>
      <c r="E244" s="239"/>
      <c r="F244" s="239"/>
      <c r="G244" s="239"/>
      <c r="H244" s="239"/>
      <c r="I244" s="239"/>
      <c r="J244" s="239"/>
      <c r="K244" s="239"/>
      <c r="L244" s="239"/>
    </row>
    <row r="245" spans="1:12" ht="12.75">
      <c r="A245" s="239"/>
      <c r="B245" s="239"/>
      <c r="C245" s="239"/>
      <c r="D245" s="239"/>
      <c r="E245" s="239"/>
      <c r="F245" s="239"/>
      <c r="G245" s="239"/>
      <c r="H245" s="239"/>
      <c r="I245" s="239"/>
      <c r="J245" s="239"/>
      <c r="K245" s="239"/>
      <c r="L245" s="239"/>
    </row>
    <row r="246" spans="1:12" ht="12.75">
      <c r="A246" s="239"/>
      <c r="B246" s="239"/>
      <c r="C246" s="239"/>
      <c r="D246" s="239"/>
      <c r="E246" s="239"/>
      <c r="F246" s="239"/>
      <c r="G246" s="239"/>
      <c r="H246" s="239"/>
      <c r="I246" s="239"/>
      <c r="J246" s="239"/>
      <c r="K246" s="239"/>
      <c r="L246" s="239"/>
    </row>
    <row r="247" spans="1:12" ht="12.75">
      <c r="A247" s="239"/>
      <c r="B247" s="239"/>
      <c r="C247" s="239"/>
      <c r="D247" s="239"/>
      <c r="E247" s="239"/>
      <c r="F247" s="239"/>
      <c r="G247" s="239"/>
      <c r="H247" s="239"/>
      <c r="I247" s="239"/>
      <c r="J247" s="239"/>
      <c r="K247" s="239"/>
      <c r="L247" s="239"/>
    </row>
    <row r="248" spans="1:12" ht="12.75">
      <c r="A248" s="239"/>
      <c r="B248" s="239"/>
      <c r="C248" s="239"/>
      <c r="D248" s="239"/>
      <c r="E248" s="239"/>
      <c r="F248" s="239"/>
      <c r="G248" s="239"/>
      <c r="H248" s="239"/>
      <c r="I248" s="239"/>
      <c r="J248" s="239"/>
      <c r="K248" s="239"/>
      <c r="L248" s="239"/>
    </row>
    <row r="249" spans="1:12" ht="12.75">
      <c r="A249" s="239"/>
      <c r="B249" s="239"/>
      <c r="C249" s="239"/>
      <c r="D249" s="239"/>
      <c r="E249" s="239"/>
      <c r="F249" s="239"/>
      <c r="G249" s="239"/>
      <c r="H249" s="239"/>
      <c r="I249" s="239"/>
      <c r="J249" s="239"/>
      <c r="K249" s="239"/>
      <c r="L249" s="239"/>
    </row>
    <row r="250" spans="1:12" ht="12.75">
      <c r="A250" s="239"/>
      <c r="B250" s="239"/>
      <c r="C250" s="239"/>
      <c r="D250" s="239"/>
      <c r="E250" s="239"/>
      <c r="F250" s="239"/>
      <c r="G250" s="239"/>
      <c r="H250" s="239"/>
      <c r="I250" s="239"/>
      <c r="J250" s="239"/>
      <c r="K250" s="239"/>
      <c r="L250" s="239"/>
    </row>
    <row r="251" spans="1:12" ht="12.75">
      <c r="A251" s="239"/>
      <c r="B251" s="239"/>
      <c r="C251" s="239"/>
      <c r="D251" s="239"/>
      <c r="E251" s="239"/>
      <c r="F251" s="239"/>
      <c r="G251" s="239"/>
      <c r="H251" s="239"/>
      <c r="I251" s="239"/>
      <c r="J251" s="239"/>
      <c r="K251" s="239"/>
      <c r="L251" s="239"/>
    </row>
    <row r="252" spans="1:12" ht="12.75">
      <c r="A252" s="239"/>
      <c r="B252" s="239"/>
      <c r="C252" s="239"/>
      <c r="D252" s="239"/>
      <c r="E252" s="239"/>
      <c r="F252" s="239"/>
      <c r="G252" s="239"/>
      <c r="H252" s="239"/>
      <c r="I252" s="239"/>
      <c r="J252" s="239"/>
      <c r="K252" s="239"/>
      <c r="L252" s="239"/>
    </row>
    <row r="253" spans="1:12" ht="12.75">
      <c r="A253" s="239"/>
      <c r="B253" s="239"/>
      <c r="C253" s="239"/>
      <c r="D253" s="239"/>
      <c r="E253" s="239"/>
      <c r="F253" s="239"/>
      <c r="G253" s="239"/>
      <c r="H253" s="239"/>
      <c r="I253" s="239"/>
      <c r="J253" s="239"/>
      <c r="K253" s="239"/>
      <c r="L253" s="239"/>
    </row>
    <row r="254" spans="1:12" ht="12.75">
      <c r="A254" s="239"/>
      <c r="B254" s="239"/>
      <c r="C254" s="239"/>
      <c r="D254" s="239"/>
      <c r="E254" s="239"/>
      <c r="F254" s="239"/>
      <c r="G254" s="239"/>
      <c r="H254" s="239"/>
      <c r="I254" s="239"/>
      <c r="J254" s="239"/>
      <c r="K254" s="239"/>
      <c r="L254" s="239"/>
    </row>
    <row r="255" spans="1:12" ht="12.75">
      <c r="A255" s="239"/>
      <c r="B255" s="239"/>
      <c r="C255" s="239"/>
      <c r="D255" s="239"/>
      <c r="E255" s="239"/>
      <c r="F255" s="239"/>
      <c r="G255" s="239"/>
      <c r="H255" s="239"/>
      <c r="I255" s="239"/>
      <c r="J255" s="239"/>
      <c r="K255" s="239"/>
      <c r="L255" s="239"/>
    </row>
    <row r="256" spans="1:12" ht="12.75">
      <c r="A256" s="239"/>
      <c r="B256" s="239"/>
      <c r="C256" s="239"/>
      <c r="D256" s="239"/>
      <c r="E256" s="239"/>
      <c r="F256" s="239"/>
      <c r="G256" s="239"/>
      <c r="H256" s="239"/>
      <c r="I256" s="239"/>
      <c r="J256" s="239"/>
      <c r="K256" s="239"/>
      <c r="L256" s="239"/>
    </row>
    <row r="257" spans="1:12" ht="12.75">
      <c r="A257" s="239"/>
      <c r="B257" s="239"/>
      <c r="C257" s="239"/>
      <c r="D257" s="239"/>
      <c r="E257" s="239"/>
      <c r="F257" s="239"/>
      <c r="G257" s="239"/>
      <c r="H257" s="239"/>
      <c r="I257" s="239"/>
      <c r="J257" s="239"/>
      <c r="K257" s="239"/>
      <c r="L257" s="239"/>
    </row>
    <row r="258" spans="1:12" ht="12.75">
      <c r="A258" s="239"/>
      <c r="B258" s="239"/>
      <c r="C258" s="239"/>
      <c r="D258" s="239"/>
      <c r="E258" s="239"/>
      <c r="F258" s="239"/>
      <c r="G258" s="239"/>
      <c r="H258" s="239"/>
      <c r="I258" s="239"/>
      <c r="J258" s="239"/>
      <c r="K258" s="239"/>
      <c r="L258" s="239"/>
    </row>
    <row r="259" spans="1:12" ht="12.75">
      <c r="A259" s="239"/>
      <c r="B259" s="239"/>
      <c r="C259" s="239"/>
      <c r="D259" s="239"/>
      <c r="E259" s="239"/>
      <c r="F259" s="239"/>
      <c r="G259" s="239"/>
      <c r="H259" s="239"/>
      <c r="I259" s="239"/>
      <c r="J259" s="239"/>
      <c r="K259" s="239"/>
      <c r="L259" s="239"/>
    </row>
    <row r="260" spans="1:12" ht="12.75">
      <c r="A260" s="239"/>
      <c r="B260" s="239"/>
      <c r="C260" s="239"/>
      <c r="D260" s="239"/>
      <c r="E260" s="239"/>
      <c r="F260" s="239"/>
      <c r="G260" s="239"/>
      <c r="H260" s="239"/>
      <c r="I260" s="239"/>
      <c r="J260" s="239"/>
      <c r="K260" s="239"/>
      <c r="L260" s="239"/>
    </row>
    <row r="261" spans="1:12" ht="12.75">
      <c r="A261" s="239"/>
      <c r="B261" s="239"/>
      <c r="C261" s="239"/>
      <c r="D261" s="239"/>
      <c r="E261" s="239"/>
      <c r="F261" s="239"/>
      <c r="G261" s="239"/>
      <c r="H261" s="239"/>
      <c r="I261" s="239"/>
      <c r="J261" s="239"/>
      <c r="K261" s="239"/>
      <c r="L261" s="239"/>
    </row>
    <row r="262" spans="1:12" ht="12.75">
      <c r="A262" s="239"/>
      <c r="B262" s="239"/>
      <c r="C262" s="239"/>
      <c r="D262" s="239"/>
      <c r="E262" s="239"/>
      <c r="F262" s="239"/>
      <c r="G262" s="239"/>
      <c r="H262" s="239"/>
      <c r="I262" s="239"/>
      <c r="J262" s="239"/>
      <c r="K262" s="239"/>
      <c r="L262" s="239"/>
    </row>
    <row r="263" spans="1:12" ht="12.75">
      <c r="A263" s="239"/>
      <c r="B263" s="239"/>
      <c r="C263" s="239"/>
      <c r="D263" s="239"/>
      <c r="E263" s="239"/>
      <c r="F263" s="239"/>
      <c r="G263" s="239"/>
      <c r="H263" s="239"/>
      <c r="I263" s="239"/>
      <c r="J263" s="239"/>
      <c r="K263" s="239"/>
      <c r="L263" s="239"/>
    </row>
    <row r="264" spans="1:12" ht="12.75">
      <c r="A264" s="239"/>
      <c r="B264" s="239"/>
      <c r="C264" s="239"/>
      <c r="D264" s="239"/>
      <c r="E264" s="239"/>
      <c r="F264" s="239"/>
      <c r="G264" s="239"/>
      <c r="H264" s="239"/>
      <c r="I264" s="239"/>
      <c r="J264" s="239"/>
      <c r="K264" s="239"/>
      <c r="L264" s="239"/>
    </row>
    <row r="265" spans="1:12" ht="12.75">
      <c r="A265" s="239"/>
      <c r="B265" s="239"/>
      <c r="C265" s="239"/>
      <c r="D265" s="239"/>
      <c r="E265" s="239"/>
      <c r="F265" s="239"/>
      <c r="G265" s="239"/>
      <c r="H265" s="239"/>
      <c r="I265" s="239"/>
      <c r="J265" s="239"/>
      <c r="K265" s="239"/>
      <c r="L265" s="239"/>
    </row>
    <row r="266" spans="1:12" ht="12.75">
      <c r="A266" s="239"/>
      <c r="B266" s="239"/>
      <c r="C266" s="239"/>
      <c r="D266" s="239"/>
      <c r="E266" s="239"/>
      <c r="F266" s="239"/>
      <c r="G266" s="239"/>
      <c r="H266" s="239"/>
      <c r="I266" s="239"/>
      <c r="J266" s="239"/>
      <c r="K266" s="239"/>
      <c r="L266" s="239"/>
    </row>
    <row r="267" spans="1:12" ht="12.75">
      <c r="A267" s="239"/>
      <c r="B267" s="239"/>
      <c r="C267" s="239"/>
      <c r="D267" s="239"/>
      <c r="E267" s="239"/>
      <c r="F267" s="239"/>
      <c r="G267" s="239"/>
      <c r="H267" s="239"/>
      <c r="I267" s="239"/>
      <c r="J267" s="239"/>
      <c r="K267" s="239"/>
      <c r="L267" s="239"/>
    </row>
    <row r="268" spans="1:12" ht="12.75">
      <c r="A268" s="239"/>
      <c r="B268" s="239"/>
      <c r="C268" s="239"/>
      <c r="D268" s="239"/>
      <c r="E268" s="239"/>
      <c r="F268" s="239"/>
      <c r="G268" s="239"/>
      <c r="H268" s="239"/>
      <c r="I268" s="239"/>
      <c r="J268" s="239"/>
      <c r="K268" s="239"/>
      <c r="L268" s="239"/>
    </row>
    <row r="269" spans="1:12" ht="12.75">
      <c r="A269" s="239"/>
      <c r="B269" s="239"/>
      <c r="C269" s="239"/>
      <c r="D269" s="239"/>
      <c r="E269" s="239"/>
      <c r="F269" s="239"/>
      <c r="G269" s="239"/>
      <c r="H269" s="239"/>
      <c r="I269" s="239"/>
      <c r="J269" s="239"/>
      <c r="K269" s="239"/>
      <c r="L269" s="239"/>
    </row>
    <row r="270" spans="1:12" ht="12.75">
      <c r="A270" s="239"/>
      <c r="B270" s="239"/>
      <c r="C270" s="239"/>
      <c r="D270" s="239"/>
      <c r="E270" s="239"/>
      <c r="F270" s="239"/>
      <c r="G270" s="239"/>
      <c r="H270" s="239"/>
      <c r="I270" s="239"/>
      <c r="J270" s="239"/>
      <c r="K270" s="239"/>
      <c r="L270" s="239"/>
    </row>
    <row r="271" spans="1:12" ht="12.75">
      <c r="A271" s="239"/>
      <c r="B271" s="239"/>
      <c r="C271" s="239"/>
      <c r="D271" s="239"/>
      <c r="E271" s="239"/>
      <c r="F271" s="239"/>
      <c r="G271" s="239"/>
      <c r="H271" s="239"/>
      <c r="I271" s="239"/>
      <c r="J271" s="239"/>
      <c r="K271" s="239"/>
      <c r="L271" s="239"/>
    </row>
    <row r="272" spans="1:12" ht="12.75">
      <c r="A272" s="239"/>
      <c r="B272" s="239"/>
      <c r="C272" s="239"/>
      <c r="D272" s="239"/>
      <c r="E272" s="239"/>
      <c r="F272" s="239"/>
      <c r="G272" s="239"/>
      <c r="H272" s="239"/>
      <c r="I272" s="239"/>
      <c r="J272" s="239"/>
      <c r="K272" s="239"/>
      <c r="L272" s="239"/>
    </row>
    <row r="273" spans="1:12" ht="12.75">
      <c r="A273" s="239"/>
      <c r="B273" s="239"/>
      <c r="C273" s="239"/>
      <c r="D273" s="239"/>
      <c r="E273" s="239"/>
      <c r="F273" s="239"/>
      <c r="G273" s="239"/>
      <c r="H273" s="239"/>
      <c r="I273" s="239"/>
      <c r="J273" s="239"/>
      <c r="K273" s="239"/>
      <c r="L273" s="239"/>
    </row>
    <row r="274" spans="1:12" ht="12.75">
      <c r="A274" s="239"/>
      <c r="B274" s="239"/>
      <c r="C274" s="239"/>
      <c r="D274" s="239"/>
      <c r="E274" s="239"/>
      <c r="F274" s="239"/>
      <c r="G274" s="239"/>
      <c r="H274" s="239"/>
      <c r="I274" s="239"/>
      <c r="J274" s="239"/>
      <c r="K274" s="239"/>
      <c r="L274" s="239"/>
    </row>
    <row r="275" spans="1:12" ht="12.75">
      <c r="A275" s="239"/>
      <c r="B275" s="239"/>
      <c r="C275" s="239"/>
      <c r="D275" s="239"/>
      <c r="E275" s="239"/>
      <c r="F275" s="239"/>
      <c r="G275" s="239"/>
      <c r="H275" s="239"/>
      <c r="I275" s="239"/>
      <c r="J275" s="239"/>
      <c r="K275" s="239"/>
      <c r="L275" s="239"/>
    </row>
    <row r="276" spans="1:12" ht="12.75">
      <c r="A276" s="239"/>
      <c r="B276" s="239"/>
      <c r="C276" s="239"/>
      <c r="D276" s="239"/>
      <c r="E276" s="239"/>
      <c r="F276" s="239"/>
      <c r="G276" s="239"/>
      <c r="H276" s="239"/>
      <c r="I276" s="239"/>
      <c r="J276" s="239"/>
      <c r="K276" s="239"/>
      <c r="L276" s="239"/>
    </row>
    <row r="277" spans="1:12" ht="12.75">
      <c r="A277" s="239"/>
      <c r="B277" s="239"/>
      <c r="C277" s="239"/>
      <c r="D277" s="239"/>
      <c r="E277" s="239"/>
      <c r="F277" s="239"/>
      <c r="G277" s="239"/>
      <c r="H277" s="239"/>
      <c r="I277" s="239"/>
      <c r="J277" s="239"/>
      <c r="K277" s="239"/>
      <c r="L277" s="239"/>
    </row>
    <row r="278" spans="1:12" ht="12.75">
      <c r="A278" s="239"/>
      <c r="B278" s="239"/>
      <c r="C278" s="239"/>
      <c r="D278" s="239"/>
      <c r="E278" s="239"/>
      <c r="F278" s="239"/>
      <c r="G278" s="239"/>
      <c r="H278" s="239"/>
      <c r="I278" s="239"/>
      <c r="J278" s="239"/>
      <c r="K278" s="239"/>
      <c r="L278" s="239"/>
    </row>
    <row r="279" spans="1:12" ht="12.75">
      <c r="A279" s="239"/>
      <c r="B279" s="239"/>
      <c r="C279" s="239"/>
      <c r="D279" s="239"/>
      <c r="E279" s="239"/>
      <c r="F279" s="239"/>
      <c r="G279" s="239"/>
      <c r="H279" s="239"/>
      <c r="I279" s="239"/>
      <c r="J279" s="239"/>
      <c r="K279" s="239"/>
      <c r="L279" s="239"/>
    </row>
    <row r="280" spans="1:12" ht="12.75">
      <c r="A280" s="239"/>
      <c r="B280" s="239"/>
      <c r="C280" s="239"/>
      <c r="D280" s="239"/>
      <c r="E280" s="239"/>
      <c r="F280" s="239"/>
      <c r="G280" s="239"/>
      <c r="H280" s="239"/>
      <c r="I280" s="239"/>
      <c r="J280" s="239"/>
      <c r="K280" s="239"/>
      <c r="L280" s="239"/>
    </row>
    <row r="281" spans="1:12" ht="12.75">
      <c r="A281" s="239"/>
      <c r="B281" s="239"/>
      <c r="C281" s="239"/>
      <c r="D281" s="239"/>
      <c r="E281" s="239"/>
      <c r="F281" s="239"/>
      <c r="G281" s="239"/>
      <c r="H281" s="239"/>
      <c r="I281" s="239"/>
      <c r="J281" s="239"/>
      <c r="K281" s="239"/>
      <c r="L281" s="239"/>
    </row>
    <row r="282" spans="1:12" ht="12.75">
      <c r="A282" s="239"/>
      <c r="B282" s="239"/>
      <c r="C282" s="239"/>
      <c r="D282" s="239"/>
      <c r="E282" s="239"/>
      <c r="F282" s="239"/>
      <c r="G282" s="239"/>
      <c r="H282" s="239"/>
      <c r="I282" s="239"/>
      <c r="J282" s="239"/>
      <c r="K282" s="239"/>
      <c r="L282" s="239"/>
    </row>
    <row r="283" spans="1:12" ht="12.75">
      <c r="A283" s="239"/>
      <c r="B283" s="239"/>
      <c r="C283" s="239"/>
      <c r="D283" s="239"/>
      <c r="E283" s="239"/>
      <c r="F283" s="239"/>
      <c r="G283" s="239"/>
      <c r="H283" s="239"/>
      <c r="I283" s="239"/>
      <c r="J283" s="239"/>
      <c r="K283" s="239"/>
      <c r="L283" s="239"/>
    </row>
    <row r="284" spans="1:12" ht="12.75">
      <c r="A284" s="239"/>
      <c r="B284" s="239"/>
      <c r="C284" s="239"/>
      <c r="D284" s="239"/>
      <c r="E284" s="239"/>
      <c r="F284" s="239"/>
      <c r="G284" s="239"/>
      <c r="H284" s="239"/>
      <c r="I284" s="239"/>
      <c r="J284" s="239"/>
      <c r="K284" s="239"/>
      <c r="L284" s="239"/>
    </row>
    <row r="285" spans="1:12" ht="12.75">
      <c r="A285" s="239"/>
      <c r="B285" s="239"/>
      <c r="C285" s="239"/>
      <c r="D285" s="239"/>
      <c r="E285" s="239"/>
      <c r="F285" s="239"/>
      <c r="G285" s="239"/>
      <c r="H285" s="239"/>
      <c r="I285" s="239"/>
      <c r="J285" s="239"/>
      <c r="K285" s="239"/>
      <c r="L285" s="239"/>
    </row>
    <row r="286" spans="1:12" ht="12.75">
      <c r="A286" s="239"/>
      <c r="B286" s="239"/>
      <c r="C286" s="239"/>
      <c r="D286" s="239"/>
      <c r="E286" s="239"/>
      <c r="F286" s="239"/>
      <c r="G286" s="239"/>
      <c r="H286" s="239"/>
      <c r="I286" s="239"/>
      <c r="J286" s="239"/>
      <c r="K286" s="239"/>
      <c r="L286" s="239"/>
    </row>
    <row r="287" spans="1:12" ht="12.75">
      <c r="A287" s="239"/>
      <c r="B287" s="239"/>
      <c r="C287" s="239"/>
      <c r="D287" s="239"/>
      <c r="E287" s="239"/>
      <c r="F287" s="239"/>
      <c r="G287" s="239"/>
      <c r="H287" s="239"/>
      <c r="I287" s="239"/>
      <c r="J287" s="239"/>
      <c r="K287" s="239"/>
      <c r="L287" s="239"/>
    </row>
    <row r="288" spans="1:12" ht="12.75">
      <c r="A288" s="239"/>
      <c r="B288" s="239"/>
      <c r="C288" s="239"/>
      <c r="D288" s="239"/>
      <c r="E288" s="239"/>
      <c r="F288" s="239"/>
      <c r="G288" s="239"/>
      <c r="H288" s="239"/>
      <c r="I288" s="239"/>
      <c r="J288" s="239"/>
      <c r="K288" s="239"/>
      <c r="L288" s="239"/>
    </row>
    <row r="289" spans="1:12" ht="12.75">
      <c r="A289" s="239"/>
      <c r="B289" s="239"/>
      <c r="C289" s="239"/>
      <c r="D289" s="239"/>
      <c r="E289" s="239"/>
      <c r="F289" s="239"/>
      <c r="G289" s="239"/>
      <c r="H289" s="239"/>
      <c r="I289" s="239"/>
      <c r="J289" s="239"/>
      <c r="K289" s="239"/>
      <c r="L289" s="239"/>
    </row>
    <row r="290" spans="1:12" ht="12.75">
      <c r="A290" s="239"/>
      <c r="B290" s="239"/>
      <c r="C290" s="239"/>
      <c r="D290" s="239"/>
      <c r="E290" s="239"/>
      <c r="F290" s="239"/>
      <c r="G290" s="239"/>
      <c r="H290" s="239"/>
      <c r="I290" s="239"/>
      <c r="J290" s="239"/>
      <c r="K290" s="239"/>
      <c r="L290" s="239"/>
    </row>
    <row r="291" spans="1:12" ht="12.75">
      <c r="A291" s="239"/>
      <c r="B291" s="239"/>
      <c r="C291" s="239"/>
      <c r="D291" s="239"/>
      <c r="E291" s="239"/>
      <c r="F291" s="239"/>
      <c r="G291" s="239"/>
      <c r="H291" s="239"/>
      <c r="I291" s="239"/>
      <c r="J291" s="239"/>
      <c r="K291" s="239"/>
      <c r="L291" s="239"/>
    </row>
    <row r="292" spans="1:12" ht="12.75">
      <c r="A292" s="239"/>
      <c r="B292" s="239"/>
      <c r="C292" s="239"/>
      <c r="D292" s="239"/>
      <c r="E292" s="239"/>
      <c r="F292" s="239"/>
      <c r="G292" s="239"/>
      <c r="H292" s="239"/>
      <c r="I292" s="239"/>
      <c r="J292" s="239"/>
      <c r="K292" s="239"/>
      <c r="L292" s="239"/>
    </row>
    <row r="293" spans="1:12" ht="12.75">
      <c r="A293" s="239"/>
      <c r="B293" s="239"/>
      <c r="C293" s="239"/>
      <c r="D293" s="239"/>
      <c r="E293" s="239"/>
      <c r="F293" s="239"/>
      <c r="G293" s="239"/>
      <c r="H293" s="239"/>
      <c r="I293" s="239"/>
      <c r="J293" s="239"/>
      <c r="K293" s="239"/>
      <c r="L293" s="239"/>
    </row>
    <row r="294" spans="1:12" ht="12.75">
      <c r="A294" s="239"/>
      <c r="B294" s="239"/>
      <c r="C294" s="239"/>
      <c r="D294" s="239"/>
      <c r="E294" s="239"/>
      <c r="F294" s="239"/>
      <c r="G294" s="239"/>
      <c r="H294" s="239"/>
      <c r="I294" s="239"/>
      <c r="J294" s="239"/>
      <c r="K294" s="239"/>
      <c r="L294" s="239"/>
    </row>
    <row r="295" spans="1:12" ht="12.75">
      <c r="A295" s="239"/>
      <c r="B295" s="239"/>
      <c r="C295" s="239"/>
      <c r="D295" s="239"/>
      <c r="E295" s="239"/>
      <c r="F295" s="239"/>
      <c r="G295" s="239"/>
      <c r="H295" s="239"/>
      <c r="I295" s="239"/>
      <c r="J295" s="239"/>
      <c r="K295" s="239"/>
      <c r="L295" s="239"/>
    </row>
    <row r="296" spans="1:12" ht="12.75">
      <c r="A296" s="239"/>
      <c r="B296" s="239"/>
      <c r="C296" s="239"/>
      <c r="D296" s="239"/>
      <c r="E296" s="239"/>
      <c r="F296" s="239"/>
      <c r="G296" s="239"/>
      <c r="H296" s="239"/>
      <c r="I296" s="239"/>
      <c r="J296" s="239"/>
      <c r="K296" s="239"/>
      <c r="L296" s="239"/>
    </row>
    <row r="297" spans="1:12" ht="12.75">
      <c r="A297" s="239"/>
      <c r="B297" s="239"/>
      <c r="C297" s="239"/>
      <c r="D297" s="239"/>
      <c r="E297" s="239"/>
      <c r="F297" s="239"/>
      <c r="G297" s="239"/>
      <c r="H297" s="239"/>
      <c r="I297" s="239"/>
      <c r="J297" s="239"/>
      <c r="K297" s="239"/>
      <c r="L297" s="239"/>
    </row>
    <row r="298" spans="1:12" ht="12.75">
      <c r="A298" s="239"/>
      <c r="B298" s="239"/>
      <c r="C298" s="239"/>
      <c r="D298" s="239"/>
      <c r="E298" s="239"/>
      <c r="F298" s="239"/>
      <c r="G298" s="239"/>
      <c r="H298" s="239"/>
      <c r="I298" s="239"/>
      <c r="J298" s="239"/>
      <c r="K298" s="239"/>
      <c r="L298" s="239"/>
    </row>
    <row r="299" spans="1:12" ht="12.75">
      <c r="A299" s="239"/>
      <c r="B299" s="239"/>
      <c r="C299" s="239"/>
      <c r="D299" s="239"/>
      <c r="E299" s="239"/>
      <c r="F299" s="239"/>
      <c r="G299" s="239"/>
      <c r="H299" s="239"/>
      <c r="I299" s="239"/>
      <c r="J299" s="239"/>
      <c r="K299" s="239"/>
      <c r="L299" s="239"/>
    </row>
    <row r="300" spans="1:12" ht="12.75">
      <c r="A300" s="239"/>
      <c r="B300" s="239"/>
      <c r="C300" s="239"/>
      <c r="D300" s="239"/>
      <c r="E300" s="239"/>
      <c r="F300" s="239"/>
      <c r="G300" s="239"/>
      <c r="H300" s="239"/>
      <c r="I300" s="239"/>
      <c r="J300" s="239"/>
      <c r="K300" s="239"/>
      <c r="L300" s="239"/>
    </row>
    <row r="301" spans="1:12" ht="12.75">
      <c r="A301" s="239"/>
      <c r="B301" s="239"/>
      <c r="C301" s="239"/>
      <c r="D301" s="239"/>
      <c r="E301" s="239"/>
      <c r="F301" s="239"/>
      <c r="G301" s="239"/>
      <c r="H301" s="239"/>
      <c r="I301" s="239"/>
      <c r="J301" s="239"/>
      <c r="K301" s="239"/>
      <c r="L301" s="239"/>
    </row>
    <row r="302" spans="1:12" ht="12.75">
      <c r="A302" s="239"/>
      <c r="B302" s="239"/>
      <c r="C302" s="239"/>
      <c r="D302" s="239"/>
      <c r="E302" s="239"/>
      <c r="F302" s="239"/>
      <c r="G302" s="239"/>
      <c r="H302" s="239"/>
      <c r="I302" s="239"/>
      <c r="J302" s="239"/>
      <c r="K302" s="239"/>
      <c r="L302" s="239"/>
    </row>
    <row r="303" spans="1:12" ht="12.75">
      <c r="A303" s="239"/>
      <c r="B303" s="239"/>
      <c r="C303" s="239"/>
      <c r="D303" s="239"/>
      <c r="E303" s="239"/>
      <c r="F303" s="239"/>
      <c r="G303" s="239"/>
      <c r="H303" s="239"/>
      <c r="I303" s="239"/>
      <c r="J303" s="239"/>
      <c r="K303" s="239"/>
      <c r="L303" s="239"/>
    </row>
    <row r="304" spans="1:12" ht="12.75">
      <c r="A304" s="239"/>
      <c r="B304" s="239"/>
      <c r="C304" s="239"/>
      <c r="D304" s="239"/>
      <c r="E304" s="239"/>
      <c r="F304" s="239"/>
      <c r="G304" s="239"/>
      <c r="H304" s="239"/>
      <c r="I304" s="239"/>
      <c r="J304" s="239"/>
      <c r="K304" s="239"/>
      <c r="L304" s="239"/>
    </row>
    <row r="305" spans="1:12" ht="12.75">
      <c r="A305" s="239"/>
      <c r="B305" s="239"/>
      <c r="C305" s="239"/>
      <c r="D305" s="239"/>
      <c r="E305" s="239"/>
      <c r="F305" s="239"/>
      <c r="G305" s="239"/>
      <c r="H305" s="239"/>
      <c r="I305" s="239"/>
      <c r="J305" s="239"/>
      <c r="K305" s="239"/>
      <c r="L305" s="239"/>
    </row>
    <row r="306" spans="1:12" ht="12.75">
      <c r="A306" s="239"/>
      <c r="B306" s="239"/>
      <c r="C306" s="239"/>
      <c r="D306" s="239"/>
      <c r="E306" s="239"/>
      <c r="F306" s="239"/>
      <c r="G306" s="239"/>
      <c r="H306" s="239"/>
      <c r="I306" s="239"/>
      <c r="J306" s="239"/>
      <c r="K306" s="239"/>
      <c r="L306" s="239"/>
    </row>
    <row r="307" spans="1:12" ht="12.75">
      <c r="A307" s="239"/>
      <c r="B307" s="239"/>
      <c r="C307" s="239"/>
      <c r="D307" s="239"/>
      <c r="E307" s="239"/>
      <c r="F307" s="239"/>
      <c r="G307" s="239"/>
      <c r="H307" s="239"/>
      <c r="I307" s="239"/>
      <c r="J307" s="239"/>
      <c r="K307" s="239"/>
      <c r="L307" s="239"/>
    </row>
    <row r="308" spans="1:12" ht="12.75">
      <c r="A308" s="239"/>
      <c r="B308" s="239"/>
      <c r="C308" s="239"/>
      <c r="D308" s="239"/>
      <c r="E308" s="239"/>
      <c r="F308" s="239"/>
      <c r="G308" s="239"/>
      <c r="H308" s="239"/>
      <c r="I308" s="239"/>
      <c r="J308" s="239"/>
      <c r="K308" s="239"/>
      <c r="L308" s="239"/>
    </row>
    <row r="309" spans="1:12" ht="12.75">
      <c r="A309" s="239"/>
      <c r="B309" s="239"/>
      <c r="C309" s="239"/>
      <c r="D309" s="239"/>
      <c r="E309" s="239"/>
      <c r="F309" s="239"/>
      <c r="G309" s="239"/>
      <c r="H309" s="239"/>
      <c r="I309" s="239"/>
      <c r="J309" s="239"/>
      <c r="K309" s="239"/>
      <c r="L309" s="239"/>
    </row>
    <row r="310" spans="1:12" ht="12.75">
      <c r="A310" s="239"/>
      <c r="B310" s="239"/>
      <c r="C310" s="239"/>
      <c r="D310" s="239"/>
      <c r="E310" s="239"/>
      <c r="F310" s="239"/>
      <c r="G310" s="239"/>
      <c r="H310" s="239"/>
      <c r="I310" s="239"/>
      <c r="J310" s="239"/>
      <c r="K310" s="239"/>
      <c r="L310" s="239"/>
    </row>
    <row r="311" spans="1:12" ht="12.75">
      <c r="A311" s="239"/>
      <c r="B311" s="239"/>
      <c r="C311" s="239"/>
      <c r="D311" s="239"/>
      <c r="E311" s="239"/>
      <c r="F311" s="239"/>
      <c r="G311" s="239"/>
      <c r="H311" s="239"/>
      <c r="I311" s="239"/>
      <c r="J311" s="239"/>
      <c r="K311" s="239"/>
      <c r="L311" s="239"/>
    </row>
    <row r="312" spans="1:12" ht="12.75">
      <c r="A312" s="239"/>
      <c r="B312" s="239"/>
      <c r="C312" s="239"/>
      <c r="D312" s="239"/>
      <c r="E312" s="239"/>
      <c r="F312" s="239"/>
      <c r="G312" s="239"/>
      <c r="H312" s="239"/>
      <c r="I312" s="239"/>
      <c r="J312" s="239"/>
      <c r="K312" s="239"/>
      <c r="L312" s="239"/>
    </row>
    <row r="313" spans="1:12" ht="12.75">
      <c r="A313" s="239"/>
      <c r="B313" s="239"/>
      <c r="C313" s="239"/>
      <c r="D313" s="239"/>
      <c r="E313" s="239"/>
      <c r="F313" s="239"/>
      <c r="G313" s="239"/>
      <c r="H313" s="239"/>
      <c r="I313" s="239"/>
      <c r="J313" s="239"/>
      <c r="K313" s="239"/>
      <c r="L313" s="239"/>
    </row>
    <row r="314" spans="1:12" ht="12.75">
      <c r="A314" s="239"/>
      <c r="B314" s="239"/>
      <c r="C314" s="239"/>
      <c r="D314" s="239"/>
      <c r="E314" s="239"/>
      <c r="F314" s="239"/>
      <c r="G314" s="239"/>
      <c r="H314" s="239"/>
      <c r="I314" s="239"/>
      <c r="J314" s="239"/>
      <c r="K314" s="239"/>
      <c r="L314" s="239"/>
    </row>
    <row r="315" spans="1:12" ht="12.75">
      <c r="A315" s="239"/>
      <c r="B315" s="239"/>
      <c r="C315" s="239"/>
      <c r="D315" s="239"/>
      <c r="E315" s="239"/>
      <c r="F315" s="239"/>
      <c r="G315" s="239"/>
      <c r="H315" s="239"/>
      <c r="I315" s="239"/>
      <c r="J315" s="239"/>
      <c r="K315" s="239"/>
      <c r="L315" s="239"/>
    </row>
    <row r="316" spans="1:12" ht="12.75">
      <c r="A316" s="239"/>
      <c r="B316" s="239"/>
      <c r="C316" s="239"/>
      <c r="D316" s="239"/>
      <c r="E316" s="239"/>
      <c r="F316" s="239"/>
      <c r="G316" s="239"/>
      <c r="H316" s="239"/>
      <c r="I316" s="239"/>
      <c r="J316" s="239"/>
      <c r="K316" s="239"/>
      <c r="L316" s="239"/>
    </row>
    <row r="317" spans="1:12" ht="12.75">
      <c r="A317" s="239"/>
      <c r="B317" s="239"/>
      <c r="C317" s="239"/>
      <c r="D317" s="239"/>
      <c r="E317" s="239"/>
      <c r="F317" s="239"/>
      <c r="G317" s="239"/>
      <c r="H317" s="239"/>
      <c r="I317" s="239"/>
      <c r="J317" s="239"/>
      <c r="K317" s="239"/>
      <c r="L317" s="239"/>
    </row>
    <row r="318" spans="1:12" ht="12.75">
      <c r="A318" s="239"/>
      <c r="B318" s="239"/>
      <c r="C318" s="239"/>
      <c r="D318" s="239"/>
      <c r="E318" s="239"/>
      <c r="F318" s="239"/>
      <c r="G318" s="239"/>
      <c r="H318" s="239"/>
      <c r="I318" s="239"/>
      <c r="J318" s="239"/>
      <c r="K318" s="239"/>
      <c r="L318" s="239"/>
    </row>
    <row r="319" spans="1:12" ht="12.75">
      <c r="A319" s="239"/>
      <c r="B319" s="239"/>
      <c r="C319" s="239"/>
      <c r="D319" s="239"/>
      <c r="E319" s="239"/>
      <c r="F319" s="239"/>
      <c r="G319" s="239"/>
      <c r="H319" s="239"/>
      <c r="I319" s="239"/>
      <c r="J319" s="239"/>
      <c r="K319" s="239"/>
      <c r="L319" s="239"/>
    </row>
    <row r="320" spans="1:12" ht="12.75">
      <c r="A320" s="239"/>
      <c r="B320" s="239"/>
      <c r="C320" s="239"/>
      <c r="D320" s="239"/>
      <c r="E320" s="239"/>
      <c r="F320" s="239"/>
      <c r="G320" s="239"/>
      <c r="H320" s="239"/>
      <c r="I320" s="239"/>
      <c r="J320" s="239"/>
      <c r="K320" s="239"/>
      <c r="L320" s="239"/>
    </row>
    <row r="321" spans="1:12" ht="12.75">
      <c r="A321" s="239"/>
      <c r="B321" s="239"/>
      <c r="C321" s="239"/>
      <c r="D321" s="239"/>
      <c r="E321" s="239"/>
      <c r="F321" s="239"/>
      <c r="G321" s="239"/>
      <c r="H321" s="239"/>
      <c r="I321" s="239"/>
      <c r="J321" s="239"/>
      <c r="K321" s="239"/>
      <c r="L321" s="239"/>
    </row>
    <row r="322" spans="1:12" ht="12.75">
      <c r="A322" s="239"/>
      <c r="B322" s="239"/>
      <c r="C322" s="239"/>
      <c r="D322" s="239"/>
      <c r="E322" s="239"/>
      <c r="F322" s="239"/>
      <c r="G322" s="239"/>
      <c r="H322" s="239"/>
      <c r="I322" s="239"/>
      <c r="J322" s="239"/>
      <c r="K322" s="239"/>
      <c r="L322" s="239"/>
    </row>
    <row r="323" spans="1:12" ht="12.75">
      <c r="A323" s="239"/>
      <c r="B323" s="239"/>
      <c r="C323" s="239"/>
      <c r="D323" s="239"/>
      <c r="E323" s="239"/>
      <c r="F323" s="239"/>
      <c r="G323" s="239"/>
      <c r="H323" s="239"/>
      <c r="I323" s="239"/>
      <c r="J323" s="239"/>
      <c r="K323" s="239"/>
      <c r="L323" s="239"/>
    </row>
    <row r="324" spans="1:12" ht="12.75">
      <c r="A324" s="239"/>
      <c r="B324" s="239"/>
      <c r="C324" s="239"/>
      <c r="D324" s="239"/>
      <c r="E324" s="239"/>
      <c r="F324" s="239"/>
      <c r="G324" s="239"/>
      <c r="H324" s="239"/>
      <c r="I324" s="239"/>
      <c r="J324" s="239"/>
      <c r="K324" s="239"/>
      <c r="L324" s="239"/>
    </row>
    <row r="325" spans="1:12" ht="12.75">
      <c r="A325" s="239"/>
      <c r="B325" s="239"/>
      <c r="C325" s="239"/>
      <c r="D325" s="239"/>
      <c r="E325" s="239"/>
      <c r="F325" s="239"/>
      <c r="G325" s="239"/>
      <c r="H325" s="239"/>
      <c r="I325" s="239"/>
      <c r="J325" s="239"/>
      <c r="K325" s="239"/>
      <c r="L325" s="239"/>
    </row>
    <row r="326" spans="1:12" ht="12.75">
      <c r="A326" s="239"/>
      <c r="B326" s="239"/>
      <c r="C326" s="239"/>
      <c r="D326" s="239"/>
      <c r="E326" s="239"/>
      <c r="F326" s="239"/>
      <c r="G326" s="239"/>
      <c r="H326" s="239"/>
      <c r="I326" s="239"/>
      <c r="J326" s="239"/>
      <c r="K326" s="239"/>
      <c r="L326" s="239"/>
    </row>
    <row r="327" spans="1:12" ht="12.75">
      <c r="A327" s="239"/>
      <c r="B327" s="239"/>
      <c r="C327" s="239"/>
      <c r="D327" s="239"/>
      <c r="E327" s="239"/>
      <c r="F327" s="239"/>
      <c r="G327" s="239"/>
      <c r="H327" s="239"/>
      <c r="I327" s="239"/>
      <c r="J327" s="239"/>
      <c r="K327" s="239"/>
      <c r="L327" s="239"/>
    </row>
    <row r="328" spans="1:12" ht="12.75">
      <c r="A328" s="239"/>
      <c r="B328" s="239"/>
      <c r="C328" s="239"/>
      <c r="D328" s="239"/>
      <c r="E328" s="239"/>
      <c r="F328" s="239"/>
      <c r="G328" s="239"/>
      <c r="H328" s="239"/>
      <c r="I328" s="239"/>
      <c r="J328" s="239"/>
      <c r="K328" s="239"/>
      <c r="L328" s="239"/>
    </row>
    <row r="329" spans="1:12" ht="12.75">
      <c r="A329" s="239"/>
      <c r="B329" s="239"/>
      <c r="C329" s="239"/>
      <c r="D329" s="239"/>
      <c r="E329" s="239"/>
      <c r="F329" s="239"/>
      <c r="G329" s="239"/>
      <c r="H329" s="239"/>
      <c r="I329" s="239"/>
      <c r="J329" s="239"/>
      <c r="K329" s="239"/>
      <c r="L329" s="239"/>
    </row>
    <row r="330" spans="1:12" ht="12.75">
      <c r="A330" s="239"/>
      <c r="B330" s="239"/>
      <c r="C330" s="239"/>
      <c r="D330" s="239"/>
      <c r="E330" s="239"/>
      <c r="F330" s="239"/>
      <c r="G330" s="239"/>
      <c r="H330" s="239"/>
      <c r="I330" s="239"/>
      <c r="J330" s="239"/>
      <c r="K330" s="239"/>
      <c r="L330" s="239"/>
    </row>
    <row r="331" spans="1:12" ht="12.75">
      <c r="A331" s="239"/>
      <c r="B331" s="239"/>
      <c r="C331" s="239"/>
      <c r="D331" s="239"/>
      <c r="E331" s="239"/>
      <c r="F331" s="239"/>
      <c r="G331" s="239"/>
      <c r="H331" s="239"/>
      <c r="I331" s="239"/>
      <c r="J331" s="239"/>
      <c r="K331" s="239"/>
      <c r="L331" s="239"/>
    </row>
    <row r="332" spans="1:12" ht="12.75">
      <c r="A332" s="239"/>
      <c r="B332" s="239"/>
      <c r="C332" s="239"/>
      <c r="D332" s="239"/>
      <c r="E332" s="239"/>
      <c r="F332" s="239"/>
      <c r="G332" s="239"/>
      <c r="H332" s="239"/>
      <c r="I332" s="239"/>
      <c r="J332" s="239"/>
      <c r="K332" s="239"/>
      <c r="L332" s="239"/>
    </row>
    <row r="333" spans="1:12" ht="12.75">
      <c r="A333" s="239"/>
      <c r="B333" s="239"/>
      <c r="C333" s="239"/>
      <c r="D333" s="239"/>
      <c r="E333" s="239"/>
      <c r="F333" s="239"/>
      <c r="G333" s="239"/>
      <c r="H333" s="239"/>
      <c r="I333" s="239"/>
      <c r="J333" s="239"/>
      <c r="K333" s="239"/>
      <c r="L333" s="239"/>
    </row>
    <row r="334" spans="1:12" ht="12.75">
      <c r="A334" s="239"/>
      <c r="B334" s="239"/>
      <c r="C334" s="239"/>
      <c r="D334" s="239"/>
      <c r="E334" s="239"/>
      <c r="F334" s="239"/>
      <c r="G334" s="239"/>
      <c r="H334" s="239"/>
      <c r="I334" s="239"/>
      <c r="J334" s="239"/>
      <c r="K334" s="239"/>
      <c r="L334" s="239"/>
    </row>
    <row r="335" spans="1:12" ht="12.75">
      <c r="A335" s="239"/>
      <c r="B335" s="239"/>
      <c r="C335" s="239"/>
      <c r="D335" s="239"/>
      <c r="E335" s="239"/>
      <c r="F335" s="239"/>
      <c r="G335" s="239"/>
      <c r="H335" s="239"/>
      <c r="I335" s="239"/>
      <c r="J335" s="239"/>
      <c r="K335" s="239"/>
      <c r="L335" s="239"/>
    </row>
    <row r="336" spans="1:12" ht="12.75">
      <c r="A336" s="239"/>
      <c r="B336" s="239"/>
      <c r="C336" s="239"/>
      <c r="D336" s="239"/>
      <c r="E336" s="239"/>
      <c r="F336" s="239"/>
      <c r="G336" s="239"/>
      <c r="H336" s="239"/>
      <c r="I336" s="239"/>
      <c r="J336" s="239"/>
      <c r="K336" s="239"/>
      <c r="L336" s="239"/>
    </row>
    <row r="337" spans="1:12" ht="12.75">
      <c r="A337" s="239"/>
      <c r="B337" s="239"/>
      <c r="C337" s="239"/>
      <c r="D337" s="239"/>
      <c r="E337" s="239"/>
      <c r="F337" s="239"/>
      <c r="G337" s="239"/>
      <c r="H337" s="239"/>
      <c r="I337" s="239"/>
      <c r="J337" s="239"/>
      <c r="K337" s="239"/>
      <c r="L337" s="239"/>
    </row>
    <row r="338" spans="1:12" ht="12.75">
      <c r="A338" s="239"/>
      <c r="B338" s="239"/>
      <c r="C338" s="239"/>
      <c r="D338" s="239"/>
      <c r="E338" s="239"/>
      <c r="F338" s="239"/>
      <c r="G338" s="239"/>
      <c r="H338" s="239"/>
      <c r="I338" s="239"/>
      <c r="J338" s="239"/>
      <c r="K338" s="239"/>
      <c r="L338" s="239"/>
    </row>
    <row r="339" spans="1:12" ht="12.75">
      <c r="A339" s="239"/>
      <c r="B339" s="239"/>
      <c r="C339" s="239"/>
      <c r="D339" s="239"/>
      <c r="E339" s="239"/>
      <c r="F339" s="239"/>
      <c r="G339" s="239"/>
      <c r="H339" s="239"/>
      <c r="I339" s="239"/>
      <c r="J339" s="239"/>
      <c r="K339" s="239"/>
      <c r="L339" s="239"/>
    </row>
    <row r="340" spans="1:12" ht="12.75">
      <c r="A340" s="239"/>
      <c r="B340" s="239"/>
      <c r="C340" s="239"/>
      <c r="D340" s="239"/>
      <c r="E340" s="239"/>
      <c r="F340" s="239"/>
      <c r="G340" s="239"/>
      <c r="H340" s="239"/>
      <c r="I340" s="239"/>
      <c r="J340" s="239"/>
      <c r="K340" s="239"/>
      <c r="L340" s="239"/>
    </row>
    <row r="341" spans="1:12" ht="12.75">
      <c r="A341" s="239"/>
      <c r="B341" s="239"/>
      <c r="C341" s="239"/>
      <c r="D341" s="239"/>
      <c r="E341" s="239"/>
      <c r="F341" s="239"/>
      <c r="G341" s="239"/>
      <c r="H341" s="239"/>
      <c r="I341" s="239"/>
      <c r="J341" s="239"/>
      <c r="K341" s="239"/>
      <c r="L341" s="239"/>
    </row>
    <row r="342" spans="1:12" ht="12.75">
      <c r="A342" s="239"/>
      <c r="B342" s="239"/>
      <c r="C342" s="239"/>
      <c r="D342" s="239"/>
      <c r="E342" s="239"/>
      <c r="F342" s="239"/>
      <c r="G342" s="239"/>
      <c r="H342" s="239"/>
      <c r="I342" s="239"/>
      <c r="J342" s="239"/>
      <c r="K342" s="239"/>
      <c r="L342" s="239"/>
    </row>
    <row r="343" spans="1:12" ht="12.75">
      <c r="A343" s="239"/>
      <c r="B343" s="239"/>
      <c r="C343" s="239"/>
      <c r="D343" s="239"/>
      <c r="E343" s="239"/>
      <c r="F343" s="239"/>
      <c r="G343" s="239"/>
      <c r="H343" s="239"/>
      <c r="I343" s="239"/>
      <c r="J343" s="239"/>
      <c r="K343" s="239"/>
      <c r="L343" s="239"/>
    </row>
    <row r="344" spans="1:12" ht="12.75">
      <c r="A344" s="239"/>
      <c r="B344" s="239"/>
      <c r="C344" s="239"/>
      <c r="D344" s="239"/>
      <c r="E344" s="239"/>
      <c r="F344" s="239"/>
      <c r="G344" s="239"/>
      <c r="H344" s="239"/>
      <c r="I344" s="239"/>
      <c r="J344" s="239"/>
      <c r="K344" s="239"/>
      <c r="L344" s="239"/>
    </row>
    <row r="345" spans="1:12" ht="12.75">
      <c r="A345" s="239"/>
      <c r="B345" s="239"/>
      <c r="C345" s="239"/>
      <c r="D345" s="239"/>
      <c r="E345" s="239"/>
      <c r="F345" s="239"/>
      <c r="G345" s="239"/>
      <c r="H345" s="239"/>
      <c r="I345" s="239"/>
      <c r="J345" s="239"/>
      <c r="K345" s="239"/>
      <c r="L345" s="239"/>
    </row>
    <row r="346" spans="1:12" ht="12.75">
      <c r="A346" s="239"/>
      <c r="B346" s="239"/>
      <c r="C346" s="239"/>
      <c r="D346" s="239"/>
      <c r="E346" s="239"/>
      <c r="F346" s="239"/>
      <c r="G346" s="239"/>
      <c r="H346" s="239"/>
      <c r="I346" s="239"/>
      <c r="J346" s="239"/>
      <c r="K346" s="239"/>
      <c r="L346" s="239"/>
    </row>
    <row r="347" spans="1:12" ht="12.75">
      <c r="A347" s="239"/>
      <c r="B347" s="239"/>
      <c r="C347" s="239"/>
      <c r="D347" s="239"/>
      <c r="E347" s="239"/>
      <c r="F347" s="239"/>
      <c r="G347" s="239"/>
      <c r="H347" s="239"/>
      <c r="I347" s="239"/>
      <c r="J347" s="239"/>
      <c r="K347" s="239"/>
      <c r="L347" s="239"/>
    </row>
    <row r="348" spans="1:12" ht="12.75">
      <c r="A348" s="239"/>
      <c r="B348" s="239"/>
      <c r="C348" s="239"/>
      <c r="D348" s="239"/>
      <c r="E348" s="239"/>
      <c r="F348" s="239"/>
      <c r="G348" s="239"/>
      <c r="H348" s="239"/>
      <c r="I348" s="239"/>
      <c r="J348" s="239"/>
      <c r="K348" s="239"/>
      <c r="L348" s="239"/>
    </row>
    <row r="349" spans="1:12" ht="12.75">
      <c r="A349" s="239"/>
      <c r="B349" s="239"/>
      <c r="C349" s="239"/>
      <c r="D349" s="239"/>
      <c r="E349" s="239"/>
      <c r="F349" s="239"/>
      <c r="G349" s="239"/>
      <c r="H349" s="239"/>
      <c r="I349" s="239"/>
      <c r="J349" s="239"/>
      <c r="K349" s="239"/>
      <c r="L349" s="239"/>
    </row>
    <row r="350" spans="1:12" ht="12.75">
      <c r="A350" s="239"/>
      <c r="B350" s="239"/>
      <c r="C350" s="239"/>
      <c r="D350" s="239"/>
      <c r="E350" s="239"/>
      <c r="F350" s="239"/>
      <c r="G350" s="239"/>
      <c r="H350" s="239"/>
      <c r="I350" s="239"/>
      <c r="J350" s="239"/>
      <c r="K350" s="239"/>
      <c r="L350" s="239"/>
    </row>
    <row r="351" spans="1:12" ht="12.75">
      <c r="A351" s="239"/>
      <c r="B351" s="239"/>
      <c r="C351" s="239"/>
      <c r="D351" s="239"/>
      <c r="E351" s="239"/>
      <c r="F351" s="239"/>
      <c r="G351" s="239"/>
      <c r="H351" s="239"/>
      <c r="I351" s="239"/>
      <c r="J351" s="239"/>
      <c r="K351" s="239"/>
      <c r="L351" s="239"/>
    </row>
    <row r="352" spans="1:12" ht="12.75">
      <c r="A352" s="239"/>
      <c r="B352" s="239"/>
      <c r="C352" s="239"/>
      <c r="D352" s="239"/>
      <c r="E352" s="239"/>
      <c r="F352" s="239"/>
      <c r="G352" s="239"/>
      <c r="H352" s="239"/>
      <c r="I352" s="239"/>
      <c r="J352" s="239"/>
      <c r="K352" s="239"/>
      <c r="L352" s="239"/>
    </row>
    <row r="353" spans="1:12" ht="12.75">
      <c r="A353" s="239"/>
      <c r="B353" s="239"/>
      <c r="C353" s="239"/>
      <c r="D353" s="239"/>
      <c r="E353" s="239"/>
      <c r="F353" s="239"/>
      <c r="G353" s="239"/>
      <c r="H353" s="239"/>
      <c r="I353" s="239"/>
      <c r="J353" s="239"/>
      <c r="K353" s="239"/>
      <c r="L353" s="239"/>
    </row>
    <row r="354" spans="1:12" ht="12.75">
      <c r="A354" s="239"/>
      <c r="B354" s="239"/>
      <c r="C354" s="239"/>
      <c r="D354" s="239"/>
      <c r="E354" s="239"/>
      <c r="F354" s="239"/>
      <c r="G354" s="239"/>
      <c r="H354" s="239"/>
      <c r="I354" s="239"/>
      <c r="J354" s="239"/>
      <c r="K354" s="239"/>
      <c r="L354" s="239"/>
    </row>
    <row r="355" spans="1:12" ht="12.75">
      <c r="A355" s="239"/>
      <c r="B355" s="239"/>
      <c r="C355" s="239"/>
      <c r="D355" s="239"/>
      <c r="E355" s="239"/>
      <c r="F355" s="239"/>
      <c r="G355" s="239"/>
      <c r="H355" s="239"/>
      <c r="I355" s="239"/>
      <c r="J355" s="239"/>
      <c r="K355" s="239"/>
      <c r="L355" s="239"/>
    </row>
    <row r="356" spans="1:12" ht="12.75">
      <c r="A356" s="239"/>
      <c r="B356" s="239"/>
      <c r="C356" s="239"/>
      <c r="D356" s="239"/>
      <c r="E356" s="239"/>
      <c r="F356" s="239"/>
      <c r="G356" s="239"/>
      <c r="H356" s="239"/>
      <c r="I356" s="239"/>
      <c r="J356" s="239"/>
      <c r="K356" s="239"/>
      <c r="L356" s="239"/>
    </row>
    <row r="357" spans="1:12" ht="12.75">
      <c r="A357" s="239"/>
      <c r="B357" s="239"/>
      <c r="C357" s="239"/>
      <c r="D357" s="239"/>
      <c r="E357" s="239"/>
      <c r="F357" s="239"/>
      <c r="G357" s="239"/>
      <c r="H357" s="239"/>
      <c r="I357" s="239"/>
      <c r="J357" s="239"/>
      <c r="K357" s="239"/>
      <c r="L357" s="239"/>
    </row>
    <row r="358" spans="1:12" ht="12.75">
      <c r="A358" s="239"/>
      <c r="B358" s="239"/>
      <c r="C358" s="239"/>
      <c r="D358" s="239"/>
      <c r="E358" s="239"/>
      <c r="F358" s="239"/>
      <c r="G358" s="239"/>
      <c r="H358" s="239"/>
      <c r="I358" s="239"/>
      <c r="J358" s="239"/>
      <c r="K358" s="239"/>
      <c r="L358" s="239"/>
    </row>
    <row r="359" spans="1:12" ht="12.75">
      <c r="A359" s="239"/>
      <c r="B359" s="239"/>
      <c r="C359" s="239"/>
      <c r="D359" s="239"/>
      <c r="E359" s="239"/>
      <c r="F359" s="239"/>
      <c r="G359" s="239"/>
      <c r="H359" s="239"/>
      <c r="I359" s="239"/>
      <c r="J359" s="239"/>
      <c r="K359" s="239"/>
      <c r="L359" s="239"/>
    </row>
    <row r="360" spans="1:12" ht="12.75">
      <c r="A360" s="239"/>
      <c r="B360" s="239"/>
      <c r="C360" s="239"/>
      <c r="D360" s="239"/>
      <c r="E360" s="239"/>
      <c r="F360" s="239"/>
      <c r="G360" s="239"/>
      <c r="H360" s="239"/>
      <c r="I360" s="239"/>
      <c r="J360" s="239"/>
      <c r="K360" s="239"/>
      <c r="L360" s="239"/>
    </row>
    <row r="361" spans="1:12" ht="12.75">
      <c r="A361" s="239"/>
      <c r="B361" s="239"/>
      <c r="C361" s="239"/>
      <c r="D361" s="239"/>
      <c r="E361" s="239"/>
      <c r="F361" s="239"/>
      <c r="G361" s="239"/>
      <c r="H361" s="239"/>
      <c r="I361" s="239"/>
      <c r="J361" s="239"/>
      <c r="K361" s="239"/>
      <c r="L361" s="239"/>
    </row>
    <row r="362" spans="1:12" ht="12.75">
      <c r="A362" s="239"/>
      <c r="B362" s="239"/>
      <c r="C362" s="239"/>
      <c r="D362" s="239"/>
      <c r="E362" s="239"/>
      <c r="F362" s="239"/>
      <c r="G362" s="239"/>
      <c r="H362" s="239"/>
      <c r="I362" s="239"/>
      <c r="J362" s="239"/>
      <c r="K362" s="239"/>
      <c r="L362" s="239"/>
    </row>
    <row r="363" spans="1:12" ht="12.75">
      <c r="A363" s="239"/>
      <c r="B363" s="239"/>
      <c r="C363" s="239"/>
      <c r="D363" s="239"/>
      <c r="E363" s="239"/>
      <c r="F363" s="239"/>
      <c r="G363" s="239"/>
      <c r="H363" s="239"/>
      <c r="I363" s="239"/>
      <c r="J363" s="239"/>
      <c r="K363" s="239"/>
      <c r="L363" s="239"/>
    </row>
    <row r="364" spans="1:12" ht="12.75">
      <c r="A364" s="239"/>
      <c r="B364" s="239"/>
      <c r="C364" s="239"/>
      <c r="D364" s="239"/>
      <c r="E364" s="239"/>
      <c r="F364" s="239"/>
      <c r="G364" s="239"/>
      <c r="H364" s="239"/>
      <c r="I364" s="239"/>
      <c r="J364" s="239"/>
      <c r="K364" s="239"/>
      <c r="L364" s="239"/>
    </row>
    <row r="365" spans="1:12" ht="12.75">
      <c r="A365" s="239"/>
      <c r="B365" s="239"/>
      <c r="C365" s="239"/>
      <c r="D365" s="239"/>
      <c r="E365" s="239"/>
      <c r="F365" s="239"/>
      <c r="G365" s="239"/>
      <c r="H365" s="239"/>
      <c r="I365" s="239"/>
      <c r="J365" s="239"/>
      <c r="K365" s="239"/>
      <c r="L365" s="239"/>
    </row>
    <row r="366" spans="1:12" ht="12.75">
      <c r="A366" s="239"/>
      <c r="B366" s="239"/>
      <c r="C366" s="239"/>
      <c r="D366" s="239"/>
      <c r="E366" s="239"/>
      <c r="F366" s="239"/>
      <c r="G366" s="239"/>
      <c r="H366" s="239"/>
      <c r="I366" s="239"/>
      <c r="J366" s="239"/>
      <c r="K366" s="239"/>
      <c r="L366" s="239"/>
    </row>
    <row r="367" spans="1:12" ht="12.75">
      <c r="A367" s="239"/>
      <c r="B367" s="239"/>
      <c r="C367" s="239"/>
      <c r="D367" s="239"/>
      <c r="E367" s="239"/>
      <c r="F367" s="239"/>
      <c r="G367" s="239"/>
      <c r="H367" s="239"/>
      <c r="I367" s="239"/>
      <c r="J367" s="239"/>
      <c r="K367" s="239"/>
      <c r="L367" s="239"/>
    </row>
    <row r="368" spans="1:12" ht="12.75">
      <c r="A368" s="239"/>
      <c r="B368" s="239"/>
      <c r="C368" s="239"/>
      <c r="D368" s="239"/>
      <c r="E368" s="239"/>
      <c r="F368" s="239"/>
      <c r="G368" s="239"/>
      <c r="H368" s="239"/>
      <c r="I368" s="239"/>
      <c r="J368" s="239"/>
      <c r="K368" s="239"/>
      <c r="L368" s="239"/>
    </row>
    <row r="369" spans="1:12" ht="12.75">
      <c r="A369" s="239"/>
      <c r="B369" s="239"/>
      <c r="C369" s="239"/>
      <c r="D369" s="239"/>
      <c r="E369" s="239"/>
      <c r="F369" s="239"/>
      <c r="G369" s="239"/>
      <c r="H369" s="239"/>
      <c r="I369" s="239"/>
      <c r="J369" s="239"/>
      <c r="K369" s="239"/>
      <c r="L369" s="239"/>
    </row>
    <row r="370" spans="1:12" ht="12.75">
      <c r="A370" s="239"/>
      <c r="B370" s="239"/>
      <c r="C370" s="239"/>
      <c r="D370" s="239"/>
      <c r="E370" s="239"/>
      <c r="F370" s="239"/>
      <c r="G370" s="239"/>
      <c r="H370" s="239"/>
      <c r="I370" s="239"/>
      <c r="J370" s="239"/>
      <c r="K370" s="239"/>
      <c r="L370" s="239"/>
    </row>
    <row r="371" spans="1:12" ht="12.75">
      <c r="A371" s="239"/>
      <c r="B371" s="239"/>
      <c r="C371" s="239"/>
      <c r="D371" s="239"/>
      <c r="E371" s="239"/>
      <c r="F371" s="239"/>
      <c r="G371" s="239"/>
      <c r="H371" s="239"/>
      <c r="I371" s="239"/>
      <c r="J371" s="239"/>
      <c r="K371" s="239"/>
      <c r="L371" s="239"/>
    </row>
    <row r="372" spans="1:12" ht="12.75">
      <c r="A372" s="239"/>
      <c r="B372" s="239"/>
      <c r="C372" s="239"/>
      <c r="D372" s="239"/>
      <c r="E372" s="239"/>
      <c r="F372" s="239"/>
      <c r="G372" s="239"/>
      <c r="H372" s="239"/>
      <c r="I372" s="239"/>
      <c r="J372" s="239"/>
      <c r="K372" s="239"/>
      <c r="L372" s="239"/>
    </row>
    <row r="373" spans="1:12" ht="12.75">
      <c r="A373" s="239"/>
      <c r="B373" s="239"/>
      <c r="C373" s="239"/>
      <c r="D373" s="239"/>
      <c r="E373" s="239"/>
      <c r="F373" s="239"/>
      <c r="G373" s="239"/>
      <c r="H373" s="239"/>
      <c r="I373" s="239"/>
      <c r="J373" s="239"/>
      <c r="K373" s="239"/>
      <c r="L373" s="239"/>
    </row>
    <row r="374" spans="1:12" ht="12.75">
      <c r="A374" s="239"/>
      <c r="B374" s="239"/>
      <c r="C374" s="239"/>
      <c r="D374" s="239"/>
      <c r="E374" s="239"/>
      <c r="F374" s="239"/>
      <c r="G374" s="239"/>
      <c r="H374" s="239"/>
      <c r="I374" s="239"/>
      <c r="J374" s="239"/>
      <c r="K374" s="239"/>
      <c r="L374" s="239"/>
    </row>
    <row r="375" spans="1:12" ht="12.75">
      <c r="A375" s="239"/>
      <c r="B375" s="239"/>
      <c r="C375" s="239"/>
      <c r="D375" s="239"/>
      <c r="E375" s="239"/>
      <c r="F375" s="239"/>
      <c r="G375" s="239"/>
      <c r="H375" s="239"/>
      <c r="I375" s="239"/>
      <c r="J375" s="239"/>
      <c r="K375" s="239"/>
      <c r="L375" s="239"/>
    </row>
    <row r="376" spans="1:12" ht="12.75">
      <c r="A376" s="239"/>
      <c r="B376" s="239"/>
      <c r="C376" s="239"/>
      <c r="D376" s="239"/>
      <c r="E376" s="239"/>
      <c r="F376" s="239"/>
      <c r="G376" s="239"/>
      <c r="H376" s="239"/>
      <c r="I376" s="239"/>
      <c r="J376" s="239"/>
      <c r="K376" s="239"/>
      <c r="L376" s="239"/>
    </row>
    <row r="377" spans="1:12" ht="12.75">
      <c r="A377" s="239"/>
      <c r="B377" s="239"/>
      <c r="C377" s="239"/>
      <c r="D377" s="239"/>
      <c r="E377" s="239"/>
      <c r="F377" s="239"/>
      <c r="G377" s="239"/>
      <c r="H377" s="239"/>
      <c r="I377" s="239"/>
      <c r="J377" s="239"/>
      <c r="K377" s="239"/>
      <c r="L377" s="239"/>
    </row>
    <row r="378" spans="1:12" ht="12.75">
      <c r="A378" s="239"/>
      <c r="B378" s="239"/>
      <c r="C378" s="239"/>
      <c r="D378" s="239"/>
      <c r="E378" s="239"/>
      <c r="F378" s="239"/>
      <c r="G378" s="239"/>
      <c r="H378" s="239"/>
      <c r="I378" s="239"/>
      <c r="J378" s="239"/>
      <c r="K378" s="239"/>
      <c r="L378" s="239"/>
    </row>
    <row r="379" spans="1:12" ht="12.75">
      <c r="A379" s="239"/>
      <c r="B379" s="239"/>
      <c r="C379" s="239"/>
      <c r="D379" s="239"/>
      <c r="E379" s="239"/>
      <c r="F379" s="239"/>
      <c r="G379" s="239"/>
      <c r="H379" s="239"/>
      <c r="I379" s="239"/>
      <c r="J379" s="239"/>
      <c r="K379" s="239"/>
      <c r="L379" s="239"/>
    </row>
    <row r="380" spans="1:12" ht="12.75">
      <c r="A380" s="239"/>
      <c r="B380" s="239"/>
      <c r="C380" s="239"/>
      <c r="D380" s="239"/>
      <c r="E380" s="239"/>
      <c r="F380" s="239"/>
      <c r="G380" s="239"/>
      <c r="H380" s="239"/>
      <c r="I380" s="239"/>
      <c r="J380" s="239"/>
      <c r="K380" s="239"/>
      <c r="L380" s="239"/>
    </row>
    <row r="381" spans="1:12" ht="12.75">
      <c r="A381" s="239"/>
      <c r="B381" s="239"/>
      <c r="C381" s="239"/>
      <c r="D381" s="239"/>
      <c r="E381" s="239"/>
      <c r="F381" s="239"/>
      <c r="G381" s="239"/>
      <c r="H381" s="239"/>
      <c r="I381" s="239"/>
      <c r="J381" s="239"/>
      <c r="K381" s="239"/>
      <c r="L381" s="239"/>
    </row>
    <row r="382" spans="1:12" ht="12.75">
      <c r="A382" s="239"/>
      <c r="B382" s="239"/>
      <c r="C382" s="239"/>
      <c r="D382" s="239"/>
      <c r="E382" s="239"/>
      <c r="F382" s="239"/>
      <c r="G382" s="239"/>
      <c r="H382" s="239"/>
      <c r="I382" s="239"/>
      <c r="J382" s="239"/>
      <c r="K382" s="239"/>
      <c r="L382" s="239"/>
    </row>
    <row r="383" spans="1:12" ht="12.75">
      <c r="A383" s="239"/>
      <c r="B383" s="239"/>
      <c r="C383" s="239"/>
      <c r="D383" s="239"/>
      <c r="E383" s="239"/>
      <c r="F383" s="239"/>
      <c r="G383" s="239"/>
      <c r="H383" s="239"/>
      <c r="I383" s="239"/>
      <c r="J383" s="239"/>
      <c r="K383" s="239"/>
      <c r="L383" s="239"/>
    </row>
    <row r="384" spans="1:12" ht="12.75">
      <c r="A384" s="239"/>
      <c r="B384" s="239"/>
      <c r="C384" s="239"/>
      <c r="D384" s="239"/>
      <c r="E384" s="239"/>
      <c r="F384" s="239"/>
      <c r="G384" s="239"/>
      <c r="H384" s="239"/>
      <c r="I384" s="239"/>
      <c r="J384" s="239"/>
      <c r="K384" s="239"/>
      <c r="L384" s="239"/>
    </row>
    <row r="385" spans="1:12" ht="12.75">
      <c r="A385" s="239"/>
      <c r="B385" s="239"/>
      <c r="C385" s="239"/>
      <c r="D385" s="239"/>
      <c r="E385" s="239"/>
      <c r="F385" s="239"/>
      <c r="G385" s="239"/>
      <c r="H385" s="239"/>
      <c r="I385" s="239"/>
      <c r="J385" s="239"/>
      <c r="K385" s="239"/>
      <c r="L385" s="239"/>
    </row>
    <row r="386" spans="1:12" ht="12.75">
      <c r="A386" s="239"/>
      <c r="B386" s="239"/>
      <c r="C386" s="239"/>
      <c r="D386" s="239"/>
      <c r="E386" s="239"/>
      <c r="F386" s="239"/>
      <c r="G386" s="239"/>
      <c r="H386" s="239"/>
      <c r="I386" s="239"/>
      <c r="J386" s="239"/>
      <c r="K386" s="239"/>
      <c r="L386" s="239"/>
    </row>
    <row r="387" spans="1:12" ht="12.75">
      <c r="A387" s="239"/>
      <c r="B387" s="239"/>
      <c r="C387" s="239"/>
      <c r="D387" s="239"/>
      <c r="E387" s="239"/>
      <c r="F387" s="239"/>
      <c r="G387" s="239"/>
      <c r="H387" s="239"/>
      <c r="I387" s="239"/>
      <c r="J387" s="239"/>
      <c r="K387" s="239"/>
      <c r="L387" s="239"/>
    </row>
    <row r="388" spans="1:12" ht="12.75">
      <c r="A388" s="239"/>
      <c r="B388" s="239"/>
      <c r="C388" s="239"/>
      <c r="D388" s="239"/>
      <c r="E388" s="239"/>
      <c r="F388" s="239"/>
      <c r="G388" s="239"/>
      <c r="H388" s="239"/>
      <c r="I388" s="239"/>
      <c r="J388" s="239"/>
      <c r="K388" s="239"/>
      <c r="L388" s="239"/>
    </row>
    <row r="389" spans="1:12" ht="12.75">
      <c r="A389" s="239"/>
      <c r="B389" s="239"/>
      <c r="C389" s="239"/>
      <c r="D389" s="239"/>
      <c r="E389" s="239"/>
      <c r="F389" s="239"/>
      <c r="G389" s="239"/>
      <c r="H389" s="239"/>
      <c r="I389" s="239"/>
      <c r="J389" s="239"/>
      <c r="K389" s="239"/>
      <c r="L389" s="239"/>
    </row>
    <row r="390" spans="1:12" ht="12.75">
      <c r="A390" s="239"/>
      <c r="B390" s="239"/>
      <c r="C390" s="239"/>
      <c r="D390" s="239"/>
      <c r="E390" s="239"/>
      <c r="F390" s="239"/>
      <c r="G390" s="239"/>
      <c r="H390" s="239"/>
      <c r="I390" s="239"/>
      <c r="J390" s="239"/>
      <c r="K390" s="239"/>
      <c r="L390" s="239"/>
    </row>
    <row r="391" spans="1:12" ht="12.75">
      <c r="A391" s="239"/>
      <c r="B391" s="239"/>
      <c r="C391" s="239"/>
      <c r="D391" s="239"/>
      <c r="E391" s="239"/>
      <c r="F391" s="239"/>
      <c r="G391" s="239"/>
      <c r="H391" s="239"/>
      <c r="I391" s="239"/>
      <c r="J391" s="239"/>
      <c r="K391" s="239"/>
      <c r="L391" s="239"/>
    </row>
    <row r="392" spans="1:12" ht="12.75">
      <c r="A392" s="239"/>
      <c r="B392" s="239"/>
      <c r="C392" s="239"/>
      <c r="D392" s="239"/>
      <c r="E392" s="239"/>
      <c r="F392" s="239"/>
      <c r="G392" s="239"/>
      <c r="H392" s="239"/>
      <c r="I392" s="239"/>
      <c r="J392" s="239"/>
      <c r="K392" s="239"/>
      <c r="L392" s="239"/>
    </row>
    <row r="393" spans="1:12" ht="12.75">
      <c r="A393" s="239"/>
      <c r="B393" s="239"/>
      <c r="C393" s="239"/>
      <c r="D393" s="239"/>
      <c r="E393" s="239"/>
      <c r="F393" s="239"/>
      <c r="G393" s="239"/>
      <c r="H393" s="239"/>
      <c r="I393" s="239"/>
      <c r="J393" s="239"/>
      <c r="K393" s="239"/>
      <c r="L393" s="239"/>
    </row>
    <row r="394" spans="1:12" ht="12.75">
      <c r="A394" s="239"/>
      <c r="B394" s="239"/>
      <c r="C394" s="239"/>
      <c r="D394" s="239"/>
      <c r="E394" s="239"/>
      <c r="F394" s="239"/>
      <c r="G394" s="239"/>
      <c r="H394" s="239"/>
      <c r="I394" s="239"/>
      <c r="J394" s="239"/>
      <c r="K394" s="239"/>
      <c r="L394" s="239"/>
    </row>
    <row r="395" spans="1:12" ht="12.75">
      <c r="A395" s="239"/>
      <c r="B395" s="239"/>
      <c r="C395" s="239"/>
      <c r="D395" s="239"/>
      <c r="E395" s="239"/>
      <c r="F395" s="239"/>
      <c r="G395" s="239"/>
      <c r="H395" s="239"/>
      <c r="I395" s="239"/>
      <c r="J395" s="239"/>
      <c r="K395" s="239"/>
      <c r="L395" s="239"/>
    </row>
    <row r="396" spans="1:12" ht="12.75">
      <c r="A396" s="239"/>
      <c r="B396" s="239"/>
      <c r="C396" s="239"/>
      <c r="D396" s="239"/>
      <c r="E396" s="239"/>
      <c r="F396" s="239"/>
      <c r="G396" s="239"/>
      <c r="H396" s="239"/>
      <c r="I396" s="239"/>
      <c r="J396" s="239"/>
      <c r="K396" s="239"/>
      <c r="L396" s="239"/>
    </row>
    <row r="397" spans="1:12" ht="12.75">
      <c r="A397" s="239"/>
      <c r="B397" s="239"/>
      <c r="C397" s="239"/>
      <c r="D397" s="239"/>
      <c r="E397" s="239"/>
      <c r="F397" s="239"/>
      <c r="G397" s="239"/>
      <c r="H397" s="239"/>
      <c r="I397" s="239"/>
      <c r="J397" s="239"/>
      <c r="K397" s="239"/>
      <c r="L397" s="239"/>
    </row>
    <row r="398" spans="1:12" ht="12.75">
      <c r="A398" s="239"/>
      <c r="B398" s="239"/>
      <c r="C398" s="239"/>
      <c r="D398" s="239"/>
      <c r="E398" s="239"/>
      <c r="F398" s="239"/>
      <c r="G398" s="239"/>
      <c r="H398" s="239"/>
      <c r="I398" s="239"/>
      <c r="J398" s="239"/>
      <c r="K398" s="239"/>
      <c r="L398" s="239"/>
    </row>
    <row r="399" spans="1:12" ht="12.75">
      <c r="A399" s="239"/>
      <c r="B399" s="239"/>
      <c r="C399" s="239"/>
      <c r="D399" s="239"/>
      <c r="E399" s="239"/>
      <c r="F399" s="239"/>
      <c r="G399" s="239"/>
      <c r="H399" s="239"/>
      <c r="I399" s="239"/>
      <c r="J399" s="239"/>
      <c r="K399" s="239"/>
      <c r="L399" s="239"/>
    </row>
    <row r="400" spans="1:12" ht="12.75">
      <c r="A400" s="239"/>
      <c r="B400" s="239"/>
      <c r="C400" s="239"/>
      <c r="D400" s="239"/>
      <c r="E400" s="239"/>
      <c r="F400" s="239"/>
      <c r="G400" s="239"/>
      <c r="H400" s="239"/>
      <c r="I400" s="239"/>
      <c r="J400" s="239"/>
      <c r="K400" s="239"/>
      <c r="L400" s="239"/>
    </row>
    <row r="401" spans="1:12" ht="12.75">
      <c r="A401" s="239"/>
      <c r="B401" s="239"/>
      <c r="C401" s="239"/>
      <c r="D401" s="239"/>
      <c r="E401" s="239"/>
      <c r="F401" s="239"/>
      <c r="G401" s="239"/>
      <c r="H401" s="239"/>
      <c r="I401" s="239"/>
      <c r="J401" s="239"/>
      <c r="K401" s="239"/>
      <c r="L401" s="239"/>
    </row>
    <row r="402" spans="1:12" ht="12.75">
      <c r="A402" s="239"/>
      <c r="B402" s="239"/>
      <c r="C402" s="239"/>
      <c r="D402" s="239"/>
      <c r="E402" s="239"/>
      <c r="F402" s="239"/>
      <c r="G402" s="239"/>
      <c r="H402" s="239"/>
      <c r="I402" s="239"/>
      <c r="J402" s="239"/>
      <c r="K402" s="239"/>
      <c r="L402" s="239"/>
    </row>
    <row r="403" spans="1:12" ht="12.75">
      <c r="A403" s="239"/>
      <c r="B403" s="239"/>
      <c r="C403" s="239"/>
      <c r="D403" s="239"/>
      <c r="E403" s="239"/>
      <c r="F403" s="239"/>
      <c r="G403" s="239"/>
      <c r="H403" s="239"/>
      <c r="I403" s="239"/>
      <c r="J403" s="239"/>
      <c r="K403" s="239"/>
      <c r="L403" s="239"/>
    </row>
    <row r="404" spans="1:12" ht="12.75">
      <c r="A404" s="239"/>
      <c r="B404" s="239"/>
      <c r="C404" s="239"/>
      <c r="D404" s="239"/>
      <c r="E404" s="239"/>
      <c r="F404" s="239"/>
      <c r="G404" s="239"/>
      <c r="H404" s="239"/>
      <c r="I404" s="239"/>
      <c r="J404" s="239"/>
      <c r="K404" s="239"/>
      <c r="L404" s="239"/>
    </row>
    <row r="405" spans="1:12" ht="12.75">
      <c r="A405" s="239"/>
      <c r="B405" s="239"/>
      <c r="C405" s="239"/>
      <c r="D405" s="239"/>
      <c r="E405" s="239"/>
      <c r="F405" s="239"/>
      <c r="G405" s="239"/>
      <c r="H405" s="239"/>
      <c r="I405" s="239"/>
      <c r="J405" s="239"/>
      <c r="K405" s="239"/>
      <c r="L405" s="239"/>
    </row>
    <row r="406" spans="1:12" ht="12.75">
      <c r="A406" s="239"/>
      <c r="B406" s="239"/>
      <c r="C406" s="239"/>
      <c r="D406" s="239"/>
      <c r="E406" s="239"/>
      <c r="F406" s="239"/>
      <c r="G406" s="239"/>
      <c r="H406" s="239"/>
      <c r="I406" s="239"/>
      <c r="J406" s="239"/>
      <c r="K406" s="239"/>
      <c r="L406" s="239"/>
    </row>
    <row r="407" spans="1:12" ht="12.75">
      <c r="A407" s="239"/>
      <c r="B407" s="239"/>
      <c r="C407" s="239"/>
      <c r="D407" s="239"/>
      <c r="E407" s="239"/>
      <c r="F407" s="239"/>
      <c r="G407" s="239"/>
      <c r="H407" s="239"/>
      <c r="I407" s="239"/>
      <c r="J407" s="239"/>
      <c r="K407" s="239"/>
      <c r="L407" s="239"/>
    </row>
    <row r="408" spans="1:12" ht="12.75">
      <c r="A408" s="239"/>
      <c r="B408" s="239"/>
      <c r="C408" s="239"/>
      <c r="D408" s="239"/>
      <c r="E408" s="239"/>
      <c r="F408" s="239"/>
      <c r="G408" s="239"/>
      <c r="H408" s="239"/>
      <c r="I408" s="239"/>
      <c r="J408" s="239"/>
      <c r="K408" s="239"/>
      <c r="L408" s="239"/>
    </row>
    <row r="409" spans="1:12" ht="12.75">
      <c r="A409" s="239"/>
      <c r="B409" s="239"/>
      <c r="C409" s="239"/>
      <c r="D409" s="239"/>
      <c r="E409" s="239"/>
      <c r="F409" s="239"/>
      <c r="G409" s="239"/>
      <c r="H409" s="239"/>
      <c r="I409" s="239"/>
      <c r="J409" s="239"/>
      <c r="K409" s="239"/>
      <c r="L409" s="239"/>
    </row>
    <row r="410" spans="1:12" ht="12.75">
      <c r="A410" s="239"/>
      <c r="B410" s="239"/>
      <c r="C410" s="239"/>
      <c r="D410" s="239"/>
      <c r="E410" s="239"/>
      <c r="F410" s="239"/>
      <c r="G410" s="239"/>
      <c r="H410" s="239"/>
      <c r="I410" s="239"/>
      <c r="J410" s="239"/>
      <c r="K410" s="239"/>
      <c r="L410" s="239"/>
    </row>
    <row r="411" spans="1:12" ht="12.75">
      <c r="A411" s="239"/>
      <c r="B411" s="239"/>
      <c r="C411" s="239"/>
      <c r="D411" s="239"/>
      <c r="E411" s="239"/>
      <c r="F411" s="239"/>
      <c r="G411" s="239"/>
      <c r="H411" s="239"/>
      <c r="I411" s="239"/>
      <c r="J411" s="239"/>
      <c r="K411" s="239"/>
      <c r="L411" s="239"/>
    </row>
    <row r="412" spans="1:12" ht="12.75">
      <c r="A412" s="239"/>
      <c r="B412" s="239"/>
      <c r="C412" s="239"/>
      <c r="D412" s="239"/>
      <c r="E412" s="239"/>
      <c r="F412" s="239"/>
      <c r="G412" s="239"/>
      <c r="H412" s="239"/>
      <c r="I412" s="239"/>
      <c r="J412" s="239"/>
      <c r="K412" s="239"/>
      <c r="L412" s="239"/>
    </row>
    <row r="413" spans="1:12" ht="12.75">
      <c r="A413" s="239"/>
      <c r="B413" s="239"/>
      <c r="C413" s="239"/>
      <c r="D413" s="239"/>
      <c r="E413" s="239"/>
      <c r="F413" s="239"/>
      <c r="G413" s="239"/>
      <c r="H413" s="239"/>
      <c r="I413" s="239"/>
      <c r="J413" s="239"/>
      <c r="K413" s="239"/>
      <c r="L413" s="239"/>
    </row>
    <row r="414" spans="1:12" ht="12.75">
      <c r="A414" s="239"/>
      <c r="B414" s="239"/>
      <c r="C414" s="239"/>
      <c r="D414" s="239"/>
      <c r="E414" s="239"/>
      <c r="F414" s="239"/>
      <c r="G414" s="239"/>
      <c r="H414" s="239"/>
      <c r="I414" s="239"/>
      <c r="J414" s="239"/>
      <c r="K414" s="239"/>
      <c r="L414" s="239"/>
    </row>
    <row r="415" spans="1:12" ht="12.75">
      <c r="A415" s="239"/>
      <c r="B415" s="239"/>
      <c r="C415" s="239"/>
      <c r="D415" s="239"/>
      <c r="E415" s="239"/>
      <c r="F415" s="239"/>
      <c r="G415" s="239"/>
      <c r="H415" s="239"/>
      <c r="I415" s="239"/>
      <c r="J415" s="239"/>
      <c r="K415" s="239"/>
      <c r="L415" s="239"/>
    </row>
    <row r="416" spans="1:12" ht="12.75">
      <c r="A416" s="239"/>
      <c r="B416" s="239"/>
      <c r="C416" s="239"/>
      <c r="D416" s="239"/>
      <c r="E416" s="239"/>
      <c r="F416" s="239"/>
      <c r="G416" s="239"/>
      <c r="H416" s="239"/>
      <c r="I416" s="239"/>
      <c r="J416" s="239"/>
      <c r="K416" s="239"/>
      <c r="L416" s="239"/>
    </row>
    <row r="417" spans="1:12" ht="12.75">
      <c r="A417" s="239"/>
      <c r="B417" s="239"/>
      <c r="C417" s="239"/>
      <c r="D417" s="239"/>
      <c r="E417" s="239"/>
      <c r="F417" s="239"/>
      <c r="G417" s="239"/>
      <c r="H417" s="239"/>
      <c r="I417" s="239"/>
      <c r="J417" s="239"/>
      <c r="K417" s="239"/>
      <c r="L417" s="239"/>
    </row>
    <row r="418" spans="1:12" ht="12.75">
      <c r="A418" s="239"/>
      <c r="B418" s="239"/>
      <c r="C418" s="239"/>
      <c r="D418" s="239"/>
      <c r="E418" s="239"/>
      <c r="F418" s="239"/>
      <c r="G418" s="239"/>
      <c r="H418" s="239"/>
      <c r="I418" s="239"/>
      <c r="J418" s="239"/>
      <c r="K418" s="239"/>
      <c r="L418" s="239"/>
    </row>
    <row r="419" spans="1:12" ht="12.75">
      <c r="A419" s="239"/>
      <c r="B419" s="239"/>
      <c r="C419" s="239"/>
      <c r="D419" s="239"/>
      <c r="E419" s="239"/>
      <c r="F419" s="239"/>
      <c r="G419" s="239"/>
      <c r="H419" s="239"/>
      <c r="I419" s="239"/>
      <c r="J419" s="239"/>
      <c r="K419" s="239"/>
      <c r="L419" s="239"/>
    </row>
    <row r="420" spans="1:12" ht="12.75">
      <c r="A420" s="239"/>
      <c r="B420" s="239"/>
      <c r="C420" s="239"/>
      <c r="D420" s="239"/>
      <c r="E420" s="239"/>
      <c r="F420" s="239"/>
      <c r="G420" s="239"/>
      <c r="H420" s="239"/>
      <c r="I420" s="239"/>
      <c r="J420" s="239"/>
      <c r="K420" s="239"/>
      <c r="L420" s="239"/>
    </row>
    <row r="421" spans="1:12" ht="12.75">
      <c r="A421" s="239"/>
      <c r="B421" s="239"/>
      <c r="C421" s="239"/>
      <c r="D421" s="239"/>
      <c r="E421" s="239"/>
      <c r="F421" s="239"/>
      <c r="G421" s="239"/>
      <c r="H421" s="239"/>
      <c r="I421" s="239"/>
      <c r="J421" s="239"/>
      <c r="K421" s="239"/>
      <c r="L421" s="239"/>
    </row>
    <row r="422" spans="1:12" ht="12.75">
      <c r="A422" s="239"/>
      <c r="B422" s="239"/>
      <c r="C422" s="239"/>
      <c r="D422" s="239"/>
      <c r="E422" s="239"/>
      <c r="F422" s="239"/>
      <c r="G422" s="239"/>
      <c r="H422" s="239"/>
      <c r="I422" s="239"/>
      <c r="J422" s="239"/>
      <c r="K422" s="239"/>
      <c r="L422" s="239"/>
    </row>
    <row r="423" spans="1:12" ht="12.75">
      <c r="A423" s="239"/>
      <c r="B423" s="239"/>
      <c r="C423" s="239"/>
      <c r="D423" s="239"/>
      <c r="E423" s="239"/>
      <c r="F423" s="239"/>
      <c r="G423" s="239"/>
      <c r="H423" s="239"/>
      <c r="I423" s="239"/>
      <c r="J423" s="239"/>
      <c r="K423" s="239"/>
      <c r="L423" s="239"/>
    </row>
    <row r="424" spans="1:12" ht="12.75">
      <c r="A424" s="239"/>
      <c r="B424" s="239"/>
      <c r="C424" s="239"/>
      <c r="D424" s="239"/>
      <c r="E424" s="239"/>
      <c r="F424" s="239"/>
      <c r="G424" s="239"/>
      <c r="H424" s="239"/>
      <c r="I424" s="239"/>
      <c r="J424" s="239"/>
      <c r="K424" s="239"/>
      <c r="L424" s="239"/>
    </row>
    <row r="425" spans="1:12" ht="12.75">
      <c r="A425" s="239"/>
      <c r="B425" s="239"/>
      <c r="C425" s="239"/>
      <c r="D425" s="239"/>
      <c r="E425" s="239"/>
      <c r="F425" s="239"/>
      <c r="G425" s="239"/>
      <c r="H425" s="239"/>
      <c r="I425" s="239"/>
      <c r="J425" s="239"/>
      <c r="K425" s="239"/>
      <c r="L425" s="239"/>
    </row>
    <row r="426" spans="1:12" ht="12.75">
      <c r="A426" s="239"/>
      <c r="B426" s="239"/>
      <c r="C426" s="239"/>
      <c r="D426" s="239"/>
      <c r="E426" s="239"/>
      <c r="F426" s="239"/>
      <c r="G426" s="239"/>
      <c r="H426" s="239"/>
      <c r="I426" s="239"/>
      <c r="J426" s="239"/>
      <c r="K426" s="239"/>
      <c r="L426" s="239"/>
    </row>
    <row r="427" spans="1:12" ht="12.75">
      <c r="A427" s="239"/>
      <c r="B427" s="239"/>
      <c r="C427" s="239"/>
      <c r="D427" s="239"/>
      <c r="E427" s="239"/>
      <c r="F427" s="239"/>
      <c r="G427" s="239"/>
      <c r="H427" s="239"/>
      <c r="I427" s="239"/>
      <c r="J427" s="239"/>
      <c r="K427" s="239"/>
      <c r="L427" s="239"/>
    </row>
    <row r="428" spans="1:12" ht="12.75">
      <c r="A428" s="239"/>
      <c r="B428" s="239"/>
      <c r="C428" s="239"/>
      <c r="D428" s="239"/>
      <c r="E428" s="239"/>
      <c r="F428" s="239"/>
      <c r="G428" s="239"/>
      <c r="H428" s="239"/>
      <c r="I428" s="239"/>
      <c r="J428" s="239"/>
      <c r="K428" s="239"/>
      <c r="L428" s="239"/>
    </row>
    <row r="429" spans="1:12" ht="12.75">
      <c r="A429" s="239"/>
      <c r="B429" s="239"/>
      <c r="C429" s="239"/>
      <c r="D429" s="239"/>
      <c r="E429" s="239"/>
      <c r="F429" s="239"/>
      <c r="G429" s="239"/>
      <c r="H429" s="239"/>
      <c r="I429" s="239"/>
      <c r="J429" s="239"/>
      <c r="K429" s="239"/>
      <c r="L429" s="239"/>
    </row>
    <row r="430" spans="1:12" ht="12.75">
      <c r="A430" s="239"/>
      <c r="B430" s="239"/>
      <c r="C430" s="239"/>
      <c r="D430" s="239"/>
      <c r="E430" s="239"/>
      <c r="F430" s="239"/>
      <c r="G430" s="239"/>
      <c r="H430" s="239"/>
      <c r="I430" s="239"/>
      <c r="J430" s="239"/>
      <c r="K430" s="239"/>
      <c r="L430" s="239"/>
    </row>
    <row r="431" spans="1:12" ht="12.75">
      <c r="A431" s="239"/>
      <c r="B431" s="239"/>
      <c r="C431" s="239"/>
      <c r="D431" s="239"/>
      <c r="E431" s="239"/>
      <c r="F431" s="239"/>
      <c r="G431" s="239"/>
      <c r="H431" s="239"/>
      <c r="I431" s="239"/>
      <c r="J431" s="239"/>
      <c r="K431" s="239"/>
      <c r="L431" s="239"/>
    </row>
    <row r="432" spans="1:12" ht="12.75">
      <c r="A432" s="239"/>
      <c r="B432" s="239"/>
      <c r="C432" s="239"/>
      <c r="D432" s="239"/>
      <c r="E432" s="239"/>
      <c r="F432" s="239"/>
      <c r="G432" s="239"/>
      <c r="H432" s="239"/>
      <c r="I432" s="239"/>
      <c r="J432" s="239"/>
      <c r="K432" s="239"/>
      <c r="L432" s="239"/>
    </row>
    <row r="433" spans="1:12" ht="12.75">
      <c r="A433" s="239"/>
      <c r="B433" s="239"/>
      <c r="C433" s="239"/>
      <c r="D433" s="239"/>
      <c r="E433" s="239"/>
      <c r="F433" s="239"/>
      <c r="G433" s="239"/>
      <c r="H433" s="239"/>
      <c r="I433" s="239"/>
      <c r="J433" s="239"/>
      <c r="K433" s="239"/>
      <c r="L433" s="239"/>
    </row>
    <row r="434" spans="1:12" ht="12.75">
      <c r="A434" s="239"/>
      <c r="B434" s="239"/>
      <c r="C434" s="239"/>
      <c r="D434" s="239"/>
      <c r="E434" s="239"/>
      <c r="F434" s="239"/>
      <c r="G434" s="239"/>
      <c r="H434" s="239"/>
      <c r="I434" s="239"/>
      <c r="J434" s="239"/>
      <c r="K434" s="239"/>
      <c r="L434" s="239"/>
    </row>
    <row r="435" spans="1:12" ht="12.75">
      <c r="A435" s="239"/>
      <c r="B435" s="239"/>
      <c r="C435" s="239"/>
      <c r="D435" s="239"/>
      <c r="E435" s="239"/>
      <c r="F435" s="239"/>
      <c r="G435" s="239"/>
      <c r="H435" s="239"/>
      <c r="I435" s="239"/>
      <c r="J435" s="239"/>
      <c r="K435" s="239"/>
      <c r="L435" s="239"/>
    </row>
    <row r="436" spans="1:12" ht="12.75">
      <c r="A436" s="239"/>
      <c r="B436" s="239"/>
      <c r="C436" s="239"/>
      <c r="D436" s="239"/>
      <c r="E436" s="239"/>
      <c r="F436" s="239"/>
      <c r="G436" s="239"/>
      <c r="H436" s="239"/>
      <c r="I436" s="239"/>
      <c r="J436" s="239"/>
      <c r="K436" s="239"/>
      <c r="L436" s="239"/>
    </row>
    <row r="437" spans="1:12" ht="12.75">
      <c r="A437" s="239"/>
      <c r="B437" s="239"/>
      <c r="C437" s="239"/>
      <c r="D437" s="239"/>
      <c r="E437" s="239"/>
      <c r="F437" s="239"/>
      <c r="G437" s="239"/>
      <c r="H437" s="239"/>
      <c r="I437" s="239"/>
      <c r="J437" s="239"/>
      <c r="K437" s="239"/>
      <c r="L437" s="239"/>
    </row>
    <row r="438" spans="1:12" ht="12.75">
      <c r="A438" s="239"/>
      <c r="B438" s="239"/>
      <c r="C438" s="239"/>
      <c r="D438" s="239"/>
      <c r="E438" s="239"/>
      <c r="F438" s="239"/>
      <c r="G438" s="239"/>
      <c r="H438" s="239"/>
      <c r="I438" s="239"/>
      <c r="J438" s="239"/>
      <c r="K438" s="239"/>
      <c r="L438" s="239"/>
    </row>
    <row r="439" spans="1:12" ht="12.75">
      <c r="A439" s="239"/>
      <c r="B439" s="239"/>
      <c r="C439" s="239"/>
      <c r="D439" s="239"/>
      <c r="E439" s="239"/>
      <c r="F439" s="239"/>
      <c r="G439" s="239"/>
      <c r="H439" s="239"/>
      <c r="I439" s="239"/>
      <c r="J439" s="239"/>
      <c r="K439" s="239"/>
      <c r="L439" s="239"/>
    </row>
    <row r="440" spans="1:12" ht="12.75">
      <c r="A440" s="239"/>
      <c r="B440" s="239"/>
      <c r="C440" s="239"/>
      <c r="D440" s="239"/>
      <c r="E440" s="239"/>
      <c r="F440" s="239"/>
      <c r="G440" s="239"/>
      <c r="H440" s="239"/>
      <c r="I440" s="239"/>
      <c r="J440" s="239"/>
      <c r="K440" s="239"/>
      <c r="L440" s="239"/>
    </row>
    <row r="441" spans="1:12" ht="12.75">
      <c r="A441" s="239"/>
      <c r="B441" s="239"/>
      <c r="C441" s="239"/>
      <c r="D441" s="239"/>
      <c r="E441" s="239"/>
      <c r="F441" s="239"/>
      <c r="G441" s="239"/>
      <c r="H441" s="239"/>
      <c r="I441" s="239"/>
      <c r="J441" s="239"/>
      <c r="K441" s="239"/>
      <c r="L441" s="239"/>
    </row>
    <row r="442" spans="1:12" ht="12.75">
      <c r="A442" s="239"/>
      <c r="B442" s="239"/>
      <c r="C442" s="239"/>
      <c r="D442" s="239"/>
      <c r="E442" s="239"/>
      <c r="F442" s="239"/>
      <c r="G442" s="239"/>
      <c r="H442" s="239"/>
      <c r="I442" s="239"/>
      <c r="J442" s="239"/>
      <c r="K442" s="239"/>
      <c r="L442" s="239"/>
    </row>
    <row r="443" spans="1:12" ht="12.75">
      <c r="A443" s="239"/>
      <c r="B443" s="239"/>
      <c r="C443" s="239"/>
      <c r="D443" s="239"/>
      <c r="E443" s="239"/>
      <c r="F443" s="239"/>
      <c r="G443" s="239"/>
      <c r="H443" s="239"/>
      <c r="I443" s="239"/>
      <c r="J443" s="239"/>
      <c r="K443" s="239"/>
      <c r="L443" s="239"/>
    </row>
    <row r="444" spans="1:12" ht="12.75">
      <c r="A444" s="239"/>
      <c r="B444" s="239"/>
      <c r="C444" s="239"/>
      <c r="D444" s="239"/>
      <c r="E444" s="239"/>
      <c r="F444" s="239"/>
      <c r="G444" s="239"/>
      <c r="H444" s="239"/>
      <c r="I444" s="239"/>
      <c r="J444" s="239"/>
      <c r="K444" s="239"/>
      <c r="L444" s="239"/>
    </row>
    <row r="445" spans="1:12" ht="12.75">
      <c r="A445" s="239"/>
      <c r="B445" s="239"/>
      <c r="C445" s="239"/>
      <c r="D445" s="239"/>
      <c r="E445" s="239"/>
      <c r="F445" s="239"/>
      <c r="G445" s="239"/>
      <c r="H445" s="239"/>
      <c r="I445" s="239"/>
      <c r="J445" s="239"/>
      <c r="K445" s="239"/>
      <c r="L445" s="239"/>
    </row>
    <row r="446" spans="1:12" ht="12.75">
      <c r="A446" s="239"/>
      <c r="B446" s="239"/>
      <c r="C446" s="239"/>
      <c r="D446" s="239"/>
      <c r="E446" s="239"/>
      <c r="F446" s="239"/>
      <c r="G446" s="239"/>
      <c r="H446" s="239"/>
      <c r="I446" s="239"/>
      <c r="J446" s="239"/>
      <c r="K446" s="239"/>
      <c r="L446" s="239"/>
    </row>
    <row r="447" spans="1:12" ht="12.75">
      <c r="A447" s="239"/>
      <c r="B447" s="239"/>
      <c r="C447" s="239"/>
      <c r="D447" s="239"/>
      <c r="E447" s="239"/>
      <c r="F447" s="239"/>
      <c r="G447" s="239"/>
      <c r="H447" s="239"/>
      <c r="I447" s="239"/>
      <c r="J447" s="239"/>
      <c r="K447" s="239"/>
      <c r="L447" s="239"/>
    </row>
    <row r="448" spans="1:12" ht="12.75">
      <c r="A448" s="239"/>
      <c r="B448" s="239"/>
      <c r="C448" s="239"/>
      <c r="D448" s="239"/>
      <c r="E448" s="239"/>
      <c r="F448" s="239"/>
      <c r="G448" s="239"/>
      <c r="H448" s="239"/>
      <c r="I448" s="239"/>
      <c r="J448" s="239"/>
      <c r="K448" s="239"/>
      <c r="L448" s="239"/>
    </row>
    <row r="449" spans="1:12" ht="12.75">
      <c r="A449" s="239"/>
      <c r="B449" s="239"/>
      <c r="C449" s="239"/>
      <c r="D449" s="239"/>
      <c r="E449" s="239"/>
      <c r="F449" s="239"/>
      <c r="G449" s="239"/>
      <c r="H449" s="239"/>
      <c r="I449" s="239"/>
      <c r="J449" s="239"/>
      <c r="K449" s="239"/>
      <c r="L449" s="239"/>
    </row>
    <row r="450" spans="1:12" ht="12.75">
      <c r="A450" s="239"/>
      <c r="B450" s="239"/>
      <c r="C450" s="239"/>
      <c r="D450" s="239"/>
      <c r="E450" s="239"/>
      <c r="F450" s="239"/>
      <c r="G450" s="239"/>
      <c r="H450" s="239"/>
      <c r="I450" s="239"/>
      <c r="J450" s="239"/>
      <c r="K450" s="239"/>
      <c r="L450" s="239"/>
    </row>
    <row r="451" spans="1:12" ht="12.75">
      <c r="A451" s="239"/>
      <c r="B451" s="239"/>
      <c r="C451" s="239"/>
      <c r="D451" s="239"/>
      <c r="E451" s="239"/>
      <c r="F451" s="239"/>
      <c r="G451" s="239"/>
      <c r="H451" s="239"/>
      <c r="I451" s="239"/>
      <c r="J451" s="239"/>
      <c r="K451" s="239"/>
      <c r="L451" s="239"/>
    </row>
    <row r="452" spans="1:12" ht="12.75">
      <c r="A452" s="239"/>
      <c r="B452" s="239"/>
      <c r="C452" s="239"/>
      <c r="D452" s="239"/>
      <c r="E452" s="239"/>
      <c r="F452" s="239"/>
      <c r="G452" s="239"/>
      <c r="H452" s="239"/>
      <c r="I452" s="239"/>
      <c r="J452" s="239"/>
      <c r="K452" s="239"/>
      <c r="L452" s="239"/>
    </row>
    <row r="453" spans="1:12" ht="12.75">
      <c r="A453" s="239"/>
      <c r="B453" s="239"/>
      <c r="C453" s="239"/>
      <c r="D453" s="239"/>
      <c r="E453" s="239"/>
      <c r="F453" s="239"/>
      <c r="G453" s="239"/>
      <c r="H453" s="239"/>
      <c r="I453" s="239"/>
      <c r="J453" s="239"/>
      <c r="K453" s="239"/>
      <c r="L453" s="239"/>
    </row>
    <row r="454" spans="1:12" ht="12.75">
      <c r="A454" s="239"/>
      <c r="B454" s="239"/>
      <c r="C454" s="239"/>
      <c r="D454" s="239"/>
      <c r="E454" s="239"/>
      <c r="F454" s="239"/>
      <c r="G454" s="239"/>
      <c r="H454" s="239"/>
      <c r="I454" s="239"/>
      <c r="J454" s="239"/>
      <c r="K454" s="239"/>
      <c r="L454" s="239"/>
    </row>
    <row r="455" spans="1:12" ht="12.75">
      <c r="A455" s="239"/>
      <c r="B455" s="239"/>
      <c r="C455" s="239"/>
      <c r="D455" s="239"/>
      <c r="E455" s="239"/>
      <c r="F455" s="239"/>
      <c r="G455" s="239"/>
      <c r="H455" s="239"/>
      <c r="I455" s="239"/>
      <c r="J455" s="239"/>
      <c r="K455" s="239"/>
      <c r="L455" s="239"/>
    </row>
    <row r="456" spans="1:12" ht="12.75">
      <c r="A456" s="239"/>
      <c r="B456" s="239"/>
      <c r="C456" s="239"/>
      <c r="D456" s="239"/>
      <c r="E456" s="239"/>
      <c r="F456" s="239"/>
      <c r="G456" s="239"/>
      <c r="H456" s="239"/>
      <c r="I456" s="239"/>
      <c r="J456" s="239"/>
      <c r="K456" s="239"/>
      <c r="L456" s="239"/>
    </row>
    <row r="457" spans="1:12" ht="12.75">
      <c r="A457" s="239"/>
      <c r="B457" s="239"/>
      <c r="C457" s="239"/>
      <c r="D457" s="239"/>
      <c r="E457" s="239"/>
      <c r="F457" s="239"/>
      <c r="G457" s="239"/>
      <c r="H457" s="239"/>
      <c r="I457" s="239"/>
      <c r="J457" s="239"/>
      <c r="K457" s="239"/>
      <c r="L457" s="239"/>
    </row>
    <row r="458" spans="1:12" ht="12.75">
      <c r="A458" s="239"/>
      <c r="B458" s="239"/>
      <c r="C458" s="239"/>
      <c r="D458" s="239"/>
      <c r="E458" s="239"/>
      <c r="F458" s="239"/>
      <c r="G458" s="239"/>
      <c r="H458" s="239"/>
      <c r="I458" s="239"/>
      <c r="J458" s="239"/>
      <c r="K458" s="239"/>
      <c r="L458" s="239"/>
    </row>
    <row r="459" spans="1:12" ht="12.75">
      <c r="A459" s="239"/>
      <c r="B459" s="239"/>
      <c r="C459" s="239"/>
      <c r="D459" s="239"/>
      <c r="E459" s="239"/>
      <c r="F459" s="239"/>
      <c r="G459" s="239"/>
      <c r="H459" s="239"/>
      <c r="I459" s="239"/>
      <c r="J459" s="239"/>
      <c r="K459" s="239"/>
      <c r="L459" s="239"/>
    </row>
    <row r="460" spans="1:12" ht="12.75">
      <c r="A460" s="239"/>
      <c r="B460" s="239"/>
      <c r="C460" s="239"/>
      <c r="D460" s="239"/>
      <c r="E460" s="239"/>
      <c r="F460" s="239"/>
      <c r="G460" s="239"/>
      <c r="H460" s="239"/>
      <c r="I460" s="239"/>
      <c r="J460" s="239"/>
      <c r="K460" s="239"/>
      <c r="L460" s="239"/>
    </row>
    <row r="461" spans="1:12" ht="12.75">
      <c r="A461" s="239"/>
      <c r="B461" s="239"/>
      <c r="C461" s="239"/>
      <c r="D461" s="239"/>
      <c r="E461" s="239"/>
      <c r="F461" s="239"/>
      <c r="G461" s="239"/>
      <c r="H461" s="239"/>
      <c r="I461" s="239"/>
      <c r="J461" s="239"/>
      <c r="K461" s="239"/>
      <c r="L461" s="239"/>
    </row>
    <row r="462" spans="1:12" ht="12.75">
      <c r="A462" s="239"/>
      <c r="B462" s="239"/>
      <c r="C462" s="239"/>
      <c r="D462" s="239"/>
      <c r="E462" s="239"/>
      <c r="F462" s="239"/>
      <c r="G462" s="239"/>
      <c r="H462" s="239"/>
      <c r="I462" s="239"/>
      <c r="J462" s="239"/>
      <c r="K462" s="239"/>
      <c r="L462" s="239"/>
    </row>
    <row r="463" spans="1:12" ht="12.75">
      <c r="A463" s="239"/>
      <c r="B463" s="239"/>
      <c r="C463" s="239"/>
      <c r="D463" s="239"/>
      <c r="E463" s="239"/>
      <c r="F463" s="239"/>
      <c r="G463" s="239"/>
      <c r="H463" s="239"/>
      <c r="I463" s="239"/>
      <c r="J463" s="239"/>
      <c r="K463" s="239"/>
      <c r="L463" s="239"/>
    </row>
    <row r="464" spans="1:12" ht="12.75">
      <c r="A464" s="239"/>
      <c r="B464" s="239"/>
      <c r="C464" s="239"/>
      <c r="D464" s="239"/>
      <c r="E464" s="239"/>
      <c r="F464" s="239"/>
      <c r="G464" s="239"/>
      <c r="H464" s="239"/>
      <c r="I464" s="239"/>
      <c r="J464" s="239"/>
      <c r="K464" s="239"/>
      <c r="L464" s="239"/>
    </row>
    <row r="465" spans="1:12" ht="12.75">
      <c r="A465" s="239"/>
      <c r="B465" s="239"/>
      <c r="C465" s="239"/>
      <c r="D465" s="239"/>
      <c r="E465" s="239"/>
      <c r="F465" s="239"/>
      <c r="G465" s="239"/>
      <c r="H465" s="239"/>
      <c r="I465" s="239"/>
      <c r="J465" s="239"/>
      <c r="K465" s="239"/>
      <c r="L465" s="239"/>
    </row>
    <row r="466" spans="1:12" ht="12.75">
      <c r="A466" s="239"/>
      <c r="B466" s="239"/>
      <c r="C466" s="239"/>
      <c r="D466" s="239"/>
      <c r="E466" s="239"/>
      <c r="F466" s="239"/>
      <c r="G466" s="239"/>
      <c r="H466" s="239"/>
      <c r="I466" s="239"/>
      <c r="J466" s="239"/>
      <c r="K466" s="239"/>
      <c r="L466" s="239"/>
    </row>
    <row r="467" spans="1:12" ht="12.75">
      <c r="A467" s="239"/>
      <c r="B467" s="239"/>
      <c r="C467" s="239"/>
      <c r="D467" s="239"/>
      <c r="E467" s="239"/>
      <c r="F467" s="239"/>
      <c r="G467" s="239"/>
      <c r="H467" s="239"/>
      <c r="I467" s="239"/>
      <c r="J467" s="239"/>
      <c r="K467" s="239"/>
      <c r="L467" s="239"/>
    </row>
    <row r="468" spans="1:12" ht="12.75">
      <c r="A468" s="239"/>
      <c r="B468" s="239"/>
      <c r="C468" s="239"/>
      <c r="D468" s="239"/>
      <c r="E468" s="239"/>
      <c r="F468" s="239"/>
      <c r="G468" s="239"/>
      <c r="H468" s="239"/>
      <c r="I468" s="239"/>
      <c r="J468" s="239"/>
      <c r="K468" s="239"/>
      <c r="L468" s="239"/>
    </row>
    <row r="469" spans="1:12" ht="12.75">
      <c r="A469" s="239"/>
      <c r="B469" s="239"/>
      <c r="C469" s="239"/>
      <c r="D469" s="239"/>
      <c r="E469" s="239"/>
      <c r="F469" s="239"/>
      <c r="G469" s="239"/>
      <c r="H469" s="239"/>
      <c r="I469" s="239"/>
      <c r="J469" s="239"/>
      <c r="K469" s="239"/>
      <c r="L469" s="239"/>
    </row>
    <row r="470" spans="1:12" ht="12.75">
      <c r="A470" s="239"/>
      <c r="B470" s="239"/>
      <c r="C470" s="239"/>
      <c r="D470" s="239"/>
      <c r="E470" s="239"/>
      <c r="F470" s="239"/>
      <c r="G470" s="239"/>
      <c r="H470" s="239"/>
      <c r="I470" s="239"/>
      <c r="J470" s="239"/>
      <c r="K470" s="239"/>
      <c r="L470" s="239"/>
    </row>
    <row r="471" spans="1:12" ht="12.75">
      <c r="A471" s="239"/>
      <c r="B471" s="239"/>
      <c r="C471" s="239"/>
      <c r="D471" s="239"/>
      <c r="E471" s="239"/>
      <c r="F471" s="239"/>
      <c r="G471" s="239"/>
      <c r="H471" s="239"/>
      <c r="I471" s="239"/>
      <c r="J471" s="239"/>
      <c r="K471" s="239"/>
      <c r="L471" s="239"/>
    </row>
    <row r="472" spans="1:12" ht="12.75">
      <c r="A472" s="239"/>
      <c r="B472" s="239"/>
      <c r="C472" s="239"/>
      <c r="D472" s="239"/>
      <c r="E472" s="239"/>
      <c r="F472" s="239"/>
      <c r="G472" s="239"/>
      <c r="H472" s="239"/>
      <c r="I472" s="239"/>
      <c r="J472" s="239"/>
      <c r="K472" s="239"/>
      <c r="L472" s="239"/>
    </row>
    <row r="473" spans="1:12" ht="12.75">
      <c r="A473" s="239"/>
      <c r="B473" s="239"/>
      <c r="C473" s="239"/>
      <c r="D473" s="239"/>
      <c r="E473" s="239"/>
      <c r="F473" s="239"/>
      <c r="G473" s="239"/>
      <c r="H473" s="239"/>
      <c r="I473" s="239"/>
      <c r="J473" s="239"/>
      <c r="K473" s="239"/>
      <c r="L473" s="239"/>
    </row>
    <row r="474" spans="1:12" ht="12.75">
      <c r="A474" s="239"/>
      <c r="B474" s="239"/>
      <c r="C474" s="239"/>
      <c r="D474" s="239"/>
      <c r="E474" s="239"/>
      <c r="F474" s="239"/>
      <c r="G474" s="239"/>
      <c r="H474" s="239"/>
      <c r="I474" s="239"/>
      <c r="J474" s="239"/>
      <c r="K474" s="239"/>
      <c r="L474" s="239"/>
    </row>
    <row r="475" spans="1:12" ht="12.75">
      <c r="A475" s="239"/>
      <c r="B475" s="239"/>
      <c r="C475" s="239"/>
      <c r="D475" s="239"/>
      <c r="E475" s="239"/>
      <c r="F475" s="239"/>
      <c r="G475" s="239"/>
      <c r="H475" s="239"/>
      <c r="I475" s="239"/>
      <c r="J475" s="239"/>
      <c r="K475" s="239"/>
      <c r="L475" s="239"/>
    </row>
    <row r="476" spans="1:12" ht="12.75">
      <c r="A476" s="239"/>
      <c r="B476" s="239"/>
      <c r="C476" s="239"/>
      <c r="D476" s="239"/>
      <c r="E476" s="239"/>
      <c r="F476" s="239"/>
      <c r="G476" s="239"/>
      <c r="H476" s="239"/>
      <c r="I476" s="239"/>
      <c r="J476" s="239"/>
      <c r="K476" s="239"/>
      <c r="L476" s="239"/>
    </row>
    <row r="477" spans="1:12" ht="12.75">
      <c r="A477" s="239"/>
      <c r="B477" s="239"/>
      <c r="C477" s="239"/>
      <c r="D477" s="239"/>
      <c r="E477" s="239"/>
      <c r="F477" s="239"/>
      <c r="G477" s="239"/>
      <c r="H477" s="239"/>
      <c r="I477" s="239"/>
      <c r="J477" s="239"/>
      <c r="K477" s="239"/>
      <c r="L477" s="239"/>
    </row>
    <row r="478" spans="1:12" ht="12.75">
      <c r="A478" s="239"/>
      <c r="B478" s="239"/>
      <c r="C478" s="239"/>
      <c r="D478" s="239"/>
      <c r="E478" s="239"/>
      <c r="F478" s="239"/>
      <c r="G478" s="239"/>
      <c r="H478" s="239"/>
      <c r="I478" s="239"/>
      <c r="J478" s="239"/>
      <c r="K478" s="239"/>
      <c r="L478" s="239"/>
    </row>
    <row r="479" spans="1:12" ht="12.75">
      <c r="A479" s="239"/>
      <c r="B479" s="239"/>
      <c r="C479" s="239"/>
      <c r="D479" s="239"/>
      <c r="E479" s="239"/>
      <c r="F479" s="239"/>
      <c r="G479" s="239"/>
      <c r="H479" s="239"/>
      <c r="I479" s="239"/>
      <c r="J479" s="239"/>
      <c r="K479" s="239"/>
      <c r="L479" s="239"/>
    </row>
    <row r="480" spans="1:12" ht="12.75">
      <c r="A480" s="239"/>
      <c r="B480" s="239"/>
      <c r="C480" s="239"/>
      <c r="D480" s="239"/>
      <c r="E480" s="239"/>
      <c r="F480" s="239"/>
      <c r="G480" s="239"/>
      <c r="H480" s="239"/>
      <c r="I480" s="239"/>
      <c r="J480" s="239"/>
      <c r="K480" s="239"/>
      <c r="L480" s="239"/>
    </row>
    <row r="481" spans="1:12" ht="12.75">
      <c r="A481" s="239"/>
      <c r="B481" s="239"/>
      <c r="C481" s="239"/>
      <c r="D481" s="239"/>
      <c r="E481" s="239"/>
      <c r="F481" s="239"/>
      <c r="G481" s="239"/>
      <c r="H481" s="239"/>
      <c r="I481" s="239"/>
      <c r="J481" s="239"/>
      <c r="K481" s="239"/>
      <c r="L481" s="239"/>
    </row>
    <row r="482" spans="1:12" ht="12.75">
      <c r="A482" s="239"/>
      <c r="B482" s="239"/>
      <c r="C482" s="239"/>
      <c r="D482" s="239"/>
      <c r="E482" s="239"/>
      <c r="F482" s="239"/>
      <c r="G482" s="239"/>
      <c r="H482" s="239"/>
      <c r="I482" s="239"/>
      <c r="J482" s="239"/>
      <c r="K482" s="239"/>
      <c r="L482" s="239"/>
    </row>
    <row r="483" spans="1:12" ht="12.75">
      <c r="A483" s="239"/>
      <c r="B483" s="239"/>
      <c r="C483" s="239"/>
      <c r="D483" s="239"/>
      <c r="E483" s="239"/>
      <c r="F483" s="239"/>
      <c r="G483" s="239"/>
      <c r="H483" s="239"/>
      <c r="I483" s="239"/>
      <c r="J483" s="239"/>
      <c r="K483" s="239"/>
      <c r="L483" s="239"/>
    </row>
    <row r="484" spans="1:12" ht="12.75">
      <c r="A484" s="239"/>
      <c r="B484" s="239"/>
      <c r="C484" s="239"/>
      <c r="D484" s="239"/>
      <c r="E484" s="239"/>
      <c r="F484" s="239"/>
      <c r="G484" s="239"/>
      <c r="H484" s="239"/>
      <c r="I484" s="239"/>
      <c r="J484" s="239"/>
      <c r="K484" s="239"/>
      <c r="L484" s="239"/>
    </row>
    <row r="485" spans="1:12" ht="12.75">
      <c r="A485" s="239"/>
      <c r="B485" s="239"/>
      <c r="C485" s="239"/>
      <c r="D485" s="239"/>
      <c r="E485" s="239"/>
      <c r="F485" s="239"/>
      <c r="G485" s="239"/>
      <c r="H485" s="239"/>
      <c r="I485" s="239"/>
      <c r="J485" s="239"/>
      <c r="K485" s="239"/>
      <c r="L485" s="239"/>
    </row>
    <row r="486" spans="1:12" ht="12.75">
      <c r="A486" s="239"/>
      <c r="B486" s="239"/>
      <c r="C486" s="239"/>
      <c r="D486" s="239"/>
      <c r="E486" s="239"/>
      <c r="F486" s="239"/>
      <c r="G486" s="239"/>
      <c r="H486" s="239"/>
      <c r="I486" s="239"/>
      <c r="J486" s="239"/>
      <c r="K486" s="239"/>
      <c r="L486" s="239"/>
    </row>
    <row r="487" spans="1:12" ht="12.75">
      <c r="A487" s="239"/>
      <c r="B487" s="239"/>
      <c r="C487" s="239"/>
      <c r="D487" s="239"/>
      <c r="E487" s="239"/>
      <c r="F487" s="239"/>
      <c r="G487" s="239"/>
      <c r="H487" s="239"/>
      <c r="I487" s="239"/>
      <c r="J487" s="239"/>
      <c r="K487" s="239"/>
      <c r="L487" s="239"/>
    </row>
    <row r="488" spans="1:12" ht="12.75">
      <c r="A488" s="239"/>
      <c r="B488" s="239"/>
      <c r="C488" s="239"/>
      <c r="D488" s="239"/>
      <c r="E488" s="239"/>
      <c r="F488" s="239"/>
      <c r="G488" s="239"/>
      <c r="H488" s="239"/>
      <c r="I488" s="239"/>
      <c r="J488" s="239"/>
      <c r="K488" s="239"/>
      <c r="L488" s="239"/>
    </row>
    <row r="489" spans="1:12" ht="12.75">
      <c r="A489" s="239"/>
      <c r="B489" s="239"/>
      <c r="C489" s="239"/>
      <c r="D489" s="239"/>
      <c r="E489" s="239"/>
      <c r="F489" s="239"/>
      <c r="G489" s="239"/>
      <c r="H489" s="239"/>
      <c r="I489" s="239"/>
      <c r="J489" s="239"/>
      <c r="K489" s="239"/>
      <c r="L489" s="239"/>
    </row>
    <row r="490" spans="1:12" ht="12.75">
      <c r="A490" s="239"/>
      <c r="B490" s="239"/>
      <c r="C490" s="239"/>
      <c r="D490" s="239"/>
      <c r="E490" s="239"/>
      <c r="F490" s="239"/>
      <c r="G490" s="239"/>
      <c r="H490" s="239"/>
      <c r="I490" s="239"/>
      <c r="J490" s="239"/>
      <c r="K490" s="239"/>
      <c r="L490" s="239"/>
    </row>
    <row r="491" spans="1:12" ht="12.75">
      <c r="A491" s="239"/>
      <c r="B491" s="239"/>
      <c r="C491" s="239"/>
      <c r="D491" s="239"/>
      <c r="E491" s="239"/>
      <c r="F491" s="239"/>
      <c r="G491" s="239"/>
      <c r="H491" s="239"/>
      <c r="I491" s="239"/>
      <c r="J491" s="239"/>
      <c r="K491" s="239"/>
      <c r="L491" s="239"/>
    </row>
    <row r="492" spans="1:12" ht="12.75">
      <c r="A492" s="239"/>
      <c r="B492" s="239"/>
      <c r="C492" s="239"/>
      <c r="D492" s="239"/>
      <c r="E492" s="239"/>
      <c r="F492" s="239"/>
      <c r="G492" s="239"/>
      <c r="H492" s="239"/>
      <c r="I492" s="239"/>
      <c r="J492" s="239"/>
      <c r="K492" s="239"/>
      <c r="L492" s="239"/>
    </row>
    <row r="493" spans="1:12" ht="12.75">
      <c r="A493" s="239"/>
      <c r="B493" s="239"/>
      <c r="C493" s="239"/>
      <c r="D493" s="239"/>
      <c r="E493" s="239"/>
      <c r="F493" s="239"/>
      <c r="G493" s="239"/>
      <c r="H493" s="239"/>
      <c r="I493" s="239"/>
      <c r="J493" s="239"/>
      <c r="K493" s="239"/>
      <c r="L493" s="239"/>
    </row>
    <row r="494" spans="1:12" ht="12.75">
      <c r="A494" s="239"/>
      <c r="B494" s="239"/>
      <c r="C494" s="239"/>
      <c r="D494" s="239"/>
      <c r="E494" s="239"/>
      <c r="F494" s="239"/>
      <c r="G494" s="239"/>
      <c r="H494" s="239"/>
      <c r="I494" s="239"/>
      <c r="J494" s="239"/>
      <c r="K494" s="239"/>
      <c r="L494" s="239"/>
    </row>
    <row r="495" spans="1:12" ht="12.75">
      <c r="A495" s="239"/>
      <c r="B495" s="239"/>
      <c r="C495" s="239"/>
      <c r="D495" s="239"/>
      <c r="E495" s="239"/>
      <c r="F495" s="239"/>
      <c r="G495" s="239"/>
      <c r="H495" s="239"/>
      <c r="I495" s="239"/>
      <c r="J495" s="239"/>
      <c r="K495" s="239"/>
      <c r="L495" s="239"/>
    </row>
    <row r="496" spans="1:12" ht="12.75">
      <c r="A496" s="239"/>
      <c r="B496" s="239"/>
      <c r="C496" s="239"/>
      <c r="D496" s="239"/>
      <c r="E496" s="239"/>
      <c r="F496" s="239"/>
      <c r="G496" s="239"/>
      <c r="H496" s="239"/>
      <c r="I496" s="239"/>
      <c r="J496" s="239"/>
      <c r="K496" s="239"/>
      <c r="L496" s="239"/>
    </row>
    <row r="497" spans="1:12" ht="12.75">
      <c r="A497" s="239"/>
      <c r="B497" s="239"/>
      <c r="C497" s="239"/>
      <c r="D497" s="239"/>
      <c r="E497" s="239"/>
      <c r="F497" s="239"/>
      <c r="G497" s="239"/>
      <c r="H497" s="239"/>
      <c r="I497" s="239"/>
      <c r="J497" s="239"/>
      <c r="K497" s="239"/>
      <c r="L497" s="239"/>
    </row>
    <row r="498" spans="1:12" ht="12.75">
      <c r="A498" s="239"/>
      <c r="B498" s="239"/>
      <c r="C498" s="239"/>
      <c r="D498" s="239"/>
      <c r="E498" s="239"/>
      <c r="F498" s="239"/>
      <c r="G498" s="239"/>
      <c r="H498" s="239"/>
      <c r="I498" s="239"/>
      <c r="J498" s="239"/>
      <c r="K498" s="239"/>
      <c r="L498" s="239"/>
    </row>
    <row r="499" spans="1:12" ht="12.75">
      <c r="A499" s="239"/>
      <c r="B499" s="239"/>
      <c r="C499" s="239"/>
      <c r="D499" s="239"/>
      <c r="E499" s="239"/>
      <c r="F499" s="239"/>
      <c r="G499" s="239"/>
      <c r="H499" s="239"/>
      <c r="I499" s="239"/>
      <c r="J499" s="239"/>
      <c r="K499" s="239"/>
      <c r="L499" s="239"/>
    </row>
    <row r="500" spans="1:12" ht="12.75">
      <c r="A500" s="239"/>
      <c r="B500" s="239"/>
      <c r="C500" s="239"/>
      <c r="D500" s="239"/>
      <c r="E500" s="239"/>
      <c r="F500" s="239"/>
      <c r="G500" s="239"/>
      <c r="H500" s="239"/>
      <c r="I500" s="239"/>
      <c r="J500" s="239"/>
      <c r="K500" s="239"/>
      <c r="L500" s="239"/>
    </row>
    <row r="501" spans="1:12" ht="12.75">
      <c r="A501" s="239"/>
      <c r="B501" s="239"/>
      <c r="C501" s="239"/>
      <c r="D501" s="239"/>
      <c r="E501" s="239"/>
      <c r="F501" s="239"/>
      <c r="G501" s="239"/>
      <c r="H501" s="239"/>
      <c r="I501" s="239"/>
      <c r="J501" s="239"/>
      <c r="K501" s="239"/>
      <c r="L501" s="239"/>
    </row>
    <row r="502" spans="1:12" ht="12.75">
      <c r="A502" s="239"/>
      <c r="B502" s="239"/>
      <c r="C502" s="239"/>
      <c r="D502" s="239"/>
      <c r="E502" s="239"/>
      <c r="F502" s="239"/>
      <c r="G502" s="239"/>
      <c r="H502" s="239"/>
      <c r="I502" s="239"/>
      <c r="J502" s="239"/>
      <c r="K502" s="239"/>
      <c r="L502" s="239"/>
    </row>
    <row r="503" spans="1:12" ht="12.75">
      <c r="A503" s="239"/>
      <c r="B503" s="239"/>
      <c r="C503" s="239"/>
      <c r="D503" s="239"/>
      <c r="E503" s="239"/>
      <c r="F503" s="239"/>
      <c r="G503" s="239"/>
      <c r="H503" s="239"/>
      <c r="I503" s="239"/>
      <c r="J503" s="239"/>
      <c r="K503" s="239"/>
      <c r="L503" s="239"/>
    </row>
    <row r="504" spans="1:12" ht="12.75">
      <c r="A504" s="239"/>
      <c r="B504" s="239"/>
      <c r="C504" s="239"/>
      <c r="D504" s="239"/>
      <c r="E504" s="239"/>
      <c r="F504" s="239"/>
      <c r="G504" s="239"/>
      <c r="H504" s="239"/>
      <c r="I504" s="239"/>
      <c r="J504" s="239"/>
      <c r="K504" s="239"/>
      <c r="L504" s="239"/>
    </row>
    <row r="505" spans="1:12" ht="12.75">
      <c r="A505" s="239"/>
      <c r="B505" s="239"/>
      <c r="C505" s="239"/>
      <c r="D505" s="239"/>
      <c r="E505" s="239"/>
      <c r="F505" s="239"/>
      <c r="G505" s="239"/>
      <c r="H505" s="239"/>
      <c r="I505" s="239"/>
      <c r="J505" s="239"/>
      <c r="K505" s="239"/>
      <c r="L505" s="239"/>
    </row>
    <row r="506" spans="1:12" ht="12.75">
      <c r="A506" s="239"/>
      <c r="B506" s="239"/>
      <c r="C506" s="239"/>
      <c r="D506" s="239"/>
      <c r="E506" s="239"/>
      <c r="F506" s="239"/>
      <c r="G506" s="239"/>
      <c r="H506" s="239"/>
      <c r="I506" s="239"/>
      <c r="J506" s="239"/>
      <c r="K506" s="239"/>
      <c r="L506" s="239"/>
    </row>
    <row r="507" spans="1:12" ht="12.75">
      <c r="A507" s="239"/>
      <c r="B507" s="239"/>
      <c r="C507" s="239"/>
      <c r="D507" s="239"/>
      <c r="E507" s="239"/>
      <c r="F507" s="239"/>
      <c r="G507" s="239"/>
      <c r="H507" s="239"/>
      <c r="I507" s="239"/>
      <c r="J507" s="239"/>
      <c r="K507" s="239"/>
      <c r="L507" s="239"/>
    </row>
    <row r="508" spans="1:12" ht="12.75">
      <c r="A508" s="239"/>
      <c r="B508" s="239"/>
      <c r="C508" s="239"/>
      <c r="D508" s="239"/>
      <c r="E508" s="239"/>
      <c r="F508" s="239"/>
      <c r="G508" s="239"/>
      <c r="H508" s="239"/>
      <c r="I508" s="239"/>
      <c r="J508" s="239"/>
      <c r="K508" s="239"/>
      <c r="L508" s="239"/>
    </row>
    <row r="509" spans="1:12" ht="12.75">
      <c r="A509" s="239"/>
      <c r="B509" s="239"/>
      <c r="C509" s="239"/>
      <c r="D509" s="239"/>
      <c r="E509" s="239"/>
      <c r="F509" s="239"/>
      <c r="G509" s="239"/>
      <c r="H509" s="239"/>
      <c r="I509" s="239"/>
      <c r="J509" s="239"/>
      <c r="K509" s="239"/>
      <c r="L509" s="239"/>
    </row>
    <row r="510" spans="1:12" ht="12.75">
      <c r="A510" s="239"/>
      <c r="B510" s="239"/>
      <c r="C510" s="239"/>
      <c r="D510" s="239"/>
      <c r="E510" s="239"/>
      <c r="F510" s="239"/>
      <c r="G510" s="239"/>
      <c r="H510" s="239"/>
      <c r="I510" s="239"/>
      <c r="J510" s="239"/>
      <c r="K510" s="239"/>
      <c r="L510" s="239"/>
    </row>
    <row r="511" spans="1:12" ht="12.75">
      <c r="A511" s="239"/>
      <c r="B511" s="239"/>
      <c r="C511" s="239"/>
      <c r="D511" s="239"/>
      <c r="E511" s="239"/>
      <c r="F511" s="239"/>
      <c r="G511" s="239"/>
      <c r="H511" s="239"/>
      <c r="I511" s="239"/>
      <c r="J511" s="239"/>
      <c r="K511" s="239"/>
      <c r="L511" s="239"/>
    </row>
    <row r="512" spans="1:12" ht="12.75">
      <c r="A512" s="239"/>
      <c r="B512" s="239"/>
      <c r="C512" s="239"/>
      <c r="D512" s="239"/>
      <c r="E512" s="239"/>
      <c r="F512" s="239"/>
      <c r="G512" s="239"/>
      <c r="H512" s="239"/>
      <c r="I512" s="239"/>
      <c r="J512" s="239"/>
      <c r="K512" s="239"/>
      <c r="L512" s="239"/>
    </row>
    <row r="513" spans="1:12" ht="12.75">
      <c r="A513" s="239"/>
      <c r="B513" s="239"/>
      <c r="C513" s="239"/>
      <c r="D513" s="239"/>
      <c r="E513" s="239"/>
      <c r="F513" s="239"/>
      <c r="G513" s="239"/>
      <c r="H513" s="239"/>
      <c r="I513" s="239"/>
      <c r="J513" s="239"/>
      <c r="K513" s="239"/>
      <c r="L513" s="239"/>
    </row>
    <row r="514" spans="1:12" ht="12.75">
      <c r="A514" s="239"/>
      <c r="B514" s="239"/>
      <c r="C514" s="239"/>
      <c r="D514" s="239"/>
      <c r="E514" s="239"/>
      <c r="F514" s="239"/>
      <c r="G514" s="239"/>
      <c r="H514" s="239"/>
      <c r="I514" s="239"/>
      <c r="J514" s="239"/>
      <c r="K514" s="239"/>
      <c r="L514" s="239"/>
    </row>
    <row r="515" spans="1:12" ht="12.75">
      <c r="A515" s="239"/>
      <c r="B515" s="239"/>
      <c r="C515" s="239"/>
      <c r="D515" s="239"/>
      <c r="E515" s="239"/>
      <c r="F515" s="239"/>
      <c r="G515" s="239"/>
      <c r="H515" s="239"/>
      <c r="I515" s="239"/>
      <c r="J515" s="239"/>
      <c r="K515" s="239"/>
      <c r="L515" s="239"/>
    </row>
    <row r="516" spans="1:12" ht="12.75">
      <c r="A516" s="239"/>
      <c r="B516" s="239"/>
      <c r="C516" s="239"/>
      <c r="D516" s="239"/>
      <c r="E516" s="239"/>
      <c r="F516" s="239"/>
      <c r="G516" s="239"/>
      <c r="H516" s="239"/>
      <c r="I516" s="239"/>
      <c r="J516" s="239"/>
      <c r="K516" s="239"/>
      <c r="L516" s="239"/>
    </row>
    <row r="517" spans="1:12" ht="12.75">
      <c r="A517" s="239"/>
      <c r="B517" s="239"/>
      <c r="C517" s="239"/>
      <c r="D517" s="239"/>
      <c r="E517" s="239"/>
      <c r="F517" s="239"/>
      <c r="G517" s="239"/>
      <c r="H517" s="239"/>
      <c r="I517" s="239"/>
      <c r="J517" s="239"/>
      <c r="K517" s="239"/>
      <c r="L517" s="239"/>
    </row>
    <row r="518" spans="1:12" ht="12.75">
      <c r="A518" s="239"/>
      <c r="B518" s="239"/>
      <c r="C518" s="239"/>
      <c r="D518" s="239"/>
      <c r="E518" s="239"/>
      <c r="F518" s="239"/>
      <c r="G518" s="239"/>
      <c r="H518" s="239"/>
      <c r="I518" s="239"/>
      <c r="J518" s="239"/>
      <c r="K518" s="239"/>
      <c r="L518" s="239"/>
    </row>
    <row r="519" spans="1:12" ht="12.75">
      <c r="A519" s="239"/>
      <c r="B519" s="239"/>
      <c r="C519" s="239"/>
      <c r="D519" s="239"/>
      <c r="E519" s="239"/>
      <c r="F519" s="239"/>
      <c r="G519" s="239"/>
      <c r="H519" s="239"/>
      <c r="I519" s="239"/>
      <c r="J519" s="239"/>
      <c r="K519" s="239"/>
      <c r="L519" s="239"/>
    </row>
    <row r="520" spans="1:12" ht="12.75">
      <c r="A520" s="239"/>
      <c r="B520" s="239"/>
      <c r="C520" s="239"/>
      <c r="D520" s="239"/>
      <c r="E520" s="239"/>
      <c r="F520" s="239"/>
      <c r="G520" s="239"/>
      <c r="H520" s="239"/>
      <c r="I520" s="239"/>
      <c r="J520" s="239"/>
      <c r="K520" s="239"/>
      <c r="L520" s="239"/>
    </row>
    <row r="521" spans="1:12" ht="12.75">
      <c r="A521" s="239"/>
      <c r="B521" s="239"/>
      <c r="C521" s="239"/>
      <c r="D521" s="239"/>
      <c r="E521" s="239"/>
      <c r="F521" s="239"/>
      <c r="G521" s="239"/>
      <c r="H521" s="239"/>
      <c r="I521" s="239"/>
      <c r="J521" s="239"/>
      <c r="K521" s="239"/>
      <c r="L521" s="239"/>
    </row>
    <row r="522" spans="1:12" ht="12.75">
      <c r="A522" s="239"/>
      <c r="B522" s="239"/>
      <c r="C522" s="239"/>
      <c r="D522" s="239"/>
      <c r="E522" s="239"/>
      <c r="F522" s="239"/>
      <c r="G522" s="239"/>
      <c r="H522" s="239"/>
      <c r="I522" s="239"/>
      <c r="J522" s="239"/>
      <c r="K522" s="239"/>
      <c r="L522" s="239"/>
    </row>
    <row r="523" spans="1:12" ht="12.75">
      <c r="A523" s="239"/>
      <c r="B523" s="239"/>
      <c r="C523" s="239"/>
      <c r="D523" s="239"/>
      <c r="E523" s="239"/>
      <c r="F523" s="239"/>
      <c r="G523" s="239"/>
      <c r="H523" s="239"/>
      <c r="I523" s="239"/>
      <c r="J523" s="239"/>
      <c r="K523" s="239"/>
      <c r="L523" s="239"/>
    </row>
    <row r="524" spans="1:12" ht="12.75">
      <c r="A524" s="239"/>
      <c r="B524" s="239"/>
      <c r="C524" s="239"/>
      <c r="D524" s="239"/>
      <c r="E524" s="239"/>
      <c r="F524" s="239"/>
      <c r="G524" s="239"/>
      <c r="H524" s="239"/>
      <c r="I524" s="239"/>
      <c r="J524" s="239"/>
      <c r="K524" s="239"/>
      <c r="L524" s="239"/>
    </row>
    <row r="525" spans="1:12" ht="12.75">
      <c r="A525" s="239"/>
      <c r="B525" s="239"/>
      <c r="C525" s="239"/>
      <c r="D525" s="239"/>
      <c r="E525" s="239"/>
      <c r="F525" s="239"/>
      <c r="G525" s="239"/>
      <c r="H525" s="239"/>
      <c r="I525" s="239"/>
      <c r="J525" s="239"/>
      <c r="K525" s="239"/>
      <c r="L525" s="239"/>
    </row>
    <row r="526" spans="1:12" ht="12.75">
      <c r="A526" s="239"/>
      <c r="B526" s="239"/>
      <c r="C526" s="239"/>
      <c r="D526" s="239"/>
      <c r="E526" s="239"/>
      <c r="F526" s="239"/>
      <c r="G526" s="239"/>
      <c r="H526" s="239"/>
      <c r="I526" s="239"/>
      <c r="J526" s="239"/>
      <c r="K526" s="239"/>
      <c r="L526" s="239"/>
    </row>
    <row r="527" spans="1:12" ht="12.75">
      <c r="A527" s="239"/>
      <c r="B527" s="239"/>
      <c r="C527" s="239"/>
      <c r="D527" s="239"/>
      <c r="E527" s="239"/>
      <c r="F527" s="239"/>
      <c r="G527" s="239"/>
      <c r="H527" s="239"/>
      <c r="I527" s="239"/>
      <c r="J527" s="239"/>
      <c r="K527" s="239"/>
      <c r="L527" s="239"/>
    </row>
    <row r="528" spans="1:12" ht="12.75">
      <c r="A528" s="239"/>
      <c r="B528" s="239"/>
      <c r="C528" s="239"/>
      <c r="D528" s="239"/>
      <c r="E528" s="239"/>
      <c r="F528" s="239"/>
      <c r="G528" s="239"/>
      <c r="H528" s="239"/>
      <c r="I528" s="239"/>
      <c r="J528" s="239"/>
      <c r="K528" s="239"/>
      <c r="L528" s="239"/>
    </row>
    <row r="529" spans="1:12" ht="12.75">
      <c r="A529" s="239"/>
      <c r="B529" s="239"/>
      <c r="C529" s="239"/>
      <c r="D529" s="239"/>
      <c r="E529" s="239"/>
      <c r="F529" s="239"/>
      <c r="G529" s="239"/>
      <c r="H529" s="239"/>
      <c r="I529" s="239"/>
      <c r="J529" s="239"/>
      <c r="K529" s="239"/>
      <c r="L529" s="239"/>
    </row>
    <row r="530" spans="1:12" ht="12.75">
      <c r="A530" s="239"/>
      <c r="B530" s="239"/>
      <c r="C530" s="239"/>
      <c r="D530" s="239"/>
      <c r="E530" s="239"/>
      <c r="F530" s="239"/>
      <c r="G530" s="239"/>
      <c r="H530" s="239"/>
      <c r="I530" s="239"/>
      <c r="J530" s="239"/>
      <c r="K530" s="239"/>
      <c r="L530" s="239"/>
    </row>
    <row r="531" spans="1:12" ht="12.75">
      <c r="A531" s="239"/>
      <c r="B531" s="239"/>
      <c r="C531" s="239"/>
      <c r="D531" s="239"/>
      <c r="E531" s="239"/>
      <c r="F531" s="239"/>
      <c r="G531" s="239"/>
      <c r="H531" s="239"/>
      <c r="I531" s="239"/>
      <c r="J531" s="239"/>
      <c r="K531" s="239"/>
      <c r="L531" s="239"/>
    </row>
    <row r="532" spans="1:12" ht="12.75">
      <c r="A532" s="239"/>
      <c r="B532" s="239"/>
      <c r="C532" s="239"/>
      <c r="D532" s="239"/>
      <c r="E532" s="239"/>
      <c r="F532" s="239"/>
      <c r="G532" s="239"/>
      <c r="H532" s="239"/>
      <c r="I532" s="239"/>
      <c r="J532" s="239"/>
      <c r="K532" s="239"/>
      <c r="L532" s="239"/>
    </row>
    <row r="533" spans="1:12" ht="12.75">
      <c r="A533" s="239"/>
      <c r="B533" s="239"/>
      <c r="C533" s="239"/>
      <c r="D533" s="239"/>
      <c r="E533" s="239"/>
      <c r="F533" s="239"/>
      <c r="G533" s="239"/>
      <c r="H533" s="239"/>
      <c r="I533" s="239"/>
      <c r="J533" s="239"/>
      <c r="K533" s="239"/>
      <c r="L533" s="239"/>
    </row>
    <row r="534" spans="1:12" ht="12.75">
      <c r="A534" s="239"/>
      <c r="B534" s="239"/>
      <c r="C534" s="239"/>
      <c r="D534" s="239"/>
      <c r="E534" s="239"/>
      <c r="F534" s="239"/>
      <c r="G534" s="239"/>
      <c r="H534" s="239"/>
      <c r="I534" s="239"/>
      <c r="J534" s="239"/>
      <c r="K534" s="239"/>
      <c r="L534" s="239"/>
    </row>
    <row r="535" spans="1:12" ht="12.75">
      <c r="A535" s="239"/>
      <c r="B535" s="239"/>
      <c r="C535" s="239"/>
      <c r="D535" s="239"/>
      <c r="E535" s="239"/>
      <c r="F535" s="239"/>
      <c r="G535" s="239"/>
      <c r="H535" s="239"/>
      <c r="I535" s="239"/>
      <c r="J535" s="239"/>
      <c r="K535" s="239"/>
      <c r="L535" s="239"/>
    </row>
    <row r="536" spans="1:12" ht="12.75">
      <c r="A536" s="239"/>
      <c r="B536" s="239"/>
      <c r="C536" s="239"/>
      <c r="D536" s="239"/>
      <c r="E536" s="239"/>
      <c r="F536" s="239"/>
      <c r="G536" s="239"/>
      <c r="H536" s="239"/>
      <c r="I536" s="239"/>
      <c r="J536" s="239"/>
      <c r="K536" s="239"/>
      <c r="L536" s="239"/>
    </row>
    <row r="537" spans="1:12" ht="12.75">
      <c r="A537" s="239"/>
      <c r="B537" s="239"/>
      <c r="C537" s="239"/>
      <c r="D537" s="239"/>
      <c r="E537" s="239"/>
      <c r="F537" s="239"/>
      <c r="G537" s="239"/>
      <c r="H537" s="239"/>
      <c r="I537" s="239"/>
      <c r="J537" s="239"/>
      <c r="K537" s="239"/>
      <c r="L537" s="239"/>
    </row>
    <row r="538" spans="1:12" ht="12.75">
      <c r="A538" s="239"/>
      <c r="B538" s="239"/>
      <c r="C538" s="239"/>
      <c r="D538" s="239"/>
      <c r="E538" s="239"/>
      <c r="F538" s="239"/>
      <c r="G538" s="239"/>
      <c r="H538" s="239"/>
      <c r="I538" s="239"/>
      <c r="J538" s="239"/>
      <c r="K538" s="239"/>
      <c r="L538" s="239"/>
    </row>
    <row r="539" spans="1:12" ht="12.75">
      <c r="A539" s="239"/>
      <c r="B539" s="239"/>
      <c r="C539" s="239"/>
      <c r="D539" s="239"/>
      <c r="E539" s="239"/>
      <c r="F539" s="239"/>
      <c r="G539" s="239"/>
      <c r="H539" s="239"/>
      <c r="I539" s="239"/>
      <c r="J539" s="239"/>
      <c r="K539" s="239"/>
      <c r="L539" s="239"/>
    </row>
    <row r="540" spans="1:12" ht="12.75">
      <c r="A540" s="239"/>
      <c r="B540" s="239"/>
      <c r="C540" s="239"/>
      <c r="D540" s="239"/>
      <c r="E540" s="239"/>
      <c r="F540" s="239"/>
      <c r="G540" s="239"/>
      <c r="H540" s="239"/>
      <c r="I540" s="239"/>
      <c r="J540" s="239"/>
      <c r="K540" s="239"/>
      <c r="L540" s="239"/>
    </row>
    <row r="541" spans="1:12" ht="12.75">
      <c r="A541" s="239"/>
      <c r="B541" s="239"/>
      <c r="C541" s="239"/>
      <c r="D541" s="239"/>
      <c r="E541" s="239"/>
      <c r="F541" s="239"/>
      <c r="G541" s="239"/>
      <c r="H541" s="239"/>
      <c r="I541" s="239"/>
      <c r="J541" s="239"/>
      <c r="K541" s="239"/>
      <c r="L541" s="239"/>
    </row>
    <row r="542" spans="1:12" ht="12.75">
      <c r="A542" s="239"/>
      <c r="B542" s="239"/>
      <c r="C542" s="239"/>
      <c r="D542" s="239"/>
      <c r="E542" s="239"/>
      <c r="F542" s="239"/>
      <c r="G542" s="239"/>
      <c r="H542" s="239"/>
      <c r="I542" s="239"/>
      <c r="J542" s="239"/>
      <c r="K542" s="239"/>
      <c r="L542" s="239"/>
    </row>
    <row r="543" spans="1:12" ht="12.75">
      <c r="A543" s="239"/>
      <c r="B543" s="239"/>
      <c r="C543" s="239"/>
      <c r="D543" s="239"/>
      <c r="E543" s="239"/>
      <c r="F543" s="239"/>
      <c r="G543" s="239"/>
      <c r="H543" s="239"/>
      <c r="I543" s="239"/>
      <c r="J543" s="239"/>
      <c r="K543" s="239"/>
      <c r="L543" s="239"/>
    </row>
    <row r="544" spans="1:12" ht="12.75">
      <c r="A544" s="239"/>
      <c r="B544" s="239"/>
      <c r="C544" s="239"/>
      <c r="D544" s="239"/>
      <c r="E544" s="239"/>
      <c r="F544" s="239"/>
      <c r="G544" s="239"/>
      <c r="H544" s="239"/>
      <c r="I544" s="239"/>
      <c r="J544" s="239"/>
      <c r="K544" s="239"/>
      <c r="L544" s="239"/>
    </row>
    <row r="545" spans="1:12" ht="12.75">
      <c r="A545" s="239"/>
      <c r="B545" s="239"/>
      <c r="C545" s="239"/>
      <c r="D545" s="239"/>
      <c r="E545" s="239"/>
      <c r="F545" s="239"/>
      <c r="G545" s="239"/>
      <c r="H545" s="239"/>
      <c r="I545" s="239"/>
      <c r="J545" s="239"/>
      <c r="K545" s="239"/>
      <c r="L545" s="239"/>
    </row>
    <row r="546" spans="1:12" ht="12.75">
      <c r="A546" s="239"/>
      <c r="B546" s="239"/>
      <c r="C546" s="239"/>
      <c r="D546" s="239"/>
      <c r="E546" s="239"/>
      <c r="F546" s="239"/>
      <c r="G546" s="239"/>
      <c r="H546" s="239"/>
      <c r="I546" s="239"/>
      <c r="J546" s="239"/>
      <c r="K546" s="239"/>
      <c r="L546" s="239"/>
    </row>
    <row r="547" spans="1:12" ht="12.75">
      <c r="A547" s="239"/>
      <c r="B547" s="239"/>
      <c r="C547" s="239"/>
      <c r="D547" s="239"/>
      <c r="E547" s="239"/>
      <c r="F547" s="239"/>
      <c r="G547" s="239"/>
      <c r="H547" s="239"/>
      <c r="I547" s="239"/>
      <c r="J547" s="239"/>
      <c r="K547" s="239"/>
      <c r="L547" s="239"/>
    </row>
    <row r="548" spans="1:12" ht="12.75">
      <c r="A548" s="239"/>
      <c r="B548" s="239"/>
      <c r="C548" s="239"/>
      <c r="D548" s="239"/>
      <c r="E548" s="239"/>
      <c r="F548" s="239"/>
      <c r="G548" s="239"/>
      <c r="H548" s="239"/>
      <c r="I548" s="239"/>
      <c r="J548" s="239"/>
      <c r="K548" s="239"/>
      <c r="L548" s="239"/>
    </row>
    <row r="549" spans="1:12" ht="12.75">
      <c r="A549" s="239"/>
      <c r="B549" s="239"/>
      <c r="C549" s="239"/>
      <c r="D549" s="239"/>
      <c r="E549" s="239"/>
      <c r="F549" s="239"/>
      <c r="G549" s="239"/>
      <c r="H549" s="239"/>
      <c r="I549" s="239"/>
      <c r="J549" s="239"/>
      <c r="K549" s="239"/>
      <c r="L549" s="239"/>
    </row>
    <row r="550" spans="1:12" ht="12.75">
      <c r="A550" s="239"/>
      <c r="B550" s="239"/>
      <c r="C550" s="239"/>
      <c r="D550" s="239"/>
      <c r="E550" s="239"/>
      <c r="F550" s="239"/>
      <c r="G550" s="239"/>
      <c r="H550" s="239"/>
      <c r="I550" s="239"/>
      <c r="J550" s="239"/>
      <c r="K550" s="239"/>
      <c r="L550" s="239"/>
    </row>
    <row r="551" spans="1:12" ht="12.75">
      <c r="A551" s="239"/>
      <c r="B551" s="239"/>
      <c r="C551" s="239"/>
      <c r="D551" s="239"/>
      <c r="E551" s="239"/>
      <c r="F551" s="239"/>
      <c r="G551" s="239"/>
      <c r="H551" s="239"/>
      <c r="I551" s="239"/>
      <c r="J551" s="239"/>
      <c r="K551" s="239"/>
      <c r="L551" s="239"/>
    </row>
    <row r="552" spans="1:12" ht="12.75">
      <c r="A552" s="239"/>
      <c r="B552" s="239"/>
      <c r="C552" s="239"/>
      <c r="D552" s="239"/>
      <c r="E552" s="239"/>
      <c r="F552" s="239"/>
      <c r="G552" s="239"/>
      <c r="H552" s="239"/>
      <c r="I552" s="239"/>
      <c r="J552" s="239"/>
      <c r="K552" s="239"/>
      <c r="L552" s="239"/>
    </row>
    <row r="553" spans="1:12" ht="12.75">
      <c r="A553" s="239"/>
      <c r="B553" s="239"/>
      <c r="C553" s="239"/>
      <c r="D553" s="239"/>
      <c r="E553" s="239"/>
      <c r="F553" s="239"/>
      <c r="G553" s="239"/>
      <c r="H553" s="239"/>
      <c r="I553" s="239"/>
      <c r="J553" s="239"/>
      <c r="K553" s="239"/>
      <c r="L553" s="239"/>
    </row>
    <row r="554" spans="1:12" ht="12.75">
      <c r="A554" s="239"/>
      <c r="B554" s="239"/>
      <c r="C554" s="239"/>
      <c r="D554" s="239"/>
      <c r="E554" s="239"/>
      <c r="F554" s="239"/>
      <c r="G554" s="239"/>
      <c r="H554" s="239"/>
      <c r="I554" s="239"/>
      <c r="J554" s="239"/>
      <c r="K554" s="239"/>
      <c r="L554" s="239"/>
    </row>
    <row r="555" spans="1:12" ht="12.75">
      <c r="A555" s="239"/>
      <c r="B555" s="239"/>
      <c r="C555" s="239"/>
      <c r="D555" s="239"/>
      <c r="E555" s="239"/>
      <c r="F555" s="239"/>
      <c r="G555" s="239"/>
      <c r="H555" s="239"/>
      <c r="I555" s="239"/>
      <c r="J555" s="239"/>
      <c r="K555" s="239"/>
      <c r="L555" s="239"/>
    </row>
    <row r="556" spans="1:12" ht="12.75">
      <c r="A556" s="239"/>
      <c r="B556" s="239"/>
      <c r="C556" s="239"/>
      <c r="D556" s="239"/>
      <c r="E556" s="239"/>
      <c r="F556" s="239"/>
      <c r="G556" s="239"/>
      <c r="H556" s="239"/>
      <c r="I556" s="239"/>
      <c r="J556" s="239"/>
      <c r="K556" s="239"/>
      <c r="L556" s="239"/>
    </row>
    <row r="557" spans="1:12" ht="12.75">
      <c r="A557" s="239"/>
      <c r="B557" s="239"/>
      <c r="C557" s="239"/>
      <c r="D557" s="239"/>
      <c r="E557" s="239"/>
      <c r="F557" s="239"/>
      <c r="G557" s="239"/>
      <c r="H557" s="239"/>
      <c r="I557" s="239"/>
      <c r="J557" s="239"/>
      <c r="K557" s="239"/>
      <c r="L557" s="239"/>
    </row>
    <row r="558" spans="1:12" ht="12.75">
      <c r="A558" s="239"/>
      <c r="B558" s="239"/>
      <c r="C558" s="239"/>
      <c r="D558" s="239"/>
      <c r="E558" s="239"/>
      <c r="F558" s="239"/>
      <c r="G558" s="239"/>
      <c r="H558" s="239"/>
      <c r="I558" s="239"/>
      <c r="J558" s="239"/>
      <c r="K558" s="239"/>
      <c r="L558" s="239"/>
    </row>
    <row r="559" spans="1:12" ht="12.75">
      <c r="A559" s="239"/>
      <c r="B559" s="239"/>
      <c r="C559" s="239"/>
      <c r="D559" s="239"/>
      <c r="E559" s="239"/>
      <c r="F559" s="239"/>
      <c r="G559" s="239"/>
      <c r="H559" s="239"/>
      <c r="I559" s="239"/>
      <c r="J559" s="239"/>
      <c r="K559" s="239"/>
      <c r="L559" s="239"/>
    </row>
    <row r="560" spans="1:12" ht="12.75">
      <c r="A560" s="239"/>
      <c r="B560" s="239"/>
      <c r="C560" s="239"/>
      <c r="D560" s="239"/>
      <c r="E560" s="239"/>
      <c r="F560" s="239"/>
      <c r="G560" s="239"/>
      <c r="H560" s="239"/>
      <c r="I560" s="239"/>
      <c r="J560" s="239"/>
      <c r="K560" s="239"/>
      <c r="L560" s="239"/>
    </row>
    <row r="561" spans="1:12" ht="12.75">
      <c r="A561" s="239"/>
      <c r="B561" s="239"/>
      <c r="C561" s="239"/>
      <c r="D561" s="239"/>
      <c r="E561" s="239"/>
      <c r="F561" s="239"/>
      <c r="G561" s="239"/>
      <c r="H561" s="239"/>
      <c r="I561" s="239"/>
      <c r="J561" s="239"/>
      <c r="K561" s="239"/>
      <c r="L561" s="239"/>
    </row>
    <row r="562" spans="1:12" ht="12.75">
      <c r="A562" s="239"/>
      <c r="B562" s="239"/>
      <c r="C562" s="239"/>
      <c r="D562" s="239"/>
      <c r="E562" s="239"/>
      <c r="F562" s="239"/>
      <c r="G562" s="239"/>
      <c r="H562" s="239"/>
      <c r="I562" s="239"/>
      <c r="J562" s="239"/>
      <c r="K562" s="239"/>
      <c r="L562" s="239"/>
    </row>
    <row r="563" spans="1:12" ht="12.75">
      <c r="A563" s="239"/>
      <c r="B563" s="239"/>
      <c r="C563" s="239"/>
      <c r="D563" s="239"/>
      <c r="E563" s="239"/>
      <c r="F563" s="239"/>
      <c r="G563" s="239"/>
      <c r="H563" s="239"/>
      <c r="I563" s="239"/>
      <c r="J563" s="239"/>
      <c r="K563" s="239"/>
      <c r="L563" s="239"/>
    </row>
    <row r="564" spans="1:12" ht="12.75">
      <c r="A564" s="239"/>
      <c r="B564" s="239"/>
      <c r="C564" s="239"/>
      <c r="D564" s="239"/>
      <c r="E564" s="239"/>
      <c r="F564" s="239"/>
      <c r="G564" s="239"/>
      <c r="H564" s="239"/>
      <c r="I564" s="239"/>
      <c r="J564" s="239"/>
      <c r="K564" s="239"/>
      <c r="L564" s="239"/>
    </row>
    <row r="565" spans="1:12" ht="12.75">
      <c r="A565" s="239"/>
      <c r="B565" s="239"/>
      <c r="C565" s="239"/>
      <c r="D565" s="239"/>
      <c r="E565" s="239"/>
      <c r="F565" s="239"/>
      <c r="G565" s="239"/>
      <c r="H565" s="239"/>
      <c r="I565" s="239"/>
      <c r="J565" s="239"/>
      <c r="K565" s="239"/>
      <c r="L565" s="239"/>
    </row>
    <row r="566" spans="1:12" ht="12.75">
      <c r="A566" s="239"/>
      <c r="B566" s="239"/>
      <c r="C566" s="239"/>
      <c r="D566" s="239"/>
      <c r="E566" s="239"/>
      <c r="F566" s="239"/>
      <c r="G566" s="239"/>
      <c r="H566" s="239"/>
      <c r="I566" s="239"/>
      <c r="J566" s="239"/>
      <c r="K566" s="239"/>
      <c r="L566" s="239"/>
    </row>
    <row r="567" spans="1:12" ht="12.75">
      <c r="A567" s="239"/>
      <c r="B567" s="239"/>
      <c r="C567" s="239"/>
      <c r="D567" s="239"/>
      <c r="E567" s="239"/>
      <c r="F567" s="239"/>
      <c r="G567" s="239"/>
      <c r="H567" s="239"/>
      <c r="I567" s="239"/>
      <c r="J567" s="239"/>
      <c r="K567" s="239"/>
      <c r="L567" s="239"/>
    </row>
    <row r="568" spans="1:12" ht="12.75">
      <c r="A568" s="239"/>
      <c r="B568" s="239"/>
      <c r="C568" s="239"/>
      <c r="D568" s="239"/>
      <c r="E568" s="239"/>
      <c r="F568" s="239"/>
      <c r="G568" s="239"/>
      <c r="H568" s="239"/>
      <c r="I568" s="239"/>
      <c r="J568" s="239"/>
      <c r="K568" s="239"/>
      <c r="L568" s="239"/>
    </row>
    <row r="569" spans="1:12" ht="12.75">
      <c r="A569" s="239"/>
      <c r="B569" s="239"/>
      <c r="C569" s="239"/>
      <c r="D569" s="239"/>
      <c r="E569" s="239"/>
      <c r="F569" s="239"/>
      <c r="G569" s="239"/>
      <c r="H569" s="239"/>
      <c r="I569" s="239"/>
      <c r="J569" s="239"/>
      <c r="K569" s="239"/>
      <c r="L569" s="239"/>
    </row>
    <row r="570" spans="1:12" ht="12.75">
      <c r="A570" s="239"/>
      <c r="B570" s="239"/>
      <c r="C570" s="239"/>
      <c r="D570" s="239"/>
      <c r="E570" s="239"/>
      <c r="F570" s="239"/>
      <c r="G570" s="239"/>
      <c r="H570" s="239"/>
      <c r="I570" s="239"/>
      <c r="J570" s="239"/>
      <c r="K570" s="239"/>
      <c r="L570" s="239"/>
    </row>
    <row r="571" spans="1:12" ht="12.75">
      <c r="A571" s="239"/>
      <c r="B571" s="239"/>
      <c r="C571" s="239"/>
      <c r="D571" s="239"/>
      <c r="E571" s="239"/>
      <c r="F571" s="239"/>
      <c r="G571" s="239"/>
      <c r="H571" s="239"/>
      <c r="I571" s="239"/>
      <c r="J571" s="239"/>
      <c r="K571" s="239"/>
      <c r="L571" s="239"/>
    </row>
    <row r="572" spans="1:12" ht="12.75">
      <c r="A572" s="239"/>
      <c r="B572" s="239"/>
      <c r="C572" s="239"/>
      <c r="D572" s="239"/>
      <c r="E572" s="239"/>
      <c r="F572" s="239"/>
      <c r="G572" s="239"/>
      <c r="H572" s="239"/>
      <c r="I572" s="239"/>
      <c r="J572" s="239"/>
      <c r="K572" s="239"/>
      <c r="L572" s="239"/>
    </row>
    <row r="573" spans="1:12" ht="12.75">
      <c r="A573" s="239"/>
      <c r="B573" s="239"/>
      <c r="C573" s="239"/>
      <c r="D573" s="239"/>
      <c r="E573" s="239"/>
      <c r="F573" s="239"/>
      <c r="G573" s="239"/>
      <c r="H573" s="239"/>
      <c r="I573" s="239"/>
      <c r="J573" s="239"/>
      <c r="K573" s="239"/>
      <c r="L573" s="239"/>
    </row>
    <row r="574" spans="1:12" ht="12.75">
      <c r="A574" s="239"/>
      <c r="B574" s="239"/>
      <c r="C574" s="239"/>
      <c r="D574" s="239"/>
      <c r="E574" s="239"/>
      <c r="F574" s="239"/>
      <c r="G574" s="239"/>
      <c r="H574" s="239"/>
      <c r="I574" s="239"/>
      <c r="J574" s="239"/>
      <c r="K574" s="239"/>
      <c r="L574" s="239"/>
    </row>
    <row r="575" spans="1:12" ht="12.75">
      <c r="A575" s="239"/>
      <c r="B575" s="239"/>
      <c r="C575" s="239"/>
      <c r="D575" s="239"/>
      <c r="E575" s="239"/>
      <c r="F575" s="239"/>
      <c r="G575" s="239"/>
      <c r="H575" s="239"/>
      <c r="I575" s="239"/>
      <c r="J575" s="239"/>
      <c r="K575" s="239"/>
      <c r="L575" s="239"/>
    </row>
    <row r="576" spans="1:12" ht="12.75">
      <c r="A576" s="239"/>
      <c r="B576" s="239"/>
      <c r="C576" s="239"/>
      <c r="D576" s="239"/>
      <c r="E576" s="239"/>
      <c r="F576" s="239"/>
      <c r="G576" s="239"/>
      <c r="H576" s="239"/>
      <c r="I576" s="239"/>
      <c r="J576" s="239"/>
      <c r="K576" s="239"/>
      <c r="L576" s="239"/>
    </row>
    <row r="577" spans="1:12" ht="12.75">
      <c r="A577" s="239"/>
      <c r="B577" s="239"/>
      <c r="C577" s="239"/>
      <c r="D577" s="239"/>
      <c r="E577" s="239"/>
      <c r="F577" s="239"/>
      <c r="G577" s="239"/>
      <c r="H577" s="239"/>
      <c r="I577" s="239"/>
      <c r="J577" s="239"/>
      <c r="K577" s="239"/>
      <c r="L577" s="239"/>
    </row>
    <row r="578" spans="1:12" ht="12.75">
      <c r="A578" s="239"/>
      <c r="B578" s="239"/>
      <c r="C578" s="239"/>
      <c r="D578" s="239"/>
      <c r="E578" s="239"/>
      <c r="F578" s="239"/>
      <c r="G578" s="239"/>
      <c r="H578" s="239"/>
      <c r="I578" s="239"/>
      <c r="J578" s="239"/>
      <c r="K578" s="239"/>
      <c r="L578" s="239"/>
    </row>
    <row r="579" spans="1:12" ht="12.75">
      <c r="A579" s="239"/>
      <c r="B579" s="239"/>
      <c r="C579" s="239"/>
      <c r="D579" s="239"/>
      <c r="E579" s="239"/>
      <c r="F579" s="239"/>
      <c r="G579" s="239"/>
      <c r="H579" s="239"/>
      <c r="I579" s="239"/>
      <c r="J579" s="239"/>
      <c r="K579" s="239"/>
      <c r="L579" s="239"/>
    </row>
    <row r="580" spans="1:12" ht="12.75">
      <c r="A580" s="239"/>
      <c r="B580" s="239"/>
      <c r="C580" s="239"/>
      <c r="D580" s="239"/>
      <c r="E580" s="239"/>
      <c r="F580" s="239"/>
      <c r="G580" s="239"/>
      <c r="H580" s="239"/>
      <c r="I580" s="239"/>
      <c r="J580" s="239"/>
      <c r="K580" s="239"/>
      <c r="L580" s="239"/>
    </row>
    <row r="581" spans="1:12" ht="12.75">
      <c r="A581" s="239"/>
      <c r="B581" s="239"/>
      <c r="C581" s="239"/>
      <c r="D581" s="239"/>
      <c r="E581" s="239"/>
      <c r="F581" s="239"/>
      <c r="G581" s="239"/>
      <c r="H581" s="239"/>
      <c r="I581" s="239"/>
      <c r="J581" s="239"/>
      <c r="K581" s="239"/>
      <c r="L581" s="239"/>
    </row>
    <row r="582" spans="1:12" ht="12.75">
      <c r="A582" s="239"/>
      <c r="B582" s="239"/>
      <c r="C582" s="239"/>
      <c r="D582" s="239"/>
      <c r="E582" s="239"/>
      <c r="F582" s="239"/>
      <c r="G582" s="239"/>
      <c r="H582" s="239"/>
      <c r="I582" s="239"/>
      <c r="J582" s="239"/>
      <c r="K582" s="239"/>
      <c r="L582" s="239"/>
    </row>
    <row r="583" spans="1:12" ht="12.75">
      <c r="A583" s="239"/>
      <c r="B583" s="239"/>
      <c r="C583" s="239"/>
      <c r="D583" s="239"/>
      <c r="E583" s="239"/>
      <c r="F583" s="239"/>
      <c r="G583" s="239"/>
      <c r="H583" s="239"/>
      <c r="I583" s="239"/>
      <c r="J583" s="239"/>
      <c r="K583" s="239"/>
      <c r="L583" s="239"/>
    </row>
    <row r="584" spans="1:12" ht="12.75">
      <c r="A584" s="239"/>
      <c r="B584" s="239"/>
      <c r="C584" s="239"/>
      <c r="D584" s="239"/>
      <c r="E584" s="239"/>
      <c r="F584" s="239"/>
      <c r="G584" s="239"/>
      <c r="H584" s="239"/>
      <c r="I584" s="239"/>
      <c r="J584" s="239"/>
      <c r="K584" s="239"/>
      <c r="L584" s="239"/>
    </row>
    <row r="585" spans="1:12" ht="12.75">
      <c r="A585" s="239"/>
      <c r="B585" s="239"/>
      <c r="C585" s="239"/>
      <c r="D585" s="239"/>
      <c r="E585" s="239"/>
      <c r="F585" s="239"/>
      <c r="G585" s="239"/>
      <c r="H585" s="239"/>
      <c r="I585" s="239"/>
      <c r="J585" s="239"/>
      <c r="K585" s="239"/>
      <c r="L585" s="239"/>
    </row>
    <row r="586" spans="1:12" ht="12.75">
      <c r="A586" s="239"/>
      <c r="B586" s="239"/>
      <c r="C586" s="239"/>
      <c r="D586" s="239"/>
      <c r="E586" s="239"/>
      <c r="F586" s="239"/>
      <c r="G586" s="239"/>
      <c r="H586" s="239"/>
      <c r="I586" s="239"/>
      <c r="J586" s="239"/>
      <c r="K586" s="239"/>
      <c r="L586" s="239"/>
    </row>
    <row r="587" spans="1:12" ht="12.75">
      <c r="A587" s="239"/>
      <c r="B587" s="239"/>
      <c r="C587" s="239"/>
      <c r="D587" s="239"/>
      <c r="E587" s="239"/>
      <c r="F587" s="239"/>
      <c r="G587" s="239"/>
      <c r="H587" s="239"/>
      <c r="I587" s="239"/>
      <c r="J587" s="239"/>
      <c r="K587" s="239"/>
      <c r="L587" s="239"/>
    </row>
    <row r="588" spans="1:12" ht="12.75">
      <c r="A588" s="239"/>
      <c r="B588" s="239"/>
      <c r="C588" s="239"/>
      <c r="D588" s="239"/>
      <c r="E588" s="239"/>
      <c r="F588" s="239"/>
      <c r="G588" s="239"/>
      <c r="H588" s="239"/>
      <c r="I588" s="239"/>
      <c r="J588" s="239"/>
      <c r="K588" s="239"/>
      <c r="L588" s="239"/>
    </row>
    <row r="589" spans="1:12" ht="12.75">
      <c r="A589" s="239"/>
      <c r="B589" s="239"/>
      <c r="C589" s="239"/>
      <c r="D589" s="239"/>
      <c r="E589" s="239"/>
      <c r="F589" s="239"/>
      <c r="G589" s="239"/>
      <c r="H589" s="239"/>
      <c r="I589" s="239"/>
      <c r="J589" s="239"/>
      <c r="K589" s="239"/>
      <c r="L589" s="239"/>
    </row>
    <row r="590" spans="1:12" ht="12.75">
      <c r="A590" s="239"/>
      <c r="B590" s="239"/>
      <c r="C590" s="239"/>
      <c r="D590" s="239"/>
      <c r="E590" s="239"/>
      <c r="F590" s="239"/>
      <c r="G590" s="239"/>
      <c r="H590" s="239"/>
      <c r="I590" s="239"/>
      <c r="J590" s="239"/>
      <c r="K590" s="239"/>
      <c r="L590" s="239"/>
    </row>
    <row r="591" spans="1:12" ht="12.75">
      <c r="A591" s="239"/>
      <c r="B591" s="239"/>
      <c r="C591" s="239"/>
      <c r="D591" s="239"/>
      <c r="E591" s="239"/>
      <c r="F591" s="239"/>
      <c r="G591" s="239"/>
      <c r="H591" s="239"/>
      <c r="I591" s="239"/>
      <c r="J591" s="239"/>
      <c r="K591" s="239"/>
      <c r="L591" s="239"/>
    </row>
    <row r="592" spans="1:12" ht="12.75">
      <c r="A592" s="239"/>
      <c r="B592" s="239"/>
      <c r="C592" s="239"/>
      <c r="D592" s="239"/>
      <c r="E592" s="239"/>
      <c r="F592" s="239"/>
      <c r="G592" s="239"/>
      <c r="H592" s="239"/>
      <c r="I592" s="239"/>
      <c r="J592" s="239"/>
      <c r="K592" s="239"/>
      <c r="L592" s="239"/>
    </row>
    <row r="593" spans="1:12" ht="12.75">
      <c r="A593" s="239"/>
      <c r="B593" s="239"/>
      <c r="C593" s="239"/>
      <c r="D593" s="239"/>
      <c r="E593" s="239"/>
      <c r="F593" s="239"/>
      <c r="G593" s="239"/>
      <c r="H593" s="239"/>
      <c r="I593" s="239"/>
      <c r="J593" s="239"/>
      <c r="K593" s="239"/>
      <c r="L593" s="239"/>
    </row>
    <row r="594" spans="1:12" ht="12.75">
      <c r="A594" s="239"/>
      <c r="B594" s="239"/>
      <c r="C594" s="239"/>
      <c r="D594" s="239"/>
      <c r="E594" s="239"/>
      <c r="F594" s="239"/>
      <c r="G594" s="239"/>
      <c r="H594" s="239"/>
      <c r="I594" s="239"/>
      <c r="J594" s="239"/>
      <c r="K594" s="239"/>
      <c r="L594" s="239"/>
    </row>
    <row r="595" spans="1:12" ht="12.75">
      <c r="A595" s="239"/>
      <c r="B595" s="239"/>
      <c r="C595" s="239"/>
      <c r="D595" s="239"/>
      <c r="E595" s="239"/>
      <c r="F595" s="239"/>
      <c r="G595" s="239"/>
      <c r="H595" s="239"/>
      <c r="I595" s="239"/>
      <c r="J595" s="239"/>
      <c r="K595" s="239"/>
      <c r="L595" s="239"/>
    </row>
    <row r="596" spans="1:12" ht="12.75">
      <c r="A596" s="239"/>
      <c r="B596" s="239"/>
      <c r="C596" s="239"/>
      <c r="D596" s="239"/>
      <c r="E596" s="239"/>
      <c r="F596" s="239"/>
      <c r="G596" s="239"/>
      <c r="H596" s="239"/>
      <c r="I596" s="239"/>
      <c r="J596" s="239"/>
      <c r="K596" s="239"/>
      <c r="L596" s="239"/>
    </row>
    <row r="597" spans="1:12" ht="12.75">
      <c r="A597" s="239"/>
      <c r="B597" s="239"/>
      <c r="C597" s="239"/>
      <c r="D597" s="239"/>
      <c r="E597" s="239"/>
      <c r="F597" s="239"/>
      <c r="G597" s="239"/>
      <c r="H597" s="239"/>
      <c r="I597" s="239"/>
      <c r="J597" s="239"/>
      <c r="K597" s="239"/>
      <c r="L597" s="239"/>
    </row>
    <row r="598" spans="1:12" ht="12.75">
      <c r="A598" s="239"/>
      <c r="B598" s="239"/>
      <c r="C598" s="239"/>
      <c r="D598" s="239"/>
      <c r="E598" s="239"/>
      <c r="F598" s="239"/>
      <c r="G598" s="239"/>
      <c r="H598" s="239"/>
      <c r="I598" s="239"/>
      <c r="J598" s="239"/>
      <c r="K598" s="239"/>
      <c r="L598" s="239"/>
    </row>
    <row r="599" spans="1:12" ht="12.75">
      <c r="A599" s="239"/>
      <c r="B599" s="239"/>
      <c r="C599" s="239"/>
      <c r="D599" s="239"/>
      <c r="E599" s="239"/>
      <c r="F599" s="239"/>
      <c r="G599" s="239"/>
      <c r="H599" s="239"/>
      <c r="I599" s="239"/>
      <c r="J599" s="239"/>
      <c r="K599" s="239"/>
      <c r="L599" s="239"/>
    </row>
    <row r="600" spans="1:12" ht="12.75">
      <c r="A600" s="239"/>
      <c r="B600" s="239"/>
      <c r="C600" s="239"/>
      <c r="D600" s="239"/>
      <c r="E600" s="239"/>
      <c r="F600" s="239"/>
      <c r="G600" s="239"/>
      <c r="H600" s="239"/>
      <c r="I600" s="239"/>
      <c r="J600" s="239"/>
      <c r="K600" s="239"/>
      <c r="L600" s="239"/>
    </row>
    <row r="601" spans="1:12" ht="12.75">
      <c r="A601" s="239"/>
      <c r="B601" s="239"/>
      <c r="C601" s="239"/>
      <c r="D601" s="239"/>
      <c r="E601" s="239"/>
      <c r="F601" s="239"/>
      <c r="G601" s="239"/>
      <c r="H601" s="239"/>
      <c r="I601" s="239"/>
      <c r="J601" s="239"/>
      <c r="K601" s="239"/>
      <c r="L601" s="239"/>
    </row>
    <row r="602" spans="1:12" ht="12.75">
      <c r="A602" s="239"/>
      <c r="B602" s="239"/>
      <c r="C602" s="239"/>
      <c r="D602" s="239"/>
      <c r="E602" s="239"/>
      <c r="F602" s="239"/>
      <c r="G602" s="239"/>
      <c r="H602" s="239"/>
      <c r="I602" s="239"/>
      <c r="J602" s="239"/>
      <c r="K602" s="239"/>
      <c r="L602" s="239"/>
    </row>
    <row r="603" spans="1:12" ht="12.75">
      <c r="A603" s="239"/>
      <c r="B603" s="239"/>
      <c r="C603" s="239"/>
      <c r="D603" s="239"/>
      <c r="E603" s="239"/>
      <c r="F603" s="239"/>
      <c r="G603" s="239"/>
      <c r="H603" s="239"/>
      <c r="I603" s="239"/>
      <c r="J603" s="239"/>
      <c r="K603" s="239"/>
      <c r="L603" s="239"/>
    </row>
    <row r="604" spans="1:12" ht="12.75">
      <c r="A604" s="239"/>
      <c r="B604" s="239"/>
      <c r="C604" s="239"/>
      <c r="D604" s="239"/>
      <c r="E604" s="239"/>
      <c r="F604" s="239"/>
      <c r="G604" s="239"/>
      <c r="H604" s="239"/>
      <c r="I604" s="239"/>
      <c r="J604" s="239"/>
      <c r="K604" s="239"/>
      <c r="L604" s="239"/>
    </row>
    <row r="605" spans="1:12" ht="12.75">
      <c r="A605" s="239"/>
      <c r="B605" s="239"/>
      <c r="C605" s="239"/>
      <c r="D605" s="239"/>
      <c r="E605" s="239"/>
      <c r="F605" s="239"/>
      <c r="G605" s="239"/>
      <c r="H605" s="239"/>
      <c r="I605" s="239"/>
      <c r="J605" s="239"/>
      <c r="K605" s="239"/>
      <c r="L605" s="239"/>
    </row>
    <row r="606" spans="1:12" ht="12.75">
      <c r="A606" s="239"/>
      <c r="B606" s="239"/>
      <c r="C606" s="239"/>
      <c r="D606" s="239"/>
      <c r="E606" s="239"/>
      <c r="F606" s="239"/>
      <c r="G606" s="239"/>
      <c r="H606" s="239"/>
      <c r="I606" s="239"/>
      <c r="J606" s="239"/>
      <c r="K606" s="239"/>
      <c r="L606" s="239"/>
    </row>
    <row r="607" spans="1:12" ht="12.75">
      <c r="A607" s="239"/>
      <c r="B607" s="239"/>
      <c r="C607" s="239"/>
      <c r="D607" s="239"/>
      <c r="E607" s="239"/>
      <c r="F607" s="239"/>
      <c r="G607" s="239"/>
      <c r="H607" s="239"/>
      <c r="I607" s="239"/>
      <c r="J607" s="239"/>
      <c r="K607" s="239"/>
      <c r="L607" s="239"/>
    </row>
    <row r="608" spans="1:12" ht="12.75">
      <c r="A608" s="239"/>
      <c r="B608" s="239"/>
      <c r="C608" s="239"/>
      <c r="D608" s="239"/>
      <c r="E608" s="239"/>
      <c r="F608" s="239"/>
      <c r="G608" s="239"/>
      <c r="H608" s="239"/>
      <c r="I608" s="239"/>
      <c r="J608" s="239"/>
      <c r="K608" s="239"/>
      <c r="L608" s="239"/>
    </row>
    <row r="609" spans="1:12" ht="12.75">
      <c r="A609" s="239"/>
      <c r="B609" s="239"/>
      <c r="C609" s="239"/>
      <c r="D609" s="239"/>
      <c r="E609" s="239"/>
      <c r="F609" s="239"/>
      <c r="G609" s="239"/>
      <c r="H609" s="239"/>
      <c r="I609" s="239"/>
      <c r="J609" s="239"/>
      <c r="K609" s="239"/>
      <c r="L609" s="239"/>
    </row>
    <row r="610" spans="1:12" ht="12.75">
      <c r="A610" s="239"/>
      <c r="B610" s="239"/>
      <c r="C610" s="239"/>
      <c r="D610" s="239"/>
      <c r="E610" s="239"/>
      <c r="F610" s="239"/>
      <c r="G610" s="239"/>
      <c r="H610" s="239"/>
      <c r="I610" s="239"/>
      <c r="J610" s="239"/>
      <c r="K610" s="239"/>
      <c r="L610" s="239"/>
    </row>
    <row r="611" spans="1:12" ht="12.75">
      <c r="A611" s="239"/>
      <c r="B611" s="239"/>
      <c r="C611" s="239"/>
      <c r="D611" s="239"/>
      <c r="E611" s="239"/>
      <c r="F611" s="239"/>
      <c r="G611" s="239"/>
      <c r="H611" s="239"/>
      <c r="I611" s="239"/>
      <c r="J611" s="239"/>
      <c r="K611" s="239"/>
      <c r="L611" s="239"/>
    </row>
    <row r="612" spans="1:12" ht="12.75">
      <c r="A612" s="239"/>
      <c r="B612" s="239"/>
      <c r="C612" s="239"/>
      <c r="D612" s="239"/>
      <c r="E612" s="239"/>
      <c r="F612" s="239"/>
      <c r="G612" s="239"/>
      <c r="H612" s="239"/>
      <c r="I612" s="239"/>
      <c r="J612" s="239"/>
      <c r="K612" s="239"/>
      <c r="L612" s="239"/>
    </row>
    <row r="613" spans="1:12" ht="12.75">
      <c r="A613" s="239"/>
      <c r="B613" s="239"/>
      <c r="C613" s="239"/>
      <c r="D613" s="239"/>
      <c r="E613" s="239"/>
      <c r="F613" s="239"/>
      <c r="G613" s="239"/>
      <c r="H613" s="239"/>
      <c r="I613" s="239"/>
      <c r="J613" s="239"/>
      <c r="K613" s="239"/>
      <c r="L613" s="239"/>
    </row>
    <row r="614" spans="1:12" ht="12.75">
      <c r="A614" s="239"/>
      <c r="B614" s="239"/>
      <c r="C614" s="239"/>
      <c r="D614" s="239"/>
      <c r="E614" s="239"/>
      <c r="F614" s="239"/>
      <c r="G614" s="239"/>
      <c r="H614" s="239"/>
      <c r="I614" s="239"/>
      <c r="J614" s="239"/>
      <c r="K614" s="239"/>
      <c r="L614" s="239"/>
    </row>
    <row r="615" spans="1:12" ht="12.75">
      <c r="A615" s="239"/>
      <c r="B615" s="239"/>
      <c r="C615" s="239"/>
      <c r="D615" s="239"/>
      <c r="E615" s="239"/>
      <c r="F615" s="239"/>
      <c r="G615" s="239"/>
      <c r="H615" s="239"/>
      <c r="I615" s="239"/>
      <c r="J615" s="239"/>
      <c r="K615" s="239"/>
      <c r="L615" s="239"/>
    </row>
    <row r="616" spans="1:12" ht="12.75">
      <c r="A616" s="239"/>
      <c r="B616" s="239"/>
      <c r="C616" s="239"/>
      <c r="D616" s="239"/>
      <c r="E616" s="239"/>
      <c r="F616" s="239"/>
      <c r="G616" s="239"/>
      <c r="H616" s="239"/>
      <c r="I616" s="239"/>
      <c r="J616" s="239"/>
      <c r="K616" s="239"/>
      <c r="L616" s="239"/>
    </row>
    <row r="617" spans="1:12" ht="12.75">
      <c r="A617" s="239"/>
      <c r="B617" s="239"/>
      <c r="C617" s="239"/>
      <c r="D617" s="239"/>
      <c r="E617" s="239"/>
      <c r="F617" s="239"/>
      <c r="G617" s="239"/>
      <c r="H617" s="239"/>
      <c r="I617" s="239"/>
      <c r="J617" s="239"/>
      <c r="K617" s="239"/>
      <c r="L617" s="239"/>
    </row>
    <row r="618" spans="1:12" ht="12.75">
      <c r="A618" s="239"/>
      <c r="B618" s="239"/>
      <c r="C618" s="239"/>
      <c r="D618" s="239"/>
      <c r="E618" s="239"/>
      <c r="F618" s="239"/>
      <c r="G618" s="239"/>
      <c r="H618" s="239"/>
      <c r="I618" s="239"/>
      <c r="J618" s="239"/>
      <c r="K618" s="239"/>
      <c r="L618" s="239"/>
    </row>
    <row r="619" spans="1:12" ht="12.75">
      <c r="A619" s="239"/>
      <c r="B619" s="239"/>
      <c r="C619" s="239"/>
      <c r="D619" s="239"/>
      <c r="E619" s="239"/>
      <c r="F619" s="239"/>
      <c r="G619" s="239"/>
      <c r="H619" s="239"/>
      <c r="I619" s="239"/>
      <c r="J619" s="239"/>
      <c r="K619" s="239"/>
      <c r="L619" s="239"/>
    </row>
    <row r="620" spans="1:12" ht="12.75">
      <c r="A620" s="239"/>
      <c r="B620" s="239"/>
      <c r="C620" s="239"/>
      <c r="D620" s="239"/>
      <c r="E620" s="239"/>
      <c r="F620" s="239"/>
      <c r="G620" s="239"/>
      <c r="H620" s="239"/>
      <c r="I620" s="239"/>
      <c r="J620" s="239"/>
      <c r="K620" s="239"/>
      <c r="L620" s="239"/>
    </row>
    <row r="621" spans="1:12" ht="12.75">
      <c r="A621" s="239"/>
      <c r="B621" s="239"/>
      <c r="C621" s="239"/>
      <c r="D621" s="239"/>
      <c r="E621" s="239"/>
      <c r="F621" s="239"/>
      <c r="G621" s="239"/>
      <c r="H621" s="239"/>
      <c r="I621" s="239"/>
      <c r="J621" s="239"/>
      <c r="K621" s="239"/>
      <c r="L621" s="239"/>
    </row>
    <row r="622" spans="1:12" ht="12.75">
      <c r="A622" s="239"/>
      <c r="B622" s="239"/>
      <c r="C622" s="239"/>
      <c r="D622" s="239"/>
      <c r="E622" s="239"/>
      <c r="F622" s="239"/>
      <c r="G622" s="239"/>
      <c r="H622" s="239"/>
      <c r="I622" s="239"/>
      <c r="J622" s="239"/>
      <c r="K622" s="239"/>
      <c r="L622" s="239"/>
    </row>
    <row r="623" spans="1:12" ht="12.75">
      <c r="A623" s="239"/>
      <c r="B623" s="239"/>
      <c r="C623" s="239"/>
      <c r="D623" s="239"/>
      <c r="E623" s="239"/>
      <c r="F623" s="239"/>
      <c r="G623" s="239"/>
      <c r="H623" s="239"/>
      <c r="I623" s="239"/>
      <c r="J623" s="239"/>
      <c r="K623" s="239"/>
      <c r="L623" s="239"/>
    </row>
    <row r="624" spans="1:12" ht="12.75">
      <c r="A624" s="239"/>
      <c r="B624" s="239"/>
      <c r="C624" s="239"/>
      <c r="D624" s="239"/>
      <c r="E624" s="239"/>
      <c r="F624" s="239"/>
      <c r="G624" s="239"/>
      <c r="H624" s="239"/>
      <c r="I624" s="239"/>
      <c r="J624" s="239"/>
      <c r="K624" s="239"/>
      <c r="L624" s="239"/>
    </row>
    <row r="625" spans="1:12" ht="12.75">
      <c r="A625" s="239"/>
      <c r="B625" s="239"/>
      <c r="C625" s="239"/>
      <c r="D625" s="239"/>
      <c r="E625" s="239"/>
      <c r="F625" s="239"/>
      <c r="G625" s="239"/>
      <c r="H625" s="239"/>
      <c r="I625" s="239"/>
      <c r="J625" s="239"/>
      <c r="K625" s="239"/>
      <c r="L625" s="239"/>
    </row>
    <row r="626" spans="1:12" ht="12.75">
      <c r="A626" s="239"/>
      <c r="B626" s="239"/>
      <c r="C626" s="239"/>
      <c r="D626" s="239"/>
      <c r="E626" s="239"/>
      <c r="F626" s="239"/>
      <c r="G626" s="239"/>
      <c r="H626" s="239"/>
      <c r="I626" s="239"/>
      <c r="J626" s="239"/>
      <c r="K626" s="239"/>
      <c r="L626" s="239"/>
    </row>
    <row r="627" spans="1:12" ht="12.75">
      <c r="A627" s="239"/>
      <c r="B627" s="239"/>
      <c r="C627" s="239"/>
      <c r="D627" s="239"/>
      <c r="E627" s="239"/>
      <c r="F627" s="239"/>
      <c r="G627" s="239"/>
      <c r="H627" s="239"/>
      <c r="I627" s="239"/>
      <c r="J627" s="239"/>
      <c r="K627" s="239"/>
      <c r="L627" s="239"/>
    </row>
    <row r="628" spans="1:12" ht="12.75">
      <c r="A628" s="239"/>
      <c r="B628" s="239"/>
      <c r="C628" s="239"/>
      <c r="D628" s="239"/>
      <c r="E628" s="239"/>
      <c r="F628" s="239"/>
      <c r="G628" s="239"/>
      <c r="H628" s="239"/>
      <c r="I628" s="239"/>
      <c r="J628" s="239"/>
      <c r="K628" s="239"/>
      <c r="L628" s="239"/>
    </row>
    <row r="629" spans="1:12" ht="12.75">
      <c r="A629" s="239"/>
      <c r="B629" s="239"/>
      <c r="C629" s="239"/>
      <c r="D629" s="239"/>
      <c r="E629" s="239"/>
      <c r="F629" s="239"/>
      <c r="G629" s="239"/>
      <c r="H629" s="239"/>
      <c r="I629" s="239"/>
      <c r="J629" s="239"/>
      <c r="K629" s="239"/>
      <c r="L629" s="239"/>
    </row>
    <row r="630" spans="1:12" ht="12.75">
      <c r="A630" s="239"/>
      <c r="B630" s="239"/>
      <c r="C630" s="239"/>
      <c r="D630" s="239"/>
      <c r="E630" s="239"/>
      <c r="F630" s="239"/>
      <c r="G630" s="239"/>
      <c r="H630" s="239"/>
      <c r="I630" s="239"/>
      <c r="J630" s="239"/>
      <c r="K630" s="239"/>
      <c r="L630" s="239"/>
    </row>
    <row r="631" spans="1:12" ht="12.75">
      <c r="A631" s="239"/>
      <c r="B631" s="239"/>
      <c r="C631" s="239"/>
      <c r="D631" s="239"/>
      <c r="E631" s="239"/>
      <c r="F631" s="239"/>
      <c r="G631" s="239"/>
      <c r="H631" s="239"/>
      <c r="I631" s="239"/>
      <c r="J631" s="239"/>
      <c r="K631" s="239"/>
      <c r="L631" s="239"/>
    </row>
    <row r="632" spans="1:12" ht="12.75">
      <c r="A632" s="239"/>
      <c r="B632" s="239"/>
      <c r="C632" s="239"/>
      <c r="D632" s="239"/>
      <c r="E632" s="239"/>
      <c r="F632" s="239"/>
      <c r="G632" s="239"/>
      <c r="H632" s="239"/>
      <c r="I632" s="239"/>
      <c r="J632" s="239"/>
      <c r="K632" s="239"/>
      <c r="L632" s="239"/>
    </row>
    <row r="633" spans="1:12" ht="12.75">
      <c r="A633" s="239"/>
      <c r="B633" s="239"/>
      <c r="C633" s="239"/>
      <c r="D633" s="239"/>
      <c r="E633" s="239"/>
      <c r="F633" s="239"/>
      <c r="G633" s="239"/>
      <c r="H633" s="239"/>
      <c r="I633" s="239"/>
      <c r="J633" s="239"/>
      <c r="K633" s="239"/>
      <c r="L633" s="239"/>
    </row>
    <row r="634" spans="1:12" ht="12.75">
      <c r="A634" s="239"/>
      <c r="B634" s="239"/>
      <c r="C634" s="239"/>
      <c r="D634" s="239"/>
      <c r="E634" s="239"/>
      <c r="F634" s="239"/>
      <c r="G634" s="239"/>
      <c r="H634" s="239"/>
      <c r="I634" s="239"/>
      <c r="J634" s="239"/>
      <c r="K634" s="239"/>
      <c r="L634" s="239"/>
    </row>
    <row r="635" spans="1:12" ht="12.75">
      <c r="A635" s="239"/>
      <c r="B635" s="239"/>
      <c r="C635" s="239"/>
      <c r="D635" s="239"/>
      <c r="E635" s="239"/>
      <c r="F635" s="239"/>
      <c r="G635" s="239"/>
      <c r="H635" s="239"/>
      <c r="I635" s="239"/>
      <c r="J635" s="239"/>
      <c r="K635" s="239"/>
      <c r="L635" s="239"/>
    </row>
    <row r="636" spans="1:12" ht="12.75">
      <c r="A636" s="239"/>
      <c r="B636" s="239"/>
      <c r="C636" s="239"/>
      <c r="D636" s="239"/>
      <c r="E636" s="239"/>
      <c r="F636" s="239"/>
      <c r="G636" s="239"/>
      <c r="H636" s="239"/>
      <c r="I636" s="239"/>
      <c r="J636" s="239"/>
      <c r="K636" s="239"/>
      <c r="L636" s="239"/>
    </row>
    <row r="637" spans="1:12" ht="12.75">
      <c r="A637" s="239"/>
      <c r="B637" s="239"/>
      <c r="C637" s="239"/>
      <c r="D637" s="239"/>
      <c r="E637" s="239"/>
      <c r="F637" s="239"/>
      <c r="G637" s="239"/>
      <c r="H637" s="239"/>
      <c r="I637" s="239"/>
      <c r="J637" s="239"/>
      <c r="K637" s="239"/>
      <c r="L637" s="239"/>
    </row>
    <row r="638" spans="1:12" ht="12.75">
      <c r="A638" s="239"/>
      <c r="B638" s="239"/>
      <c r="C638" s="239"/>
      <c r="D638" s="239"/>
      <c r="E638" s="239"/>
      <c r="F638" s="239"/>
      <c r="G638" s="239"/>
      <c r="H638" s="239"/>
      <c r="I638" s="239"/>
      <c r="J638" s="239"/>
      <c r="K638" s="239"/>
      <c r="L638" s="239"/>
    </row>
    <row r="639" spans="1:12" ht="12.75">
      <c r="A639" s="239"/>
      <c r="B639" s="239"/>
      <c r="C639" s="239"/>
      <c r="D639" s="239"/>
      <c r="E639" s="239"/>
      <c r="F639" s="239"/>
      <c r="G639" s="239"/>
      <c r="H639" s="239"/>
      <c r="I639" s="239"/>
      <c r="J639" s="239"/>
      <c r="K639" s="239"/>
      <c r="L639" s="239"/>
    </row>
    <row r="640" spans="1:12" ht="12.75">
      <c r="A640" s="239"/>
      <c r="B640" s="239"/>
      <c r="C640" s="239"/>
      <c r="D640" s="239"/>
      <c r="E640" s="239"/>
      <c r="F640" s="239"/>
      <c r="G640" s="239"/>
      <c r="H640" s="239"/>
      <c r="I640" s="239"/>
      <c r="J640" s="239"/>
      <c r="K640" s="239"/>
      <c r="L640" s="239"/>
    </row>
    <row r="641" spans="1:12" ht="12.75">
      <c r="A641" s="239"/>
      <c r="B641" s="239"/>
      <c r="C641" s="239"/>
      <c r="D641" s="239"/>
      <c r="E641" s="239"/>
      <c r="F641" s="239"/>
      <c r="G641" s="239"/>
      <c r="H641" s="239"/>
      <c r="I641" s="239"/>
      <c r="J641" s="239"/>
      <c r="K641" s="239"/>
      <c r="L641" s="239"/>
    </row>
    <row r="642" spans="1:12" ht="12.75">
      <c r="A642" s="239"/>
      <c r="B642" s="239"/>
      <c r="C642" s="239"/>
      <c r="D642" s="239"/>
      <c r="E642" s="239"/>
      <c r="F642" s="239"/>
      <c r="G642" s="239"/>
      <c r="H642" s="239"/>
      <c r="I642" s="239"/>
      <c r="J642" s="239"/>
      <c r="K642" s="239"/>
      <c r="L642" s="239"/>
    </row>
    <row r="643" spans="1:12" ht="12.75">
      <c r="A643" s="239"/>
      <c r="B643" s="239"/>
      <c r="C643" s="239"/>
      <c r="D643" s="239"/>
      <c r="E643" s="239"/>
      <c r="F643" s="239"/>
      <c r="G643" s="239"/>
      <c r="H643" s="239"/>
      <c r="I643" s="239"/>
      <c r="J643" s="239"/>
      <c r="K643" s="239"/>
      <c r="L643" s="239"/>
    </row>
    <row r="644" spans="1:12" ht="12.75">
      <c r="A644" s="239"/>
      <c r="B644" s="239"/>
      <c r="C644" s="239"/>
      <c r="D644" s="239"/>
      <c r="E644" s="239"/>
      <c r="F644" s="239"/>
      <c r="G644" s="239"/>
      <c r="H644" s="239"/>
      <c r="I644" s="239"/>
      <c r="J644" s="239"/>
      <c r="K644" s="239"/>
      <c r="L644" s="239"/>
    </row>
    <row r="645" spans="1:12" ht="12.75">
      <c r="A645" s="239"/>
      <c r="B645" s="239"/>
      <c r="C645" s="239"/>
      <c r="D645" s="239"/>
      <c r="E645" s="239"/>
      <c r="F645" s="239"/>
      <c r="G645" s="239"/>
      <c r="H645" s="239"/>
      <c r="I645" s="239"/>
      <c r="J645" s="239"/>
      <c r="K645" s="239"/>
      <c r="L645" s="239"/>
    </row>
    <row r="646" spans="1:12" ht="12.75">
      <c r="A646" s="239"/>
      <c r="B646" s="239"/>
      <c r="C646" s="239"/>
      <c r="D646" s="239"/>
      <c r="E646" s="239"/>
      <c r="F646" s="239"/>
      <c r="G646" s="239"/>
      <c r="H646" s="239"/>
      <c r="I646" s="239"/>
      <c r="J646" s="239"/>
      <c r="K646" s="239"/>
      <c r="L646" s="239"/>
    </row>
    <row r="647" spans="1:12" ht="12.75">
      <c r="A647" s="239"/>
      <c r="B647" s="239"/>
      <c r="C647" s="239"/>
      <c r="D647" s="239"/>
      <c r="E647" s="239"/>
      <c r="F647" s="239"/>
      <c r="G647" s="239"/>
      <c r="H647" s="239"/>
      <c r="I647" s="239"/>
      <c r="J647" s="239"/>
      <c r="K647" s="239"/>
      <c r="L647" s="239"/>
    </row>
    <row r="648" spans="1:12" ht="12.75">
      <c r="A648" s="239"/>
      <c r="B648" s="239"/>
      <c r="C648" s="239"/>
      <c r="D648" s="239"/>
      <c r="E648" s="239"/>
      <c r="F648" s="239"/>
      <c r="G648" s="239"/>
      <c r="H648" s="239"/>
      <c r="I648" s="239"/>
      <c r="J648" s="239"/>
      <c r="K648" s="239"/>
      <c r="L648" s="239"/>
    </row>
    <row r="649" spans="1:12" ht="12.75">
      <c r="A649" s="239"/>
      <c r="B649" s="239"/>
      <c r="C649" s="239"/>
      <c r="D649" s="239"/>
      <c r="E649" s="239"/>
      <c r="F649" s="239"/>
      <c r="G649" s="239"/>
      <c r="H649" s="239"/>
      <c r="I649" s="239"/>
      <c r="J649" s="239"/>
      <c r="K649" s="239"/>
      <c r="L649" s="239"/>
    </row>
    <row r="650" spans="1:12" ht="12.75">
      <c r="A650" s="239"/>
      <c r="B650" s="239"/>
      <c r="C650" s="239"/>
      <c r="D650" s="239"/>
      <c r="E650" s="239"/>
      <c r="F650" s="239"/>
      <c r="G650" s="239"/>
      <c r="H650" s="239"/>
      <c r="I650" s="239"/>
      <c r="J650" s="239"/>
      <c r="K650" s="239"/>
      <c r="L650" s="239"/>
    </row>
    <row r="651" spans="1:12" ht="12.75">
      <c r="A651" s="239"/>
      <c r="B651" s="239"/>
      <c r="C651" s="239"/>
      <c r="D651" s="239"/>
      <c r="E651" s="239"/>
      <c r="F651" s="239"/>
      <c r="G651" s="239"/>
      <c r="H651" s="239"/>
      <c r="I651" s="239"/>
      <c r="J651" s="239"/>
      <c r="K651" s="239"/>
      <c r="L651" s="239"/>
    </row>
    <row r="652" spans="1:12" ht="12.75">
      <c r="A652" s="239"/>
      <c r="B652" s="239"/>
      <c r="C652" s="239"/>
      <c r="D652" s="239"/>
      <c r="E652" s="239"/>
      <c r="F652" s="239"/>
      <c r="G652" s="239"/>
      <c r="H652" s="239"/>
      <c r="I652" s="239"/>
      <c r="J652" s="239"/>
      <c r="K652" s="239"/>
      <c r="L652" s="239"/>
    </row>
    <row r="653" spans="1:12" ht="12.75">
      <c r="A653" s="239"/>
      <c r="B653" s="239"/>
      <c r="C653" s="239"/>
      <c r="D653" s="239"/>
      <c r="E653" s="239"/>
      <c r="F653" s="239"/>
      <c r="G653" s="239"/>
      <c r="H653" s="239"/>
      <c r="I653" s="239"/>
      <c r="J653" s="239"/>
      <c r="K653" s="239"/>
      <c r="L653" s="239"/>
    </row>
    <row r="654" spans="1:12" ht="12.75">
      <c r="A654" s="239"/>
      <c r="B654" s="239"/>
      <c r="C654" s="239"/>
      <c r="D654" s="239"/>
      <c r="E654" s="239"/>
      <c r="F654" s="239"/>
      <c r="G654" s="239"/>
      <c r="H654" s="239"/>
      <c r="I654" s="239"/>
      <c r="J654" s="239"/>
      <c r="K654" s="239"/>
      <c r="L654" s="239"/>
    </row>
    <row r="655" spans="1:12" ht="12.75">
      <c r="A655" s="239"/>
      <c r="B655" s="239"/>
      <c r="C655" s="239"/>
      <c r="D655" s="239"/>
      <c r="E655" s="239"/>
      <c r="F655" s="239"/>
      <c r="G655" s="239"/>
      <c r="H655" s="239"/>
      <c r="I655" s="239"/>
      <c r="J655" s="239"/>
      <c r="K655" s="239"/>
      <c r="L655" s="239"/>
    </row>
    <row r="656" spans="1:12" ht="12.75">
      <c r="A656" s="239"/>
      <c r="B656" s="239"/>
      <c r="C656" s="239"/>
      <c r="D656" s="239"/>
      <c r="E656" s="239"/>
      <c r="F656" s="239"/>
      <c r="G656" s="239"/>
      <c r="H656" s="239"/>
      <c r="I656" s="239"/>
      <c r="J656" s="239"/>
      <c r="K656" s="239"/>
      <c r="L656" s="239"/>
    </row>
    <row r="657" spans="1:12" ht="12.75">
      <c r="A657" s="239"/>
      <c r="B657" s="239"/>
      <c r="C657" s="239"/>
      <c r="D657" s="239"/>
      <c r="E657" s="239"/>
      <c r="F657" s="239"/>
      <c r="G657" s="239"/>
      <c r="H657" s="239"/>
      <c r="I657" s="239"/>
      <c r="J657" s="239"/>
      <c r="K657" s="239"/>
      <c r="L657" s="239"/>
    </row>
    <row r="658" spans="1:12" ht="12.75">
      <c r="A658" s="239"/>
      <c r="B658" s="239"/>
      <c r="C658" s="239"/>
      <c r="D658" s="239"/>
      <c r="E658" s="239"/>
      <c r="F658" s="239"/>
      <c r="G658" s="239"/>
      <c r="H658" s="239"/>
      <c r="I658" s="239"/>
      <c r="J658" s="239"/>
      <c r="K658" s="239"/>
      <c r="L658" s="239"/>
    </row>
    <row r="659" spans="1:12" ht="12.75">
      <c r="A659" s="239"/>
      <c r="B659" s="239"/>
      <c r="C659" s="239"/>
      <c r="D659" s="239"/>
      <c r="E659" s="239"/>
      <c r="F659" s="239"/>
      <c r="G659" s="239"/>
      <c r="H659" s="239"/>
      <c r="I659" s="239"/>
      <c r="J659" s="239"/>
      <c r="K659" s="239"/>
      <c r="L659" s="239"/>
    </row>
    <row r="660" spans="1:12" ht="12.75">
      <c r="A660" s="239"/>
      <c r="B660" s="239"/>
      <c r="C660" s="239"/>
      <c r="D660" s="239"/>
      <c r="E660" s="239"/>
      <c r="F660" s="239"/>
      <c r="G660" s="239"/>
      <c r="H660" s="239"/>
      <c r="I660" s="239"/>
      <c r="J660" s="239"/>
      <c r="K660" s="239"/>
      <c r="L660" s="239"/>
    </row>
    <row r="661" spans="1:12" ht="12.75">
      <c r="A661" s="239"/>
      <c r="B661" s="239"/>
      <c r="C661" s="239"/>
      <c r="D661" s="239"/>
      <c r="E661" s="239"/>
      <c r="F661" s="239"/>
      <c r="G661" s="239"/>
      <c r="H661" s="239"/>
      <c r="I661" s="239"/>
      <c r="J661" s="239"/>
      <c r="K661" s="239"/>
      <c r="L661" s="239"/>
    </row>
    <row r="662" spans="1:12" ht="12.75">
      <c r="A662" s="239"/>
      <c r="B662" s="239"/>
      <c r="C662" s="239"/>
      <c r="D662" s="239"/>
      <c r="E662" s="239"/>
      <c r="F662" s="239"/>
      <c r="G662" s="239"/>
      <c r="H662" s="239"/>
      <c r="I662" s="239"/>
      <c r="J662" s="239"/>
      <c r="K662" s="239"/>
      <c r="L662" s="239"/>
    </row>
    <row r="663" spans="1:12" ht="12.75">
      <c r="A663" s="239"/>
      <c r="B663" s="239"/>
      <c r="C663" s="239"/>
      <c r="D663" s="239"/>
      <c r="E663" s="239"/>
      <c r="F663" s="239"/>
      <c r="G663" s="239"/>
      <c r="H663" s="239"/>
      <c r="I663" s="239"/>
      <c r="J663" s="239"/>
      <c r="K663" s="239"/>
      <c r="L663" s="239"/>
    </row>
    <row r="664" spans="1:12" ht="12.75">
      <c r="A664" s="239"/>
      <c r="B664" s="239"/>
      <c r="C664" s="239"/>
      <c r="D664" s="239"/>
      <c r="E664" s="239"/>
      <c r="F664" s="239"/>
      <c r="G664" s="239"/>
      <c r="H664" s="239"/>
      <c r="I664" s="239"/>
      <c r="J664" s="239"/>
      <c r="K664" s="239"/>
      <c r="L664" s="239"/>
    </row>
    <row r="665" spans="1:12" ht="12.75">
      <c r="A665" s="239"/>
      <c r="B665" s="239"/>
      <c r="C665" s="239"/>
      <c r="D665" s="239"/>
      <c r="E665" s="239"/>
      <c r="F665" s="239"/>
      <c r="G665" s="239"/>
      <c r="H665" s="239"/>
      <c r="I665" s="239"/>
      <c r="J665" s="239"/>
      <c r="K665" s="239"/>
      <c r="L665" s="239"/>
    </row>
    <row r="666" spans="1:12" ht="12.75">
      <c r="A666" s="239"/>
      <c r="B666" s="239"/>
      <c r="C666" s="239"/>
      <c r="D666" s="239"/>
      <c r="E666" s="239"/>
      <c r="F666" s="239"/>
      <c r="G666" s="239"/>
      <c r="H666" s="239"/>
      <c r="I666" s="239"/>
      <c r="J666" s="239"/>
      <c r="K666" s="239"/>
      <c r="L666" s="239"/>
    </row>
    <row r="667" spans="1:12" ht="12.75">
      <c r="A667" s="239"/>
      <c r="B667" s="239"/>
      <c r="C667" s="239"/>
      <c r="D667" s="239"/>
      <c r="E667" s="239"/>
      <c r="F667" s="239"/>
      <c r="G667" s="239"/>
      <c r="H667" s="239"/>
      <c r="I667" s="239"/>
      <c r="J667" s="239"/>
      <c r="K667" s="239"/>
      <c r="L667" s="239"/>
    </row>
    <row r="668" spans="1:12" ht="12.75">
      <c r="A668" s="239"/>
      <c r="B668" s="239"/>
      <c r="C668" s="239"/>
      <c r="D668" s="239"/>
      <c r="E668" s="239"/>
      <c r="F668" s="239"/>
      <c r="G668" s="239"/>
      <c r="H668" s="239"/>
      <c r="I668" s="239"/>
      <c r="J668" s="239"/>
      <c r="K668" s="239"/>
      <c r="L668" s="239"/>
    </row>
    <row r="669" spans="1:12" ht="12.75">
      <c r="A669" s="239"/>
      <c r="B669" s="239"/>
      <c r="C669" s="239"/>
      <c r="D669" s="239"/>
      <c r="E669" s="239"/>
      <c r="F669" s="239"/>
      <c r="G669" s="239"/>
      <c r="H669" s="239"/>
      <c r="I669" s="239"/>
      <c r="J669" s="239"/>
      <c r="K669" s="239"/>
      <c r="L669" s="239"/>
    </row>
    <row r="670" spans="1:12" ht="12.75">
      <c r="A670" s="239"/>
      <c r="B670" s="239"/>
      <c r="C670" s="239"/>
      <c r="D670" s="239"/>
      <c r="E670" s="239"/>
      <c r="F670" s="239"/>
      <c r="G670" s="239"/>
      <c r="H670" s="239"/>
      <c r="I670" s="239"/>
      <c r="J670" s="239"/>
      <c r="K670" s="239"/>
      <c r="L670" s="239"/>
    </row>
    <row r="671" spans="1:12" ht="12.75">
      <c r="A671" s="239"/>
      <c r="B671" s="239"/>
      <c r="C671" s="239"/>
      <c r="D671" s="239"/>
      <c r="E671" s="239"/>
      <c r="F671" s="239"/>
      <c r="G671" s="239"/>
      <c r="H671" s="239"/>
      <c r="I671" s="239"/>
      <c r="J671" s="239"/>
      <c r="K671" s="239"/>
      <c r="L671" s="239"/>
    </row>
    <row r="672" spans="1:12" ht="12.75">
      <c r="A672" s="239"/>
      <c r="B672" s="239"/>
      <c r="C672" s="239"/>
      <c r="D672" s="239"/>
      <c r="E672" s="239"/>
      <c r="F672" s="239"/>
      <c r="G672" s="239"/>
      <c r="H672" s="239"/>
      <c r="I672" s="239"/>
      <c r="J672" s="239"/>
      <c r="K672" s="239"/>
      <c r="L672" s="239"/>
    </row>
    <row r="673" spans="1:12" ht="12.75">
      <c r="A673" s="239"/>
      <c r="B673" s="239"/>
      <c r="C673" s="239"/>
      <c r="D673" s="239"/>
      <c r="E673" s="239"/>
      <c r="F673" s="239"/>
      <c r="G673" s="239"/>
      <c r="H673" s="239"/>
      <c r="I673" s="239"/>
      <c r="J673" s="239"/>
      <c r="K673" s="239"/>
      <c r="L673" s="239"/>
    </row>
    <row r="674" spans="1:12" ht="12.75">
      <c r="A674" s="239"/>
      <c r="B674" s="239"/>
      <c r="C674" s="239"/>
      <c r="D674" s="239"/>
      <c r="E674" s="239"/>
      <c r="F674" s="239"/>
      <c r="G674" s="239"/>
      <c r="H674" s="239"/>
      <c r="I674" s="239"/>
      <c r="J674" s="239"/>
      <c r="K674" s="239"/>
      <c r="L674" s="239"/>
    </row>
    <row r="675" spans="1:12" ht="12.75">
      <c r="A675" s="239"/>
      <c r="B675" s="239"/>
      <c r="C675" s="239"/>
      <c r="D675" s="239"/>
      <c r="E675" s="239"/>
      <c r="F675" s="239"/>
      <c r="G675" s="239"/>
      <c r="H675" s="239"/>
      <c r="I675" s="239"/>
      <c r="J675" s="239"/>
      <c r="K675" s="239"/>
      <c r="L675" s="239"/>
    </row>
    <row r="676" spans="1:12" ht="12.75">
      <c r="A676" s="239"/>
      <c r="B676" s="239"/>
      <c r="C676" s="239"/>
      <c r="D676" s="239"/>
      <c r="E676" s="239"/>
      <c r="F676" s="239"/>
      <c r="G676" s="239"/>
      <c r="H676" s="239"/>
      <c r="I676" s="239"/>
      <c r="J676" s="239"/>
      <c r="K676" s="239"/>
      <c r="L676" s="239"/>
    </row>
    <row r="677" spans="1:12" ht="12.75">
      <c r="A677" s="239"/>
      <c r="B677" s="239"/>
      <c r="C677" s="239"/>
      <c r="D677" s="239"/>
      <c r="E677" s="239"/>
      <c r="F677" s="239"/>
      <c r="G677" s="239"/>
      <c r="H677" s="239"/>
      <c r="I677" s="239"/>
      <c r="J677" s="239"/>
      <c r="K677" s="239"/>
      <c r="L677" s="239"/>
    </row>
    <row r="678" spans="1:12" ht="12.75">
      <c r="A678" s="239"/>
      <c r="B678" s="239"/>
      <c r="C678" s="239"/>
      <c r="D678" s="239"/>
      <c r="E678" s="239"/>
      <c r="F678" s="239"/>
      <c r="G678" s="239"/>
      <c r="H678" s="239"/>
      <c r="I678" s="239"/>
      <c r="J678" s="239"/>
      <c r="K678" s="239"/>
      <c r="L678" s="239"/>
    </row>
    <row r="679" spans="1:12" ht="12.75">
      <c r="A679" s="239"/>
      <c r="B679" s="239"/>
      <c r="C679" s="239"/>
      <c r="D679" s="239"/>
      <c r="E679" s="239"/>
      <c r="F679" s="239"/>
      <c r="G679" s="239"/>
      <c r="H679" s="239"/>
      <c r="I679" s="239"/>
      <c r="J679" s="239"/>
      <c r="K679" s="239"/>
      <c r="L679" s="239"/>
    </row>
    <row r="680" spans="1:12" ht="12.75">
      <c r="A680" s="239"/>
      <c r="B680" s="239"/>
      <c r="C680" s="239"/>
      <c r="D680" s="239"/>
      <c r="E680" s="239"/>
      <c r="F680" s="239"/>
      <c r="G680" s="239"/>
      <c r="H680" s="239"/>
      <c r="I680" s="239"/>
      <c r="J680" s="239"/>
      <c r="K680" s="239"/>
      <c r="L680" s="239"/>
    </row>
    <row r="681" spans="1:12" ht="12.75">
      <c r="A681" s="239"/>
      <c r="B681" s="239"/>
      <c r="C681" s="239"/>
      <c r="D681" s="239"/>
      <c r="E681" s="239"/>
      <c r="F681" s="239"/>
      <c r="G681" s="239"/>
      <c r="H681" s="239"/>
      <c r="I681" s="239"/>
      <c r="J681" s="239"/>
      <c r="K681" s="239"/>
      <c r="L681" s="239"/>
    </row>
    <row r="682" spans="1:12" ht="12.75">
      <c r="A682" s="239"/>
      <c r="B682" s="239"/>
      <c r="C682" s="239"/>
      <c r="D682" s="239"/>
      <c r="E682" s="239"/>
      <c r="F682" s="239"/>
      <c r="G682" s="239"/>
      <c r="H682" s="239"/>
      <c r="I682" s="239"/>
      <c r="J682" s="239"/>
      <c r="K682" s="239"/>
      <c r="L682" s="239"/>
    </row>
    <row r="683" spans="1:12" ht="12.75">
      <c r="A683" s="239"/>
      <c r="B683" s="239"/>
      <c r="C683" s="239"/>
      <c r="D683" s="239"/>
      <c r="E683" s="239"/>
      <c r="F683" s="239"/>
      <c r="G683" s="239"/>
      <c r="H683" s="239"/>
      <c r="I683" s="239"/>
      <c r="J683" s="239"/>
      <c r="K683" s="239"/>
      <c r="L683" s="239"/>
    </row>
    <row r="684" spans="1:12" ht="12.75">
      <c r="A684" s="239"/>
      <c r="B684" s="239"/>
      <c r="C684" s="239"/>
      <c r="D684" s="239"/>
      <c r="E684" s="239"/>
      <c r="F684" s="239"/>
      <c r="G684" s="239"/>
      <c r="H684" s="239"/>
      <c r="I684" s="239"/>
      <c r="J684" s="239"/>
      <c r="K684" s="239"/>
      <c r="L684" s="239"/>
    </row>
    <row r="685" spans="1:12" ht="12.75">
      <c r="A685" s="239"/>
      <c r="B685" s="239"/>
      <c r="C685" s="239"/>
      <c r="D685" s="239"/>
      <c r="E685" s="239"/>
      <c r="F685" s="239"/>
      <c r="G685" s="239"/>
      <c r="H685" s="239"/>
      <c r="I685" s="239"/>
      <c r="J685" s="239"/>
      <c r="K685" s="239"/>
      <c r="L685" s="239"/>
    </row>
    <row r="686" spans="1:12" ht="12.75">
      <c r="A686" s="239"/>
      <c r="B686" s="239"/>
      <c r="C686" s="239"/>
      <c r="D686" s="239"/>
      <c r="E686" s="239"/>
      <c r="F686" s="239"/>
      <c r="G686" s="239"/>
      <c r="H686" s="239"/>
      <c r="I686" s="239"/>
      <c r="J686" s="239"/>
      <c r="K686" s="239"/>
      <c r="L686" s="239"/>
    </row>
    <row r="687" spans="1:12" ht="12.75">
      <c r="A687" s="239"/>
      <c r="B687" s="239"/>
      <c r="C687" s="239"/>
      <c r="D687" s="239"/>
      <c r="E687" s="239"/>
      <c r="F687" s="239"/>
      <c r="G687" s="239"/>
      <c r="H687" s="239"/>
      <c r="I687" s="239"/>
      <c r="J687" s="239"/>
      <c r="K687" s="239"/>
      <c r="L687" s="239"/>
    </row>
    <row r="688" spans="1:12" ht="12.75">
      <c r="A688" s="239"/>
      <c r="B688" s="239"/>
      <c r="C688" s="239"/>
      <c r="D688" s="239"/>
      <c r="E688" s="239"/>
      <c r="F688" s="239"/>
      <c r="G688" s="239"/>
      <c r="H688" s="239"/>
      <c r="I688" s="239"/>
      <c r="J688" s="239"/>
      <c r="K688" s="239"/>
      <c r="L688" s="239"/>
    </row>
    <row r="689" spans="1:12" ht="12.75">
      <c r="A689" s="239"/>
      <c r="B689" s="239"/>
      <c r="C689" s="239"/>
      <c r="D689" s="239"/>
      <c r="E689" s="239"/>
      <c r="F689" s="239"/>
      <c r="G689" s="239"/>
      <c r="H689" s="239"/>
      <c r="I689" s="239"/>
      <c r="J689" s="239"/>
      <c r="K689" s="239"/>
      <c r="L689" s="239"/>
    </row>
    <row r="690" spans="1:12" ht="12.75">
      <c r="A690" s="239"/>
      <c r="B690" s="239"/>
      <c r="C690" s="239"/>
      <c r="D690" s="239"/>
      <c r="E690" s="239"/>
      <c r="F690" s="239"/>
      <c r="G690" s="239"/>
      <c r="H690" s="239"/>
      <c r="I690" s="239"/>
      <c r="J690" s="239"/>
      <c r="K690" s="239"/>
      <c r="L690" s="239"/>
    </row>
    <row r="691" spans="1:12" ht="12.75">
      <c r="A691" s="239"/>
      <c r="B691" s="239"/>
      <c r="C691" s="239"/>
      <c r="D691" s="239"/>
      <c r="E691" s="239"/>
      <c r="F691" s="239"/>
      <c r="G691" s="239"/>
      <c r="H691" s="239"/>
      <c r="I691" s="239"/>
      <c r="J691" s="239"/>
      <c r="K691" s="239"/>
      <c r="L691" s="239"/>
    </row>
    <row r="692" spans="1:12" ht="12.75">
      <c r="A692" s="239"/>
      <c r="B692" s="239"/>
      <c r="C692" s="239"/>
      <c r="D692" s="239"/>
      <c r="E692" s="239"/>
      <c r="F692" s="239"/>
      <c r="G692" s="239"/>
      <c r="H692" s="239"/>
      <c r="I692" s="239"/>
      <c r="J692" s="239"/>
      <c r="K692" s="239"/>
      <c r="L692" s="239"/>
    </row>
    <row r="693" spans="1:12" ht="12.75">
      <c r="A693" s="239"/>
      <c r="B693" s="239"/>
      <c r="C693" s="239"/>
      <c r="D693" s="239"/>
      <c r="E693" s="239"/>
      <c r="F693" s="239"/>
      <c r="G693" s="239"/>
      <c r="H693" s="239"/>
      <c r="I693" s="239"/>
      <c r="J693" s="239"/>
      <c r="K693" s="239"/>
      <c r="L693" s="239"/>
    </row>
    <row r="694" spans="1:12" ht="12.75">
      <c r="A694" s="239"/>
      <c r="B694" s="239"/>
      <c r="C694" s="239"/>
      <c r="D694" s="239"/>
      <c r="E694" s="239"/>
      <c r="F694" s="239"/>
      <c r="G694" s="239"/>
      <c r="H694" s="239"/>
      <c r="I694" s="239"/>
      <c r="J694" s="239"/>
      <c r="K694" s="239"/>
      <c r="L694" s="239"/>
    </row>
    <row r="695" spans="1:12" ht="12.75">
      <c r="A695" s="239"/>
      <c r="B695" s="239"/>
      <c r="C695" s="239"/>
      <c r="D695" s="239"/>
      <c r="E695" s="239"/>
      <c r="F695" s="239"/>
      <c r="G695" s="239"/>
      <c r="H695" s="239"/>
      <c r="I695" s="239"/>
      <c r="J695" s="239"/>
      <c r="K695" s="239"/>
      <c r="L695" s="239"/>
    </row>
    <row r="696" spans="1:12" ht="12.75">
      <c r="A696" s="239"/>
      <c r="B696" s="239"/>
      <c r="C696" s="239"/>
      <c r="D696" s="239"/>
      <c r="E696" s="239"/>
      <c r="F696" s="239"/>
      <c r="G696" s="239"/>
      <c r="H696" s="239"/>
      <c r="I696" s="239"/>
      <c r="J696" s="239"/>
      <c r="K696" s="239"/>
      <c r="L696" s="239"/>
    </row>
    <row r="697" spans="1:12" ht="12.75">
      <c r="A697" s="239"/>
      <c r="B697" s="239"/>
      <c r="C697" s="239"/>
      <c r="D697" s="239"/>
      <c r="E697" s="239"/>
      <c r="F697" s="239"/>
      <c r="G697" s="239"/>
      <c r="H697" s="239"/>
      <c r="I697" s="239"/>
      <c r="J697" s="239"/>
      <c r="K697" s="239"/>
      <c r="L697" s="239"/>
    </row>
    <row r="698" spans="1:12" ht="12.75">
      <c r="A698" s="239"/>
      <c r="B698" s="239"/>
      <c r="C698" s="239"/>
      <c r="D698" s="239"/>
      <c r="E698" s="239"/>
      <c r="F698" s="239"/>
      <c r="G698" s="239"/>
      <c r="H698" s="239"/>
      <c r="I698" s="239"/>
      <c r="J698" s="239"/>
      <c r="K698" s="239"/>
      <c r="L698" s="239"/>
    </row>
    <row r="699" spans="1:12" ht="12.75">
      <c r="A699" s="239"/>
      <c r="B699" s="239"/>
      <c r="C699" s="239"/>
      <c r="D699" s="239"/>
      <c r="E699" s="239"/>
      <c r="F699" s="239"/>
      <c r="G699" s="239"/>
      <c r="H699" s="239"/>
      <c r="I699" s="239"/>
      <c r="J699" s="239"/>
      <c r="K699" s="239"/>
      <c r="L699" s="239"/>
    </row>
    <row r="700" spans="1:12" ht="12.75">
      <c r="A700" s="239"/>
      <c r="B700" s="239"/>
      <c r="C700" s="239"/>
      <c r="D700" s="239"/>
      <c r="E700" s="239"/>
      <c r="F700" s="239"/>
      <c r="G700" s="239"/>
      <c r="H700" s="239"/>
      <c r="I700" s="239"/>
      <c r="J700" s="239"/>
      <c r="K700" s="239"/>
      <c r="L700" s="239"/>
    </row>
    <row r="701" spans="1:12" ht="12.75">
      <c r="A701" s="239"/>
      <c r="B701" s="239"/>
      <c r="C701" s="239"/>
      <c r="D701" s="239"/>
      <c r="E701" s="239"/>
      <c r="F701" s="239"/>
      <c r="G701" s="239"/>
      <c r="H701" s="239"/>
      <c r="I701" s="239"/>
      <c r="J701" s="239"/>
      <c r="K701" s="239"/>
      <c r="L701" s="239"/>
    </row>
    <row r="702" spans="1:12" ht="12.75">
      <c r="A702" s="239"/>
      <c r="B702" s="239"/>
      <c r="C702" s="239"/>
      <c r="D702" s="239"/>
      <c r="E702" s="239"/>
      <c r="F702" s="239"/>
      <c r="G702" s="239"/>
      <c r="H702" s="239"/>
      <c r="I702" s="239"/>
      <c r="J702" s="239"/>
      <c r="K702" s="239"/>
      <c r="L702" s="239"/>
    </row>
    <row r="703" spans="1:12" ht="12.75">
      <c r="A703" s="239"/>
      <c r="B703" s="239"/>
      <c r="C703" s="239"/>
      <c r="D703" s="239"/>
      <c r="E703" s="239"/>
      <c r="F703" s="239"/>
      <c r="G703" s="239"/>
      <c r="H703" s="239"/>
      <c r="I703" s="239"/>
      <c r="J703" s="239"/>
      <c r="K703" s="239"/>
      <c r="L703" s="239"/>
    </row>
    <row r="704" spans="1:12" ht="12.75">
      <c r="A704" s="239"/>
      <c r="B704" s="239"/>
      <c r="C704" s="239"/>
      <c r="D704" s="239"/>
      <c r="E704" s="239"/>
      <c r="F704" s="239"/>
      <c r="G704" s="239"/>
      <c r="H704" s="239"/>
      <c r="I704" s="239"/>
      <c r="J704" s="239"/>
      <c r="K704" s="239"/>
      <c r="L704" s="239"/>
    </row>
    <row r="705" spans="1:12" ht="12.75">
      <c r="A705" s="239"/>
      <c r="B705" s="239"/>
      <c r="C705" s="239"/>
      <c r="D705" s="239"/>
      <c r="E705" s="239"/>
      <c r="F705" s="239"/>
      <c r="G705" s="239"/>
      <c r="H705" s="239"/>
      <c r="I705" s="239"/>
      <c r="J705" s="239"/>
      <c r="K705" s="239"/>
      <c r="L705" s="239"/>
    </row>
    <row r="706" spans="1:12" ht="12.75">
      <c r="A706" s="239"/>
      <c r="B706" s="239"/>
      <c r="C706" s="239"/>
      <c r="D706" s="239"/>
      <c r="E706" s="239"/>
      <c r="F706" s="239"/>
      <c r="G706" s="239"/>
      <c r="H706" s="239"/>
      <c r="I706" s="239"/>
      <c r="J706" s="239"/>
      <c r="K706" s="239"/>
      <c r="L706" s="239"/>
    </row>
    <row r="707" spans="1:12" ht="12.75">
      <c r="A707" s="239"/>
      <c r="B707" s="239"/>
      <c r="C707" s="239"/>
      <c r="D707" s="239"/>
      <c r="E707" s="239"/>
      <c r="F707" s="239"/>
      <c r="G707" s="239"/>
      <c r="H707" s="239"/>
      <c r="I707" s="239"/>
      <c r="J707" s="239"/>
      <c r="K707" s="239"/>
      <c r="L707" s="239"/>
    </row>
    <row r="708" spans="1:12" ht="12.75">
      <c r="A708" s="239"/>
      <c r="B708" s="239"/>
      <c r="C708" s="239"/>
      <c r="D708" s="239"/>
      <c r="E708" s="239"/>
      <c r="F708" s="239"/>
      <c r="G708" s="239"/>
      <c r="H708" s="239"/>
      <c r="I708" s="239"/>
      <c r="J708" s="239"/>
      <c r="K708" s="239"/>
      <c r="L708" s="239"/>
    </row>
    <row r="709" spans="1:12" ht="12.75">
      <c r="A709" s="239"/>
      <c r="B709" s="239"/>
      <c r="C709" s="239"/>
      <c r="D709" s="239"/>
      <c r="E709" s="239"/>
      <c r="F709" s="239"/>
      <c r="G709" s="239"/>
      <c r="H709" s="239"/>
      <c r="I709" s="239"/>
      <c r="J709" s="239"/>
      <c r="K709" s="239"/>
      <c r="L709" s="239"/>
    </row>
    <row r="710" spans="1:12" ht="12.75">
      <c r="A710" s="239"/>
      <c r="B710" s="239"/>
      <c r="C710" s="239"/>
      <c r="D710" s="239"/>
      <c r="E710" s="239"/>
      <c r="F710" s="239"/>
      <c r="G710" s="239"/>
      <c r="H710" s="239"/>
      <c r="I710" s="239"/>
      <c r="J710" s="239"/>
      <c r="K710" s="239"/>
      <c r="L710" s="239"/>
    </row>
    <row r="711" spans="1:12" ht="12.75">
      <c r="A711" s="239"/>
      <c r="B711" s="239"/>
      <c r="C711" s="239"/>
      <c r="D711" s="239"/>
      <c r="E711" s="239"/>
      <c r="F711" s="239"/>
      <c r="G711" s="239"/>
      <c r="H711" s="239"/>
      <c r="I711" s="239"/>
      <c r="J711" s="239"/>
      <c r="K711" s="239"/>
      <c r="L711" s="239"/>
    </row>
    <row r="712" spans="1:12" ht="12.75">
      <c r="A712" s="239"/>
      <c r="B712" s="239"/>
      <c r="C712" s="239"/>
      <c r="D712" s="239"/>
      <c r="E712" s="239"/>
      <c r="F712" s="239"/>
      <c r="G712" s="239"/>
      <c r="H712" s="239"/>
      <c r="I712" s="239"/>
      <c r="J712" s="239"/>
      <c r="K712" s="239"/>
      <c r="L712" s="239"/>
    </row>
    <row r="713" spans="1:12" ht="12.75">
      <c r="A713" s="239"/>
      <c r="B713" s="239"/>
      <c r="C713" s="239"/>
      <c r="D713" s="239"/>
      <c r="E713" s="239"/>
      <c r="F713" s="239"/>
      <c r="G713" s="239"/>
      <c r="H713" s="239"/>
      <c r="I713" s="239"/>
      <c r="J713" s="239"/>
      <c r="K713" s="239"/>
      <c r="L713" s="239"/>
    </row>
    <row r="714" spans="1:12" ht="12.75">
      <c r="A714" s="239"/>
      <c r="B714" s="239"/>
      <c r="C714" s="239"/>
      <c r="D714" s="239"/>
      <c r="E714" s="239"/>
      <c r="F714" s="239"/>
      <c r="G714" s="239"/>
      <c r="H714" s="239"/>
      <c r="I714" s="239"/>
      <c r="J714" s="239"/>
      <c r="K714" s="239"/>
      <c r="L714" s="239"/>
    </row>
    <row r="715" spans="1:12" ht="12.75">
      <c r="A715" s="239"/>
      <c r="B715" s="239"/>
      <c r="C715" s="239"/>
      <c r="D715" s="239"/>
      <c r="E715" s="239"/>
      <c r="F715" s="239"/>
      <c r="G715" s="239"/>
      <c r="H715" s="239"/>
      <c r="I715" s="239"/>
      <c r="J715" s="239"/>
      <c r="K715" s="239"/>
      <c r="L715" s="239"/>
    </row>
    <row r="716" spans="1:12" ht="12.75">
      <c r="A716" s="239"/>
      <c r="B716" s="239"/>
      <c r="C716" s="239"/>
      <c r="D716" s="239"/>
      <c r="E716" s="239"/>
      <c r="F716" s="239"/>
      <c r="G716" s="239"/>
      <c r="H716" s="239"/>
      <c r="I716" s="239"/>
      <c r="J716" s="239"/>
      <c r="K716" s="239"/>
      <c r="L716" s="239"/>
    </row>
    <row r="717" spans="1:12" ht="12.75">
      <c r="A717" s="239"/>
      <c r="B717" s="239"/>
      <c r="C717" s="239"/>
      <c r="D717" s="239"/>
      <c r="E717" s="239"/>
      <c r="F717" s="239"/>
      <c r="G717" s="239"/>
      <c r="H717" s="239"/>
      <c r="I717" s="239"/>
      <c r="J717" s="239"/>
      <c r="K717" s="239"/>
      <c r="L717" s="239"/>
    </row>
    <row r="718" spans="1:12" ht="12.75">
      <c r="A718" s="239"/>
      <c r="B718" s="239"/>
      <c r="C718" s="239"/>
      <c r="D718" s="239"/>
      <c r="E718" s="239"/>
      <c r="F718" s="239"/>
      <c r="G718" s="239"/>
      <c r="H718" s="239"/>
      <c r="I718" s="239"/>
      <c r="J718" s="239"/>
      <c r="K718" s="239"/>
      <c r="L718" s="239"/>
    </row>
    <row r="719" spans="1:12" ht="12.75">
      <c r="A719" s="239"/>
      <c r="B719" s="239"/>
      <c r="C719" s="239"/>
      <c r="D719" s="239"/>
      <c r="E719" s="239"/>
      <c r="F719" s="239"/>
      <c r="G719" s="239"/>
      <c r="H719" s="239"/>
      <c r="I719" s="239"/>
      <c r="J719" s="239"/>
      <c r="K719" s="239"/>
      <c r="L719" s="239"/>
    </row>
    <row r="720" spans="1:12" ht="12.75">
      <c r="A720" s="239"/>
      <c r="B720" s="239"/>
      <c r="C720" s="239"/>
      <c r="D720" s="239"/>
      <c r="E720" s="239"/>
      <c r="F720" s="239"/>
      <c r="G720" s="239"/>
      <c r="H720" s="239"/>
      <c r="I720" s="239"/>
      <c r="J720" s="239"/>
      <c r="K720" s="239"/>
      <c r="L720" s="239"/>
    </row>
    <row r="721" spans="1:12" ht="12.75">
      <c r="A721" s="239"/>
      <c r="B721" s="239"/>
      <c r="C721" s="239"/>
      <c r="D721" s="239"/>
      <c r="E721" s="239"/>
      <c r="F721" s="239"/>
      <c r="G721" s="239"/>
      <c r="H721" s="239"/>
      <c r="I721" s="239"/>
      <c r="J721" s="239"/>
      <c r="K721" s="239"/>
      <c r="L721" s="239"/>
    </row>
    <row r="722" spans="1:12" ht="12.75">
      <c r="A722" s="239"/>
      <c r="B722" s="239"/>
      <c r="C722" s="239"/>
      <c r="D722" s="239"/>
      <c r="E722" s="239"/>
      <c r="F722" s="239"/>
      <c r="G722" s="239"/>
      <c r="H722" s="239"/>
      <c r="I722" s="239"/>
      <c r="J722" s="239"/>
      <c r="K722" s="239"/>
      <c r="L722" s="239"/>
    </row>
    <row r="723" spans="1:12" ht="12.75">
      <c r="A723" s="239"/>
      <c r="B723" s="239"/>
      <c r="C723" s="239"/>
      <c r="D723" s="239"/>
      <c r="E723" s="239"/>
      <c r="F723" s="239"/>
      <c r="G723" s="239"/>
      <c r="H723" s="239"/>
      <c r="I723" s="239"/>
      <c r="J723" s="239"/>
      <c r="K723" s="239"/>
      <c r="L723" s="239"/>
    </row>
    <row r="724" spans="1:12" ht="12.75">
      <c r="A724" s="239"/>
      <c r="B724" s="239"/>
      <c r="C724" s="239"/>
      <c r="D724" s="239"/>
      <c r="E724" s="239"/>
      <c r="F724" s="239"/>
      <c r="G724" s="239"/>
      <c r="H724" s="239"/>
      <c r="I724" s="239"/>
      <c r="J724" s="239"/>
      <c r="K724" s="239"/>
      <c r="L724" s="239"/>
    </row>
    <row r="725" spans="1:12" ht="12.75">
      <c r="A725" s="239"/>
      <c r="B725" s="239"/>
      <c r="C725" s="239"/>
      <c r="D725" s="239"/>
      <c r="E725" s="239"/>
      <c r="F725" s="239"/>
      <c r="G725" s="239"/>
      <c r="H725" s="239"/>
      <c r="I725" s="239"/>
      <c r="J725" s="239"/>
      <c r="K725" s="239"/>
      <c r="L725" s="239"/>
    </row>
    <row r="726" spans="1:12" ht="12.75">
      <c r="A726" s="239"/>
      <c r="B726" s="239"/>
      <c r="C726" s="239"/>
      <c r="D726" s="239"/>
      <c r="E726" s="239"/>
      <c r="F726" s="239"/>
      <c r="G726" s="239"/>
      <c r="H726" s="239"/>
      <c r="I726" s="239"/>
      <c r="J726" s="239"/>
      <c r="K726" s="239"/>
      <c r="L726" s="239"/>
    </row>
    <row r="727" spans="1:12" ht="12.75">
      <c r="A727" s="239"/>
      <c r="B727" s="239"/>
      <c r="C727" s="239"/>
      <c r="D727" s="239"/>
      <c r="E727" s="239"/>
      <c r="F727" s="239"/>
      <c r="G727" s="239"/>
      <c r="H727" s="239"/>
      <c r="I727" s="239"/>
      <c r="J727" s="239"/>
      <c r="K727" s="239"/>
      <c r="L727" s="239"/>
    </row>
    <row r="728" spans="1:12" ht="12.75">
      <c r="A728" s="239"/>
      <c r="B728" s="239"/>
      <c r="C728" s="239"/>
      <c r="D728" s="239"/>
      <c r="E728" s="239"/>
      <c r="F728" s="239"/>
      <c r="G728" s="239"/>
      <c r="H728" s="239"/>
      <c r="I728" s="239"/>
      <c r="J728" s="239"/>
      <c r="K728" s="239"/>
      <c r="L728" s="239"/>
    </row>
    <row r="729" spans="1:12" ht="12.75">
      <c r="A729" s="239"/>
      <c r="B729" s="239"/>
      <c r="C729" s="239"/>
      <c r="D729" s="239"/>
      <c r="E729" s="239"/>
      <c r="F729" s="239"/>
      <c r="G729" s="239"/>
      <c r="H729" s="239"/>
      <c r="I729" s="239"/>
      <c r="J729" s="239"/>
      <c r="K729" s="239"/>
      <c r="L729" s="239"/>
    </row>
    <row r="730" spans="1:12" ht="12.75">
      <c r="A730" s="239"/>
      <c r="B730" s="239"/>
      <c r="C730" s="239"/>
      <c r="D730" s="239"/>
      <c r="E730" s="239"/>
      <c r="F730" s="239"/>
      <c r="G730" s="239"/>
      <c r="H730" s="239"/>
      <c r="I730" s="239"/>
      <c r="J730" s="239"/>
      <c r="K730" s="239"/>
      <c r="L730" s="239"/>
    </row>
    <row r="731" spans="1:12" ht="12.75">
      <c r="A731" s="239"/>
      <c r="B731" s="239"/>
      <c r="C731" s="239"/>
      <c r="D731" s="239"/>
      <c r="E731" s="239"/>
      <c r="F731" s="239"/>
      <c r="G731" s="239"/>
      <c r="H731" s="239"/>
      <c r="I731" s="239"/>
      <c r="J731" s="239"/>
      <c r="K731" s="239"/>
      <c r="L731" s="239"/>
    </row>
    <row r="732" spans="1:12" ht="12.75">
      <c r="A732" s="239"/>
      <c r="B732" s="239"/>
      <c r="C732" s="239"/>
      <c r="D732" s="239"/>
      <c r="E732" s="239"/>
      <c r="F732" s="239"/>
      <c r="G732" s="239"/>
      <c r="H732" s="239"/>
      <c r="I732" s="239"/>
      <c r="J732" s="239"/>
      <c r="K732" s="239"/>
      <c r="L732" s="239"/>
    </row>
    <row r="733" spans="1:12" ht="12.75">
      <c r="A733" s="239"/>
      <c r="B733" s="239"/>
      <c r="C733" s="239"/>
      <c r="D733" s="239"/>
      <c r="E733" s="239"/>
      <c r="F733" s="239"/>
      <c r="G733" s="239"/>
      <c r="H733" s="239"/>
      <c r="I733" s="239"/>
      <c r="J733" s="239"/>
      <c r="K733" s="239"/>
      <c r="L733" s="239"/>
    </row>
    <row r="734" spans="1:12" ht="12.75">
      <c r="A734" s="239"/>
      <c r="B734" s="239"/>
      <c r="C734" s="239"/>
      <c r="D734" s="239"/>
      <c r="E734" s="239"/>
      <c r="F734" s="239"/>
      <c r="G734" s="239"/>
      <c r="H734" s="239"/>
      <c r="I734" s="239"/>
      <c r="J734" s="239"/>
      <c r="K734" s="239"/>
      <c r="L734" s="239"/>
    </row>
    <row r="735" spans="1:12" ht="12.75">
      <c r="A735" s="239"/>
      <c r="B735" s="239"/>
      <c r="C735" s="239"/>
      <c r="D735" s="239"/>
      <c r="E735" s="239"/>
      <c r="F735" s="239"/>
      <c r="G735" s="239"/>
      <c r="H735" s="239"/>
      <c r="I735" s="239"/>
      <c r="J735" s="239"/>
      <c r="K735" s="239"/>
      <c r="L735" s="239"/>
    </row>
    <row r="736" spans="1:12" ht="12.75">
      <c r="A736" s="239"/>
      <c r="B736" s="239"/>
      <c r="C736" s="239"/>
      <c r="D736" s="239"/>
      <c r="E736" s="239"/>
      <c r="F736" s="239"/>
      <c r="G736" s="239"/>
      <c r="H736" s="239"/>
      <c r="I736" s="239"/>
      <c r="J736" s="239"/>
      <c r="K736" s="239"/>
      <c r="L736" s="239"/>
    </row>
    <row r="737" spans="1:12" ht="12.75">
      <c r="A737" s="239"/>
      <c r="B737" s="239"/>
      <c r="C737" s="239"/>
      <c r="D737" s="239"/>
      <c r="E737" s="239"/>
      <c r="F737" s="239"/>
      <c r="G737" s="239"/>
      <c r="H737" s="239"/>
      <c r="I737" s="239"/>
      <c r="J737" s="239"/>
      <c r="K737" s="239"/>
      <c r="L737" s="239"/>
    </row>
    <row r="738" spans="1:12" ht="12.75">
      <c r="A738" s="239"/>
      <c r="B738" s="239"/>
      <c r="C738" s="239"/>
      <c r="D738" s="239"/>
      <c r="E738" s="239"/>
      <c r="F738" s="239"/>
      <c r="G738" s="239"/>
      <c r="H738" s="239"/>
      <c r="I738" s="239"/>
      <c r="J738" s="239"/>
      <c r="K738" s="239"/>
      <c r="L738" s="239"/>
    </row>
    <row r="739" spans="1:12" ht="12.75">
      <c r="A739" s="239"/>
      <c r="B739" s="239"/>
      <c r="C739" s="239"/>
      <c r="D739" s="239"/>
      <c r="E739" s="239"/>
      <c r="F739" s="239"/>
      <c r="G739" s="239"/>
      <c r="H739" s="239"/>
      <c r="I739" s="239"/>
      <c r="J739" s="239"/>
      <c r="K739" s="239"/>
      <c r="L739" s="239"/>
    </row>
    <row r="740" spans="1:12" ht="12.75">
      <c r="A740" s="239"/>
      <c r="B740" s="239"/>
      <c r="C740" s="239"/>
      <c r="D740" s="239"/>
      <c r="E740" s="239"/>
      <c r="F740" s="239"/>
      <c r="G740" s="239"/>
      <c r="H740" s="239"/>
      <c r="I740" s="239"/>
      <c r="J740" s="239"/>
      <c r="K740" s="239"/>
      <c r="L740" s="239"/>
    </row>
    <row r="741" spans="1:12" ht="12.75">
      <c r="A741" s="239"/>
      <c r="B741" s="239"/>
      <c r="C741" s="239"/>
      <c r="D741" s="239"/>
      <c r="E741" s="239"/>
      <c r="F741" s="239"/>
      <c r="G741" s="239"/>
      <c r="H741" s="239"/>
      <c r="I741" s="239"/>
      <c r="J741" s="239"/>
      <c r="K741" s="239"/>
      <c r="L741" s="239"/>
    </row>
    <row r="742" spans="1:12" ht="12.75">
      <c r="A742" s="239"/>
      <c r="B742" s="239"/>
      <c r="C742" s="239"/>
      <c r="D742" s="239"/>
      <c r="E742" s="239"/>
      <c r="F742" s="239"/>
      <c r="G742" s="239"/>
      <c r="H742" s="239"/>
      <c r="I742" s="239"/>
      <c r="J742" s="239"/>
      <c r="K742" s="239"/>
      <c r="L742" s="239"/>
    </row>
    <row r="743" spans="1:12" ht="12.75">
      <c r="A743" s="239"/>
      <c r="B743" s="239"/>
      <c r="C743" s="239"/>
      <c r="D743" s="239"/>
      <c r="E743" s="239"/>
      <c r="F743" s="239"/>
      <c r="G743" s="239"/>
      <c r="H743" s="239"/>
      <c r="I743" s="239"/>
      <c r="J743" s="239"/>
      <c r="K743" s="239"/>
      <c r="L743" s="239"/>
    </row>
    <row r="744" spans="1:12" ht="12.75">
      <c r="A744" s="239"/>
      <c r="B744" s="239"/>
      <c r="C744" s="239"/>
      <c r="D744" s="239"/>
      <c r="E744" s="239"/>
      <c r="F744" s="239"/>
      <c r="G744" s="239"/>
      <c r="H744" s="239"/>
      <c r="I744" s="239"/>
      <c r="J744" s="239"/>
      <c r="K744" s="239"/>
      <c r="L744" s="239"/>
    </row>
    <row r="745" spans="1:12" ht="12.75">
      <c r="A745" s="239"/>
      <c r="B745" s="239"/>
      <c r="C745" s="239"/>
      <c r="D745" s="239"/>
      <c r="E745" s="239"/>
      <c r="F745" s="239"/>
      <c r="G745" s="239"/>
      <c r="H745" s="239"/>
      <c r="I745" s="239"/>
      <c r="J745" s="239"/>
      <c r="K745" s="239"/>
      <c r="L745" s="239"/>
    </row>
    <row r="746" spans="1:12" ht="12.75">
      <c r="A746" s="239"/>
      <c r="B746" s="239"/>
      <c r="C746" s="239"/>
      <c r="D746" s="239"/>
      <c r="E746" s="239"/>
      <c r="F746" s="239"/>
      <c r="G746" s="239"/>
      <c r="H746" s="239"/>
      <c r="I746" s="239"/>
      <c r="J746" s="239"/>
      <c r="K746" s="239"/>
      <c r="L746" s="239"/>
    </row>
    <row r="747" spans="1:12" ht="12.75">
      <c r="A747" s="239"/>
      <c r="B747" s="239"/>
      <c r="C747" s="239"/>
      <c r="D747" s="239"/>
      <c r="E747" s="239"/>
      <c r="F747" s="239"/>
      <c r="G747" s="239"/>
      <c r="H747" s="239"/>
      <c r="I747" s="239"/>
      <c r="J747" s="239"/>
      <c r="K747" s="239"/>
      <c r="L747" s="239"/>
    </row>
    <row r="748" spans="1:12" ht="12.75">
      <c r="A748" s="239"/>
      <c r="B748" s="239"/>
      <c r="C748" s="239"/>
      <c r="D748" s="239"/>
      <c r="E748" s="239"/>
      <c r="F748" s="239"/>
      <c r="G748" s="239"/>
      <c r="H748" s="239"/>
      <c r="I748" s="239"/>
      <c r="J748" s="239"/>
      <c r="K748" s="239"/>
      <c r="L748" s="239"/>
    </row>
    <row r="749" spans="1:12" ht="12.75">
      <c r="A749" s="239"/>
      <c r="B749" s="239"/>
      <c r="C749" s="239"/>
      <c r="D749" s="239"/>
      <c r="E749" s="239"/>
      <c r="F749" s="239"/>
      <c r="G749" s="239"/>
      <c r="H749" s="239"/>
      <c r="I749" s="239"/>
      <c r="J749" s="239"/>
      <c r="K749" s="239"/>
      <c r="L749" s="239"/>
    </row>
    <row r="750" spans="1:12" ht="12.75">
      <c r="A750" s="239"/>
      <c r="B750" s="239"/>
      <c r="C750" s="239"/>
      <c r="D750" s="239"/>
      <c r="E750" s="239"/>
      <c r="F750" s="239"/>
      <c r="G750" s="239"/>
      <c r="H750" s="239"/>
      <c r="I750" s="239"/>
      <c r="J750" s="239"/>
      <c r="K750" s="239"/>
      <c r="L750" s="239"/>
    </row>
    <row r="751" spans="1:12" ht="12.75">
      <c r="A751" s="239"/>
      <c r="B751" s="239"/>
      <c r="C751" s="239"/>
      <c r="D751" s="239"/>
      <c r="E751" s="239"/>
      <c r="F751" s="239"/>
      <c r="G751" s="239"/>
      <c r="H751" s="239"/>
      <c r="I751" s="239"/>
      <c r="J751" s="239"/>
      <c r="K751" s="239"/>
      <c r="L751" s="239"/>
    </row>
    <row r="752" spans="1:12" ht="12.75">
      <c r="A752" s="239"/>
      <c r="B752" s="239"/>
      <c r="C752" s="239"/>
      <c r="D752" s="239"/>
      <c r="E752" s="239"/>
      <c r="F752" s="239"/>
      <c r="G752" s="239"/>
      <c r="H752" s="239"/>
      <c r="I752" s="239"/>
      <c r="J752" s="239"/>
      <c r="K752" s="239"/>
      <c r="L752" s="239"/>
    </row>
    <row r="753" spans="1:12" ht="12.75">
      <c r="A753" s="239"/>
      <c r="B753" s="239"/>
      <c r="C753" s="239"/>
      <c r="D753" s="239"/>
      <c r="E753" s="239"/>
      <c r="F753" s="239"/>
      <c r="G753" s="239"/>
      <c r="H753" s="239"/>
      <c r="I753" s="239"/>
      <c r="J753" s="239"/>
      <c r="K753" s="239"/>
      <c r="L753" s="239"/>
    </row>
    <row r="754" spans="1:12" ht="12.75">
      <c r="A754" s="239"/>
      <c r="B754" s="239"/>
      <c r="C754" s="239"/>
      <c r="D754" s="239"/>
      <c r="E754" s="239"/>
      <c r="F754" s="239"/>
      <c r="G754" s="239"/>
      <c r="H754" s="239"/>
      <c r="I754" s="239"/>
      <c r="J754" s="239"/>
      <c r="K754" s="239"/>
      <c r="L754" s="239"/>
    </row>
    <row r="755" spans="1:12" ht="12.75">
      <c r="A755" s="239"/>
      <c r="B755" s="239"/>
      <c r="C755" s="239"/>
      <c r="D755" s="239"/>
      <c r="E755" s="239"/>
      <c r="F755" s="239"/>
      <c r="G755" s="239"/>
      <c r="H755" s="239"/>
      <c r="I755" s="239"/>
      <c r="J755" s="239"/>
      <c r="K755" s="239"/>
      <c r="L755" s="239"/>
    </row>
    <row r="756" spans="1:12" ht="12.75">
      <c r="A756" s="239"/>
      <c r="B756" s="239"/>
      <c r="C756" s="239"/>
      <c r="D756" s="239"/>
      <c r="E756" s="239"/>
      <c r="F756" s="239"/>
      <c r="G756" s="239"/>
      <c r="H756" s="239"/>
      <c r="I756" s="239"/>
      <c r="J756" s="239"/>
      <c r="K756" s="239"/>
      <c r="L756" s="239"/>
    </row>
    <row r="757" spans="1:12" ht="12.75">
      <c r="A757" s="239"/>
      <c r="B757" s="239"/>
      <c r="C757" s="239"/>
      <c r="D757" s="239"/>
      <c r="E757" s="239"/>
      <c r="F757" s="239"/>
      <c r="G757" s="239"/>
      <c r="H757" s="239"/>
      <c r="I757" s="239"/>
      <c r="J757" s="239"/>
      <c r="K757" s="239"/>
      <c r="L757" s="239"/>
    </row>
    <row r="758" spans="1:12" ht="12.75">
      <c r="A758" s="239"/>
      <c r="B758" s="239"/>
      <c r="C758" s="239"/>
      <c r="D758" s="239"/>
      <c r="E758" s="239"/>
      <c r="F758" s="239"/>
      <c r="G758" s="239"/>
      <c r="H758" s="239"/>
      <c r="I758" s="239"/>
      <c r="J758" s="239"/>
      <c r="K758" s="239"/>
      <c r="L758" s="239"/>
    </row>
    <row r="759" spans="1:12" ht="12.75">
      <c r="A759" s="239"/>
      <c r="B759" s="239"/>
      <c r="C759" s="239"/>
      <c r="D759" s="239"/>
      <c r="E759" s="239"/>
      <c r="F759" s="239"/>
      <c r="G759" s="239"/>
      <c r="H759" s="239"/>
      <c r="I759" s="239"/>
      <c r="J759" s="239"/>
      <c r="K759" s="239"/>
      <c r="L759" s="239"/>
    </row>
    <row r="760" spans="1:12" ht="12.75">
      <c r="A760" s="239"/>
      <c r="B760" s="239"/>
      <c r="C760" s="239"/>
      <c r="D760" s="239"/>
      <c r="E760" s="239"/>
      <c r="F760" s="239"/>
      <c r="G760" s="239"/>
      <c r="H760" s="239"/>
      <c r="I760" s="239"/>
      <c r="J760" s="239"/>
      <c r="K760" s="239"/>
      <c r="L760" s="239"/>
    </row>
    <row r="761" spans="1:12" ht="12.75">
      <c r="A761" s="239"/>
      <c r="B761" s="239"/>
      <c r="C761" s="239"/>
      <c r="D761" s="239"/>
      <c r="E761" s="239"/>
      <c r="F761" s="239"/>
      <c r="G761" s="239"/>
      <c r="H761" s="239"/>
      <c r="I761" s="239"/>
      <c r="J761" s="239"/>
      <c r="K761" s="239"/>
      <c r="L761" s="239"/>
    </row>
    <row r="762" spans="1:12" ht="12.75">
      <c r="A762" s="239"/>
      <c r="B762" s="239"/>
      <c r="C762" s="239"/>
      <c r="D762" s="239"/>
      <c r="E762" s="239"/>
      <c r="F762" s="239"/>
      <c r="G762" s="239"/>
      <c r="H762" s="239"/>
      <c r="I762" s="239"/>
      <c r="J762" s="239"/>
      <c r="K762" s="239"/>
      <c r="L762" s="239"/>
    </row>
    <row r="763" spans="1:12" ht="12.75">
      <c r="A763" s="239"/>
      <c r="B763" s="239"/>
      <c r="C763" s="239"/>
      <c r="D763" s="239"/>
      <c r="E763" s="239"/>
      <c r="F763" s="239"/>
      <c r="G763" s="239"/>
      <c r="H763" s="239"/>
      <c r="I763" s="239"/>
      <c r="J763" s="239"/>
      <c r="K763" s="239"/>
      <c r="L763" s="239"/>
    </row>
    <row r="764" spans="1:12" ht="12.75">
      <c r="A764" s="239"/>
      <c r="B764" s="239"/>
      <c r="C764" s="239"/>
      <c r="D764" s="239"/>
      <c r="E764" s="239"/>
      <c r="F764" s="239"/>
      <c r="G764" s="239"/>
      <c r="H764" s="239"/>
      <c r="I764" s="239"/>
      <c r="J764" s="239"/>
      <c r="K764" s="239"/>
      <c r="L764" s="239"/>
    </row>
    <row r="765" spans="1:12" ht="12.75">
      <c r="A765" s="239"/>
      <c r="B765" s="239"/>
      <c r="C765" s="239"/>
      <c r="D765" s="239"/>
      <c r="E765" s="239"/>
      <c r="F765" s="239"/>
      <c r="G765" s="239"/>
      <c r="H765" s="239"/>
      <c r="I765" s="239"/>
      <c r="J765" s="239"/>
      <c r="K765" s="239"/>
      <c r="L765" s="239"/>
    </row>
    <row r="766" spans="1:12" ht="12.75">
      <c r="A766" s="239"/>
      <c r="B766" s="239"/>
      <c r="C766" s="239"/>
      <c r="D766" s="239"/>
      <c r="E766" s="239"/>
      <c r="F766" s="239"/>
      <c r="G766" s="239"/>
      <c r="H766" s="239"/>
      <c r="I766" s="239"/>
      <c r="J766" s="239"/>
      <c r="K766" s="239"/>
      <c r="L766" s="239"/>
    </row>
    <row r="767" spans="1:12" ht="12.75">
      <c r="A767" s="239"/>
      <c r="B767" s="239"/>
      <c r="C767" s="239"/>
      <c r="D767" s="239"/>
      <c r="E767" s="239"/>
      <c r="F767" s="239"/>
      <c r="G767" s="239"/>
      <c r="H767" s="239"/>
      <c r="I767" s="239"/>
      <c r="J767" s="239"/>
      <c r="K767" s="239"/>
      <c r="L767" s="239"/>
    </row>
    <row r="768" spans="1:12" ht="12.75">
      <c r="A768" s="239"/>
      <c r="B768" s="239"/>
      <c r="C768" s="239"/>
      <c r="D768" s="239"/>
      <c r="E768" s="239"/>
      <c r="F768" s="239"/>
      <c r="G768" s="239"/>
      <c r="H768" s="239"/>
      <c r="I768" s="239"/>
      <c r="J768" s="239"/>
      <c r="K768" s="239"/>
      <c r="L768" s="239"/>
    </row>
    <row r="769" spans="1:12" ht="12.75">
      <c r="A769" s="239"/>
      <c r="B769" s="239"/>
      <c r="C769" s="239"/>
      <c r="D769" s="239"/>
      <c r="E769" s="239"/>
      <c r="F769" s="239"/>
      <c r="G769" s="239"/>
      <c r="H769" s="239"/>
      <c r="I769" s="239"/>
      <c r="J769" s="239"/>
      <c r="K769" s="239"/>
      <c r="L769" s="239"/>
    </row>
    <row r="770" spans="1:12" ht="12.75">
      <c r="A770" s="239"/>
      <c r="B770" s="239"/>
      <c r="C770" s="239"/>
      <c r="D770" s="239"/>
      <c r="E770" s="239"/>
      <c r="F770" s="239"/>
      <c r="G770" s="239"/>
      <c r="H770" s="239"/>
      <c r="I770" s="239"/>
      <c r="J770" s="239"/>
      <c r="K770" s="239"/>
      <c r="L770" s="239"/>
    </row>
    <row r="771" spans="1:12" ht="12.75">
      <c r="A771" s="239"/>
      <c r="B771" s="239"/>
      <c r="C771" s="239"/>
      <c r="D771" s="239"/>
      <c r="E771" s="239"/>
      <c r="F771" s="239"/>
      <c r="G771" s="239"/>
      <c r="H771" s="239"/>
      <c r="I771" s="239"/>
      <c r="J771" s="239"/>
      <c r="K771" s="239"/>
      <c r="L771" s="239"/>
    </row>
    <row r="772" spans="1:12" ht="12.75">
      <c r="A772" s="239"/>
      <c r="B772" s="239"/>
      <c r="C772" s="239"/>
      <c r="D772" s="239"/>
      <c r="E772" s="239"/>
      <c r="F772" s="239"/>
      <c r="G772" s="239"/>
      <c r="H772" s="239"/>
      <c r="I772" s="239"/>
      <c r="J772" s="239"/>
      <c r="K772" s="239"/>
      <c r="L772" s="239"/>
    </row>
    <row r="773" spans="1:12" ht="12.75">
      <c r="A773" s="239"/>
      <c r="B773" s="239"/>
      <c r="C773" s="239"/>
      <c r="D773" s="239"/>
      <c r="E773" s="239"/>
      <c r="F773" s="239"/>
      <c r="G773" s="239"/>
      <c r="H773" s="239"/>
      <c r="I773" s="239"/>
      <c r="J773" s="239"/>
      <c r="K773" s="239"/>
      <c r="L773" s="239"/>
    </row>
    <row r="774" spans="1:12" ht="12.75">
      <c r="A774" s="239"/>
      <c r="B774" s="239"/>
      <c r="C774" s="239"/>
      <c r="D774" s="239"/>
      <c r="E774" s="239"/>
      <c r="F774" s="239"/>
      <c r="G774" s="239"/>
      <c r="H774" s="239"/>
      <c r="I774" s="239"/>
      <c r="J774" s="239"/>
      <c r="K774" s="239"/>
      <c r="L774" s="239"/>
    </row>
    <row r="775" spans="1:12" ht="12.75">
      <c r="A775" s="239"/>
      <c r="B775" s="239"/>
      <c r="C775" s="239"/>
      <c r="D775" s="239"/>
      <c r="E775" s="239"/>
      <c r="F775" s="239"/>
      <c r="G775" s="239"/>
      <c r="H775" s="239"/>
      <c r="I775" s="239"/>
      <c r="J775" s="239"/>
      <c r="K775" s="239"/>
      <c r="L775" s="239"/>
    </row>
    <row r="776" spans="1:12" ht="12.75">
      <c r="A776" s="239"/>
      <c r="B776" s="239"/>
      <c r="C776" s="239"/>
      <c r="D776" s="239"/>
      <c r="E776" s="239"/>
      <c r="F776" s="239"/>
      <c r="G776" s="239"/>
      <c r="H776" s="239"/>
      <c r="I776" s="239"/>
      <c r="J776" s="239"/>
      <c r="K776" s="239"/>
      <c r="L776" s="239"/>
    </row>
    <row r="777" spans="1:12" ht="12.75">
      <c r="A777" s="239"/>
      <c r="B777" s="239"/>
      <c r="C777" s="239"/>
      <c r="D777" s="239"/>
      <c r="E777" s="239"/>
      <c r="F777" s="239"/>
      <c r="G777" s="239"/>
      <c r="H777" s="239"/>
      <c r="I777" s="239"/>
      <c r="J777" s="239"/>
      <c r="K777" s="239"/>
      <c r="L777" s="239"/>
    </row>
    <row r="778" spans="1:12" ht="12.75">
      <c r="A778" s="239"/>
      <c r="B778" s="239"/>
      <c r="C778" s="239"/>
      <c r="D778" s="239"/>
      <c r="E778" s="239"/>
      <c r="F778" s="239"/>
      <c r="G778" s="239"/>
      <c r="H778" s="239"/>
      <c r="I778" s="239"/>
      <c r="J778" s="239"/>
      <c r="K778" s="239"/>
      <c r="L778" s="239"/>
    </row>
    <row r="779" spans="1:12" ht="12.75">
      <c r="A779" s="239"/>
      <c r="B779" s="239"/>
      <c r="C779" s="239"/>
      <c r="D779" s="239"/>
      <c r="E779" s="239"/>
      <c r="F779" s="239"/>
      <c r="G779" s="239"/>
      <c r="H779" s="239"/>
      <c r="I779" s="239"/>
      <c r="J779" s="239"/>
      <c r="K779" s="239"/>
      <c r="L779" s="239"/>
    </row>
    <row r="780" spans="1:12" ht="12.75">
      <c r="A780" s="239"/>
      <c r="B780" s="239"/>
      <c r="C780" s="239"/>
      <c r="D780" s="239"/>
      <c r="E780" s="239"/>
      <c r="F780" s="239"/>
      <c r="G780" s="239"/>
      <c r="H780" s="239"/>
      <c r="I780" s="239"/>
      <c r="J780" s="239"/>
      <c r="K780" s="239"/>
      <c r="L780" s="239"/>
    </row>
    <row r="781" spans="1:12" ht="12.75">
      <c r="A781" s="239"/>
      <c r="B781" s="239"/>
      <c r="C781" s="239"/>
      <c r="D781" s="239"/>
      <c r="E781" s="239"/>
      <c r="F781" s="239"/>
      <c r="G781" s="239"/>
      <c r="H781" s="239"/>
      <c r="I781" s="239"/>
      <c r="J781" s="239"/>
      <c r="K781" s="239"/>
      <c r="L781" s="239"/>
    </row>
    <row r="782" spans="1:12" ht="12.75">
      <c r="A782" s="239"/>
      <c r="B782" s="239"/>
      <c r="C782" s="239"/>
      <c r="D782" s="239"/>
      <c r="E782" s="239"/>
      <c r="F782" s="239"/>
      <c r="G782" s="239"/>
      <c r="H782" s="239"/>
      <c r="I782" s="239"/>
      <c r="J782" s="239"/>
      <c r="K782" s="239"/>
      <c r="L782" s="239"/>
    </row>
    <row r="783" spans="1:12" ht="12.75">
      <c r="A783" s="239"/>
      <c r="B783" s="239"/>
      <c r="C783" s="239"/>
      <c r="D783" s="239"/>
      <c r="E783" s="239"/>
      <c r="F783" s="239"/>
      <c r="G783" s="239"/>
      <c r="H783" s="239"/>
      <c r="I783" s="239"/>
      <c r="J783" s="239"/>
      <c r="K783" s="239"/>
      <c r="L783" s="239"/>
    </row>
    <row r="784" spans="1:12" ht="12.75">
      <c r="A784" s="239"/>
      <c r="B784" s="239"/>
      <c r="C784" s="239"/>
      <c r="D784" s="239"/>
      <c r="E784" s="239"/>
      <c r="F784" s="239"/>
      <c r="G784" s="239"/>
      <c r="H784" s="239"/>
      <c r="I784" s="239"/>
      <c r="J784" s="239"/>
      <c r="K784" s="239"/>
      <c r="L784" s="239"/>
    </row>
    <row r="785" spans="1:12" ht="12.75">
      <c r="A785" s="239"/>
      <c r="B785" s="239"/>
      <c r="C785" s="239"/>
      <c r="D785" s="239"/>
      <c r="E785" s="239"/>
      <c r="F785" s="239"/>
      <c r="G785" s="239"/>
      <c r="H785" s="239"/>
      <c r="I785" s="239"/>
      <c r="J785" s="239"/>
      <c r="K785" s="239"/>
      <c r="L785" s="239"/>
    </row>
    <row r="786" spans="1:12" ht="12.75">
      <c r="A786" s="239"/>
      <c r="B786" s="239"/>
      <c r="C786" s="239"/>
      <c r="D786" s="239"/>
      <c r="E786" s="239"/>
      <c r="F786" s="239"/>
      <c r="G786" s="239"/>
      <c r="H786" s="239"/>
      <c r="I786" s="239"/>
      <c r="J786" s="239"/>
      <c r="K786" s="239"/>
      <c r="L786" s="239"/>
    </row>
    <row r="787" spans="1:12" ht="12.75">
      <c r="A787" s="239"/>
      <c r="B787" s="239"/>
      <c r="C787" s="239"/>
      <c r="D787" s="239"/>
      <c r="E787" s="239"/>
      <c r="F787" s="239"/>
      <c r="G787" s="239"/>
      <c r="H787" s="239"/>
      <c r="I787" s="239"/>
      <c r="J787" s="239"/>
      <c r="K787" s="239"/>
      <c r="L787" s="239"/>
    </row>
    <row r="788" spans="1:12" ht="12.75">
      <c r="A788" s="239"/>
      <c r="B788" s="239"/>
      <c r="C788" s="239"/>
      <c r="D788" s="239"/>
      <c r="E788" s="239"/>
      <c r="F788" s="239"/>
      <c r="G788" s="239"/>
      <c r="H788" s="239"/>
      <c r="I788" s="239"/>
      <c r="J788" s="239"/>
      <c r="K788" s="239"/>
      <c r="L788" s="239"/>
    </row>
    <row r="789" spans="1:12" ht="12.75">
      <c r="A789" s="239"/>
      <c r="B789" s="239"/>
      <c r="C789" s="239"/>
      <c r="D789" s="239"/>
      <c r="E789" s="239"/>
      <c r="F789" s="239"/>
      <c r="G789" s="239"/>
      <c r="H789" s="239"/>
      <c r="I789" s="239"/>
      <c r="J789" s="239"/>
      <c r="K789" s="239"/>
      <c r="L789" s="239"/>
    </row>
    <row r="790" spans="1:12" ht="12.75">
      <c r="A790" s="239"/>
      <c r="B790" s="239"/>
      <c r="C790" s="239"/>
      <c r="D790" s="239"/>
      <c r="E790" s="239"/>
      <c r="F790" s="239"/>
      <c r="G790" s="239"/>
      <c r="H790" s="239"/>
      <c r="I790" s="239"/>
      <c r="J790" s="239"/>
      <c r="K790" s="239"/>
      <c r="L790" s="239"/>
    </row>
    <row r="791" spans="1:12" ht="12.75">
      <c r="A791" s="239"/>
      <c r="B791" s="239"/>
      <c r="C791" s="239"/>
      <c r="D791" s="239"/>
      <c r="E791" s="239"/>
      <c r="F791" s="239"/>
      <c r="G791" s="239"/>
      <c r="H791" s="239"/>
      <c r="I791" s="239"/>
      <c r="J791" s="239"/>
      <c r="K791" s="239"/>
      <c r="L791" s="239"/>
    </row>
    <row r="792" spans="1:12" ht="12.75">
      <c r="A792" s="239"/>
      <c r="B792" s="239"/>
      <c r="C792" s="239"/>
      <c r="D792" s="239"/>
      <c r="E792" s="239"/>
      <c r="F792" s="239"/>
      <c r="G792" s="239"/>
      <c r="H792" s="239"/>
      <c r="I792" s="239"/>
      <c r="J792" s="239"/>
      <c r="K792" s="239"/>
      <c r="L792" s="239"/>
    </row>
    <row r="793" spans="1:12" ht="12.75">
      <c r="A793" s="239"/>
      <c r="B793" s="239"/>
      <c r="C793" s="239"/>
      <c r="D793" s="239"/>
      <c r="E793" s="239"/>
      <c r="F793" s="239"/>
      <c r="G793" s="239"/>
      <c r="H793" s="239"/>
      <c r="I793" s="239"/>
      <c r="J793" s="239"/>
      <c r="K793" s="239"/>
      <c r="L793" s="239"/>
    </row>
    <row r="794" spans="1:12" ht="12.75">
      <c r="A794" s="239"/>
      <c r="B794" s="239"/>
      <c r="C794" s="239"/>
      <c r="D794" s="239"/>
      <c r="E794" s="239"/>
      <c r="F794" s="239"/>
      <c r="G794" s="239"/>
      <c r="H794" s="239"/>
      <c r="I794" s="239"/>
      <c r="J794" s="239"/>
      <c r="K794" s="239"/>
      <c r="L794" s="239"/>
    </row>
    <row r="795" spans="1:12" ht="12.75">
      <c r="A795" s="239"/>
      <c r="B795" s="239"/>
      <c r="C795" s="239"/>
      <c r="D795" s="239"/>
      <c r="E795" s="239"/>
      <c r="F795" s="239"/>
      <c r="G795" s="239"/>
      <c r="H795" s="239"/>
      <c r="I795" s="239"/>
      <c r="J795" s="239"/>
      <c r="K795" s="239"/>
      <c r="L795" s="239"/>
    </row>
    <row r="796" spans="1:12" ht="12.75">
      <c r="A796" s="239"/>
      <c r="B796" s="239"/>
      <c r="C796" s="239"/>
      <c r="D796" s="239"/>
      <c r="E796" s="239"/>
      <c r="F796" s="239"/>
      <c r="G796" s="239"/>
      <c r="H796" s="239"/>
      <c r="I796" s="239"/>
      <c r="J796" s="239"/>
      <c r="K796" s="239"/>
      <c r="L796" s="239"/>
    </row>
    <row r="797" spans="1:12" ht="12.75">
      <c r="A797" s="239"/>
      <c r="B797" s="239"/>
      <c r="C797" s="239"/>
      <c r="D797" s="239"/>
      <c r="E797" s="239"/>
      <c r="F797" s="239"/>
      <c r="G797" s="239"/>
      <c r="H797" s="239"/>
      <c r="I797" s="239"/>
      <c r="J797" s="239"/>
      <c r="K797" s="239"/>
      <c r="L797" s="239"/>
    </row>
    <row r="798" spans="1:12" ht="12.75">
      <c r="A798" s="239"/>
      <c r="B798" s="239"/>
      <c r="C798" s="239"/>
      <c r="D798" s="239"/>
      <c r="E798" s="239"/>
      <c r="F798" s="239"/>
      <c r="G798" s="239"/>
      <c r="H798" s="239"/>
      <c r="I798" s="239"/>
      <c r="J798" s="239"/>
      <c r="K798" s="239"/>
      <c r="L798" s="239"/>
    </row>
    <row r="799" spans="1:12" ht="12.75">
      <c r="A799" s="239"/>
      <c r="B799" s="239"/>
      <c r="C799" s="239"/>
      <c r="D799" s="239"/>
      <c r="E799" s="239"/>
      <c r="F799" s="239"/>
      <c r="G799" s="239"/>
      <c r="H799" s="239"/>
      <c r="I799" s="239"/>
      <c r="J799" s="239"/>
      <c r="K799" s="239"/>
      <c r="L799" s="239"/>
    </row>
    <row r="800" spans="1:12" ht="12.75">
      <c r="A800" s="239"/>
      <c r="B800" s="239"/>
      <c r="C800" s="239"/>
      <c r="D800" s="239"/>
      <c r="E800" s="239"/>
      <c r="F800" s="239"/>
      <c r="G800" s="239"/>
      <c r="H800" s="239"/>
      <c r="I800" s="239"/>
      <c r="J800" s="239"/>
      <c r="K800" s="239"/>
      <c r="L800" s="239"/>
    </row>
    <row r="801" spans="1:12" ht="12.75">
      <c r="A801" s="239"/>
      <c r="B801" s="239"/>
      <c r="C801" s="239"/>
      <c r="D801" s="239"/>
      <c r="E801" s="239"/>
      <c r="F801" s="239"/>
      <c r="G801" s="239"/>
      <c r="H801" s="239"/>
      <c r="I801" s="239"/>
      <c r="J801" s="239"/>
      <c r="K801" s="239"/>
      <c r="L801" s="239"/>
    </row>
    <row r="802" spans="1:12" ht="12.75">
      <c r="A802" s="239"/>
      <c r="B802" s="239"/>
      <c r="C802" s="239"/>
      <c r="D802" s="239"/>
      <c r="E802" s="239"/>
      <c r="F802" s="239"/>
      <c r="G802" s="239"/>
      <c r="H802" s="239"/>
      <c r="I802" s="239"/>
      <c r="J802" s="239"/>
      <c r="K802" s="239"/>
      <c r="L802" s="239"/>
    </row>
    <row r="803" spans="1:12" ht="12.75">
      <c r="A803" s="239"/>
      <c r="B803" s="239"/>
      <c r="C803" s="239"/>
      <c r="D803" s="239"/>
      <c r="E803" s="239"/>
      <c r="F803" s="239"/>
      <c r="G803" s="239"/>
      <c r="H803" s="239"/>
      <c r="I803" s="239"/>
      <c r="J803" s="239"/>
      <c r="K803" s="239"/>
      <c r="L803" s="239"/>
    </row>
    <row r="804" spans="1:12" ht="12.75">
      <c r="A804" s="239"/>
      <c r="B804" s="239"/>
      <c r="C804" s="239"/>
      <c r="D804" s="239"/>
      <c r="E804" s="239"/>
      <c r="F804" s="239"/>
      <c r="G804" s="239"/>
      <c r="H804" s="239"/>
      <c r="I804" s="239"/>
      <c r="J804" s="239"/>
      <c r="K804" s="239"/>
      <c r="L804" s="239"/>
    </row>
    <row r="805" spans="1:12" ht="12.75">
      <c r="A805" s="239"/>
      <c r="B805" s="239"/>
      <c r="C805" s="239"/>
      <c r="D805" s="239"/>
      <c r="E805" s="239"/>
      <c r="F805" s="239"/>
      <c r="G805" s="239"/>
      <c r="H805" s="239"/>
      <c r="I805" s="239"/>
      <c r="J805" s="239"/>
      <c r="K805" s="239"/>
      <c r="L805" s="239"/>
    </row>
    <row r="806" spans="1:12" ht="12.75">
      <c r="A806" s="239"/>
      <c r="B806" s="239"/>
      <c r="C806" s="239"/>
      <c r="D806" s="239"/>
      <c r="E806" s="239"/>
      <c r="F806" s="239"/>
      <c r="G806" s="239"/>
      <c r="H806" s="239"/>
      <c r="I806" s="239"/>
      <c r="J806" s="239"/>
      <c r="K806" s="239"/>
      <c r="L806" s="239"/>
    </row>
    <row r="807" spans="1:12" ht="12.75">
      <c r="A807" s="239"/>
      <c r="B807" s="239"/>
      <c r="C807" s="239"/>
      <c r="D807" s="239"/>
      <c r="E807" s="239"/>
      <c r="F807" s="239"/>
      <c r="G807" s="239"/>
      <c r="H807" s="239"/>
      <c r="I807" s="239"/>
      <c r="J807" s="239"/>
      <c r="K807" s="239"/>
      <c r="L807" s="239"/>
    </row>
    <row r="808" spans="1:12" ht="12.75">
      <c r="A808" s="239"/>
      <c r="B808" s="239"/>
      <c r="C808" s="239"/>
      <c r="D808" s="239"/>
      <c r="E808" s="239"/>
      <c r="F808" s="239"/>
      <c r="G808" s="239"/>
      <c r="H808" s="239"/>
      <c r="I808" s="239"/>
      <c r="J808" s="239"/>
      <c r="K808" s="239"/>
      <c r="L808" s="239"/>
    </row>
    <row r="809" spans="1:12" ht="12.75">
      <c r="A809" s="239"/>
      <c r="B809" s="239"/>
      <c r="C809" s="239"/>
      <c r="D809" s="239"/>
      <c r="E809" s="239"/>
      <c r="F809" s="239"/>
      <c r="G809" s="239"/>
      <c r="H809" s="239"/>
      <c r="I809" s="239"/>
      <c r="J809" s="239"/>
      <c r="K809" s="239"/>
      <c r="L809" s="239"/>
    </row>
    <row r="810" spans="1:12" ht="12.75">
      <c r="A810" s="239"/>
      <c r="B810" s="239"/>
      <c r="C810" s="239"/>
      <c r="D810" s="239"/>
      <c r="E810" s="239"/>
      <c r="F810" s="239"/>
      <c r="G810" s="239"/>
      <c r="H810" s="239"/>
      <c r="I810" s="239"/>
      <c r="J810" s="239"/>
      <c r="K810" s="239"/>
      <c r="L810" s="239"/>
    </row>
    <row r="811" spans="1:12" ht="12.75">
      <c r="A811" s="239"/>
      <c r="B811" s="239"/>
      <c r="C811" s="239"/>
      <c r="D811" s="239"/>
      <c r="E811" s="239"/>
      <c r="F811" s="239"/>
      <c r="G811" s="239"/>
      <c r="H811" s="239"/>
      <c r="I811" s="239"/>
      <c r="J811" s="239"/>
      <c r="K811" s="239"/>
      <c r="L811" s="239"/>
    </row>
    <row r="812" spans="1:12" ht="12.75">
      <c r="A812" s="239"/>
      <c r="B812" s="239"/>
      <c r="C812" s="239"/>
      <c r="D812" s="239"/>
      <c r="E812" s="239"/>
      <c r="F812" s="239"/>
      <c r="G812" s="239"/>
      <c r="H812" s="239"/>
      <c r="I812" s="239"/>
      <c r="J812" s="239"/>
      <c r="K812" s="239"/>
      <c r="L812" s="239"/>
    </row>
    <row r="813" spans="1:12" ht="12.75">
      <c r="A813" s="239"/>
      <c r="B813" s="239"/>
      <c r="C813" s="239"/>
      <c r="D813" s="239"/>
      <c r="E813" s="239"/>
      <c r="F813" s="239"/>
      <c r="G813" s="239"/>
      <c r="H813" s="239"/>
      <c r="I813" s="239"/>
      <c r="J813" s="239"/>
      <c r="K813" s="239"/>
      <c r="L813" s="239"/>
    </row>
    <row r="814" spans="1:12" ht="12.75">
      <c r="A814" s="239"/>
      <c r="B814" s="239"/>
      <c r="C814" s="239"/>
      <c r="D814" s="239"/>
      <c r="E814" s="239"/>
      <c r="F814" s="239"/>
      <c r="G814" s="239"/>
      <c r="H814" s="239"/>
      <c r="I814" s="239"/>
      <c r="J814" s="239"/>
      <c r="K814" s="239"/>
      <c r="L814" s="239"/>
    </row>
    <row r="815" spans="1:12" ht="12.75">
      <c r="A815" s="239"/>
      <c r="B815" s="239"/>
      <c r="C815" s="239"/>
      <c r="D815" s="239"/>
      <c r="E815" s="239"/>
      <c r="F815" s="239"/>
      <c r="G815" s="239"/>
      <c r="H815" s="239"/>
      <c r="I815" s="239"/>
      <c r="J815" s="239"/>
      <c r="K815" s="239"/>
      <c r="L815" s="239"/>
    </row>
    <row r="816" spans="1:12" ht="12.75">
      <c r="A816" s="239"/>
      <c r="B816" s="239"/>
      <c r="C816" s="239"/>
      <c r="D816" s="239"/>
      <c r="E816" s="239"/>
      <c r="F816" s="239"/>
      <c r="G816" s="239"/>
      <c r="H816" s="239"/>
      <c r="I816" s="239"/>
      <c r="J816" s="239"/>
      <c r="K816" s="239"/>
      <c r="L816" s="239"/>
    </row>
    <row r="817" spans="1:12" ht="12.75">
      <c r="A817" s="239"/>
      <c r="B817" s="239"/>
      <c r="C817" s="239"/>
      <c r="D817" s="239"/>
      <c r="E817" s="239"/>
      <c r="F817" s="239"/>
      <c r="G817" s="239"/>
      <c r="H817" s="239"/>
      <c r="I817" s="239"/>
      <c r="J817" s="239"/>
      <c r="K817" s="239"/>
      <c r="L817" s="239"/>
    </row>
    <row r="818" spans="1:12" ht="12.75">
      <c r="A818" s="239"/>
      <c r="B818" s="239"/>
      <c r="C818" s="239"/>
      <c r="D818" s="239"/>
      <c r="E818" s="239"/>
      <c r="F818" s="239"/>
      <c r="G818" s="239"/>
      <c r="H818" s="239"/>
      <c r="I818" s="239"/>
      <c r="J818" s="239"/>
      <c r="K818" s="239"/>
      <c r="L818" s="239"/>
    </row>
    <row r="819" spans="1:12" ht="12.75">
      <c r="A819" s="239"/>
      <c r="B819" s="239"/>
      <c r="C819" s="239"/>
      <c r="D819" s="239"/>
      <c r="E819" s="239"/>
      <c r="F819" s="239"/>
      <c r="G819" s="239"/>
      <c r="H819" s="239"/>
      <c r="I819" s="239"/>
      <c r="J819" s="239"/>
      <c r="K819" s="239"/>
      <c r="L819" s="239"/>
    </row>
    <row r="820" spans="1:12" ht="12.75">
      <c r="A820" s="239"/>
      <c r="B820" s="239"/>
      <c r="C820" s="239"/>
      <c r="D820" s="239"/>
      <c r="E820" s="239"/>
      <c r="F820" s="239"/>
      <c r="G820" s="239"/>
      <c r="H820" s="239"/>
      <c r="I820" s="239"/>
      <c r="J820" s="239"/>
      <c r="K820" s="239"/>
      <c r="L820" s="239"/>
    </row>
    <row r="821" spans="1:12" ht="12.75">
      <c r="A821" s="239"/>
      <c r="B821" s="239"/>
      <c r="C821" s="239"/>
      <c r="D821" s="239"/>
      <c r="E821" s="239"/>
      <c r="F821" s="239"/>
      <c r="G821" s="239"/>
      <c r="H821" s="239"/>
      <c r="I821" s="239"/>
      <c r="J821" s="239"/>
      <c r="K821" s="239"/>
      <c r="L821" s="239"/>
    </row>
    <row r="822" spans="1:12" ht="12.75">
      <c r="A822" s="239"/>
      <c r="B822" s="239"/>
      <c r="C822" s="239"/>
      <c r="D822" s="239"/>
      <c r="E822" s="239"/>
      <c r="F822" s="239"/>
      <c r="G822" s="239"/>
      <c r="H822" s="239"/>
      <c r="I822" s="239"/>
      <c r="J822" s="239"/>
      <c r="K822" s="239"/>
      <c r="L822" s="239"/>
    </row>
    <row r="823" spans="1:12" ht="12.75">
      <c r="A823" s="239"/>
      <c r="B823" s="239"/>
      <c r="C823" s="239"/>
      <c r="D823" s="239"/>
      <c r="E823" s="239"/>
      <c r="F823" s="239"/>
      <c r="G823" s="239"/>
      <c r="H823" s="239"/>
      <c r="I823" s="239"/>
      <c r="J823" s="239"/>
      <c r="K823" s="239"/>
      <c r="L823" s="239"/>
    </row>
    <row r="824" spans="1:12" ht="12.75">
      <c r="A824" s="239"/>
      <c r="B824" s="239"/>
      <c r="C824" s="239"/>
      <c r="D824" s="239"/>
      <c r="E824" s="239"/>
      <c r="F824" s="239"/>
      <c r="G824" s="239"/>
      <c r="H824" s="239"/>
      <c r="I824" s="239"/>
      <c r="J824" s="239"/>
      <c r="K824" s="239"/>
      <c r="L824" s="239"/>
    </row>
    <row r="825" spans="1:12" ht="12.75">
      <c r="A825" s="239"/>
      <c r="B825" s="239"/>
      <c r="C825" s="239"/>
      <c r="D825" s="239"/>
      <c r="E825" s="239"/>
      <c r="F825" s="239"/>
      <c r="G825" s="239"/>
      <c r="H825" s="239"/>
      <c r="I825" s="239"/>
      <c r="J825" s="239"/>
      <c r="K825" s="239"/>
      <c r="L825" s="239"/>
    </row>
    <row r="826" spans="1:12" ht="12.75">
      <c r="A826" s="239"/>
      <c r="B826" s="239"/>
      <c r="C826" s="239"/>
      <c r="D826" s="239"/>
      <c r="E826" s="239"/>
      <c r="F826" s="239"/>
      <c r="G826" s="239"/>
      <c r="H826" s="239"/>
      <c r="I826" s="239"/>
      <c r="J826" s="239"/>
      <c r="K826" s="239"/>
      <c r="L826" s="239"/>
    </row>
    <row r="827" spans="1:12" ht="12.75">
      <c r="A827" s="239"/>
      <c r="B827" s="239"/>
      <c r="C827" s="239"/>
      <c r="D827" s="239"/>
      <c r="E827" s="239"/>
      <c r="F827" s="239"/>
      <c r="G827" s="239"/>
      <c r="H827" s="239"/>
      <c r="I827" s="239"/>
      <c r="J827" s="239"/>
      <c r="K827" s="239"/>
      <c r="L827" s="239"/>
    </row>
    <row r="828" spans="1:12" ht="12.75">
      <c r="A828" s="239"/>
      <c r="B828" s="239"/>
      <c r="C828" s="239"/>
      <c r="D828" s="239"/>
      <c r="E828" s="239"/>
      <c r="F828" s="239"/>
      <c r="G828" s="239"/>
      <c r="H828" s="239"/>
      <c r="I828" s="239"/>
      <c r="J828" s="239"/>
      <c r="K828" s="239"/>
      <c r="L828" s="239"/>
    </row>
    <row r="829" spans="1:12" ht="12.75">
      <c r="A829" s="239"/>
      <c r="B829" s="239"/>
      <c r="C829" s="239"/>
      <c r="D829" s="239"/>
      <c r="E829" s="239"/>
      <c r="F829" s="239"/>
      <c r="G829" s="239"/>
      <c r="H829" s="239"/>
      <c r="I829" s="239"/>
      <c r="J829" s="239"/>
      <c r="K829" s="239"/>
      <c r="L829" s="239"/>
    </row>
    <row r="830" spans="1:12" ht="12.75">
      <c r="A830" s="239"/>
      <c r="B830" s="239"/>
      <c r="C830" s="239"/>
      <c r="D830" s="239"/>
      <c r="E830" s="239"/>
      <c r="F830" s="239"/>
      <c r="G830" s="239"/>
      <c r="H830" s="239"/>
      <c r="I830" s="239"/>
      <c r="J830" s="239"/>
      <c r="K830" s="239"/>
      <c r="L830" s="239"/>
    </row>
    <row r="831" spans="1:12" ht="12.75">
      <c r="A831" s="239"/>
      <c r="B831" s="239"/>
      <c r="C831" s="239"/>
      <c r="D831" s="239"/>
      <c r="E831" s="239"/>
      <c r="F831" s="239"/>
      <c r="G831" s="239"/>
      <c r="H831" s="239"/>
      <c r="I831" s="239"/>
      <c r="J831" s="239"/>
      <c r="K831" s="239"/>
      <c r="L831" s="239"/>
    </row>
    <row r="832" spans="1:12" ht="12.75">
      <c r="A832" s="239"/>
      <c r="B832" s="239"/>
      <c r="C832" s="239"/>
      <c r="D832" s="239"/>
      <c r="E832" s="239"/>
      <c r="F832" s="239"/>
      <c r="G832" s="239"/>
      <c r="H832" s="239"/>
      <c r="I832" s="239"/>
      <c r="J832" s="239"/>
      <c r="K832" s="239"/>
      <c r="L832" s="239"/>
    </row>
    <row r="833" spans="1:12" ht="12.75">
      <c r="A833" s="239"/>
      <c r="B833" s="239"/>
      <c r="C833" s="239"/>
      <c r="D833" s="239"/>
      <c r="E833" s="239"/>
      <c r="F833" s="239"/>
      <c r="G833" s="239"/>
      <c r="H833" s="239"/>
      <c r="I833" s="239"/>
      <c r="J833" s="239"/>
      <c r="K833" s="239"/>
      <c r="L833" s="239"/>
    </row>
    <row r="834" spans="1:12" ht="12.75">
      <c r="A834" s="239"/>
      <c r="B834" s="239"/>
      <c r="C834" s="239"/>
      <c r="D834" s="239"/>
      <c r="E834" s="239"/>
      <c r="F834" s="239"/>
      <c r="G834" s="239"/>
      <c r="H834" s="239"/>
      <c r="I834" s="239"/>
      <c r="J834" s="239"/>
      <c r="K834" s="239"/>
      <c r="L834" s="239"/>
    </row>
    <row r="835" spans="1:12" ht="12.75">
      <c r="A835" s="239"/>
      <c r="B835" s="239"/>
      <c r="C835" s="239"/>
      <c r="D835" s="239"/>
      <c r="E835" s="239"/>
      <c r="F835" s="239"/>
      <c r="G835" s="239"/>
      <c r="H835" s="239"/>
      <c r="I835" s="239"/>
      <c r="J835" s="239"/>
      <c r="K835" s="239"/>
      <c r="L835" s="239"/>
    </row>
    <row r="836" spans="1:12" ht="12.75">
      <c r="A836" s="239"/>
      <c r="B836" s="239"/>
      <c r="C836" s="239"/>
      <c r="D836" s="239"/>
      <c r="E836" s="239"/>
      <c r="F836" s="239"/>
      <c r="G836" s="239"/>
      <c r="H836" s="239"/>
      <c r="I836" s="239"/>
      <c r="J836" s="239"/>
      <c r="K836" s="239"/>
      <c r="L836" s="239"/>
    </row>
    <row r="837" spans="1:12" ht="12.75">
      <c r="A837" s="239"/>
      <c r="B837" s="239"/>
      <c r="C837" s="239"/>
      <c r="D837" s="239"/>
      <c r="E837" s="239"/>
      <c r="F837" s="239"/>
      <c r="G837" s="239"/>
      <c r="H837" s="239"/>
      <c r="I837" s="239"/>
      <c r="J837" s="239"/>
      <c r="K837" s="239"/>
      <c r="L837" s="239"/>
    </row>
    <row r="838" spans="1:12" ht="12.75">
      <c r="A838" s="239"/>
      <c r="B838" s="239"/>
      <c r="C838" s="239"/>
      <c r="D838" s="239"/>
      <c r="E838" s="239"/>
      <c r="F838" s="239"/>
      <c r="G838" s="239"/>
      <c r="H838" s="239"/>
      <c r="I838" s="239"/>
      <c r="J838" s="239"/>
      <c r="K838" s="239"/>
      <c r="L838" s="239"/>
    </row>
    <row r="839" spans="1:12" ht="12.75">
      <c r="A839" s="239"/>
      <c r="B839" s="239"/>
      <c r="C839" s="239"/>
      <c r="D839" s="239"/>
      <c r="E839" s="239"/>
      <c r="F839" s="239"/>
      <c r="G839" s="239"/>
      <c r="H839" s="239"/>
      <c r="I839" s="239"/>
      <c r="J839" s="239"/>
      <c r="K839" s="239"/>
      <c r="L839" s="239"/>
    </row>
    <row r="840" spans="1:12" ht="12.75">
      <c r="A840" s="239"/>
      <c r="B840" s="239"/>
      <c r="C840" s="239"/>
      <c r="D840" s="239"/>
      <c r="E840" s="239"/>
      <c r="F840" s="239"/>
      <c r="G840" s="239"/>
      <c r="H840" s="239"/>
      <c r="I840" s="239"/>
      <c r="J840" s="239"/>
      <c r="K840" s="239"/>
      <c r="L840" s="239"/>
    </row>
    <row r="841" spans="1:12" ht="12.75">
      <c r="A841" s="239"/>
      <c r="B841" s="239"/>
      <c r="C841" s="239"/>
      <c r="D841" s="239"/>
      <c r="E841" s="239"/>
      <c r="F841" s="239"/>
      <c r="G841" s="239"/>
      <c r="H841" s="239"/>
      <c r="I841" s="239"/>
      <c r="J841" s="239"/>
      <c r="K841" s="239"/>
      <c r="L841" s="239"/>
    </row>
    <row r="842" spans="1:12" ht="12.75">
      <c r="A842" s="239"/>
      <c r="B842" s="239"/>
      <c r="C842" s="239"/>
      <c r="D842" s="239"/>
      <c r="E842" s="239"/>
      <c r="F842" s="239"/>
      <c r="G842" s="239"/>
      <c r="H842" s="239"/>
      <c r="I842" s="239"/>
      <c r="J842" s="239"/>
      <c r="K842" s="239"/>
      <c r="L842" s="239"/>
    </row>
    <row r="843" spans="1:12" ht="12.75">
      <c r="A843" s="239"/>
      <c r="B843" s="239"/>
      <c r="C843" s="239"/>
      <c r="D843" s="239"/>
      <c r="E843" s="239"/>
      <c r="F843" s="239"/>
      <c r="G843" s="239"/>
      <c r="H843" s="239"/>
      <c r="I843" s="239"/>
      <c r="J843" s="239"/>
      <c r="K843" s="239"/>
      <c r="L843" s="239"/>
    </row>
    <row r="844" spans="1:12" ht="12.75">
      <c r="A844" s="239"/>
      <c r="B844" s="239"/>
      <c r="C844" s="239"/>
      <c r="D844" s="239"/>
      <c r="E844" s="239"/>
      <c r="F844" s="239"/>
      <c r="G844" s="239"/>
      <c r="H844" s="239"/>
      <c r="I844" s="239"/>
      <c r="J844" s="239"/>
      <c r="K844" s="239"/>
      <c r="L844" s="239"/>
    </row>
    <row r="845" spans="1:12" ht="12.75">
      <c r="A845" s="239"/>
      <c r="B845" s="239"/>
      <c r="C845" s="239"/>
      <c r="D845" s="239"/>
      <c r="E845" s="239"/>
      <c r="F845" s="239"/>
      <c r="G845" s="239"/>
      <c r="H845" s="239"/>
      <c r="I845" s="239"/>
      <c r="J845" s="239"/>
      <c r="K845" s="239"/>
      <c r="L845" s="239"/>
    </row>
    <row r="846" spans="1:12" ht="12.75">
      <c r="A846" s="239"/>
      <c r="B846" s="239"/>
      <c r="C846" s="239"/>
      <c r="D846" s="239"/>
      <c r="E846" s="239"/>
      <c r="F846" s="239"/>
      <c r="G846" s="239"/>
      <c r="H846" s="239"/>
      <c r="I846" s="239"/>
      <c r="J846" s="239"/>
      <c r="K846" s="239"/>
      <c r="L846" s="239"/>
    </row>
    <row r="847" spans="1:12" ht="12.75">
      <c r="A847" s="239"/>
      <c r="B847" s="239"/>
      <c r="C847" s="239"/>
      <c r="D847" s="239"/>
      <c r="E847" s="239"/>
      <c r="F847" s="239"/>
      <c r="G847" s="239"/>
      <c r="H847" s="239"/>
      <c r="I847" s="239"/>
      <c r="J847" s="239"/>
      <c r="K847" s="239"/>
      <c r="L847" s="239"/>
    </row>
    <row r="848" spans="1:12" ht="12.75">
      <c r="A848" s="239"/>
      <c r="B848" s="239"/>
      <c r="C848" s="239"/>
      <c r="D848" s="239"/>
      <c r="E848" s="239"/>
      <c r="F848" s="239"/>
      <c r="G848" s="239"/>
      <c r="H848" s="239"/>
      <c r="I848" s="239"/>
      <c r="J848" s="239"/>
      <c r="K848" s="239"/>
      <c r="L848" s="239"/>
    </row>
    <row r="849" spans="1:12" ht="12.75">
      <c r="A849" s="239"/>
      <c r="B849" s="239"/>
      <c r="C849" s="239"/>
      <c r="D849" s="239"/>
      <c r="E849" s="239"/>
      <c r="F849" s="239"/>
      <c r="G849" s="239"/>
      <c r="H849" s="239"/>
      <c r="I849" s="239"/>
      <c r="J849" s="239"/>
      <c r="K849" s="239"/>
      <c r="L849" s="239"/>
    </row>
    <row r="850" spans="1:12" ht="12.75">
      <c r="A850" s="239"/>
      <c r="B850" s="239"/>
      <c r="C850" s="239"/>
      <c r="D850" s="239"/>
      <c r="E850" s="239"/>
      <c r="F850" s="239"/>
      <c r="G850" s="239"/>
      <c r="H850" s="239"/>
      <c r="I850" s="239"/>
      <c r="J850" s="239"/>
      <c r="K850" s="239"/>
      <c r="L850" s="239"/>
    </row>
    <row r="851" spans="1:12" ht="12.75">
      <c r="A851" s="239"/>
      <c r="B851" s="239"/>
      <c r="C851" s="239"/>
      <c r="D851" s="239"/>
      <c r="E851" s="239"/>
      <c r="F851" s="239"/>
      <c r="G851" s="239"/>
      <c r="H851" s="239"/>
      <c r="I851" s="239"/>
      <c r="J851" s="239"/>
      <c r="K851" s="239"/>
      <c r="L851" s="239"/>
    </row>
    <row r="852" spans="1:12" ht="12.75">
      <c r="A852" s="239"/>
      <c r="B852" s="239"/>
      <c r="C852" s="239"/>
      <c r="D852" s="239"/>
      <c r="E852" s="239"/>
      <c r="F852" s="239"/>
      <c r="G852" s="239"/>
      <c r="H852" s="239"/>
      <c r="I852" s="239"/>
      <c r="J852" s="239"/>
      <c r="K852" s="239"/>
      <c r="L852" s="239"/>
    </row>
    <row r="853" spans="1:12" ht="12.75">
      <c r="A853" s="239"/>
      <c r="B853" s="239"/>
      <c r="C853" s="239"/>
      <c r="D853" s="239"/>
      <c r="E853" s="239"/>
      <c r="F853" s="239"/>
      <c r="G853" s="239"/>
      <c r="H853" s="239"/>
      <c r="I853" s="239"/>
      <c r="J853" s="239"/>
      <c r="K853" s="239"/>
      <c r="L853" s="239"/>
    </row>
    <row r="854" spans="1:12" ht="12.75">
      <c r="A854" s="239"/>
      <c r="B854" s="239"/>
      <c r="C854" s="239"/>
      <c r="D854" s="239"/>
      <c r="E854" s="239"/>
      <c r="F854" s="239"/>
      <c r="G854" s="239"/>
      <c r="H854" s="239"/>
      <c r="I854" s="239"/>
      <c r="J854" s="239"/>
      <c r="K854" s="239"/>
      <c r="L854" s="239"/>
    </row>
    <row r="855" spans="1:12" ht="12.75">
      <c r="A855" s="239"/>
      <c r="B855" s="239"/>
      <c r="C855" s="239"/>
      <c r="D855" s="239"/>
      <c r="E855" s="239"/>
      <c r="F855" s="239"/>
      <c r="G855" s="239"/>
      <c r="H855" s="239"/>
      <c r="I855" s="239"/>
      <c r="J855" s="239"/>
      <c r="K855" s="239"/>
      <c r="L855" s="239"/>
    </row>
  </sheetData>
  <mergeCells count="4">
    <mergeCell ref="A2:J2"/>
    <mergeCell ref="A3:J3"/>
    <mergeCell ref="A4:J4"/>
    <mergeCell ref="A5:J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50"/>
  </sheetPr>
  <dimension ref="A1:C33"/>
  <sheetViews>
    <sheetView workbookViewId="0" topLeftCell="A19">
      <selection activeCell="G26" sqref="G26"/>
    </sheetView>
  </sheetViews>
  <sheetFormatPr defaultColWidth="9.140625" defaultRowHeight="12.75"/>
  <cols>
    <col min="1" max="1" width="5.140625" style="1" customWidth="1"/>
    <col min="2" max="2" width="71.140625" style="1" customWidth="1"/>
    <col min="3" max="3" width="10.140625" style="9" customWidth="1"/>
    <col min="4" max="16384" width="9.140625" style="1" customWidth="1"/>
  </cols>
  <sheetData>
    <row r="1" spans="2:3" ht="15.75">
      <c r="B1" s="397" t="s">
        <v>876</v>
      </c>
      <c r="C1" s="397"/>
    </row>
    <row r="3" spans="1:3" ht="15.75">
      <c r="A3" s="396" t="s">
        <v>354</v>
      </c>
      <c r="B3" s="396"/>
      <c r="C3" s="396"/>
    </row>
    <row r="4" spans="1:3" ht="15.75">
      <c r="A4" s="396" t="s">
        <v>109</v>
      </c>
      <c r="B4" s="396"/>
      <c r="C4" s="396"/>
    </row>
    <row r="5" spans="1:3" ht="15.75">
      <c r="A5" s="396" t="s">
        <v>1352</v>
      </c>
      <c r="B5" s="396"/>
      <c r="C5" s="396"/>
    </row>
    <row r="6" ht="21" customHeight="1"/>
    <row r="7" spans="1:3" ht="33" customHeight="1">
      <c r="A7" s="351" t="s">
        <v>136</v>
      </c>
      <c r="B7" s="350" t="s">
        <v>1269</v>
      </c>
      <c r="C7" s="352" t="s">
        <v>22</v>
      </c>
    </row>
    <row r="8" spans="1:3" ht="15.75">
      <c r="A8" s="365"/>
      <c r="B8" s="366"/>
      <c r="C8" s="367"/>
    </row>
    <row r="9" spans="1:3" ht="15.75">
      <c r="A9" s="353" t="s">
        <v>142</v>
      </c>
      <c r="B9" s="43" t="s">
        <v>7</v>
      </c>
      <c r="C9" s="11">
        <v>5000</v>
      </c>
    </row>
    <row r="10" spans="1:3" ht="15.75">
      <c r="A10" s="353" t="s">
        <v>148</v>
      </c>
      <c r="B10" s="43" t="s">
        <v>21</v>
      </c>
      <c r="C10" s="11">
        <v>6236</v>
      </c>
    </row>
    <row r="11" spans="1:3" ht="15.75">
      <c r="A11" s="353" t="s">
        <v>151</v>
      </c>
      <c r="B11" s="43" t="s">
        <v>5</v>
      </c>
      <c r="C11" s="11">
        <v>60000</v>
      </c>
    </row>
    <row r="12" spans="1:3" ht="15.75">
      <c r="A12" s="353" t="s">
        <v>158</v>
      </c>
      <c r="B12" s="43" t="s">
        <v>1351</v>
      </c>
      <c r="C12" s="11">
        <v>300000</v>
      </c>
    </row>
    <row r="13" spans="1:3" ht="15.75">
      <c r="A13" s="353" t="s">
        <v>163</v>
      </c>
      <c r="B13" s="188" t="s">
        <v>9</v>
      </c>
      <c r="C13" s="11">
        <v>1000</v>
      </c>
    </row>
    <row r="14" spans="1:3" ht="15.75">
      <c r="A14" s="353" t="s">
        <v>949</v>
      </c>
      <c r="B14" s="188" t="s">
        <v>10</v>
      </c>
      <c r="C14" s="11">
        <v>60000</v>
      </c>
    </row>
    <row r="15" spans="1:3" ht="15.75">
      <c r="A15" s="353" t="s">
        <v>952</v>
      </c>
      <c r="B15" s="188" t="s">
        <v>11</v>
      </c>
      <c r="C15" s="11">
        <v>13500</v>
      </c>
    </row>
    <row r="16" spans="1:3" ht="15.75">
      <c r="A16" s="353" t="s">
        <v>954</v>
      </c>
      <c r="B16" s="354" t="s">
        <v>12</v>
      </c>
      <c r="C16" s="11">
        <v>175000</v>
      </c>
    </row>
    <row r="17" spans="1:3" ht="15.75">
      <c r="A17" s="353" t="s">
        <v>955</v>
      </c>
      <c r="B17" s="354" t="s">
        <v>13</v>
      </c>
      <c r="C17" s="11">
        <v>175000</v>
      </c>
    </row>
    <row r="18" spans="1:3" ht="15.75">
      <c r="A18" s="353" t="s">
        <v>959</v>
      </c>
      <c r="B18" s="354" t="s">
        <v>14</v>
      </c>
      <c r="C18" s="11">
        <v>150000</v>
      </c>
    </row>
    <row r="19" spans="1:3" ht="15.75">
      <c r="A19" s="353" t="s">
        <v>961</v>
      </c>
      <c r="B19" s="354" t="s">
        <v>15</v>
      </c>
      <c r="C19" s="11">
        <v>20000</v>
      </c>
    </row>
    <row r="20" spans="1:3" ht="15.75">
      <c r="A20" s="353" t="s">
        <v>964</v>
      </c>
      <c r="B20" s="354" t="s">
        <v>16</v>
      </c>
      <c r="C20" s="11">
        <v>15000</v>
      </c>
    </row>
    <row r="21" spans="1:3" ht="15.75">
      <c r="A21" s="353" t="s">
        <v>967</v>
      </c>
      <c r="B21" s="354" t="s">
        <v>20</v>
      </c>
      <c r="C21" s="11">
        <v>110000</v>
      </c>
    </row>
    <row r="22" spans="1:3" ht="15.75">
      <c r="A22" s="353" t="s">
        <v>968</v>
      </c>
      <c r="B22" s="354" t="s">
        <v>17</v>
      </c>
      <c r="C22" s="11">
        <v>200000</v>
      </c>
    </row>
    <row r="23" spans="1:3" ht="15.75">
      <c r="A23" s="353" t="s">
        <v>969</v>
      </c>
      <c r="B23" s="354" t="s">
        <v>110</v>
      </c>
      <c r="C23" s="11">
        <v>35000</v>
      </c>
    </row>
    <row r="24" spans="1:3" ht="15.75">
      <c r="A24" s="353" t="s">
        <v>973</v>
      </c>
      <c r="B24" s="354" t="s">
        <v>18</v>
      </c>
      <c r="C24" s="11">
        <v>6000</v>
      </c>
    </row>
    <row r="25" spans="1:3" ht="15.75">
      <c r="A25" s="353" t="s">
        <v>974</v>
      </c>
      <c r="B25" s="354" t="s">
        <v>19</v>
      </c>
      <c r="C25" s="11">
        <v>8000</v>
      </c>
    </row>
    <row r="26" spans="1:3" ht="15.75">
      <c r="A26" s="353" t="s">
        <v>975</v>
      </c>
      <c r="B26" s="354" t="s">
        <v>1350</v>
      </c>
      <c r="C26" s="11">
        <v>38000</v>
      </c>
    </row>
    <row r="27" spans="1:3" ht="15.75">
      <c r="A27" s="353" t="s">
        <v>1700</v>
      </c>
      <c r="B27" s="354" t="s">
        <v>1346</v>
      </c>
      <c r="C27" s="11">
        <v>9000</v>
      </c>
    </row>
    <row r="28" spans="1:3" ht="15.75">
      <c r="A28" s="353" t="s">
        <v>1701</v>
      </c>
      <c r="B28" s="354" t="s">
        <v>1347</v>
      </c>
      <c r="C28" s="11">
        <v>8000</v>
      </c>
    </row>
    <row r="29" spans="1:3" ht="15.75">
      <c r="A29" s="353" t="s">
        <v>1702</v>
      </c>
      <c r="B29" s="354" t="s">
        <v>23</v>
      </c>
      <c r="C29" s="11">
        <v>5500</v>
      </c>
    </row>
    <row r="30" spans="1:3" ht="15.75">
      <c r="A30" s="353" t="s">
        <v>1703</v>
      </c>
      <c r="B30" s="43" t="s">
        <v>1461</v>
      </c>
      <c r="C30" s="11">
        <f>SUM(C9:C29)</f>
        <v>1400236</v>
      </c>
    </row>
    <row r="31" spans="1:3" ht="15.75">
      <c r="A31" s="353" t="s">
        <v>1704</v>
      </c>
      <c r="B31" s="43" t="s">
        <v>111</v>
      </c>
      <c r="C31" s="11">
        <f>C30*0.2</f>
        <v>280047.2</v>
      </c>
    </row>
    <row r="32" spans="1:3" ht="15.75">
      <c r="A32" s="353" t="s">
        <v>1705</v>
      </c>
      <c r="B32" s="42" t="s">
        <v>6</v>
      </c>
      <c r="C32" s="12">
        <f>SUM(C30:C31)</f>
        <v>1680283.2</v>
      </c>
    </row>
    <row r="33" spans="1:2" ht="31.5">
      <c r="A33" s="353" t="s">
        <v>1706</v>
      </c>
      <c r="B33" s="108" t="s">
        <v>1348</v>
      </c>
    </row>
  </sheetData>
  <mergeCells count="4">
    <mergeCell ref="A5:C5"/>
    <mergeCell ref="A3:C3"/>
    <mergeCell ref="B1:C1"/>
    <mergeCell ref="A4:C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K18"/>
  <sheetViews>
    <sheetView workbookViewId="0" topLeftCell="A1">
      <selection activeCell="C12" sqref="C12"/>
    </sheetView>
  </sheetViews>
  <sheetFormatPr defaultColWidth="9.140625" defaultRowHeight="12.75"/>
  <cols>
    <col min="1" max="1" width="29.421875" style="81" customWidth="1"/>
    <col min="2" max="2" width="15.7109375" style="81" customWidth="1"/>
    <col min="3" max="3" width="14.421875" style="81" customWidth="1"/>
    <col min="4" max="4" width="14.28125" style="81" customWidth="1"/>
    <col min="5" max="5" width="16.140625" style="81" customWidth="1"/>
    <col min="6" max="6" width="15.140625" style="81" customWidth="1"/>
    <col min="7" max="7" width="13.57421875" style="81" customWidth="1"/>
    <col min="8" max="8" width="12.421875" style="81" customWidth="1"/>
    <col min="9" max="9" width="13.140625" style="81" customWidth="1"/>
    <col min="10" max="10" width="13.28125" style="81" customWidth="1"/>
    <col min="11" max="11" width="12.7109375" style="81" customWidth="1"/>
    <col min="12" max="16384" width="10.28125" style="81" customWidth="1"/>
  </cols>
  <sheetData>
    <row r="1" spans="6:8" ht="15.75">
      <c r="F1" s="412" t="s">
        <v>1714</v>
      </c>
      <c r="G1" s="412"/>
      <c r="H1" s="412"/>
    </row>
    <row r="2" spans="1:8" ht="15.75">
      <c r="A2" s="413" t="s">
        <v>354</v>
      </c>
      <c r="B2" s="413"/>
      <c r="C2" s="413"/>
      <c r="D2" s="413"/>
      <c r="E2" s="413"/>
      <c r="F2" s="413"/>
      <c r="G2" s="413"/>
      <c r="H2" s="413"/>
    </row>
    <row r="3" spans="1:8" s="83" customFormat="1" ht="15.75">
      <c r="A3" s="413" t="s">
        <v>519</v>
      </c>
      <c r="B3" s="413"/>
      <c r="C3" s="413"/>
      <c r="D3" s="413"/>
      <c r="E3" s="413"/>
      <c r="F3" s="413"/>
      <c r="G3" s="413"/>
      <c r="H3" s="413"/>
    </row>
    <row r="4" spans="1:8" s="83" customFormat="1" ht="15.75">
      <c r="A4" s="413" t="s">
        <v>1770</v>
      </c>
      <c r="B4" s="413"/>
      <c r="C4" s="413"/>
      <c r="D4" s="413"/>
      <c r="E4" s="413"/>
      <c r="F4" s="413"/>
      <c r="G4" s="413"/>
      <c r="H4" s="413"/>
    </row>
    <row r="5" spans="1:11" s="84" customFormat="1" ht="15.75">
      <c r="A5" s="413" t="s">
        <v>1268</v>
      </c>
      <c r="B5" s="413"/>
      <c r="C5" s="413"/>
      <c r="D5" s="413"/>
      <c r="E5" s="413"/>
      <c r="F5" s="413"/>
      <c r="G5" s="413"/>
      <c r="H5" s="413"/>
      <c r="I5" s="82"/>
      <c r="J5" s="82"/>
      <c r="K5" s="82"/>
    </row>
    <row r="6" spans="1:5" ht="15.75">
      <c r="A6" s="85"/>
      <c r="B6" s="85"/>
      <c r="C6" s="85"/>
      <c r="D6" s="85"/>
      <c r="E6" s="85"/>
    </row>
    <row r="7" spans="1:8" s="86" customFormat="1" ht="29.25" customHeight="1">
      <c r="A7" s="414" t="s">
        <v>1269</v>
      </c>
      <c r="B7" s="414" t="s">
        <v>1264</v>
      </c>
      <c r="C7" s="414" t="s">
        <v>1288</v>
      </c>
      <c r="D7" s="414" t="s">
        <v>1257</v>
      </c>
      <c r="E7" s="414" t="s">
        <v>507</v>
      </c>
      <c r="F7" s="414" t="s">
        <v>1209</v>
      </c>
      <c r="G7" s="415" t="s">
        <v>1265</v>
      </c>
      <c r="H7" s="414" t="s">
        <v>360</v>
      </c>
    </row>
    <row r="8" spans="1:8" s="86" customFormat="1" ht="33.75" customHeight="1">
      <c r="A8" s="414"/>
      <c r="B8" s="414"/>
      <c r="C8" s="414"/>
      <c r="D8" s="414"/>
      <c r="E8" s="414"/>
      <c r="F8" s="414"/>
      <c r="G8" s="416"/>
      <c r="H8" s="414"/>
    </row>
    <row r="9" spans="1:8" s="86" customFormat="1" ht="16.5" customHeight="1">
      <c r="A9" s="87"/>
      <c r="B9" s="87"/>
      <c r="C9" s="87"/>
      <c r="D9" s="87"/>
      <c r="E9" s="87"/>
      <c r="F9" s="87"/>
      <c r="G9" s="87"/>
      <c r="H9" s="87"/>
    </row>
    <row r="10" spans="1:8" ht="24.75" customHeight="1">
      <c r="A10" s="100" t="s">
        <v>1258</v>
      </c>
      <c r="B10" s="95">
        <f>'m-ph'!D13</f>
        <v>27670</v>
      </c>
      <c r="C10" s="95">
        <f>'m-ph'!D14</f>
        <v>1300</v>
      </c>
      <c r="D10" s="95">
        <f>'m-ph'!D15</f>
        <v>300</v>
      </c>
      <c r="E10" s="95">
        <f>'m-ph'!D16</f>
        <v>14483</v>
      </c>
      <c r="F10" s="95">
        <f>'m-ph'!D17</f>
        <v>0</v>
      </c>
      <c r="G10" s="95">
        <f>'m-ph'!D18</f>
        <v>3686</v>
      </c>
      <c r="H10" s="95">
        <f>SUM(B10:G10)</f>
        <v>47439</v>
      </c>
    </row>
    <row r="11" spans="1:8" ht="24.75" customHeight="1">
      <c r="A11" s="93" t="s">
        <v>1260</v>
      </c>
      <c r="B11" s="94"/>
      <c r="C11" s="94"/>
      <c r="D11" s="94"/>
      <c r="E11" s="94"/>
      <c r="F11" s="94"/>
      <c r="G11" s="94"/>
      <c r="H11" s="95">
        <f aca="true" t="shared" si="0" ref="H11:H16">SUM(B11:F11)</f>
        <v>0</v>
      </c>
    </row>
    <row r="12" spans="1:8" ht="24.75" customHeight="1">
      <c r="A12" s="93" t="s">
        <v>1261</v>
      </c>
      <c r="B12" s="94"/>
      <c r="C12" s="94"/>
      <c r="D12" s="94"/>
      <c r="E12" s="94"/>
      <c r="F12" s="198"/>
      <c r="G12" s="94"/>
      <c r="H12" s="95">
        <f t="shared" si="0"/>
        <v>0</v>
      </c>
    </row>
    <row r="13" spans="1:8" ht="24.75" customHeight="1">
      <c r="A13" s="93" t="s">
        <v>1262</v>
      </c>
      <c r="B13" s="94"/>
      <c r="C13" s="94"/>
      <c r="D13" s="94"/>
      <c r="E13" s="94"/>
      <c r="F13" s="94"/>
      <c r="G13" s="94"/>
      <c r="H13" s="95">
        <f t="shared" si="0"/>
        <v>0</v>
      </c>
    </row>
    <row r="14" spans="1:8" ht="24.75" customHeight="1">
      <c r="A14" s="93" t="s">
        <v>1263</v>
      </c>
      <c r="B14" s="94"/>
      <c r="C14" s="94"/>
      <c r="D14" s="94"/>
      <c r="E14" s="94"/>
      <c r="F14" s="94"/>
      <c r="G14" s="94"/>
      <c r="H14" s="95">
        <f t="shared" si="0"/>
        <v>0</v>
      </c>
    </row>
    <row r="15" spans="1:8" ht="24.75" customHeight="1">
      <c r="A15" s="93" t="s">
        <v>504</v>
      </c>
      <c r="B15" s="94"/>
      <c r="C15" s="94"/>
      <c r="D15" s="94"/>
      <c r="E15" s="94"/>
      <c r="F15" s="94"/>
      <c r="G15" s="94"/>
      <c r="H15" s="95">
        <f t="shared" si="0"/>
        <v>0</v>
      </c>
    </row>
    <row r="16" spans="1:8" ht="24.75" customHeight="1">
      <c r="A16" s="96" t="s">
        <v>1329</v>
      </c>
      <c r="B16" s="94"/>
      <c r="C16" s="94"/>
      <c r="D16" s="94"/>
      <c r="E16" s="94"/>
      <c r="F16" s="198"/>
      <c r="G16" s="94"/>
      <c r="H16" s="95">
        <f t="shared" si="0"/>
        <v>0</v>
      </c>
    </row>
    <row r="17" spans="1:8" s="84" customFormat="1" ht="24.75" customHeight="1">
      <c r="A17" s="97" t="s">
        <v>1259</v>
      </c>
      <c r="B17" s="98">
        <f aca="true" t="shared" si="1" ref="B17:H17">SUM(B11:B16)</f>
        <v>0</v>
      </c>
      <c r="C17" s="98">
        <f t="shared" si="1"/>
        <v>0</v>
      </c>
      <c r="D17" s="98">
        <f t="shared" si="1"/>
        <v>0</v>
      </c>
      <c r="E17" s="98">
        <f t="shared" si="1"/>
        <v>0</v>
      </c>
      <c r="F17" s="98">
        <f>SUM(F11:F16)</f>
        <v>0</v>
      </c>
      <c r="G17" s="98">
        <f t="shared" si="1"/>
        <v>0</v>
      </c>
      <c r="H17" s="99">
        <f t="shared" si="1"/>
        <v>0</v>
      </c>
    </row>
    <row r="18" spans="1:8" ht="24.75" customHeight="1">
      <c r="A18" s="100" t="s">
        <v>353</v>
      </c>
      <c r="B18" s="95">
        <f aca="true" t="shared" si="2" ref="B18:H18">B10+B17</f>
        <v>27670</v>
      </c>
      <c r="C18" s="95">
        <f t="shared" si="2"/>
        <v>1300</v>
      </c>
      <c r="D18" s="95">
        <f t="shared" si="2"/>
        <v>300</v>
      </c>
      <c r="E18" s="95">
        <f t="shared" si="2"/>
        <v>14483</v>
      </c>
      <c r="F18" s="95">
        <f t="shared" si="2"/>
        <v>0</v>
      </c>
      <c r="G18" s="95">
        <f>G10+G17</f>
        <v>3686</v>
      </c>
      <c r="H18" s="95">
        <f t="shared" si="2"/>
        <v>47439</v>
      </c>
    </row>
  </sheetData>
  <mergeCells count="13">
    <mergeCell ref="A5:H5"/>
    <mergeCell ref="A7:A8"/>
    <mergeCell ref="B7:B8"/>
    <mergeCell ref="C7:C8"/>
    <mergeCell ref="D7:D8"/>
    <mergeCell ref="E7:E8"/>
    <mergeCell ref="F7:F8"/>
    <mergeCell ref="H7:H8"/>
    <mergeCell ref="G7:G8"/>
    <mergeCell ref="F1:H1"/>
    <mergeCell ref="A2:H2"/>
    <mergeCell ref="A3:H3"/>
    <mergeCell ref="A4:H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50"/>
  </sheetPr>
  <dimension ref="A1:N39"/>
  <sheetViews>
    <sheetView workbookViewId="0" topLeftCell="E1">
      <selection activeCell="E11" sqref="E11"/>
    </sheetView>
  </sheetViews>
  <sheetFormatPr defaultColWidth="9.140625" defaultRowHeight="12.75"/>
  <cols>
    <col min="1" max="1" width="3.421875" style="1" customWidth="1"/>
    <col min="2" max="2" width="16.8515625" style="1" customWidth="1"/>
    <col min="3" max="3" width="9.140625" style="1" customWidth="1"/>
    <col min="4" max="4" width="17.140625" style="1" customWidth="1"/>
    <col min="5" max="6" width="25.00390625" style="1" customWidth="1"/>
    <col min="7" max="7" width="8.57421875" style="1" customWidth="1"/>
    <col min="8" max="8" width="11.140625" style="1" customWidth="1"/>
    <col min="9" max="9" width="10.7109375" style="1" customWidth="1"/>
    <col min="10" max="10" width="8.421875" style="1" bestFit="1" customWidth="1"/>
    <col min="11" max="11" width="12.8515625" style="1" bestFit="1" customWidth="1"/>
    <col min="12" max="12" width="12.421875" style="1" bestFit="1" customWidth="1"/>
    <col min="13" max="13" width="11.57421875" style="1" customWidth="1"/>
    <col min="14" max="14" width="11.140625" style="1" customWidth="1"/>
    <col min="15" max="16384" width="9.140625" style="1" customWidth="1"/>
  </cols>
  <sheetData>
    <row r="1" spans="1:14" ht="15.75">
      <c r="A1" s="491"/>
      <c r="B1" s="491"/>
      <c r="C1" s="491"/>
      <c r="D1" s="491"/>
      <c r="E1" s="491"/>
      <c r="F1" s="491"/>
      <c r="G1" s="491"/>
      <c r="H1" s="491"/>
      <c r="I1" s="491"/>
      <c r="J1" s="491" t="s">
        <v>344</v>
      </c>
      <c r="K1" s="491"/>
      <c r="L1" s="491"/>
      <c r="M1" s="491"/>
      <c r="N1" s="491"/>
    </row>
    <row r="2" spans="1:14" ht="15.75">
      <c r="A2" s="396" t="s">
        <v>1184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</row>
    <row r="3" spans="1:14" ht="15.75">
      <c r="A3" s="396" t="s">
        <v>1185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</row>
    <row r="4" spans="1:14" ht="15.75">
      <c r="A4" s="398" t="s">
        <v>822</v>
      </c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</row>
    <row r="5" spans="2:10" ht="15.75">
      <c r="B5" s="41"/>
      <c r="C5" s="41"/>
      <c r="D5" s="23"/>
      <c r="E5" s="23"/>
      <c r="F5" s="23"/>
      <c r="G5" s="41"/>
      <c r="H5" s="41"/>
      <c r="I5" s="41"/>
      <c r="J5" s="41"/>
    </row>
    <row r="6" spans="1:14" ht="15.75" customHeight="1">
      <c r="A6" s="484" t="s">
        <v>136</v>
      </c>
      <c r="B6" s="481" t="s">
        <v>1140</v>
      </c>
      <c r="C6" s="481" t="s">
        <v>813</v>
      </c>
      <c r="D6" s="486" t="s">
        <v>1468</v>
      </c>
      <c r="E6" s="487"/>
      <c r="F6" s="488"/>
      <c r="G6" s="489" t="s">
        <v>821</v>
      </c>
      <c r="H6" s="481" t="s">
        <v>814</v>
      </c>
      <c r="I6" s="481" t="s">
        <v>815</v>
      </c>
      <c r="J6" s="481" t="s">
        <v>816</v>
      </c>
      <c r="K6" s="481" t="s">
        <v>823</v>
      </c>
      <c r="L6" s="483" t="s">
        <v>1141</v>
      </c>
      <c r="M6" s="483" t="s">
        <v>1142</v>
      </c>
      <c r="N6" s="472" t="s">
        <v>1143</v>
      </c>
    </row>
    <row r="7" spans="1:14" ht="35.25" customHeight="1">
      <c r="A7" s="485"/>
      <c r="B7" s="482"/>
      <c r="C7" s="482"/>
      <c r="D7" s="217" t="s">
        <v>1469</v>
      </c>
      <c r="E7" s="217" t="s">
        <v>1470</v>
      </c>
      <c r="F7" s="217" t="s">
        <v>812</v>
      </c>
      <c r="G7" s="490"/>
      <c r="H7" s="482"/>
      <c r="I7" s="482"/>
      <c r="J7" s="482"/>
      <c r="K7" s="482"/>
      <c r="L7" s="483"/>
      <c r="M7" s="483"/>
      <c r="N7" s="472"/>
    </row>
    <row r="8" spans="1:11" ht="10.5" customHeight="1">
      <c r="A8" s="224"/>
      <c r="B8" s="220"/>
      <c r="C8" s="220"/>
      <c r="D8" s="221"/>
      <c r="E8" s="221"/>
      <c r="F8" s="221"/>
      <c r="G8" s="220"/>
      <c r="H8" s="220"/>
      <c r="I8" s="220"/>
      <c r="J8" s="220"/>
      <c r="K8" s="220"/>
    </row>
    <row r="9" spans="1:10" ht="15.75">
      <c r="A9" s="8" t="s">
        <v>828</v>
      </c>
      <c r="B9" s="220"/>
      <c r="C9" s="220"/>
      <c r="D9" s="221"/>
      <c r="E9" s="221"/>
      <c r="F9" s="221"/>
      <c r="G9" s="220"/>
      <c r="H9" s="220"/>
      <c r="I9" s="220"/>
      <c r="J9" s="220"/>
    </row>
    <row r="10" spans="1:10" ht="9" customHeight="1">
      <c r="A10" s="8"/>
      <c r="B10" s="220"/>
      <c r="C10" s="220"/>
      <c r="D10" s="221"/>
      <c r="E10" s="221"/>
      <c r="F10" s="221"/>
      <c r="G10" s="220"/>
      <c r="H10" s="220"/>
      <c r="I10" s="220"/>
      <c r="J10" s="220"/>
    </row>
    <row r="11" spans="1:10" ht="15.75">
      <c r="A11" s="8" t="s">
        <v>1186</v>
      </c>
      <c r="B11" s="220"/>
      <c r="C11" s="220"/>
      <c r="D11" s="221"/>
      <c r="E11" s="221"/>
      <c r="F11" s="221"/>
      <c r="G11" s="220"/>
      <c r="H11" s="220"/>
      <c r="I11" s="220"/>
      <c r="J11" s="220"/>
    </row>
    <row r="12" spans="1:14" ht="45">
      <c r="A12" s="323" t="s">
        <v>142</v>
      </c>
      <c r="B12" s="323" t="s">
        <v>817</v>
      </c>
      <c r="C12" s="323" t="s">
        <v>818</v>
      </c>
      <c r="D12" s="325" t="s">
        <v>1144</v>
      </c>
      <c r="E12" s="323" t="s">
        <v>819</v>
      </c>
      <c r="F12" s="323" t="s">
        <v>820</v>
      </c>
      <c r="G12" s="326">
        <v>60</v>
      </c>
      <c r="H12" s="327">
        <v>12973</v>
      </c>
      <c r="I12" s="327">
        <f>H12*G12/100-1</f>
        <v>7782.8</v>
      </c>
      <c r="J12" s="327">
        <f>H12-I12</f>
        <v>5190.2</v>
      </c>
      <c r="K12" s="328" t="s">
        <v>824</v>
      </c>
      <c r="L12" s="327">
        <v>7784</v>
      </c>
      <c r="M12" s="329" t="s">
        <v>1145</v>
      </c>
      <c r="N12" s="330" t="s">
        <v>1420</v>
      </c>
    </row>
    <row r="13" spans="1:12" ht="9.75" customHeight="1">
      <c r="A13" s="219"/>
      <c r="B13" s="219"/>
      <c r="C13" s="219"/>
      <c r="D13" s="218"/>
      <c r="E13" s="219"/>
      <c r="F13" s="219"/>
      <c r="G13" s="222"/>
      <c r="H13" s="63"/>
      <c r="I13" s="63"/>
      <c r="J13" s="63"/>
      <c r="K13" s="223"/>
      <c r="L13" s="63"/>
    </row>
    <row r="14" spans="1:12" ht="15.75">
      <c r="A14" s="471" t="s">
        <v>1187</v>
      </c>
      <c r="B14" s="471"/>
      <c r="C14" s="471"/>
      <c r="D14" s="471"/>
      <c r="E14" s="219"/>
      <c r="F14" s="219"/>
      <c r="G14" s="63"/>
      <c r="H14" s="63"/>
      <c r="I14" s="63"/>
      <c r="J14" s="63"/>
      <c r="L14" s="63"/>
    </row>
    <row r="15" spans="1:14" ht="45">
      <c r="A15" s="323" t="s">
        <v>148</v>
      </c>
      <c r="B15" s="323" t="s">
        <v>1147</v>
      </c>
      <c r="C15" s="323" t="s">
        <v>1148</v>
      </c>
      <c r="D15" s="324" t="s">
        <v>1149</v>
      </c>
      <c r="E15" s="323" t="s">
        <v>1150</v>
      </c>
      <c r="F15" s="323" t="s">
        <v>1151</v>
      </c>
      <c r="G15" s="327">
        <v>50</v>
      </c>
      <c r="H15" s="327">
        <v>13420</v>
      </c>
      <c r="I15" s="327">
        <v>6710</v>
      </c>
      <c r="J15" s="327">
        <f>H15-I15</f>
        <v>6710</v>
      </c>
      <c r="K15" s="323" t="s">
        <v>1152</v>
      </c>
      <c r="L15" s="327">
        <v>6699</v>
      </c>
      <c r="M15" s="264" t="s">
        <v>1153</v>
      </c>
      <c r="N15" s="330" t="s">
        <v>1420</v>
      </c>
    </row>
    <row r="16" spans="1:14" s="172" customFormat="1" ht="30">
      <c r="A16" s="323" t="s">
        <v>151</v>
      </c>
      <c r="B16" s="323" t="s">
        <v>1154</v>
      </c>
      <c r="C16" s="323" t="s">
        <v>1155</v>
      </c>
      <c r="D16" s="324" t="s">
        <v>1156</v>
      </c>
      <c r="E16" s="323" t="s">
        <v>1157</v>
      </c>
      <c r="F16" s="323" t="s">
        <v>1158</v>
      </c>
      <c r="G16" s="327">
        <v>92</v>
      </c>
      <c r="H16" s="327">
        <v>10000</v>
      </c>
      <c r="I16" s="327">
        <v>9200</v>
      </c>
      <c r="J16" s="327">
        <f>H16-I16</f>
        <v>800</v>
      </c>
      <c r="K16" s="328" t="s">
        <v>824</v>
      </c>
      <c r="L16" s="341" t="s">
        <v>1188</v>
      </c>
      <c r="M16" s="331"/>
      <c r="N16" s="331"/>
    </row>
    <row r="17" spans="1:14" s="334" customFormat="1" ht="30">
      <c r="A17" s="468" t="s">
        <v>158</v>
      </c>
      <c r="B17" s="468" t="s">
        <v>817</v>
      </c>
      <c r="C17" s="468" t="s">
        <v>1159</v>
      </c>
      <c r="D17" s="473" t="s">
        <v>1160</v>
      </c>
      <c r="E17" s="468" t="s">
        <v>1161</v>
      </c>
      <c r="F17" s="332" t="s">
        <v>1162</v>
      </c>
      <c r="G17" s="333">
        <v>73.78</v>
      </c>
      <c r="H17" s="333">
        <v>719295</v>
      </c>
      <c r="I17" s="333">
        <v>530666</v>
      </c>
      <c r="J17" s="333">
        <f>H17-I17</f>
        <v>188629</v>
      </c>
      <c r="K17" s="475" t="s">
        <v>824</v>
      </c>
      <c r="L17" s="477">
        <v>489883</v>
      </c>
      <c r="M17" s="479"/>
      <c r="N17" s="479"/>
    </row>
    <row r="18" spans="1:14" s="334" customFormat="1" ht="30">
      <c r="A18" s="469"/>
      <c r="B18" s="469"/>
      <c r="C18" s="469"/>
      <c r="D18" s="474"/>
      <c r="E18" s="469"/>
      <c r="F18" s="332" t="s">
        <v>1163</v>
      </c>
      <c r="G18" s="333">
        <v>74</v>
      </c>
      <c r="H18" s="333">
        <v>671315</v>
      </c>
      <c r="I18" s="333">
        <v>489483</v>
      </c>
      <c r="J18" s="333">
        <v>181432</v>
      </c>
      <c r="K18" s="476"/>
      <c r="L18" s="478"/>
      <c r="M18" s="480"/>
      <c r="N18" s="480"/>
    </row>
    <row r="19" spans="1:14" s="172" customFormat="1" ht="60">
      <c r="A19" s="332" t="s">
        <v>163</v>
      </c>
      <c r="B19" s="323" t="s">
        <v>1146</v>
      </c>
      <c r="C19" s="323" t="s">
        <v>1420</v>
      </c>
      <c r="D19" s="324" t="s">
        <v>1420</v>
      </c>
      <c r="E19" s="323" t="s">
        <v>1164</v>
      </c>
      <c r="F19" s="323" t="s">
        <v>1165</v>
      </c>
      <c r="G19" s="327">
        <v>100</v>
      </c>
      <c r="H19" s="327">
        <v>110</v>
      </c>
      <c r="I19" s="327">
        <v>110</v>
      </c>
      <c r="J19" s="328" t="s">
        <v>1420</v>
      </c>
      <c r="K19" s="328" t="s">
        <v>1420</v>
      </c>
      <c r="L19" s="327">
        <v>110</v>
      </c>
      <c r="M19" s="335" t="s">
        <v>1166</v>
      </c>
      <c r="N19" s="265">
        <v>110</v>
      </c>
    </row>
    <row r="20" spans="1:14" s="172" customFormat="1" ht="45">
      <c r="A20" s="332" t="s">
        <v>949</v>
      </c>
      <c r="B20" s="323" t="s">
        <v>1167</v>
      </c>
      <c r="C20" s="323" t="s">
        <v>1420</v>
      </c>
      <c r="D20" s="323" t="s">
        <v>1168</v>
      </c>
      <c r="E20" s="324" t="s">
        <v>1169</v>
      </c>
      <c r="F20" s="323" t="s">
        <v>1170</v>
      </c>
      <c r="G20" s="327">
        <v>50</v>
      </c>
      <c r="H20" s="327">
        <v>2280</v>
      </c>
      <c r="I20" s="327">
        <v>1140</v>
      </c>
      <c r="J20" s="327">
        <v>1140</v>
      </c>
      <c r="K20" s="325" t="s">
        <v>1171</v>
      </c>
      <c r="L20" s="327">
        <v>1140</v>
      </c>
      <c r="M20" s="151" t="s">
        <v>1172</v>
      </c>
      <c r="N20" s="330" t="s">
        <v>1420</v>
      </c>
    </row>
    <row r="21" spans="1:14" s="172" customFormat="1" ht="45">
      <c r="A21" s="332" t="s">
        <v>952</v>
      </c>
      <c r="B21" s="323" t="s">
        <v>1167</v>
      </c>
      <c r="C21" s="323" t="s">
        <v>1420</v>
      </c>
      <c r="D21" s="323" t="s">
        <v>1173</v>
      </c>
      <c r="E21" s="323" t="s">
        <v>1174</v>
      </c>
      <c r="F21" s="323" t="s">
        <v>1175</v>
      </c>
      <c r="G21" s="327">
        <v>100</v>
      </c>
      <c r="H21" s="327">
        <v>5529</v>
      </c>
      <c r="I21" s="327">
        <v>5529</v>
      </c>
      <c r="J21" s="328" t="s">
        <v>1420</v>
      </c>
      <c r="K21" s="328" t="s">
        <v>1420</v>
      </c>
      <c r="L21" s="327">
        <v>5529</v>
      </c>
      <c r="M21" s="330" t="s">
        <v>1420</v>
      </c>
      <c r="N21" s="330" t="s">
        <v>1420</v>
      </c>
    </row>
    <row r="22" spans="1:14" ht="15.75">
      <c r="A22" s="323"/>
      <c r="B22" s="470" t="s">
        <v>1176</v>
      </c>
      <c r="C22" s="470"/>
      <c r="D22" s="470"/>
      <c r="E22" s="50"/>
      <c r="F22" s="50"/>
      <c r="G22" s="336"/>
      <c r="H22" s="336">
        <f>SUM(H12:H21)-H17</f>
        <v>715627</v>
      </c>
      <c r="I22" s="336">
        <f>SUM(I12:I21)-I17</f>
        <v>519954.80000000005</v>
      </c>
      <c r="J22" s="336">
        <f>SUM(J12:J21)-J17</f>
        <v>195272.2</v>
      </c>
      <c r="K22" s="336">
        <f>SUM(K12:K21)</f>
        <v>0</v>
      </c>
      <c r="L22" s="336">
        <f>SUM(L12:L21)</f>
        <v>511145</v>
      </c>
      <c r="M22" s="336"/>
      <c r="N22" s="336">
        <f>SUM(N12:N21)</f>
        <v>110</v>
      </c>
    </row>
    <row r="23" spans="1:14" ht="10.5" customHeight="1">
      <c r="A23" s="220"/>
      <c r="B23" s="337"/>
      <c r="C23" s="337"/>
      <c r="D23" s="337"/>
      <c r="E23" s="112"/>
      <c r="F23" s="112"/>
      <c r="G23" s="118"/>
      <c r="H23" s="118"/>
      <c r="I23" s="118"/>
      <c r="J23" s="118"/>
      <c r="K23" s="118"/>
      <c r="L23" s="118"/>
      <c r="M23" s="118"/>
      <c r="N23" s="118"/>
    </row>
    <row r="24" spans="1:14" ht="15.75">
      <c r="A24" s="471" t="s">
        <v>1177</v>
      </c>
      <c r="B24" s="471"/>
      <c r="C24" s="471"/>
      <c r="D24" s="471"/>
      <c r="E24" s="471"/>
      <c r="F24" s="471"/>
      <c r="G24" s="64"/>
      <c r="H24" s="64"/>
      <c r="I24" s="64"/>
      <c r="J24" s="64"/>
      <c r="K24" s="338"/>
      <c r="L24" s="63"/>
      <c r="M24" s="15"/>
      <c r="N24" s="15"/>
    </row>
    <row r="25" spans="1:14" ht="75">
      <c r="A25" s="339" t="s">
        <v>954</v>
      </c>
      <c r="B25" s="323" t="s">
        <v>450</v>
      </c>
      <c r="C25" s="264"/>
      <c r="D25" s="323" t="s">
        <v>1178</v>
      </c>
      <c r="E25" s="323" t="s">
        <v>1179</v>
      </c>
      <c r="F25" s="323" t="s">
        <v>1180</v>
      </c>
      <c r="G25" s="327">
        <v>65</v>
      </c>
      <c r="H25" s="327">
        <v>7639</v>
      </c>
      <c r="I25" s="327">
        <v>4950</v>
      </c>
      <c r="J25" s="327">
        <v>2689</v>
      </c>
      <c r="K25" s="340" t="s">
        <v>1181</v>
      </c>
      <c r="L25" s="327">
        <v>3465</v>
      </c>
      <c r="M25" s="329" t="s">
        <v>1182</v>
      </c>
      <c r="N25" s="323" t="s">
        <v>1420</v>
      </c>
    </row>
    <row r="26" spans="1:14" ht="15.75" customHeight="1">
      <c r="A26" s="342"/>
      <c r="B26" s="470" t="s">
        <v>1183</v>
      </c>
      <c r="C26" s="470"/>
      <c r="D26" s="470"/>
      <c r="E26" s="470"/>
      <c r="F26" s="470"/>
      <c r="G26" s="327"/>
      <c r="H26" s="336">
        <f>SUM(H25:H25)</f>
        <v>7639</v>
      </c>
      <c r="I26" s="336">
        <f>SUM(I25:I25)</f>
        <v>4950</v>
      </c>
      <c r="J26" s="336">
        <f>SUM(J25:J25)</f>
        <v>2689</v>
      </c>
      <c r="K26" s="336"/>
      <c r="L26" s="336">
        <f>SUM(L25:L25)</f>
        <v>3465</v>
      </c>
      <c r="M26" s="336"/>
      <c r="N26" s="336">
        <f>SUM(N25:N25)</f>
        <v>0</v>
      </c>
    </row>
    <row r="27" spans="1:12" ht="8.25" customHeight="1">
      <c r="A27" s="219"/>
      <c r="B27" s="343"/>
      <c r="C27" s="15"/>
      <c r="D27" s="15"/>
      <c r="E27" s="219"/>
      <c r="F27" s="219"/>
      <c r="G27" s="63"/>
      <c r="H27" s="63"/>
      <c r="I27" s="63"/>
      <c r="J27" s="63"/>
      <c r="K27" s="223"/>
      <c r="L27" s="63"/>
    </row>
    <row r="28" spans="1:14" ht="15.75">
      <c r="A28" s="256" t="s">
        <v>353</v>
      </c>
      <c r="B28" s="256"/>
      <c r="C28" s="256"/>
      <c r="D28" s="256"/>
      <c r="E28" s="256"/>
      <c r="F28" s="256"/>
      <c r="G28" s="336"/>
      <c r="H28" s="336">
        <f>H22+H26</f>
        <v>723266</v>
      </c>
      <c r="I28" s="336">
        <f>I22+I26</f>
        <v>524904.8</v>
      </c>
      <c r="J28" s="336">
        <f>J22+J26</f>
        <v>197961.2</v>
      </c>
      <c r="K28" s="336"/>
      <c r="L28" s="336">
        <f>L22+L26</f>
        <v>514610</v>
      </c>
      <c r="M28" s="336"/>
      <c r="N28" s="336">
        <f>N22+N26</f>
        <v>110</v>
      </c>
    </row>
    <row r="29" spans="1:10" ht="15.75">
      <c r="A29" s="15"/>
      <c r="B29" s="15"/>
      <c r="C29" s="15"/>
      <c r="D29" s="15"/>
      <c r="E29" s="15"/>
      <c r="F29" s="15"/>
      <c r="G29" s="63"/>
      <c r="H29" s="63"/>
      <c r="I29" s="63"/>
      <c r="J29" s="63"/>
    </row>
    <row r="30" spans="1:10" ht="15.75">
      <c r="A30" s="15"/>
      <c r="B30" s="15"/>
      <c r="C30" s="15"/>
      <c r="D30" s="15"/>
      <c r="E30" s="15"/>
      <c r="F30" s="15"/>
      <c r="G30" s="63"/>
      <c r="H30" s="63"/>
      <c r="I30" s="63"/>
      <c r="J30" s="63"/>
    </row>
    <row r="31" spans="1:10" ht="15.75">
      <c r="A31" s="15"/>
      <c r="B31" s="15"/>
      <c r="C31" s="15"/>
      <c r="D31" s="15"/>
      <c r="E31" s="15"/>
      <c r="F31" s="15"/>
      <c r="G31" s="63"/>
      <c r="H31" s="63"/>
      <c r="I31" s="63"/>
      <c r="J31" s="63"/>
    </row>
    <row r="32" spans="1:10" ht="15.75">
      <c r="A32" s="15"/>
      <c r="B32" s="15"/>
      <c r="C32" s="15"/>
      <c r="D32" s="15"/>
      <c r="E32" s="15"/>
      <c r="F32" s="15"/>
      <c r="G32" s="63"/>
      <c r="H32" s="63"/>
      <c r="I32" s="63"/>
      <c r="J32" s="63"/>
    </row>
    <row r="33" spans="1:10" ht="15.75">
      <c r="A33" s="15"/>
      <c r="B33" s="15"/>
      <c r="C33" s="15"/>
      <c r="D33" s="15"/>
      <c r="E33" s="15"/>
      <c r="F33" s="15"/>
      <c r="G33" s="63"/>
      <c r="H33" s="63"/>
      <c r="I33" s="63"/>
      <c r="J33" s="63"/>
    </row>
    <row r="34" spans="1:10" ht="15.75">
      <c r="A34" s="15"/>
      <c r="B34" s="15"/>
      <c r="C34" s="15"/>
      <c r="D34" s="15"/>
      <c r="E34" s="15"/>
      <c r="F34" s="15"/>
      <c r="G34" s="63"/>
      <c r="H34" s="63"/>
      <c r="I34" s="63"/>
      <c r="J34" s="63"/>
    </row>
    <row r="35" spans="1:10" ht="15.75">
      <c r="A35" s="15"/>
      <c r="B35" s="15"/>
      <c r="C35" s="15"/>
      <c r="D35" s="15"/>
      <c r="E35" s="15"/>
      <c r="F35" s="15"/>
      <c r="G35" s="63"/>
      <c r="H35" s="63"/>
      <c r="I35" s="63"/>
      <c r="J35" s="63"/>
    </row>
    <row r="36" spans="1:10" ht="15.75">
      <c r="A36" s="15"/>
      <c r="B36" s="15"/>
      <c r="C36" s="15"/>
      <c r="D36" s="15"/>
      <c r="E36" s="15"/>
      <c r="F36" s="15"/>
      <c r="G36" s="63"/>
      <c r="H36" s="63"/>
      <c r="I36" s="63"/>
      <c r="J36" s="63"/>
    </row>
    <row r="37" spans="1:10" ht="15.75">
      <c r="A37" s="15"/>
      <c r="B37" s="15"/>
      <c r="C37" s="15"/>
      <c r="D37" s="15"/>
      <c r="E37" s="15"/>
      <c r="F37" s="15"/>
      <c r="G37" s="63"/>
      <c r="H37" s="63"/>
      <c r="I37" s="63"/>
      <c r="J37" s="63"/>
    </row>
    <row r="38" spans="1:10" ht="15.75">
      <c r="A38" s="15"/>
      <c r="B38" s="15"/>
      <c r="C38" s="15"/>
      <c r="D38" s="15"/>
      <c r="E38" s="15"/>
      <c r="F38" s="15"/>
      <c r="G38" s="63"/>
      <c r="H38" s="63"/>
      <c r="I38" s="63"/>
      <c r="J38" s="63"/>
    </row>
    <row r="39" spans="2:10" ht="15.75">
      <c r="B39" s="15"/>
      <c r="C39" s="15"/>
      <c r="D39" s="15"/>
      <c r="E39" s="15"/>
      <c r="F39" s="15"/>
      <c r="G39" s="15"/>
      <c r="H39" s="15"/>
      <c r="I39" s="15"/>
      <c r="J39" s="15"/>
    </row>
  </sheetData>
  <mergeCells count="32">
    <mergeCell ref="A1:C1"/>
    <mergeCell ref="D1:F1"/>
    <mergeCell ref="G1:I1"/>
    <mergeCell ref="J1:N1"/>
    <mergeCell ref="A2:N2"/>
    <mergeCell ref="A3:N3"/>
    <mergeCell ref="A4:N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A24:F24"/>
    <mergeCell ref="B26:F26"/>
    <mergeCell ref="N6:N7"/>
    <mergeCell ref="A14:D14"/>
    <mergeCell ref="D17:D18"/>
    <mergeCell ref="E17:E18"/>
    <mergeCell ref="K17:K18"/>
    <mergeCell ref="L17:L18"/>
    <mergeCell ref="M17:M18"/>
    <mergeCell ref="N17:N18"/>
    <mergeCell ref="A17:A18"/>
    <mergeCell ref="B17:B18"/>
    <mergeCell ref="C17:C18"/>
    <mergeCell ref="B22:D22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E170"/>
  <sheetViews>
    <sheetView workbookViewId="0" topLeftCell="A50">
      <selection activeCell="A97" sqref="A97"/>
    </sheetView>
  </sheetViews>
  <sheetFormatPr defaultColWidth="9.140625" defaultRowHeight="14.25" customHeight="1"/>
  <cols>
    <col min="1" max="1" width="57.7109375" style="1" customWidth="1"/>
    <col min="2" max="2" width="10.00390625" style="1" customWidth="1"/>
    <col min="3" max="3" width="11.8515625" style="1" customWidth="1"/>
    <col min="4" max="4" width="9.57421875" style="1" customWidth="1"/>
    <col min="5" max="16384" width="9.140625" style="1" customWidth="1"/>
  </cols>
  <sheetData>
    <row r="1" spans="2:4" ht="14.25" customHeight="1">
      <c r="B1" s="410" t="s">
        <v>1715</v>
      </c>
      <c r="C1" s="410"/>
      <c r="D1" s="410"/>
    </row>
    <row r="2" spans="1:4" ht="14.25" customHeight="1">
      <c r="A2" s="396" t="s">
        <v>354</v>
      </c>
      <c r="B2" s="396"/>
      <c r="C2" s="396"/>
      <c r="D2" s="396"/>
    </row>
    <row r="3" spans="1:4" s="8" customFormat="1" ht="14.25" customHeight="1">
      <c r="A3" s="396" t="s">
        <v>519</v>
      </c>
      <c r="B3" s="396"/>
      <c r="C3" s="396"/>
      <c r="D3" s="396"/>
    </row>
    <row r="4" spans="1:4" s="8" customFormat="1" ht="14.25" customHeight="1">
      <c r="A4" s="396" t="s">
        <v>1771</v>
      </c>
      <c r="B4" s="396"/>
      <c r="C4" s="396"/>
      <c r="D4" s="396"/>
    </row>
    <row r="5" spans="1:4" ht="14.25" customHeight="1">
      <c r="A5" s="396" t="s">
        <v>1268</v>
      </c>
      <c r="B5" s="396"/>
      <c r="C5" s="396"/>
      <c r="D5" s="396"/>
    </row>
    <row r="6" spans="1:4" ht="15.75" customHeight="1">
      <c r="A6" s="3"/>
      <c r="B6" s="3"/>
      <c r="C6" s="3"/>
      <c r="D6" s="3"/>
    </row>
    <row r="7" spans="1:4" s="14" customFormat="1" ht="36.75" customHeight="1">
      <c r="A7" s="5" t="s">
        <v>1269</v>
      </c>
      <c r="B7" s="7" t="s">
        <v>520</v>
      </c>
      <c r="C7" s="7" t="s">
        <v>521</v>
      </c>
      <c r="D7" s="7" t="s">
        <v>522</v>
      </c>
    </row>
    <row r="8" spans="1:4" s="14" customFormat="1" ht="15.75">
      <c r="A8" s="51"/>
      <c r="B8" s="19"/>
      <c r="C8" s="19"/>
      <c r="D8" s="19"/>
    </row>
    <row r="9" s="14" customFormat="1" ht="14.25" customHeight="1">
      <c r="A9" s="78" t="s">
        <v>693</v>
      </c>
    </row>
    <row r="10" s="14" customFormat="1" ht="15.75">
      <c r="A10" s="78"/>
    </row>
    <row r="11" spans="1:3" s="14" customFormat="1" ht="14.25" customHeight="1">
      <c r="A11" s="48" t="s">
        <v>694</v>
      </c>
      <c r="B11" s="79"/>
      <c r="C11" s="79"/>
    </row>
    <row r="12" spans="1:3" s="14" customFormat="1" ht="14.25" customHeight="1">
      <c r="A12" s="80" t="s">
        <v>695</v>
      </c>
      <c r="B12" s="79"/>
      <c r="C12" s="79"/>
    </row>
    <row r="13" spans="1:4" s="14" customFormat="1" ht="14.25" customHeight="1">
      <c r="A13" s="25" t="s">
        <v>696</v>
      </c>
      <c r="B13" s="9">
        <v>657312</v>
      </c>
      <c r="C13" s="9">
        <v>167</v>
      </c>
      <c r="D13" s="9"/>
    </row>
    <row r="14" spans="1:4" s="14" customFormat="1" ht="14.25" customHeight="1">
      <c r="A14" s="1" t="s">
        <v>697</v>
      </c>
      <c r="B14" s="9">
        <v>1666</v>
      </c>
      <c r="C14" s="9"/>
      <c r="D14" s="9">
        <v>1000</v>
      </c>
    </row>
    <row r="15" spans="1:4" s="14" customFormat="1" ht="14.25" customHeight="1">
      <c r="A15" s="1" t="s">
        <v>703</v>
      </c>
      <c r="B15" s="9">
        <v>817</v>
      </c>
      <c r="C15" s="9">
        <v>21915</v>
      </c>
      <c r="D15" s="9">
        <v>26670</v>
      </c>
    </row>
    <row r="16" spans="1:4" s="14" customFormat="1" ht="14.25" customHeight="1">
      <c r="A16" s="1" t="s">
        <v>505</v>
      </c>
      <c r="B16" s="9">
        <v>1500</v>
      </c>
      <c r="C16" s="9">
        <v>374</v>
      </c>
      <c r="D16" s="9"/>
    </row>
    <row r="17" spans="1:4" s="14" customFormat="1" ht="14.25" customHeight="1">
      <c r="A17" s="8" t="s">
        <v>712</v>
      </c>
      <c r="B17" s="13">
        <f>SUM(B13:B16)</f>
        <v>661295</v>
      </c>
      <c r="C17" s="13">
        <f>SUM(C13:C16)</f>
        <v>22456</v>
      </c>
      <c r="D17" s="13">
        <f>SUM(D13:D16)</f>
        <v>27670</v>
      </c>
    </row>
    <row r="18" spans="2:4" s="14" customFormat="1" ht="14.25" customHeight="1">
      <c r="B18" s="79"/>
      <c r="C18" s="79"/>
      <c r="D18" s="79"/>
    </row>
    <row r="19" spans="1:4" s="14" customFormat="1" ht="14.25" customHeight="1">
      <c r="A19" s="29" t="s">
        <v>1288</v>
      </c>
      <c r="B19" s="79"/>
      <c r="C19" s="79"/>
      <c r="D19" s="79"/>
    </row>
    <row r="20" spans="1:4" ht="14.25" customHeight="1">
      <c r="A20" s="1" t="s">
        <v>698</v>
      </c>
      <c r="B20" s="9">
        <v>1071</v>
      </c>
      <c r="C20" s="9">
        <v>1323</v>
      </c>
      <c r="D20" s="9">
        <v>1300</v>
      </c>
    </row>
    <row r="21" spans="1:4" s="14" customFormat="1" ht="14.25" customHeight="1">
      <c r="A21" s="8" t="s">
        <v>699</v>
      </c>
      <c r="B21" s="13">
        <f>SUM(B20:B20)</f>
        <v>1071</v>
      </c>
      <c r="C21" s="13">
        <f>SUM(C20:C20)</f>
        <v>1323</v>
      </c>
      <c r="D21" s="13">
        <f>SUM(D20:D20)</f>
        <v>1300</v>
      </c>
    </row>
    <row r="22" spans="2:4" s="14" customFormat="1" ht="14.25" customHeight="1">
      <c r="B22" s="79"/>
      <c r="C22" s="79"/>
      <c r="D22" s="79"/>
    </row>
    <row r="23" spans="1:4" ht="14.25" customHeight="1">
      <c r="A23" s="29" t="s">
        <v>700</v>
      </c>
      <c r="B23" s="9"/>
      <c r="C23" s="9"/>
      <c r="D23" s="9"/>
    </row>
    <row r="24" spans="1:4" ht="14.25" customHeight="1">
      <c r="A24" s="1" t="s">
        <v>701</v>
      </c>
      <c r="B24" s="9">
        <v>307</v>
      </c>
      <c r="C24" s="9">
        <v>218</v>
      </c>
      <c r="D24" s="9">
        <v>300</v>
      </c>
    </row>
    <row r="25" spans="1:4" ht="14.25" customHeight="1">
      <c r="A25" s="1" t="s">
        <v>506</v>
      </c>
      <c r="B25" s="9">
        <v>25014</v>
      </c>
      <c r="C25" s="9"/>
      <c r="D25" s="9"/>
    </row>
    <row r="26" spans="1:4" ht="14.25" customHeight="1">
      <c r="A26" s="8" t="s">
        <v>702</v>
      </c>
      <c r="B26" s="13">
        <f>SUM(B24:B25)</f>
        <v>25321</v>
      </c>
      <c r="C26" s="13">
        <f>SUM(C24:C25)</f>
        <v>218</v>
      </c>
      <c r="D26" s="13">
        <f>SUM(D24:D25)</f>
        <v>300</v>
      </c>
    </row>
    <row r="27" spans="2:4" ht="12.75" customHeight="1">
      <c r="B27" s="9"/>
      <c r="C27" s="9"/>
      <c r="D27" s="9"/>
    </row>
    <row r="28" spans="1:4" s="8" customFormat="1" ht="14.25" customHeight="1">
      <c r="A28" s="29" t="s">
        <v>507</v>
      </c>
      <c r="B28" s="13"/>
      <c r="C28" s="13"/>
      <c r="D28" s="13"/>
    </row>
    <row r="29" spans="1:4" ht="14.25" customHeight="1">
      <c r="A29" s="1" t="s">
        <v>1306</v>
      </c>
      <c r="B29" s="9"/>
      <c r="C29" s="9"/>
      <c r="D29" s="9"/>
    </row>
    <row r="30" spans="1:4" ht="14.25" customHeight="1">
      <c r="A30" s="1" t="s">
        <v>1409</v>
      </c>
      <c r="B30" s="9">
        <v>5494</v>
      </c>
      <c r="C30" s="9"/>
      <c r="D30" s="9"/>
    </row>
    <row r="31" spans="1:4" ht="14.25" customHeight="1">
      <c r="A31" s="1" t="s">
        <v>1039</v>
      </c>
      <c r="B31" s="9"/>
      <c r="C31" s="9"/>
      <c r="D31" s="9">
        <v>6699</v>
      </c>
    </row>
    <row r="32" spans="1:4" s="282" customFormat="1" ht="14.25" customHeight="1">
      <c r="A32" s="282" t="s">
        <v>1234</v>
      </c>
      <c r="B32" s="276"/>
      <c r="C32" s="276">
        <v>3000</v>
      </c>
      <c r="D32" s="276"/>
    </row>
    <row r="33" spans="1:4" ht="14.25" customHeight="1">
      <c r="A33" s="282" t="s">
        <v>24</v>
      </c>
      <c r="B33" s="9"/>
      <c r="C33" s="9">
        <v>668</v>
      </c>
      <c r="D33" s="9"/>
    </row>
    <row r="34" spans="1:4" ht="14.25" customHeight="1">
      <c r="A34" s="282" t="s">
        <v>1239</v>
      </c>
      <c r="B34" s="9"/>
      <c r="C34" s="9"/>
      <c r="D34" s="9">
        <v>7784</v>
      </c>
    </row>
    <row r="35" spans="1:5" ht="14.25" customHeight="1">
      <c r="A35" s="8" t="s">
        <v>1285</v>
      </c>
      <c r="B35" s="13">
        <f>SUM(B29:B34)</f>
        <v>5494</v>
      </c>
      <c r="C35" s="13">
        <f>SUM(C29:C34)</f>
        <v>3668</v>
      </c>
      <c r="D35" s="13">
        <f>SUM(D29:D34)</f>
        <v>14483</v>
      </c>
      <c r="E35" s="13"/>
    </row>
    <row r="36" spans="1:4" ht="14.25" customHeight="1">
      <c r="A36" s="8"/>
      <c r="B36" s="13"/>
      <c r="C36" s="13"/>
      <c r="D36" s="13"/>
    </row>
    <row r="37" spans="1:4" ht="14.25" customHeight="1">
      <c r="A37" s="29" t="s">
        <v>1209</v>
      </c>
      <c r="B37" s="9"/>
      <c r="C37" s="9"/>
      <c r="D37" s="9"/>
    </row>
    <row r="38" spans="1:4" ht="14.25" customHeight="1">
      <c r="A38" s="1" t="s">
        <v>477</v>
      </c>
      <c r="B38" s="9">
        <v>1102</v>
      </c>
      <c r="C38" s="9"/>
      <c r="D38" s="9"/>
    </row>
    <row r="39" spans="1:4" ht="14.25" customHeight="1">
      <c r="A39" s="1" t="s">
        <v>1246</v>
      </c>
      <c r="B39" s="9">
        <v>3400</v>
      </c>
      <c r="C39" s="9"/>
      <c r="D39" s="9"/>
    </row>
    <row r="40" spans="1:4" ht="14.25" customHeight="1">
      <c r="A40" s="17" t="s">
        <v>1492</v>
      </c>
      <c r="B40" s="9">
        <v>3100</v>
      </c>
      <c r="C40" s="9"/>
      <c r="D40" s="9"/>
    </row>
    <row r="41" spans="1:4" ht="14.25" customHeight="1">
      <c r="A41" s="1" t="s">
        <v>1086</v>
      </c>
      <c r="B41" s="9"/>
      <c r="C41" s="9">
        <v>2000</v>
      </c>
      <c r="D41" s="9"/>
    </row>
    <row r="42" spans="1:4" ht="14.25" customHeight="1">
      <c r="A42" s="8" t="s">
        <v>1286</v>
      </c>
      <c r="B42" s="13">
        <f>SUM(B38:B41)</f>
        <v>7602</v>
      </c>
      <c r="C42" s="13">
        <f>SUM(C38:C41)</f>
        <v>2000</v>
      </c>
      <c r="D42" s="13">
        <f>SUM(D38:D41)</f>
        <v>0</v>
      </c>
    </row>
    <row r="43" spans="1:4" ht="14.25" customHeight="1">
      <c r="A43" s="8"/>
      <c r="B43" s="13"/>
      <c r="C43" s="13"/>
      <c r="D43" s="13"/>
    </row>
    <row r="44" spans="1:4" s="14" customFormat="1" ht="14.25" customHeight="1">
      <c r="A44" s="29" t="s">
        <v>704</v>
      </c>
      <c r="B44" s="79"/>
      <c r="C44" s="79"/>
      <c r="D44" s="79"/>
    </row>
    <row r="45" spans="1:4" s="14" customFormat="1" ht="14.25" customHeight="1">
      <c r="A45" s="1" t="s">
        <v>1287</v>
      </c>
      <c r="B45" s="9">
        <v>5006</v>
      </c>
      <c r="C45" s="9">
        <v>4159</v>
      </c>
      <c r="D45" s="9">
        <v>3686</v>
      </c>
    </row>
    <row r="46" spans="1:4" s="14" customFormat="1" ht="14.25" customHeight="1">
      <c r="A46" s="8" t="s">
        <v>705</v>
      </c>
      <c r="B46" s="13">
        <f>SUM(B45:B45)</f>
        <v>5006</v>
      </c>
      <c r="C46" s="13">
        <f>SUM(C45:C45)</f>
        <v>4159</v>
      </c>
      <c r="D46" s="13">
        <f>SUM(D45:D45)</f>
        <v>3686</v>
      </c>
    </row>
    <row r="47" spans="1:4" s="14" customFormat="1" ht="14.25" customHeight="1">
      <c r="A47" s="8" t="s">
        <v>1385</v>
      </c>
      <c r="B47" s="13">
        <v>358</v>
      </c>
      <c r="C47" s="13"/>
      <c r="D47" s="13"/>
    </row>
    <row r="48" spans="1:4" s="14" customFormat="1" ht="14.25" customHeight="1">
      <c r="A48" s="8" t="s">
        <v>499</v>
      </c>
      <c r="B48" s="64"/>
      <c r="C48" s="64">
        <v>6793</v>
      </c>
      <c r="D48" s="13">
        <v>743104</v>
      </c>
    </row>
    <row r="49" spans="1:4" s="14" customFormat="1" ht="14.25" customHeight="1">
      <c r="A49" s="8" t="s">
        <v>706</v>
      </c>
      <c r="B49" s="13">
        <f>B17+B21+B26+B46+B35+B42+B47+B48</f>
        <v>706147</v>
      </c>
      <c r="C49" s="13">
        <f>C17+C21+C26+C46+C35+C42+C47+C48</f>
        <v>40617</v>
      </c>
      <c r="D49" s="13">
        <f>D17+D21+D26+D46+D35+D42+D47+D48</f>
        <v>790543</v>
      </c>
    </row>
    <row r="50" spans="1:4" s="14" customFormat="1" ht="14.25" customHeight="1">
      <c r="A50" s="8"/>
      <c r="B50" s="13"/>
      <c r="C50" s="13"/>
      <c r="D50" s="13"/>
    </row>
    <row r="51" spans="1:4" s="14" customFormat="1" ht="14.25" customHeight="1">
      <c r="A51" s="26" t="s">
        <v>365</v>
      </c>
      <c r="B51" s="64"/>
      <c r="C51" s="64"/>
      <c r="D51" s="64"/>
    </row>
    <row r="52" spans="1:5" s="14" customFormat="1" ht="14.25" customHeight="1">
      <c r="A52" s="15" t="s">
        <v>1493</v>
      </c>
      <c r="B52" s="63"/>
      <c r="C52" s="63">
        <v>833</v>
      </c>
      <c r="D52" s="63"/>
      <c r="E52" s="283"/>
    </row>
    <row r="53" spans="1:4" s="14" customFormat="1" ht="14.25" customHeight="1">
      <c r="A53" s="1" t="s">
        <v>1307</v>
      </c>
      <c r="B53" s="63">
        <v>13067</v>
      </c>
      <c r="C53" s="63">
        <v>13785</v>
      </c>
      <c r="D53" s="63">
        <v>1000</v>
      </c>
    </row>
    <row r="54" spans="1:4" s="14" customFormat="1" ht="14.25" customHeight="1">
      <c r="A54" s="8" t="s">
        <v>729</v>
      </c>
      <c r="B54" s="13">
        <f>SUM(B52:B53)</f>
        <v>13067</v>
      </c>
      <c r="C54" s="13">
        <f>SUM(C52:C53)</f>
        <v>14618</v>
      </c>
      <c r="D54" s="13">
        <f>SUM(D52:D53)</f>
        <v>1000</v>
      </c>
    </row>
    <row r="55" spans="1:4" s="14" customFormat="1" ht="14.25" customHeight="1">
      <c r="A55" s="8"/>
      <c r="B55" s="13"/>
      <c r="C55" s="13"/>
      <c r="D55" s="13"/>
    </row>
    <row r="56" spans="1:4" ht="14.25" customHeight="1">
      <c r="A56" s="8" t="s">
        <v>730</v>
      </c>
      <c r="B56" s="9"/>
      <c r="C56" s="59"/>
      <c r="D56" s="200"/>
    </row>
    <row r="57" spans="1:4" ht="14.25" customHeight="1">
      <c r="A57" s="29" t="s">
        <v>1209</v>
      </c>
      <c r="B57" s="9"/>
      <c r="C57" s="59"/>
      <c r="D57" s="200"/>
    </row>
    <row r="58" spans="1:4" ht="14.25" customHeight="1">
      <c r="A58" s="1" t="s">
        <v>1495</v>
      </c>
      <c r="B58" s="9">
        <v>8378</v>
      </c>
      <c r="C58" s="9">
        <v>1832</v>
      </c>
      <c r="D58" s="200"/>
    </row>
    <row r="59" spans="1:4" ht="14.25" customHeight="1">
      <c r="A59" s="1" t="s">
        <v>1494</v>
      </c>
      <c r="B59" s="9">
        <v>7000</v>
      </c>
      <c r="C59" s="59"/>
      <c r="D59" s="243"/>
    </row>
    <row r="60" spans="1:4" ht="14.25" customHeight="1">
      <c r="A60" s="8" t="s">
        <v>1286</v>
      </c>
      <c r="B60" s="13">
        <f>SUM(B58:B59)</f>
        <v>15378</v>
      </c>
      <c r="C60" s="13">
        <f>SUM(C58:C59)</f>
        <v>1832</v>
      </c>
      <c r="D60" s="13">
        <f>SUM(D58:D59)</f>
        <v>0</v>
      </c>
    </row>
    <row r="61" spans="1:4" ht="14.25" customHeight="1">
      <c r="A61" s="1" t="s">
        <v>1307</v>
      </c>
      <c r="B61" s="9"/>
      <c r="C61" s="9">
        <v>431</v>
      </c>
      <c r="D61" s="9"/>
    </row>
    <row r="62" spans="1:4" ht="14.25" customHeight="1">
      <c r="A62" s="15" t="s">
        <v>707</v>
      </c>
      <c r="B62" s="63">
        <v>4942</v>
      </c>
      <c r="C62" s="63">
        <v>5140</v>
      </c>
      <c r="D62" s="63">
        <v>1832</v>
      </c>
    </row>
    <row r="63" spans="1:4" ht="14.25" customHeight="1">
      <c r="A63" s="26" t="s">
        <v>713</v>
      </c>
      <c r="B63" s="64">
        <f>SUM(B60:B62)</f>
        <v>20320</v>
      </c>
      <c r="C63" s="64">
        <f>SUM(C60:C62)</f>
        <v>7403</v>
      </c>
      <c r="D63" s="64">
        <f>SUM(D60:D62)</f>
        <v>1832</v>
      </c>
    </row>
    <row r="64" spans="2:4" ht="14.25" customHeight="1">
      <c r="B64" s="13"/>
      <c r="C64" s="184"/>
      <c r="D64" s="200"/>
    </row>
    <row r="65" spans="1:4" ht="14.25" customHeight="1">
      <c r="A65" s="26" t="s">
        <v>237</v>
      </c>
      <c r="B65" s="64"/>
      <c r="C65" s="200"/>
      <c r="D65" s="200"/>
    </row>
    <row r="66" spans="1:4" ht="14.25" customHeight="1">
      <c r="A66" s="1" t="s">
        <v>1307</v>
      </c>
      <c r="B66" s="64">
        <v>8473</v>
      </c>
      <c r="C66" s="64">
        <v>10287</v>
      </c>
      <c r="D66" s="64"/>
    </row>
    <row r="67" spans="2:4" ht="14.25" customHeight="1">
      <c r="B67" s="64"/>
      <c r="C67" s="64"/>
      <c r="D67" s="64"/>
    </row>
    <row r="68" spans="1:4" s="8" customFormat="1" ht="14.25" customHeight="1">
      <c r="A68" s="8" t="s">
        <v>1687</v>
      </c>
      <c r="B68" s="64"/>
      <c r="C68" s="64"/>
      <c r="D68" s="64"/>
    </row>
    <row r="69" spans="1:4" ht="14.25" customHeight="1">
      <c r="A69" s="1" t="s">
        <v>1307</v>
      </c>
      <c r="B69" s="64"/>
      <c r="C69" s="63">
        <v>143</v>
      </c>
      <c r="D69" s="64"/>
    </row>
    <row r="70" spans="1:4" ht="14.25" customHeight="1">
      <c r="A70" s="15" t="s">
        <v>707</v>
      </c>
      <c r="B70" s="64"/>
      <c r="C70" s="63">
        <v>208</v>
      </c>
      <c r="D70" s="64"/>
    </row>
    <row r="71" spans="1:4" ht="14.25" customHeight="1">
      <c r="A71" s="8" t="s">
        <v>1688</v>
      </c>
      <c r="B71" s="64">
        <f>SUM(B69:B70)</f>
        <v>0</v>
      </c>
      <c r="C71" s="64">
        <f>SUM(C69:C70)</f>
        <v>351</v>
      </c>
      <c r="D71" s="64">
        <f>SUM(D69:D70)</f>
        <v>0</v>
      </c>
    </row>
    <row r="72" spans="2:4" ht="14.25" customHeight="1">
      <c r="B72" s="64"/>
      <c r="C72" s="64"/>
      <c r="D72" s="64"/>
    </row>
    <row r="73" spans="1:4" ht="14.25" customHeight="1">
      <c r="A73" s="8" t="s">
        <v>242</v>
      </c>
      <c r="B73" s="13"/>
      <c r="C73" s="184"/>
      <c r="D73" s="59"/>
    </row>
    <row r="74" spans="1:4" ht="14.25" customHeight="1">
      <c r="A74" s="29" t="s">
        <v>1209</v>
      </c>
      <c r="B74" s="13"/>
      <c r="C74" s="184"/>
      <c r="D74" s="59"/>
    </row>
    <row r="75" spans="1:4" ht="14.25" customHeight="1">
      <c r="A75" s="1" t="s">
        <v>1487</v>
      </c>
      <c r="B75" s="9">
        <v>144</v>
      </c>
      <c r="C75" s="9"/>
      <c r="D75" s="9"/>
    </row>
    <row r="76" spans="1:4" ht="14.25" customHeight="1">
      <c r="A76" s="1" t="s">
        <v>708</v>
      </c>
      <c r="B76" s="9">
        <v>200</v>
      </c>
      <c r="C76" s="9"/>
      <c r="D76" s="59"/>
    </row>
    <row r="77" spans="1:4" ht="14.25" customHeight="1">
      <c r="A77" s="8" t="s">
        <v>1286</v>
      </c>
      <c r="B77" s="13">
        <f>SUM(B75:B76)</f>
        <v>344</v>
      </c>
      <c r="C77" s="9"/>
      <c r="D77" s="59"/>
    </row>
    <row r="78" spans="1:4" ht="14.25" customHeight="1">
      <c r="A78" s="1" t="s">
        <v>1307</v>
      </c>
      <c r="B78" s="9"/>
      <c r="C78" s="9">
        <v>490</v>
      </c>
      <c r="D78" s="9">
        <v>400</v>
      </c>
    </row>
    <row r="79" spans="1:4" ht="14.25" customHeight="1">
      <c r="A79" s="15" t="s">
        <v>707</v>
      </c>
      <c r="B79" s="63">
        <v>358</v>
      </c>
      <c r="C79" s="63"/>
      <c r="D79" s="59"/>
    </row>
    <row r="80" spans="1:4" ht="14.25" customHeight="1">
      <c r="A80" s="8" t="s">
        <v>714</v>
      </c>
      <c r="B80" s="13">
        <f>SUM(B77:B79)</f>
        <v>702</v>
      </c>
      <c r="C80" s="13">
        <f>SUM(C77:C79)</f>
        <v>490</v>
      </c>
      <c r="D80" s="13">
        <f>SUM(D77:D79)</f>
        <v>400</v>
      </c>
    </row>
    <row r="81" spans="1:4" ht="14.25" customHeight="1">
      <c r="A81" s="8"/>
      <c r="B81" s="13"/>
      <c r="C81" s="184"/>
      <c r="D81" s="184"/>
    </row>
    <row r="82" spans="1:4" ht="14.25" customHeight="1">
      <c r="A82" s="8" t="s">
        <v>709</v>
      </c>
      <c r="B82" s="13"/>
      <c r="C82" s="184"/>
      <c r="D82" s="184"/>
    </row>
    <row r="83" spans="1:4" ht="14.25" customHeight="1">
      <c r="A83" s="8" t="s">
        <v>1286</v>
      </c>
      <c r="B83" s="13"/>
      <c r="C83" s="184"/>
      <c r="D83" s="184"/>
    </row>
    <row r="84" spans="1:4" ht="14.25" customHeight="1">
      <c r="A84" s="1" t="s">
        <v>1651</v>
      </c>
      <c r="B84" s="9"/>
      <c r="C84" s="9">
        <v>1200</v>
      </c>
      <c r="D84" s="59"/>
    </row>
    <row r="85" spans="1:4" ht="14.25" customHeight="1">
      <c r="A85" s="1" t="s">
        <v>1307</v>
      </c>
      <c r="B85" s="9">
        <v>300</v>
      </c>
      <c r="C85" s="9">
        <v>2347</v>
      </c>
      <c r="D85" s="9">
        <v>200</v>
      </c>
    </row>
    <row r="86" spans="1:4" ht="14.25" customHeight="1">
      <c r="A86" s="8" t="s">
        <v>710</v>
      </c>
      <c r="B86" s="13">
        <f>SUM(B84:B85)</f>
        <v>300</v>
      </c>
      <c r="C86" s="13">
        <f>SUM(C84:C85)</f>
        <v>3547</v>
      </c>
      <c r="D86" s="13">
        <f>SUM(D84:D85)</f>
        <v>200</v>
      </c>
    </row>
    <row r="87" spans="1:4" ht="14.25" customHeight="1">
      <c r="A87" s="8"/>
      <c r="B87" s="13"/>
      <c r="C87" s="13"/>
      <c r="D87" s="13"/>
    </row>
    <row r="88" spans="1:4" ht="14.25" customHeight="1">
      <c r="A88" s="8" t="s">
        <v>711</v>
      </c>
      <c r="B88" s="13">
        <f>B86+B80+B66+B63+B54+B71</f>
        <v>42862</v>
      </c>
      <c r="C88" s="13">
        <f>C86+C80+C66+C63+C54+C71</f>
        <v>36696</v>
      </c>
      <c r="D88" s="13">
        <f>D86+D80+D66+D63+D54+D71</f>
        <v>3432</v>
      </c>
    </row>
    <row r="89" spans="1:4" ht="14.25" customHeight="1">
      <c r="A89" s="8" t="s">
        <v>1641</v>
      </c>
      <c r="B89" s="13">
        <f>B49+B88</f>
        <v>749009</v>
      </c>
      <c r="C89" s="13">
        <f>C49+C88</f>
        <v>77313</v>
      </c>
      <c r="D89" s="13">
        <f>D49+D88</f>
        <v>793975</v>
      </c>
    </row>
    <row r="90" spans="1:4" s="8" customFormat="1" ht="14.25" customHeight="1">
      <c r="A90" s="8" t="s">
        <v>1642</v>
      </c>
      <c r="B90" s="13">
        <f>B85+B66+B53+B61+B69+B78</f>
        <v>21840</v>
      </c>
      <c r="C90" s="13">
        <f>C85+C66+C53+C61+C69+C78</f>
        <v>27483</v>
      </c>
      <c r="D90" s="13">
        <f>D85+D66+D53+D61+D69+D78</f>
        <v>1600</v>
      </c>
    </row>
    <row r="91" spans="2:4" s="8" customFormat="1" ht="14.25" customHeight="1">
      <c r="B91" s="13"/>
      <c r="C91" s="13"/>
      <c r="D91" s="184"/>
    </row>
    <row r="92" spans="1:4" ht="14.25" customHeight="1">
      <c r="A92" s="26" t="s">
        <v>1384</v>
      </c>
      <c r="B92" s="64">
        <f>B89-B90</f>
        <v>727169</v>
      </c>
      <c r="C92" s="64">
        <f>C89-C90</f>
        <v>49830</v>
      </c>
      <c r="D92" s="64">
        <f>D89-D90</f>
        <v>792375</v>
      </c>
    </row>
    <row r="93" spans="2:4" ht="14.25" customHeight="1">
      <c r="B93" s="9"/>
      <c r="C93" s="9"/>
      <c r="D93" s="9"/>
    </row>
    <row r="94" spans="1:4" ht="14.25" customHeight="1">
      <c r="A94" s="26" t="s">
        <v>385</v>
      </c>
      <c r="B94" s="64">
        <f>B62+B79+B48-B47+B79+B70</f>
        <v>5300</v>
      </c>
      <c r="C94" s="64">
        <f>C62+C79+C48+C47+C79+C70</f>
        <v>12141</v>
      </c>
      <c r="D94" s="64">
        <f>D62+D79+D48+D47+D79+D70</f>
        <v>744936</v>
      </c>
    </row>
    <row r="95" spans="2:4" ht="14.25" customHeight="1">
      <c r="B95" s="9"/>
      <c r="C95" s="9"/>
      <c r="D95" s="9"/>
    </row>
    <row r="96" spans="1:4" ht="31.5">
      <c r="A96" s="109" t="s">
        <v>1652</v>
      </c>
      <c r="B96" s="13">
        <f>B92-B94</f>
        <v>721869</v>
      </c>
      <c r="C96" s="13">
        <f>C92-C94</f>
        <v>37689</v>
      </c>
      <c r="D96" s="13">
        <f>D92-D94</f>
        <v>47439</v>
      </c>
    </row>
    <row r="97" spans="2:4" ht="14.25" customHeight="1">
      <c r="B97" s="9"/>
      <c r="C97" s="9"/>
      <c r="D97" s="9"/>
    </row>
    <row r="98" spans="2:4" ht="14.25" customHeight="1">
      <c r="B98" s="9"/>
      <c r="C98" s="9"/>
      <c r="D98" s="9"/>
    </row>
    <row r="99" spans="2:3" ht="14.25" customHeight="1">
      <c r="B99" s="9"/>
      <c r="C99" s="9"/>
    </row>
    <row r="100" spans="2:3" ht="14.25" customHeight="1">
      <c r="B100" s="9"/>
      <c r="C100" s="9"/>
    </row>
    <row r="101" spans="2:3" ht="14.25" customHeight="1">
      <c r="B101" s="9"/>
      <c r="C101" s="9"/>
    </row>
    <row r="102" spans="2:3" ht="14.25" customHeight="1">
      <c r="B102" s="9"/>
      <c r="C102" s="9"/>
    </row>
    <row r="103" spans="2:3" ht="14.25" customHeight="1">
      <c r="B103" s="9"/>
      <c r="C103" s="9"/>
    </row>
    <row r="104" spans="2:3" ht="14.25" customHeight="1">
      <c r="B104" s="9"/>
      <c r="C104" s="9"/>
    </row>
    <row r="105" spans="2:3" ht="14.25" customHeight="1">
      <c r="B105" s="9"/>
      <c r="C105" s="9"/>
    </row>
    <row r="106" spans="2:3" ht="14.25" customHeight="1">
      <c r="B106" s="9"/>
      <c r="C106" s="9"/>
    </row>
    <row r="107" spans="2:3" ht="14.25" customHeight="1">
      <c r="B107" s="9"/>
      <c r="C107" s="9"/>
    </row>
    <row r="108" spans="2:3" ht="14.25" customHeight="1">
      <c r="B108" s="9"/>
      <c r="C108" s="9"/>
    </row>
    <row r="109" spans="2:3" ht="14.25" customHeight="1">
      <c r="B109" s="9"/>
      <c r="C109" s="9"/>
    </row>
    <row r="110" spans="2:3" ht="14.25" customHeight="1">
      <c r="B110" s="9"/>
      <c r="C110" s="9"/>
    </row>
    <row r="111" spans="2:3" ht="14.25" customHeight="1">
      <c r="B111" s="9"/>
      <c r="C111" s="9"/>
    </row>
    <row r="112" spans="2:3" ht="14.25" customHeight="1">
      <c r="B112" s="9"/>
      <c r="C112" s="9"/>
    </row>
    <row r="113" spans="2:3" ht="14.25" customHeight="1">
      <c r="B113" s="9"/>
      <c r="C113" s="9"/>
    </row>
    <row r="114" spans="2:3" ht="14.25" customHeight="1">
      <c r="B114" s="9"/>
      <c r="C114" s="9"/>
    </row>
    <row r="115" spans="2:3" ht="14.25" customHeight="1">
      <c r="B115" s="9"/>
      <c r="C115" s="9"/>
    </row>
    <row r="116" spans="2:3" ht="14.25" customHeight="1">
      <c r="B116" s="9"/>
      <c r="C116" s="9"/>
    </row>
    <row r="117" spans="2:3" ht="14.25" customHeight="1">
      <c r="B117" s="9"/>
      <c r="C117" s="9"/>
    </row>
    <row r="118" spans="2:3" ht="14.25" customHeight="1">
      <c r="B118" s="9"/>
      <c r="C118" s="9"/>
    </row>
    <row r="119" spans="2:3" ht="14.25" customHeight="1">
      <c r="B119" s="9"/>
      <c r="C119" s="9"/>
    </row>
    <row r="120" spans="2:3" ht="14.25" customHeight="1">
      <c r="B120" s="9"/>
      <c r="C120" s="9"/>
    </row>
    <row r="121" spans="2:3" ht="14.25" customHeight="1">
      <c r="B121" s="9"/>
      <c r="C121" s="9"/>
    </row>
    <row r="122" spans="2:3" ht="14.25" customHeight="1">
      <c r="B122" s="9"/>
      <c r="C122" s="9"/>
    </row>
    <row r="123" spans="2:3" ht="14.25" customHeight="1">
      <c r="B123" s="9"/>
      <c r="C123" s="9"/>
    </row>
    <row r="124" spans="2:3" ht="14.25" customHeight="1">
      <c r="B124" s="9"/>
      <c r="C124" s="9"/>
    </row>
    <row r="125" spans="2:3" ht="14.25" customHeight="1">
      <c r="B125" s="9"/>
      <c r="C125" s="9"/>
    </row>
    <row r="126" spans="2:3" ht="14.25" customHeight="1">
      <c r="B126" s="9"/>
      <c r="C126" s="9"/>
    </row>
    <row r="127" spans="2:3" ht="14.25" customHeight="1">
      <c r="B127" s="9"/>
      <c r="C127" s="9"/>
    </row>
    <row r="128" spans="2:3" ht="14.25" customHeight="1">
      <c r="B128" s="9"/>
      <c r="C128" s="9"/>
    </row>
    <row r="129" spans="2:3" ht="14.25" customHeight="1">
      <c r="B129" s="9"/>
      <c r="C129" s="9"/>
    </row>
    <row r="130" spans="2:3" ht="14.25" customHeight="1">
      <c r="B130" s="9"/>
      <c r="C130" s="9"/>
    </row>
    <row r="131" spans="2:3" ht="14.25" customHeight="1">
      <c r="B131" s="9"/>
      <c r="C131" s="9"/>
    </row>
    <row r="132" spans="2:3" ht="14.25" customHeight="1">
      <c r="B132" s="9"/>
      <c r="C132" s="9"/>
    </row>
    <row r="133" spans="2:3" ht="14.25" customHeight="1">
      <c r="B133" s="9"/>
      <c r="C133" s="9"/>
    </row>
    <row r="134" spans="2:3" ht="14.25" customHeight="1">
      <c r="B134" s="9"/>
      <c r="C134" s="9"/>
    </row>
    <row r="135" spans="2:3" ht="14.25" customHeight="1">
      <c r="B135" s="9"/>
      <c r="C135" s="9"/>
    </row>
    <row r="136" spans="2:3" ht="14.25" customHeight="1">
      <c r="B136" s="9"/>
      <c r="C136" s="9"/>
    </row>
    <row r="137" spans="2:3" ht="14.25" customHeight="1">
      <c r="B137" s="9"/>
      <c r="C137" s="9"/>
    </row>
    <row r="138" spans="2:3" ht="14.25" customHeight="1">
      <c r="B138" s="9"/>
      <c r="C138" s="9"/>
    </row>
    <row r="139" spans="2:3" ht="14.25" customHeight="1">
      <c r="B139" s="9"/>
      <c r="C139" s="9"/>
    </row>
    <row r="140" spans="2:3" ht="14.25" customHeight="1">
      <c r="B140" s="9"/>
      <c r="C140" s="9"/>
    </row>
    <row r="141" spans="2:3" ht="14.25" customHeight="1">
      <c r="B141" s="9"/>
      <c r="C141" s="9"/>
    </row>
    <row r="142" spans="2:3" ht="14.25" customHeight="1">
      <c r="B142" s="9"/>
      <c r="C142" s="9"/>
    </row>
    <row r="143" spans="2:3" ht="14.25" customHeight="1">
      <c r="B143" s="9"/>
      <c r="C143" s="9"/>
    </row>
    <row r="144" spans="2:3" ht="14.25" customHeight="1">
      <c r="B144" s="9"/>
      <c r="C144" s="9"/>
    </row>
    <row r="145" spans="2:3" ht="14.25" customHeight="1">
      <c r="B145" s="9"/>
      <c r="C145" s="9"/>
    </row>
    <row r="146" spans="2:3" ht="14.25" customHeight="1">
      <c r="B146" s="9"/>
      <c r="C146" s="9"/>
    </row>
    <row r="147" spans="2:3" ht="14.25" customHeight="1">
      <c r="B147" s="9"/>
      <c r="C147" s="9"/>
    </row>
    <row r="148" spans="2:3" ht="14.25" customHeight="1">
      <c r="B148" s="9"/>
      <c r="C148" s="9"/>
    </row>
    <row r="149" spans="2:3" ht="14.25" customHeight="1">
      <c r="B149" s="9"/>
      <c r="C149" s="9"/>
    </row>
    <row r="150" spans="2:3" ht="14.25" customHeight="1">
      <c r="B150" s="9"/>
      <c r="C150" s="9"/>
    </row>
    <row r="151" spans="2:3" ht="14.25" customHeight="1">
      <c r="B151" s="9"/>
      <c r="C151" s="9"/>
    </row>
    <row r="152" spans="2:3" ht="14.25" customHeight="1">
      <c r="B152" s="9"/>
      <c r="C152" s="9"/>
    </row>
    <row r="153" spans="2:3" ht="14.25" customHeight="1">
      <c r="B153" s="9"/>
      <c r="C153" s="9"/>
    </row>
    <row r="154" spans="2:3" ht="14.25" customHeight="1">
      <c r="B154" s="9"/>
      <c r="C154" s="9"/>
    </row>
    <row r="155" spans="2:3" ht="14.25" customHeight="1">
      <c r="B155" s="9"/>
      <c r="C155" s="9"/>
    </row>
    <row r="156" spans="2:3" ht="14.25" customHeight="1">
      <c r="B156" s="9"/>
      <c r="C156" s="9"/>
    </row>
    <row r="157" spans="2:3" ht="14.25" customHeight="1">
      <c r="B157" s="9"/>
      <c r="C157" s="9"/>
    </row>
    <row r="158" spans="2:3" ht="14.25" customHeight="1">
      <c r="B158" s="9"/>
      <c r="C158" s="9"/>
    </row>
    <row r="159" spans="2:3" ht="14.25" customHeight="1">
      <c r="B159" s="9"/>
      <c r="C159" s="9"/>
    </row>
    <row r="160" spans="2:3" ht="14.25" customHeight="1">
      <c r="B160" s="9"/>
      <c r="C160" s="9"/>
    </row>
    <row r="161" spans="2:3" ht="14.25" customHeight="1">
      <c r="B161" s="9"/>
      <c r="C161" s="9"/>
    </row>
    <row r="162" spans="2:3" ht="14.25" customHeight="1">
      <c r="B162" s="9"/>
      <c r="C162" s="9"/>
    </row>
    <row r="163" spans="2:3" ht="14.25" customHeight="1">
      <c r="B163" s="9"/>
      <c r="C163" s="9"/>
    </row>
    <row r="164" spans="2:3" ht="14.25" customHeight="1">
      <c r="B164" s="9"/>
      <c r="C164" s="9"/>
    </row>
    <row r="165" spans="2:3" ht="14.25" customHeight="1">
      <c r="B165" s="9"/>
      <c r="C165" s="9"/>
    </row>
    <row r="166" spans="2:3" ht="14.25" customHeight="1">
      <c r="B166" s="9"/>
      <c r="C166" s="9"/>
    </row>
    <row r="167" spans="2:3" ht="14.25" customHeight="1">
      <c r="B167" s="9"/>
      <c r="C167" s="9"/>
    </row>
    <row r="168" spans="2:3" ht="14.25" customHeight="1">
      <c r="B168" s="9"/>
      <c r="C168" s="9"/>
    </row>
    <row r="169" spans="2:3" ht="14.25" customHeight="1">
      <c r="B169" s="9"/>
      <c r="C169" s="9"/>
    </row>
    <row r="170" spans="2:3" ht="14.25" customHeight="1">
      <c r="B170" s="9"/>
      <c r="C170" s="9"/>
    </row>
  </sheetData>
  <mergeCells count="5">
    <mergeCell ref="A4:D4"/>
    <mergeCell ref="A5:D5"/>
    <mergeCell ref="B1:D1"/>
    <mergeCell ref="A2:D2"/>
    <mergeCell ref="A3:D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I27"/>
  <sheetViews>
    <sheetView workbookViewId="0" topLeftCell="A1">
      <selection activeCell="B21" sqref="B21"/>
    </sheetView>
  </sheetViews>
  <sheetFormatPr defaultColWidth="9.140625" defaultRowHeight="12.75"/>
  <cols>
    <col min="1" max="1" width="45.00390625" style="1" customWidth="1"/>
    <col min="2" max="2" width="14.57421875" style="1" customWidth="1"/>
    <col min="3" max="3" width="12.57421875" style="1" customWidth="1"/>
    <col min="4" max="5" width="11.7109375" style="1" customWidth="1"/>
    <col min="6" max="6" width="12.8515625" style="1" customWidth="1"/>
    <col min="7" max="7" width="13.140625" style="1" customWidth="1"/>
    <col min="8" max="8" width="13.28125" style="1" customWidth="1"/>
    <col min="9" max="9" width="12.7109375" style="1" customWidth="1"/>
    <col min="10" max="16384" width="9.140625" style="1" customWidth="1"/>
  </cols>
  <sheetData>
    <row r="1" spans="1:8" ht="15.75">
      <c r="A1" s="410" t="s">
        <v>246</v>
      </c>
      <c r="B1" s="410"/>
      <c r="C1" s="410"/>
      <c r="D1" s="410"/>
      <c r="E1" s="410"/>
      <c r="F1" s="410"/>
      <c r="G1" s="410"/>
      <c r="H1" s="410"/>
    </row>
    <row r="2" spans="1:8" ht="15.75">
      <c r="A2" s="396" t="s">
        <v>354</v>
      </c>
      <c r="B2" s="396"/>
      <c r="C2" s="396"/>
      <c r="D2" s="396"/>
      <c r="E2" s="396"/>
      <c r="F2" s="396"/>
      <c r="G2" s="396"/>
      <c r="H2" s="396"/>
    </row>
    <row r="3" spans="1:8" s="8" customFormat="1" ht="15.75">
      <c r="A3" s="396" t="s">
        <v>519</v>
      </c>
      <c r="B3" s="396"/>
      <c r="C3" s="396"/>
      <c r="D3" s="396"/>
      <c r="E3" s="396"/>
      <c r="F3" s="396"/>
      <c r="G3" s="396"/>
      <c r="H3" s="396"/>
    </row>
    <row r="4" spans="1:9" ht="15.75">
      <c r="A4" s="396" t="s">
        <v>411</v>
      </c>
      <c r="B4" s="396"/>
      <c r="C4" s="396"/>
      <c r="D4" s="396"/>
      <c r="E4" s="396"/>
      <c r="F4" s="396"/>
      <c r="G4" s="396"/>
      <c r="H4" s="396"/>
      <c r="I4" s="3"/>
    </row>
    <row r="5" spans="1:9" ht="15.75">
      <c r="A5" s="396" t="s">
        <v>1268</v>
      </c>
      <c r="B5" s="396"/>
      <c r="C5" s="396"/>
      <c r="D5" s="396"/>
      <c r="E5" s="396"/>
      <c r="F5" s="396"/>
      <c r="G5" s="396"/>
      <c r="H5" s="396"/>
      <c r="I5" s="3"/>
    </row>
    <row r="6" spans="1:9" ht="15.75">
      <c r="A6" s="3"/>
      <c r="B6" s="3"/>
      <c r="C6" s="3"/>
      <c r="D6" s="3"/>
      <c r="E6" s="3"/>
      <c r="F6" s="3"/>
      <c r="G6" s="3"/>
      <c r="H6" s="3"/>
      <c r="I6" s="3"/>
    </row>
    <row r="7" spans="1:6" ht="15.75">
      <c r="A7" s="3"/>
      <c r="B7" s="3"/>
      <c r="C7" s="3"/>
      <c r="D7" s="3"/>
      <c r="E7" s="3"/>
      <c r="F7" s="69"/>
    </row>
    <row r="8" spans="1:8" s="17" customFormat="1" ht="29.25" customHeight="1">
      <c r="A8" s="417" t="s">
        <v>1269</v>
      </c>
      <c r="B8" s="417" t="s">
        <v>412</v>
      </c>
      <c r="C8" s="417" t="s">
        <v>413</v>
      </c>
      <c r="D8" s="417" t="s">
        <v>414</v>
      </c>
      <c r="E8" s="418" t="s">
        <v>1645</v>
      </c>
      <c r="F8" s="417" t="s">
        <v>1331</v>
      </c>
      <c r="G8" s="417" t="s">
        <v>192</v>
      </c>
      <c r="H8" s="417" t="s">
        <v>516</v>
      </c>
    </row>
    <row r="9" spans="1:8" s="17" customFormat="1" ht="21" customHeight="1">
      <c r="A9" s="417"/>
      <c r="B9" s="417"/>
      <c r="C9" s="417"/>
      <c r="D9" s="417"/>
      <c r="E9" s="419"/>
      <c r="F9" s="417"/>
      <c r="G9" s="417"/>
      <c r="H9" s="417"/>
    </row>
    <row r="10" spans="1:8" s="8" customFormat="1" ht="21.75" customHeight="1">
      <c r="A10" s="8" t="s">
        <v>715</v>
      </c>
      <c r="B10" s="13">
        <f>'m-ph'!D24</f>
        <v>129652</v>
      </c>
      <c r="C10" s="13">
        <f>'m-ph'!D25</f>
        <v>785424</v>
      </c>
      <c r="D10" s="13">
        <f>'m-ph'!D30</f>
        <v>909980</v>
      </c>
      <c r="E10" s="13"/>
      <c r="F10" s="13">
        <f aca="true" t="shared" si="0" ref="F10:F16">SUM(B10:E10)</f>
        <v>1825056</v>
      </c>
      <c r="G10" s="13">
        <v>267385</v>
      </c>
      <c r="H10" s="13">
        <f>SUM(F10:G10)</f>
        <v>2092441</v>
      </c>
    </row>
    <row r="11" spans="1:8" ht="21.75" customHeight="1">
      <c r="A11" s="1" t="s">
        <v>1260</v>
      </c>
      <c r="B11" s="9">
        <f>'m-gamesz '!D19</f>
        <v>59539</v>
      </c>
      <c r="C11" s="9">
        <f>'m-gamesz '!D20</f>
        <v>0</v>
      </c>
      <c r="D11" s="9">
        <f>'m-gamesz '!D22+'m-gamesz '!D23</f>
        <v>7602</v>
      </c>
      <c r="E11" s="9">
        <f>'m-gamesz '!D24</f>
        <v>236962</v>
      </c>
      <c r="F11" s="13">
        <f t="shared" si="0"/>
        <v>304103</v>
      </c>
      <c r="G11" s="9">
        <f>'m-gamesz '!D30</f>
        <v>4568</v>
      </c>
      <c r="H11" s="13">
        <f aca="true" t="shared" si="1" ref="H11:H16">SUM(F11:G11)</f>
        <v>308671</v>
      </c>
    </row>
    <row r="12" spans="1:8" ht="21.75" customHeight="1">
      <c r="A12" s="1" t="s">
        <v>1261</v>
      </c>
      <c r="B12" s="9">
        <f>'m-Bibó '!D18</f>
        <v>2010</v>
      </c>
      <c r="C12" s="9">
        <f>'m-Bibó '!D19</f>
        <v>0</v>
      </c>
      <c r="D12" s="9">
        <f>'m-Bibó '!D21+'m-Bibó '!D22</f>
        <v>335</v>
      </c>
      <c r="E12" s="9">
        <f>'m-Bibó '!D23</f>
        <v>132071</v>
      </c>
      <c r="F12" s="13">
        <f t="shared" si="0"/>
        <v>134416</v>
      </c>
      <c r="G12" s="9">
        <f>'m-Bibó '!D29</f>
        <v>1110</v>
      </c>
      <c r="H12" s="13">
        <f t="shared" si="1"/>
        <v>135526</v>
      </c>
    </row>
    <row r="13" spans="1:8" ht="21.75" customHeight="1">
      <c r="A13" s="1" t="s">
        <v>512</v>
      </c>
      <c r="B13" s="9">
        <f>'m-Illyés '!D18</f>
        <v>1644</v>
      </c>
      <c r="C13" s="9">
        <f>'m-Illyés '!D19</f>
        <v>0</v>
      </c>
      <c r="D13" s="9">
        <f>'m-Illyés '!D21+'m-Illyés '!D22</f>
        <v>0</v>
      </c>
      <c r="E13" s="9">
        <f>'m-Illyés '!D23</f>
        <v>248188</v>
      </c>
      <c r="F13" s="13">
        <f t="shared" si="0"/>
        <v>249832</v>
      </c>
      <c r="G13" s="9">
        <f>'m-Illyés '!D29</f>
        <v>1306</v>
      </c>
      <c r="H13" s="13">
        <f t="shared" si="1"/>
        <v>251138</v>
      </c>
    </row>
    <row r="14" spans="1:8" ht="21.75" customHeight="1">
      <c r="A14" s="1" t="s">
        <v>513</v>
      </c>
      <c r="B14" s="9">
        <f>'m-ovoda '!D18</f>
        <v>0</v>
      </c>
      <c r="C14" s="9">
        <f>'m-ovoda '!D19</f>
        <v>0</v>
      </c>
      <c r="D14" s="9">
        <f>'m-ovoda '!D21+'m-ovoda '!D22</f>
        <v>0</v>
      </c>
      <c r="E14" s="9">
        <f>'m-ovoda '!D23</f>
        <v>101613</v>
      </c>
      <c r="F14" s="13">
        <f t="shared" si="0"/>
        <v>101613</v>
      </c>
      <c r="G14" s="9">
        <f>'m-ovoda '!D29</f>
        <v>193</v>
      </c>
      <c r="H14" s="13">
        <f t="shared" si="1"/>
        <v>101806</v>
      </c>
    </row>
    <row r="15" spans="1:8" ht="21.75" customHeight="1">
      <c r="A15" s="1" t="s">
        <v>514</v>
      </c>
      <c r="B15" s="9">
        <f>'m-Teréz A '!D18</f>
        <v>62747</v>
      </c>
      <c r="C15" s="9">
        <f>'m-Teréz A '!D19</f>
        <v>0</v>
      </c>
      <c r="D15" s="9">
        <f>'m-Teréz A '!D21+'m-Teréz A '!D22</f>
        <v>7800</v>
      </c>
      <c r="E15" s="9">
        <f>'m-Teréz A '!D23</f>
        <v>110622</v>
      </c>
      <c r="F15" s="13">
        <f t="shared" si="0"/>
        <v>181169</v>
      </c>
      <c r="G15" s="9">
        <f>'m-Teréz A '!D29</f>
        <v>656</v>
      </c>
      <c r="H15" s="13">
        <f t="shared" si="1"/>
        <v>181825</v>
      </c>
    </row>
    <row r="16" spans="1:8" ht="21.75" customHeight="1">
      <c r="A16" s="1" t="s">
        <v>1330</v>
      </c>
      <c r="B16" s="9">
        <f>'m-Festetics'!D18</f>
        <v>10735</v>
      </c>
      <c r="C16" s="9">
        <f>'m-Festetics'!D19</f>
        <v>0</v>
      </c>
      <c r="D16" s="9">
        <f>'m-Festetics'!D21+'m-Festetics'!D22</f>
        <v>5605</v>
      </c>
      <c r="E16" s="9">
        <f>'m-Festetics'!D23</f>
        <v>58587</v>
      </c>
      <c r="F16" s="13">
        <f t="shared" si="0"/>
        <v>74927</v>
      </c>
      <c r="G16" s="9">
        <f>'m-Festetics'!D29</f>
        <v>676</v>
      </c>
      <c r="H16" s="13">
        <f t="shared" si="1"/>
        <v>75603</v>
      </c>
    </row>
    <row r="17" spans="1:8" s="8" customFormat="1" ht="21.75" customHeight="1">
      <c r="A17" s="8" t="s">
        <v>517</v>
      </c>
      <c r="B17" s="13">
        <f aca="true" t="shared" si="2" ref="B17:H17">SUM(B11:B16)</f>
        <v>136675</v>
      </c>
      <c r="C17" s="13">
        <f t="shared" si="2"/>
        <v>0</v>
      </c>
      <c r="D17" s="13">
        <f t="shared" si="2"/>
        <v>21342</v>
      </c>
      <c r="E17" s="13">
        <f t="shared" si="2"/>
        <v>888043</v>
      </c>
      <c r="F17" s="13">
        <f t="shared" si="2"/>
        <v>1046060</v>
      </c>
      <c r="G17" s="13">
        <f t="shared" si="2"/>
        <v>8509</v>
      </c>
      <c r="H17" s="13">
        <f t="shared" si="2"/>
        <v>1054569</v>
      </c>
    </row>
    <row r="18" spans="1:9" ht="21.75" customHeight="1">
      <c r="A18" s="8" t="s">
        <v>769</v>
      </c>
      <c r="B18" s="13">
        <f aca="true" t="shared" si="3" ref="B18:H18">B10+B17</f>
        <v>266327</v>
      </c>
      <c r="C18" s="13">
        <f t="shared" si="3"/>
        <v>785424</v>
      </c>
      <c r="D18" s="13">
        <f>D10+D17</f>
        <v>931322</v>
      </c>
      <c r="E18" s="13">
        <f>E10+E17</f>
        <v>888043</v>
      </c>
      <c r="F18" s="13">
        <f t="shared" si="3"/>
        <v>2871116</v>
      </c>
      <c r="G18" s="13">
        <f t="shared" si="3"/>
        <v>275894</v>
      </c>
      <c r="H18" s="13">
        <f t="shared" si="3"/>
        <v>3147010</v>
      </c>
      <c r="I18" s="9"/>
    </row>
    <row r="19" spans="1:8" ht="21.75" customHeight="1">
      <c r="A19" s="1" t="s">
        <v>510</v>
      </c>
      <c r="B19" s="9"/>
      <c r="C19" s="9"/>
      <c r="D19" s="9"/>
      <c r="E19" s="9"/>
      <c r="F19" s="9">
        <f>E18*-1</f>
        <v>-888043</v>
      </c>
      <c r="G19" s="9"/>
      <c r="H19" s="9">
        <f>F19</f>
        <v>-888043</v>
      </c>
    </row>
    <row r="20" spans="1:8" ht="21.75" customHeight="1">
      <c r="A20" s="1" t="s">
        <v>511</v>
      </c>
      <c r="B20" s="9"/>
      <c r="C20" s="9"/>
      <c r="D20" s="9"/>
      <c r="E20" s="9"/>
      <c r="F20" s="13">
        <f>F18+F19</f>
        <v>1983073</v>
      </c>
      <c r="G20" s="13"/>
      <c r="H20" s="13">
        <f>H18+H19</f>
        <v>2258967</v>
      </c>
    </row>
    <row r="21" spans="2:6" ht="15.75">
      <c r="B21" s="9"/>
      <c r="C21" s="9"/>
      <c r="D21" s="9"/>
      <c r="E21" s="9"/>
      <c r="F21" s="13"/>
    </row>
    <row r="22" spans="2:6" ht="15.75">
      <c r="B22" s="9"/>
      <c r="C22" s="9"/>
      <c r="D22" s="9"/>
      <c r="E22" s="9"/>
      <c r="F22" s="13"/>
    </row>
    <row r="23" ht="15.75">
      <c r="F23" s="8"/>
    </row>
    <row r="24" ht="15.75">
      <c r="F24" s="8"/>
    </row>
    <row r="25" ht="15.75">
      <c r="F25" s="8"/>
    </row>
    <row r="26" ht="15.75">
      <c r="F26" s="8"/>
    </row>
    <row r="27" ht="15.75">
      <c r="F27" s="8"/>
    </row>
  </sheetData>
  <mergeCells count="13">
    <mergeCell ref="A1:H1"/>
    <mergeCell ref="A2:H2"/>
    <mergeCell ref="A3:H3"/>
    <mergeCell ref="A4:H4"/>
    <mergeCell ref="A5:H5"/>
    <mergeCell ref="A8:A9"/>
    <mergeCell ref="B8:B9"/>
    <mergeCell ref="C8:C9"/>
    <mergeCell ref="D8:D9"/>
    <mergeCell ref="F8:F9"/>
    <mergeCell ref="G8:G9"/>
    <mergeCell ref="H8:H9"/>
    <mergeCell ref="E8:E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H36"/>
  <sheetViews>
    <sheetView workbookViewId="0" topLeftCell="A10">
      <selection activeCell="B21" sqref="B21"/>
    </sheetView>
  </sheetViews>
  <sheetFormatPr defaultColWidth="9.140625" defaultRowHeight="15" customHeight="1"/>
  <cols>
    <col min="1" max="1" width="50.28125" style="1" customWidth="1"/>
    <col min="2" max="5" width="20.00390625" style="1" customWidth="1"/>
    <col min="6" max="6" width="11.28125" style="1" bestFit="1" customWidth="1"/>
    <col min="7" max="7" width="11.57421875" style="1" bestFit="1" customWidth="1"/>
    <col min="8" max="8" width="11.140625" style="1" customWidth="1"/>
    <col min="9" max="16384" width="9.140625" style="1" customWidth="1"/>
  </cols>
  <sheetData>
    <row r="1" spans="4:5" ht="15" customHeight="1">
      <c r="D1" s="410" t="s">
        <v>500</v>
      </c>
      <c r="E1" s="410"/>
    </row>
    <row r="2" spans="1:5" ht="15" customHeight="1">
      <c r="A2" s="396" t="s">
        <v>410</v>
      </c>
      <c r="B2" s="396"/>
      <c r="C2" s="396"/>
      <c r="D2" s="396"/>
      <c r="E2" s="396"/>
    </row>
    <row r="3" spans="1:8" ht="15" customHeight="1">
      <c r="A3" s="396" t="s">
        <v>519</v>
      </c>
      <c r="B3" s="396"/>
      <c r="C3" s="396"/>
      <c r="D3" s="396"/>
      <c r="E3" s="396"/>
      <c r="F3" s="8"/>
      <c r="G3" s="8"/>
      <c r="H3" s="8"/>
    </row>
    <row r="4" spans="1:8" s="8" customFormat="1" ht="15" customHeight="1">
      <c r="A4" s="396" t="s">
        <v>33</v>
      </c>
      <c r="B4" s="396"/>
      <c r="C4" s="396"/>
      <c r="D4" s="396"/>
      <c r="E4" s="396"/>
      <c r="F4" s="1"/>
      <c r="G4" s="1"/>
      <c r="H4" s="1"/>
    </row>
    <row r="5" spans="1:8" s="8" customFormat="1" ht="15" customHeight="1">
      <c r="A5" s="396" t="s">
        <v>1268</v>
      </c>
      <c r="B5" s="396"/>
      <c r="C5" s="396"/>
      <c r="D5" s="396"/>
      <c r="E5" s="396"/>
      <c r="F5" s="1"/>
      <c r="G5" s="1"/>
      <c r="H5" s="1"/>
    </row>
    <row r="6" spans="1:5" ht="26.25" customHeight="1">
      <c r="A6" s="420" t="s">
        <v>1269</v>
      </c>
      <c r="B6" s="417" t="s">
        <v>412</v>
      </c>
      <c r="C6" s="417" t="s">
        <v>413</v>
      </c>
      <c r="D6" s="417" t="s">
        <v>414</v>
      </c>
      <c r="E6" s="417" t="s">
        <v>360</v>
      </c>
    </row>
    <row r="7" spans="1:5" ht="8.25" customHeight="1">
      <c r="A7" s="420"/>
      <c r="B7" s="417"/>
      <c r="C7" s="417"/>
      <c r="D7" s="417"/>
      <c r="E7" s="417"/>
    </row>
    <row r="8" spans="1:5" ht="16.5" customHeight="1">
      <c r="A8" s="88" t="s">
        <v>415</v>
      </c>
      <c r="B8" s="89">
        <v>84</v>
      </c>
      <c r="C8" s="89"/>
      <c r="D8" s="89"/>
      <c r="E8" s="90">
        <f>SUM(B8:D8)</f>
        <v>84</v>
      </c>
    </row>
    <row r="9" spans="1:5" ht="16.5" customHeight="1">
      <c r="A9" s="43" t="s">
        <v>416</v>
      </c>
      <c r="B9" s="11"/>
      <c r="C9" s="11"/>
      <c r="D9" s="11"/>
      <c r="E9" s="12">
        <f aca="true" t="shared" si="0" ref="E9:E33">SUM(B9:D9)</f>
        <v>0</v>
      </c>
    </row>
    <row r="10" spans="1:5" ht="16.5" customHeight="1">
      <c r="A10" s="43" t="s">
        <v>1308</v>
      </c>
      <c r="B10" s="11">
        <v>5334</v>
      </c>
      <c r="C10" s="11"/>
      <c r="D10" s="11"/>
      <c r="E10" s="12">
        <f t="shared" si="0"/>
        <v>5334</v>
      </c>
    </row>
    <row r="11" spans="1:5" ht="16.5" customHeight="1">
      <c r="A11" s="43" t="s">
        <v>417</v>
      </c>
      <c r="B11" s="11"/>
      <c r="C11" s="11"/>
      <c r="D11" s="11"/>
      <c r="E11" s="12">
        <f t="shared" si="0"/>
        <v>0</v>
      </c>
    </row>
    <row r="12" spans="1:5" ht="16.5" customHeight="1">
      <c r="A12" s="43" t="s">
        <v>418</v>
      </c>
      <c r="B12" s="11">
        <v>44000</v>
      </c>
      <c r="C12" s="11"/>
      <c r="D12" s="11"/>
      <c r="E12" s="12">
        <f t="shared" si="0"/>
        <v>44000</v>
      </c>
    </row>
    <row r="13" spans="1:5" ht="16.5" customHeight="1">
      <c r="A13" s="43" t="s">
        <v>419</v>
      </c>
      <c r="B13" s="11"/>
      <c r="C13" s="11"/>
      <c r="D13" s="11"/>
      <c r="E13" s="12">
        <f t="shared" si="0"/>
        <v>0</v>
      </c>
    </row>
    <row r="14" spans="1:5" ht="16.5" customHeight="1">
      <c r="A14" s="43" t="s">
        <v>420</v>
      </c>
      <c r="B14" s="11"/>
      <c r="C14" s="11"/>
      <c r="D14" s="11"/>
      <c r="E14" s="12">
        <f t="shared" si="0"/>
        <v>0</v>
      </c>
    </row>
    <row r="15" spans="1:6" ht="16.5" customHeight="1">
      <c r="A15" s="43" t="s">
        <v>421</v>
      </c>
      <c r="B15" s="11">
        <v>77422</v>
      </c>
      <c r="C15" s="11"/>
      <c r="D15" s="11"/>
      <c r="E15" s="12">
        <f t="shared" si="0"/>
        <v>77422</v>
      </c>
      <c r="F15" s="203"/>
    </row>
    <row r="16" spans="1:5" ht="16.5" customHeight="1">
      <c r="A16" s="43" t="s">
        <v>422</v>
      </c>
      <c r="B16" s="11">
        <v>1500</v>
      </c>
      <c r="C16" s="11"/>
      <c r="D16" s="11"/>
      <c r="E16" s="12">
        <f t="shared" si="0"/>
        <v>1500</v>
      </c>
    </row>
    <row r="17" spans="1:5" ht="16.5" customHeight="1">
      <c r="A17" s="43" t="s">
        <v>423</v>
      </c>
      <c r="B17" s="11">
        <v>1300</v>
      </c>
      <c r="C17" s="11"/>
      <c r="D17" s="11"/>
      <c r="E17" s="12">
        <f t="shared" si="0"/>
        <v>1300</v>
      </c>
    </row>
    <row r="18" spans="1:5" ht="16.5" customHeight="1">
      <c r="A18" s="43" t="s">
        <v>424</v>
      </c>
      <c r="B18" s="11">
        <v>12</v>
      </c>
      <c r="C18" s="11"/>
      <c r="D18" s="11">
        <v>294</v>
      </c>
      <c r="E18" s="12">
        <f t="shared" si="0"/>
        <v>306</v>
      </c>
    </row>
    <row r="19" spans="1:5" ht="16.5" customHeight="1">
      <c r="A19" s="43" t="s">
        <v>425</v>
      </c>
      <c r="B19" s="11"/>
      <c r="C19" s="11"/>
      <c r="D19" s="11"/>
      <c r="E19" s="12">
        <f t="shared" si="0"/>
        <v>0</v>
      </c>
    </row>
    <row r="20" spans="1:5" ht="16.5" customHeight="1">
      <c r="A20" s="43" t="s">
        <v>1444</v>
      </c>
      <c r="B20" s="11"/>
      <c r="C20" s="11">
        <v>676400</v>
      </c>
      <c r="D20" s="11"/>
      <c r="E20" s="12">
        <f t="shared" si="0"/>
        <v>676400</v>
      </c>
    </row>
    <row r="21" spans="1:5" ht="16.5" customHeight="1">
      <c r="A21" s="43" t="s">
        <v>64</v>
      </c>
      <c r="B21" s="11"/>
      <c r="C21" s="11">
        <v>71874</v>
      </c>
      <c r="D21" s="11"/>
      <c r="E21" s="12">
        <f t="shared" si="0"/>
        <v>71874</v>
      </c>
    </row>
    <row r="22" spans="1:8" ht="16.5" customHeight="1">
      <c r="A22" s="43" t="s">
        <v>1410</v>
      </c>
      <c r="B22" s="11"/>
      <c r="C22" s="11">
        <v>36000</v>
      </c>
      <c r="D22" s="11"/>
      <c r="E22" s="12">
        <f t="shared" si="0"/>
        <v>36000</v>
      </c>
      <c r="F22" s="8"/>
      <c r="G22" s="8"/>
      <c r="H22" s="8"/>
    </row>
    <row r="23" spans="1:8" s="8" customFormat="1" ht="16.5" customHeight="1">
      <c r="A23" s="43" t="s">
        <v>1445</v>
      </c>
      <c r="B23" s="11"/>
      <c r="C23" s="11">
        <v>1150</v>
      </c>
      <c r="D23" s="11"/>
      <c r="E23" s="12">
        <f t="shared" si="0"/>
        <v>1150</v>
      </c>
      <c r="F23" s="1"/>
      <c r="G23" s="1"/>
      <c r="H23" s="1"/>
    </row>
    <row r="24" spans="1:8" s="8" customFormat="1" ht="16.5" customHeight="1">
      <c r="A24" s="43" t="s">
        <v>426</v>
      </c>
      <c r="B24" s="11"/>
      <c r="C24" s="11"/>
      <c r="D24" s="11">
        <v>796777</v>
      </c>
      <c r="E24" s="12">
        <f t="shared" si="0"/>
        <v>796777</v>
      </c>
      <c r="F24" s="1"/>
      <c r="G24" s="1"/>
      <c r="H24" s="1"/>
    </row>
    <row r="25" spans="1:5" ht="16.5" customHeight="1">
      <c r="A25" s="43" t="s">
        <v>427</v>
      </c>
      <c r="B25" s="12"/>
      <c r="C25" s="11"/>
      <c r="D25" s="11">
        <v>20359</v>
      </c>
      <c r="E25" s="12">
        <f t="shared" si="0"/>
        <v>20359</v>
      </c>
    </row>
    <row r="26" spans="1:5" ht="16.5" customHeight="1">
      <c r="A26" s="43" t="s">
        <v>899</v>
      </c>
      <c r="B26" s="12"/>
      <c r="C26" s="11"/>
      <c r="D26" s="11">
        <v>45000</v>
      </c>
      <c r="E26" s="12">
        <f t="shared" si="0"/>
        <v>45000</v>
      </c>
    </row>
    <row r="27" spans="1:5" ht="16.5" customHeight="1">
      <c r="A27" s="368" t="s">
        <v>1675</v>
      </c>
      <c r="B27" s="369"/>
      <c r="C27" s="274"/>
      <c r="D27" s="274">
        <v>2955</v>
      </c>
      <c r="E27" s="369">
        <f t="shared" si="0"/>
        <v>2955</v>
      </c>
    </row>
    <row r="28" spans="1:5" ht="16.5" customHeight="1">
      <c r="A28" s="368" t="s">
        <v>670</v>
      </c>
      <c r="B28" s="369"/>
      <c r="C28" s="274"/>
      <c r="D28" s="274">
        <v>4137</v>
      </c>
      <c r="E28" s="369">
        <f t="shared" si="0"/>
        <v>4137</v>
      </c>
    </row>
    <row r="29" spans="1:5" ht="16.5" customHeight="1">
      <c r="A29" s="368" t="s">
        <v>671</v>
      </c>
      <c r="B29" s="369"/>
      <c r="C29" s="274"/>
      <c r="D29" s="369"/>
      <c r="E29" s="369">
        <f>SUM(B29:D29)</f>
        <v>0</v>
      </c>
    </row>
    <row r="30" spans="1:5" ht="16.5" customHeight="1">
      <c r="A30" s="368" t="s">
        <v>1731</v>
      </c>
      <c r="B30" s="369"/>
      <c r="C30" s="274"/>
      <c r="D30" s="274">
        <v>420</v>
      </c>
      <c r="E30" s="369">
        <f t="shared" si="0"/>
        <v>420</v>
      </c>
    </row>
    <row r="31" spans="1:5" ht="16.5" customHeight="1">
      <c r="A31" s="368" t="s">
        <v>672</v>
      </c>
      <c r="B31" s="369"/>
      <c r="C31" s="274"/>
      <c r="D31" s="369"/>
      <c r="E31" s="369">
        <f>SUM(B31:D31)</f>
        <v>0</v>
      </c>
    </row>
    <row r="32" spans="1:5" ht="16.5" customHeight="1">
      <c r="A32" s="368" t="s">
        <v>1676</v>
      </c>
      <c r="B32" s="369"/>
      <c r="C32" s="274"/>
      <c r="D32" s="274">
        <v>647</v>
      </c>
      <c r="E32" s="369">
        <f>SUM(B32:D32)</f>
        <v>647</v>
      </c>
    </row>
    <row r="33" spans="1:5" ht="16.5" customHeight="1">
      <c r="A33" s="368" t="s">
        <v>1677</v>
      </c>
      <c r="B33" s="369"/>
      <c r="C33" s="274"/>
      <c r="D33" s="274">
        <v>39391</v>
      </c>
      <c r="E33" s="369">
        <f t="shared" si="0"/>
        <v>39391</v>
      </c>
    </row>
    <row r="34" spans="1:7" ht="16.5" customHeight="1">
      <c r="A34" s="370" t="s">
        <v>1427</v>
      </c>
      <c r="B34" s="369">
        <f>SUM(B8:B33)</f>
        <v>129652</v>
      </c>
      <c r="C34" s="369">
        <f>SUM(C8:C33)</f>
        <v>785424</v>
      </c>
      <c r="D34" s="369">
        <f>SUM(D8:D33)</f>
        <v>909980</v>
      </c>
      <c r="E34" s="369">
        <f>SUM(E8:E33)</f>
        <v>1825056</v>
      </c>
      <c r="G34" s="9"/>
    </row>
    <row r="35" ht="15" customHeight="1">
      <c r="E35" s="9"/>
    </row>
    <row r="36" ht="15" customHeight="1">
      <c r="E36" s="9"/>
    </row>
  </sheetData>
  <mergeCells count="10">
    <mergeCell ref="D1:E1"/>
    <mergeCell ref="E6:E7"/>
    <mergeCell ref="A6:A7"/>
    <mergeCell ref="B6:B7"/>
    <mergeCell ref="C6:C7"/>
    <mergeCell ref="D6:D7"/>
    <mergeCell ref="A2:E2"/>
    <mergeCell ref="A3:E3"/>
    <mergeCell ref="A4:E4"/>
    <mergeCell ref="A5:E5"/>
  </mergeCells>
  <printOptions/>
  <pageMargins left="0.984251968503937" right="0.7874015748031497" top="0.5905511811023623" bottom="0.3937007874015748" header="0.5118110236220472" footer="0.5118110236220472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E33"/>
  <sheetViews>
    <sheetView workbookViewId="0" topLeftCell="A1">
      <selection activeCell="I12" sqref="I11:I12"/>
    </sheetView>
  </sheetViews>
  <sheetFormatPr defaultColWidth="9.140625" defaultRowHeight="12.75"/>
  <cols>
    <col min="1" max="1" width="25.140625" style="15" bestFit="1" customWidth="1"/>
    <col min="2" max="2" width="20.7109375" style="15" customWidth="1"/>
    <col min="3" max="3" width="13.140625" style="15" customWidth="1"/>
    <col min="4" max="4" width="12.7109375" style="15" customWidth="1"/>
    <col min="5" max="5" width="13.421875" style="15" customWidth="1"/>
    <col min="6" max="16384" width="9.140625" style="15" customWidth="1"/>
  </cols>
  <sheetData>
    <row r="1" spans="4:5" ht="15">
      <c r="D1" s="422" t="s">
        <v>1725</v>
      </c>
      <c r="E1" s="422"/>
    </row>
    <row r="3" spans="1:5" ht="15" customHeight="1">
      <c r="A3" s="421" t="s">
        <v>1267</v>
      </c>
      <c r="B3" s="421"/>
      <c r="C3" s="421"/>
      <c r="D3" s="421"/>
      <c r="E3" s="421"/>
    </row>
    <row r="4" spans="1:5" ht="15" customHeight="1">
      <c r="A4" s="421" t="s">
        <v>1376</v>
      </c>
      <c r="B4" s="421"/>
      <c r="C4" s="421"/>
      <c r="D4" s="421"/>
      <c r="E4" s="421"/>
    </row>
    <row r="5" spans="1:5" ht="15" customHeight="1">
      <c r="A5" s="421" t="s">
        <v>578</v>
      </c>
      <c r="B5" s="421"/>
      <c r="C5" s="421"/>
      <c r="D5" s="421"/>
      <c r="E5" s="421"/>
    </row>
    <row r="6" spans="1:5" ht="15" customHeight="1">
      <c r="A6" s="421" t="s">
        <v>1268</v>
      </c>
      <c r="B6" s="421"/>
      <c r="C6" s="421"/>
      <c r="D6" s="421"/>
      <c r="E6" s="421"/>
    </row>
    <row r="7" spans="1:5" ht="15" customHeight="1">
      <c r="A7" s="16"/>
      <c r="B7" s="16"/>
      <c r="C7" s="16"/>
      <c r="D7" s="16"/>
      <c r="E7" s="16"/>
    </row>
    <row r="8" spans="1:5" ht="48.75" customHeight="1">
      <c r="A8" s="68" t="s">
        <v>1269</v>
      </c>
      <c r="B8" s="50" t="s">
        <v>1377</v>
      </c>
      <c r="C8" s="50" t="s">
        <v>520</v>
      </c>
      <c r="D8" s="50" t="s">
        <v>521</v>
      </c>
      <c r="E8" s="50" t="s">
        <v>523</v>
      </c>
    </row>
    <row r="9" spans="1:5" ht="15.75" customHeight="1">
      <c r="A9" s="62"/>
      <c r="B9" s="112"/>
      <c r="C9" s="112"/>
      <c r="D9" s="112"/>
      <c r="E9" s="112"/>
    </row>
    <row r="10" spans="1:5" ht="15.75" customHeight="1">
      <c r="A10" s="114" t="s">
        <v>579</v>
      </c>
      <c r="B10" s="26"/>
      <c r="C10" s="16"/>
      <c r="D10" s="16"/>
      <c r="E10" s="26"/>
    </row>
    <row r="11" spans="1:5" ht="15.75" customHeight="1">
      <c r="A11" s="15" t="s">
        <v>348</v>
      </c>
      <c r="B11" s="15" t="s">
        <v>1313</v>
      </c>
      <c r="C11" s="63">
        <v>151370</v>
      </c>
      <c r="D11" s="63">
        <v>161342</v>
      </c>
      <c r="E11" s="63">
        <v>165000</v>
      </c>
    </row>
    <row r="12" spans="1:5" ht="15.75" customHeight="1">
      <c r="A12" s="15" t="s">
        <v>349</v>
      </c>
      <c r="B12" s="15" t="s">
        <v>1378</v>
      </c>
      <c r="C12" s="63">
        <v>266912</v>
      </c>
      <c r="D12" s="115">
        <v>266519</v>
      </c>
      <c r="E12" s="115">
        <v>240000</v>
      </c>
    </row>
    <row r="13" spans="1:5" ht="15.75" customHeight="1">
      <c r="A13" s="15" t="s">
        <v>350</v>
      </c>
      <c r="B13" s="122" t="s">
        <v>918</v>
      </c>
      <c r="C13" s="116">
        <v>267129</v>
      </c>
      <c r="D13" s="116">
        <v>291918</v>
      </c>
      <c r="E13" s="116">
        <v>270000</v>
      </c>
    </row>
    <row r="14" spans="1:5" ht="15.75" customHeight="1">
      <c r="A14" s="26" t="s">
        <v>351</v>
      </c>
      <c r="B14" s="122"/>
      <c r="C14" s="118">
        <f>SUM(C11:C13)</f>
        <v>685411</v>
      </c>
      <c r="D14" s="118">
        <f>SUM(D11:D13)</f>
        <v>719779</v>
      </c>
      <c r="E14" s="118">
        <f>SUM(E11:E13)</f>
        <v>675000</v>
      </c>
    </row>
    <row r="15" spans="2:5" ht="15.75" customHeight="1">
      <c r="B15" s="122"/>
      <c r="C15" s="116"/>
      <c r="D15" s="116"/>
      <c r="E15" s="116"/>
    </row>
    <row r="16" spans="1:5" ht="15.75" customHeight="1">
      <c r="A16" s="292" t="s">
        <v>919</v>
      </c>
      <c r="B16" s="293"/>
      <c r="C16" s="294">
        <v>1779</v>
      </c>
      <c r="D16" s="294">
        <v>2360</v>
      </c>
      <c r="E16" s="294">
        <v>1400</v>
      </c>
    </row>
    <row r="17" spans="1:5" ht="15.75" customHeight="1">
      <c r="A17" s="26"/>
      <c r="B17" s="117"/>
      <c r="C17" s="118"/>
      <c r="D17" s="118"/>
      <c r="E17" s="118"/>
    </row>
    <row r="18" spans="1:5" ht="15.75" customHeight="1">
      <c r="A18" s="114" t="s">
        <v>920</v>
      </c>
      <c r="B18" s="117"/>
      <c r="C18" s="118"/>
      <c r="D18" s="118"/>
      <c r="E18" s="118"/>
    </row>
    <row r="19" spans="1:5" ht="15.75" customHeight="1">
      <c r="A19" s="15" t="s">
        <v>580</v>
      </c>
      <c r="B19" s="122">
        <v>0.08</v>
      </c>
      <c r="C19" s="116">
        <v>47394</v>
      </c>
      <c r="D19" s="116">
        <v>65865</v>
      </c>
      <c r="E19" s="116">
        <v>71993</v>
      </c>
    </row>
    <row r="20" spans="1:5" ht="15.75" customHeight="1">
      <c r="A20" s="15" t="s">
        <v>211</v>
      </c>
      <c r="B20" s="113" t="s">
        <v>581</v>
      </c>
      <c r="C20" s="116">
        <v>565579</v>
      </c>
      <c r="D20" s="116"/>
      <c r="E20" s="116"/>
    </row>
    <row r="21" spans="1:5" ht="28.5" customHeight="1">
      <c r="A21" s="123" t="s">
        <v>582</v>
      </c>
      <c r="B21" s="113"/>
      <c r="C21" s="116"/>
      <c r="D21" s="116">
        <v>-996</v>
      </c>
      <c r="E21" s="116">
        <v>-119</v>
      </c>
    </row>
    <row r="22" spans="1:5" ht="78.75" customHeight="1">
      <c r="A22" s="119" t="s">
        <v>352</v>
      </c>
      <c r="B22" s="120" t="s">
        <v>501</v>
      </c>
      <c r="C22" s="116">
        <v>36416</v>
      </c>
      <c r="D22" s="116">
        <v>37190</v>
      </c>
      <c r="E22" s="116">
        <v>36000</v>
      </c>
    </row>
    <row r="23" spans="1:5" ht="45">
      <c r="A23" s="119" t="s">
        <v>827</v>
      </c>
      <c r="B23" s="120" t="s">
        <v>503</v>
      </c>
      <c r="C23" s="116">
        <v>51</v>
      </c>
      <c r="D23" s="116"/>
      <c r="E23" s="116"/>
    </row>
    <row r="24" spans="1:5" ht="15.75" customHeight="1">
      <c r="A24" s="26" t="s">
        <v>583</v>
      </c>
      <c r="B24" s="121"/>
      <c r="C24" s="118">
        <f>SUM(C19:C23)</f>
        <v>649440</v>
      </c>
      <c r="D24" s="118">
        <f>SUM(D19:D23)</f>
        <v>102059</v>
      </c>
      <c r="E24" s="118">
        <f>SUM(E19:E23)</f>
        <v>107874</v>
      </c>
    </row>
    <row r="25" spans="1:5" ht="15.75" customHeight="1">
      <c r="A25" s="26"/>
      <c r="B25" s="121"/>
      <c r="C25" s="118"/>
      <c r="D25" s="118"/>
      <c r="E25" s="118"/>
    </row>
    <row r="26" spans="1:5" ht="15.75" customHeight="1">
      <c r="A26" s="114" t="s">
        <v>921</v>
      </c>
      <c r="B26" s="121"/>
      <c r="C26" s="118"/>
      <c r="D26" s="118"/>
      <c r="E26" s="118"/>
    </row>
    <row r="27" spans="1:5" ht="15.75" customHeight="1">
      <c r="A27" s="15" t="s">
        <v>586</v>
      </c>
      <c r="B27" s="121"/>
      <c r="C27" s="116">
        <v>1997</v>
      </c>
      <c r="D27" s="116">
        <v>213</v>
      </c>
      <c r="E27" s="116">
        <v>400</v>
      </c>
    </row>
    <row r="28" spans="1:5" ht="15.75" customHeight="1">
      <c r="A28" s="15" t="s">
        <v>587</v>
      </c>
      <c r="B28" s="121"/>
      <c r="C28" s="116">
        <v>101</v>
      </c>
      <c r="D28" s="116">
        <v>234</v>
      </c>
      <c r="E28" s="116">
        <v>150</v>
      </c>
    </row>
    <row r="29" spans="1:5" ht="15.75" customHeight="1">
      <c r="A29" s="15" t="s">
        <v>502</v>
      </c>
      <c r="B29" s="121"/>
      <c r="C29" s="116">
        <v>578</v>
      </c>
      <c r="D29" s="116">
        <v>578</v>
      </c>
      <c r="E29" s="116">
        <v>600</v>
      </c>
    </row>
    <row r="30" spans="1:5" ht="15.75" customHeight="1">
      <c r="A30" s="26" t="s">
        <v>585</v>
      </c>
      <c r="B30" s="121"/>
      <c r="C30" s="118">
        <f>SUM(C27:C29)</f>
        <v>2676</v>
      </c>
      <c r="D30" s="118">
        <f>SUM(D27:D29)</f>
        <v>1025</v>
      </c>
      <c r="E30" s="118">
        <f>SUM(E27:E29)</f>
        <v>1150</v>
      </c>
    </row>
    <row r="31" spans="1:5" ht="15.75" customHeight="1">
      <c r="A31" s="26"/>
      <c r="B31" s="121"/>
      <c r="C31" s="118"/>
      <c r="D31" s="118"/>
      <c r="E31" s="118"/>
    </row>
    <row r="32" spans="1:5" ht="15.75" customHeight="1">
      <c r="A32" s="26" t="s">
        <v>584</v>
      </c>
      <c r="C32" s="64">
        <f>C14+C16+C24+C30</f>
        <v>1339306</v>
      </c>
      <c r="D32" s="64">
        <f>D14+D16+D24+D30</f>
        <v>825223</v>
      </c>
      <c r="E32" s="64">
        <f>E14+E16+E24+E30</f>
        <v>785424</v>
      </c>
    </row>
    <row r="33" ht="15.75" customHeight="1">
      <c r="D33" s="58"/>
    </row>
  </sheetData>
  <mergeCells count="5">
    <mergeCell ref="A6:E6"/>
    <mergeCell ref="D1:E1"/>
    <mergeCell ref="A3:E3"/>
    <mergeCell ref="A4:E4"/>
    <mergeCell ref="A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R235"/>
  <sheetViews>
    <sheetView workbookViewId="0" topLeftCell="A1">
      <selection activeCell="G190" sqref="G190"/>
    </sheetView>
  </sheetViews>
  <sheetFormatPr defaultColWidth="9.140625" defaultRowHeight="12.75"/>
  <cols>
    <col min="1" max="1" width="18.8515625" style="1" customWidth="1"/>
    <col min="2" max="2" width="60.00390625" style="1" customWidth="1"/>
    <col min="3" max="3" width="6.8515625" style="31" customWidth="1"/>
    <col min="4" max="4" width="12.421875" style="1" customWidth="1"/>
    <col min="5" max="5" width="11.28125" style="1" customWidth="1"/>
    <col min="6" max="6" width="8.140625" style="1" customWidth="1"/>
    <col min="7" max="7" width="9.421875" style="1" customWidth="1"/>
    <col min="8" max="8" width="10.421875" style="1" customWidth="1"/>
    <col min="9" max="9" width="6.140625" style="1" customWidth="1"/>
    <col min="10" max="16384" width="9.140625" style="1" customWidth="1"/>
  </cols>
  <sheetData>
    <row r="1" spans="1:9" ht="15.75">
      <c r="A1" s="15"/>
      <c r="B1" s="15"/>
      <c r="C1" s="176"/>
      <c r="D1" s="15"/>
      <c r="E1" s="15"/>
      <c r="F1" s="15"/>
      <c r="G1" s="15"/>
      <c r="H1" s="15"/>
      <c r="I1" s="174" t="s">
        <v>1726</v>
      </c>
    </row>
    <row r="2" spans="1:9" ht="15.75">
      <c r="A2" s="421" t="s">
        <v>354</v>
      </c>
      <c r="B2" s="421"/>
      <c r="C2" s="421"/>
      <c r="D2" s="421"/>
      <c r="E2" s="421"/>
      <c r="F2" s="421"/>
      <c r="G2" s="421"/>
      <c r="H2" s="421"/>
      <c r="I2" s="421"/>
    </row>
    <row r="3" spans="1:9" ht="15.75">
      <c r="A3" s="421" t="s">
        <v>519</v>
      </c>
      <c r="B3" s="421"/>
      <c r="C3" s="421"/>
      <c r="D3" s="421"/>
      <c r="E3" s="421"/>
      <c r="F3" s="421"/>
      <c r="G3" s="421"/>
      <c r="H3" s="421"/>
      <c r="I3" s="421"/>
    </row>
    <row r="4" spans="1:9" ht="15.75">
      <c r="A4" s="421" t="s">
        <v>204</v>
      </c>
      <c r="B4" s="421"/>
      <c r="C4" s="421"/>
      <c r="D4" s="421"/>
      <c r="E4" s="421"/>
      <c r="F4" s="421"/>
      <c r="G4" s="421"/>
      <c r="H4" s="421"/>
      <c r="I4" s="421"/>
    </row>
    <row r="5" spans="1:9" ht="15.75">
      <c r="A5" s="3"/>
      <c r="B5" s="3"/>
      <c r="C5" s="33"/>
      <c r="D5" s="3"/>
      <c r="E5" s="3"/>
      <c r="F5" s="375"/>
      <c r="G5" s="375"/>
      <c r="H5" s="375"/>
      <c r="I5" s="375"/>
    </row>
    <row r="6" spans="1:9" ht="15" customHeight="1">
      <c r="A6" s="390" t="s">
        <v>205</v>
      </c>
      <c r="B6" s="393" t="s">
        <v>1269</v>
      </c>
      <c r="C6" s="394"/>
      <c r="D6" s="386" t="s">
        <v>1072</v>
      </c>
      <c r="E6" s="387"/>
      <c r="F6" s="387"/>
      <c r="G6" s="388"/>
      <c r="H6" s="400" t="s">
        <v>538</v>
      </c>
      <c r="I6" s="389"/>
    </row>
    <row r="7" spans="1:9" ht="15" customHeight="1">
      <c r="A7" s="391"/>
      <c r="B7" s="395"/>
      <c r="C7" s="383"/>
      <c r="D7" s="373" t="s">
        <v>206</v>
      </c>
      <c r="E7" s="418" t="s">
        <v>207</v>
      </c>
      <c r="F7" s="418" t="s">
        <v>208</v>
      </c>
      <c r="G7" s="418" t="s">
        <v>409</v>
      </c>
      <c r="H7" s="401"/>
      <c r="I7" s="372"/>
    </row>
    <row r="8" spans="1:9" ht="25.5" customHeight="1">
      <c r="A8" s="392"/>
      <c r="B8" s="384"/>
      <c r="C8" s="385"/>
      <c r="D8" s="374"/>
      <c r="E8" s="419"/>
      <c r="F8" s="419"/>
      <c r="G8" s="419"/>
      <c r="H8" s="7" t="s">
        <v>209</v>
      </c>
      <c r="I8" s="66" t="s">
        <v>210</v>
      </c>
    </row>
    <row r="9" spans="1:9" ht="15.75">
      <c r="A9" s="18"/>
      <c r="B9" s="252" t="s">
        <v>557</v>
      </c>
      <c r="C9" s="51"/>
      <c r="D9" s="248"/>
      <c r="E9" s="19"/>
      <c r="F9" s="19"/>
      <c r="G9" s="19"/>
      <c r="H9" s="19"/>
      <c r="I9" s="18"/>
    </row>
    <row r="10" spans="1:18" ht="14.25" customHeight="1">
      <c r="A10" s="17" t="s">
        <v>212</v>
      </c>
      <c r="B10" s="15" t="s">
        <v>539</v>
      </c>
      <c r="C10" s="176"/>
      <c r="D10" s="63">
        <v>4955</v>
      </c>
      <c r="E10" s="63">
        <v>1057</v>
      </c>
      <c r="F10" s="63">
        <v>5237</v>
      </c>
      <c r="G10" s="63"/>
      <c r="H10" s="63">
        <v>7083</v>
      </c>
      <c r="I10" s="63"/>
      <c r="J10" s="9"/>
      <c r="K10" s="9"/>
      <c r="L10" s="9"/>
      <c r="M10" s="9"/>
      <c r="N10" s="9"/>
      <c r="O10" s="9"/>
      <c r="P10" s="9"/>
      <c r="Q10" s="9"/>
      <c r="R10" s="9"/>
    </row>
    <row r="11" spans="1:18" ht="14.25" customHeight="1">
      <c r="A11" s="17" t="s">
        <v>213</v>
      </c>
      <c r="B11" s="15" t="s">
        <v>576</v>
      </c>
      <c r="C11" s="176"/>
      <c r="D11" s="63">
        <v>4955</v>
      </c>
      <c r="E11" s="63">
        <v>515</v>
      </c>
      <c r="F11" s="63">
        <v>2552</v>
      </c>
      <c r="G11" s="63"/>
      <c r="H11" s="63">
        <v>2551</v>
      </c>
      <c r="I11" s="63"/>
      <c r="J11" s="9"/>
      <c r="K11" s="9"/>
      <c r="L11" s="9"/>
      <c r="M11" s="9"/>
      <c r="N11" s="9"/>
      <c r="O11" s="9"/>
      <c r="P11" s="9"/>
      <c r="Q11" s="9"/>
      <c r="R11" s="9"/>
    </row>
    <row r="12" spans="1:18" ht="14.25" customHeight="1">
      <c r="A12" s="17" t="s">
        <v>540</v>
      </c>
      <c r="B12" s="15" t="s">
        <v>609</v>
      </c>
      <c r="C12" s="176"/>
      <c r="D12" s="63">
        <v>4955</v>
      </c>
      <c r="E12" s="63">
        <v>500</v>
      </c>
      <c r="F12" s="63">
        <v>2478</v>
      </c>
      <c r="G12" s="63"/>
      <c r="H12" s="63"/>
      <c r="I12" s="63"/>
      <c r="J12" s="9"/>
      <c r="K12" s="9"/>
      <c r="L12" s="9"/>
      <c r="M12" s="9"/>
      <c r="N12" s="9"/>
      <c r="O12" s="9"/>
      <c r="P12" s="9"/>
      <c r="Q12" s="9"/>
      <c r="R12" s="9"/>
    </row>
    <row r="13" spans="1:18" ht="14.25" customHeight="1">
      <c r="A13" s="17"/>
      <c r="B13" s="175" t="s">
        <v>214</v>
      </c>
      <c r="C13" s="174"/>
      <c r="D13" s="63"/>
      <c r="E13" s="63"/>
      <c r="F13" s="63"/>
      <c r="G13" s="63"/>
      <c r="H13" s="63"/>
      <c r="I13" s="63"/>
      <c r="J13" s="9"/>
      <c r="K13" s="9"/>
      <c r="L13" s="9"/>
      <c r="M13" s="9"/>
      <c r="N13" s="9"/>
      <c r="O13" s="9"/>
      <c r="P13" s="9"/>
      <c r="Q13" s="9"/>
      <c r="R13" s="9"/>
    </row>
    <row r="14" spans="1:18" ht="14.25" customHeight="1">
      <c r="A14" s="17" t="s">
        <v>215</v>
      </c>
      <c r="B14" s="15" t="s">
        <v>216</v>
      </c>
      <c r="C14" s="176"/>
      <c r="D14" s="63"/>
      <c r="E14" s="63">
        <v>3300</v>
      </c>
      <c r="F14" s="63">
        <v>3300</v>
      </c>
      <c r="G14" s="63"/>
      <c r="H14" s="63">
        <v>3300</v>
      </c>
      <c r="I14" s="63"/>
      <c r="J14" s="9"/>
      <c r="K14" s="9"/>
      <c r="L14" s="9"/>
      <c r="M14" s="9"/>
      <c r="N14" s="9"/>
      <c r="O14" s="9"/>
      <c r="P14" s="9"/>
      <c r="Q14" s="9"/>
      <c r="R14" s="9"/>
    </row>
    <row r="15" spans="1:18" ht="14.25" customHeight="1">
      <c r="A15" s="17" t="s">
        <v>217</v>
      </c>
      <c r="B15" s="15" t="s">
        <v>218</v>
      </c>
      <c r="C15" s="176"/>
      <c r="D15" s="63"/>
      <c r="E15" s="63">
        <v>4500</v>
      </c>
      <c r="F15" s="63">
        <v>4500</v>
      </c>
      <c r="G15" s="63"/>
      <c r="H15" s="63">
        <v>6145</v>
      </c>
      <c r="I15" s="63"/>
      <c r="J15" s="9"/>
      <c r="K15" s="9"/>
      <c r="L15" s="9"/>
      <c r="M15" s="9"/>
      <c r="N15" s="9"/>
      <c r="O15" s="9"/>
      <c r="P15" s="9"/>
      <c r="Q15" s="9"/>
      <c r="R15" s="9"/>
    </row>
    <row r="16" spans="1:18" ht="14.25" customHeight="1">
      <c r="A16" s="17" t="s">
        <v>219</v>
      </c>
      <c r="B16" s="15" t="s">
        <v>220</v>
      </c>
      <c r="C16" s="176"/>
      <c r="D16" s="63">
        <v>4955</v>
      </c>
      <c r="E16" s="63">
        <v>270</v>
      </c>
      <c r="F16" s="63">
        <v>1338</v>
      </c>
      <c r="G16" s="63"/>
      <c r="H16" s="63">
        <v>1387</v>
      </c>
      <c r="I16" s="63"/>
      <c r="J16" s="9"/>
      <c r="K16" s="9"/>
      <c r="L16" s="9"/>
      <c r="M16" s="9"/>
      <c r="N16" s="9"/>
      <c r="O16" s="9"/>
      <c r="P16" s="9"/>
      <c r="Q16" s="9"/>
      <c r="R16" s="9"/>
    </row>
    <row r="17" spans="1:18" ht="14.25" customHeight="1">
      <c r="A17" s="17" t="s">
        <v>1448</v>
      </c>
      <c r="B17" s="15" t="s">
        <v>610</v>
      </c>
      <c r="C17" s="177"/>
      <c r="D17" s="63">
        <v>11474</v>
      </c>
      <c r="E17" s="63">
        <v>70</v>
      </c>
      <c r="F17" s="63">
        <v>803</v>
      </c>
      <c r="G17" s="63"/>
      <c r="H17" s="63">
        <v>535</v>
      </c>
      <c r="I17" s="63"/>
      <c r="J17" s="9"/>
      <c r="K17" s="9"/>
      <c r="L17" s="9"/>
      <c r="M17" s="9"/>
      <c r="N17" s="9"/>
      <c r="O17" s="9"/>
      <c r="P17" s="9"/>
      <c r="Q17" s="9"/>
      <c r="R17" s="9"/>
    </row>
    <row r="18" spans="1:18" ht="14.25" customHeight="1">
      <c r="A18" s="17" t="s">
        <v>1449</v>
      </c>
      <c r="B18" s="15" t="s">
        <v>1342</v>
      </c>
      <c r="C18" s="177"/>
      <c r="D18" s="63">
        <v>159</v>
      </c>
      <c r="E18" s="63">
        <v>7737</v>
      </c>
      <c r="F18" s="63">
        <v>1230</v>
      </c>
      <c r="G18" s="63"/>
      <c r="H18" s="63">
        <v>1163</v>
      </c>
      <c r="I18" s="63"/>
      <c r="J18" s="9"/>
      <c r="K18" s="9"/>
      <c r="L18" s="9"/>
      <c r="M18" s="9"/>
      <c r="N18" s="9"/>
      <c r="O18" s="9"/>
      <c r="P18" s="9"/>
      <c r="Q18" s="9"/>
      <c r="R18" s="9"/>
    </row>
    <row r="19" spans="1:18" ht="14.25" customHeight="1">
      <c r="A19" s="17" t="s">
        <v>221</v>
      </c>
      <c r="B19" s="15" t="s">
        <v>222</v>
      </c>
      <c r="C19" s="176"/>
      <c r="D19" s="63">
        <v>6</v>
      </c>
      <c r="E19" s="63">
        <v>3088</v>
      </c>
      <c r="F19" s="63">
        <v>19</v>
      </c>
      <c r="G19" s="63"/>
      <c r="H19" s="63">
        <v>15</v>
      </c>
      <c r="I19" s="63"/>
      <c r="J19" s="9"/>
      <c r="K19" s="9"/>
      <c r="L19" s="9"/>
      <c r="M19" s="9"/>
      <c r="N19" s="9"/>
      <c r="O19" s="9"/>
      <c r="P19" s="9"/>
      <c r="Q19" s="9"/>
      <c r="R19" s="9"/>
    </row>
    <row r="20" spans="1:18" ht="14.25" customHeight="1">
      <c r="A20" s="17" t="s">
        <v>119</v>
      </c>
      <c r="B20" s="15" t="s">
        <v>223</v>
      </c>
      <c r="C20" s="176"/>
      <c r="D20" s="115">
        <v>240000000</v>
      </c>
      <c r="E20" s="63">
        <v>2</v>
      </c>
      <c r="F20" s="63">
        <v>480000</v>
      </c>
      <c r="G20" s="63"/>
      <c r="H20" s="63">
        <v>480000</v>
      </c>
      <c r="I20" s="63"/>
      <c r="J20" s="9"/>
      <c r="K20" s="9"/>
      <c r="L20" s="9"/>
      <c r="M20" s="9"/>
      <c r="N20" s="9"/>
      <c r="O20" s="9"/>
      <c r="P20" s="9"/>
      <c r="Q20" s="9"/>
      <c r="R20" s="9"/>
    </row>
    <row r="21" spans="1:18" ht="14.25" customHeight="1">
      <c r="A21" s="17" t="s">
        <v>226</v>
      </c>
      <c r="B21" s="15" t="s">
        <v>225</v>
      </c>
      <c r="C21" s="176"/>
      <c r="D21" s="63"/>
      <c r="E21" s="63"/>
      <c r="F21" s="63">
        <v>21995</v>
      </c>
      <c r="G21" s="63"/>
      <c r="H21" s="63">
        <v>23775</v>
      </c>
      <c r="I21" s="63"/>
      <c r="J21" s="9"/>
      <c r="K21" s="9"/>
      <c r="L21" s="9"/>
      <c r="M21" s="9"/>
      <c r="N21" s="9"/>
      <c r="O21" s="9"/>
      <c r="P21" s="9"/>
      <c r="Q21" s="9"/>
      <c r="R21" s="9"/>
    </row>
    <row r="22" spans="1:18" ht="14.25" customHeight="1">
      <c r="A22" s="26" t="s">
        <v>227</v>
      </c>
      <c r="B22" s="26"/>
      <c r="C22" s="178"/>
      <c r="D22" s="64"/>
      <c r="E22" s="64"/>
      <c r="F22" s="64"/>
      <c r="G22" s="64">
        <f>SUM(F10:F21)</f>
        <v>523452</v>
      </c>
      <c r="H22" s="64">
        <f>SUM(H10:H21)</f>
        <v>525954</v>
      </c>
      <c r="I22" s="63"/>
      <c r="J22" s="9"/>
      <c r="K22" s="9"/>
      <c r="L22" s="9"/>
      <c r="M22" s="9"/>
      <c r="N22" s="9"/>
      <c r="O22" s="9"/>
      <c r="P22" s="9"/>
      <c r="Q22" s="9"/>
      <c r="R22" s="9"/>
    </row>
    <row r="23" spans="1:18" ht="14.25" customHeight="1">
      <c r="A23" s="17" t="s">
        <v>228</v>
      </c>
      <c r="B23" s="15" t="s">
        <v>229</v>
      </c>
      <c r="C23" s="176"/>
      <c r="D23" s="63"/>
      <c r="E23" s="63"/>
      <c r="F23" s="63"/>
      <c r="G23" s="63"/>
      <c r="H23" s="63">
        <v>1193</v>
      </c>
      <c r="I23" s="63"/>
      <c r="J23" s="9"/>
      <c r="K23" s="9"/>
      <c r="L23" s="9"/>
      <c r="M23" s="9"/>
      <c r="N23" s="9"/>
      <c r="O23" s="9"/>
      <c r="P23" s="9"/>
      <c r="Q23" s="9"/>
      <c r="R23" s="9"/>
    </row>
    <row r="24" spans="1:18" ht="14.25" customHeight="1">
      <c r="A24" s="26" t="s">
        <v>230</v>
      </c>
      <c r="B24" s="15"/>
      <c r="C24" s="176"/>
      <c r="D24" s="63"/>
      <c r="E24" s="63"/>
      <c r="F24" s="63"/>
      <c r="G24" s="64">
        <f>SUM(F23)</f>
        <v>0</v>
      </c>
      <c r="H24" s="64">
        <f>SUM(H23)</f>
        <v>1193</v>
      </c>
      <c r="I24" s="63"/>
      <c r="J24" s="9"/>
      <c r="K24" s="9"/>
      <c r="L24" s="9"/>
      <c r="M24" s="9"/>
      <c r="N24" s="9"/>
      <c r="O24" s="9"/>
      <c r="P24" s="9"/>
      <c r="Q24" s="9"/>
      <c r="R24" s="9"/>
    </row>
    <row r="25" spans="1:18" ht="14.25" customHeight="1">
      <c r="A25" s="423" t="s">
        <v>231</v>
      </c>
      <c r="B25" s="423"/>
      <c r="C25" s="178"/>
      <c r="D25" s="63"/>
      <c r="E25" s="63"/>
      <c r="F25" s="63"/>
      <c r="G25" s="64">
        <f>SUM(F10:F24)</f>
        <v>523452</v>
      </c>
      <c r="H25" s="64">
        <f>H22+H24</f>
        <v>527147</v>
      </c>
      <c r="I25" s="64">
        <f>G25/H25*100</f>
        <v>99.29905699928104</v>
      </c>
      <c r="J25" s="9"/>
      <c r="K25" s="9"/>
      <c r="L25" s="9"/>
      <c r="M25" s="9"/>
      <c r="N25" s="9"/>
      <c r="O25" s="9"/>
      <c r="P25" s="9"/>
      <c r="Q25" s="9"/>
      <c r="R25" s="9"/>
    </row>
    <row r="26" spans="1:18" ht="14.25" customHeight="1">
      <c r="A26" s="65"/>
      <c r="B26" s="65"/>
      <c r="C26" s="178"/>
      <c r="D26" s="63"/>
      <c r="E26" s="63"/>
      <c r="F26" s="63"/>
      <c r="G26" s="64"/>
      <c r="H26" s="64"/>
      <c r="I26" s="64"/>
      <c r="J26" s="9"/>
      <c r="K26" s="9"/>
      <c r="L26" s="9"/>
      <c r="M26" s="9"/>
      <c r="N26" s="9"/>
      <c r="O26" s="9"/>
      <c r="P26" s="9"/>
      <c r="Q26" s="9"/>
      <c r="R26" s="9"/>
    </row>
    <row r="27" spans="1:18" ht="14.25" customHeight="1">
      <c r="A27" s="15"/>
      <c r="B27" s="26" t="s">
        <v>365</v>
      </c>
      <c r="C27" s="178"/>
      <c r="D27" s="63"/>
      <c r="E27" s="63"/>
      <c r="F27" s="63"/>
      <c r="G27" s="64"/>
      <c r="H27" s="64"/>
      <c r="I27" s="64"/>
      <c r="J27" s="9"/>
      <c r="K27" s="9"/>
      <c r="L27" s="9"/>
      <c r="M27" s="9"/>
      <c r="N27" s="9"/>
      <c r="O27" s="9"/>
      <c r="P27" s="9"/>
      <c r="Q27" s="9"/>
      <c r="R27" s="9"/>
    </row>
    <row r="28" spans="1:18" ht="14.25" customHeight="1">
      <c r="A28" s="15"/>
      <c r="B28" s="15" t="s">
        <v>232</v>
      </c>
      <c r="C28" s="176"/>
      <c r="D28" s="63"/>
      <c r="E28" s="63"/>
      <c r="F28" s="63"/>
      <c r="G28" s="64"/>
      <c r="H28" s="64"/>
      <c r="I28" s="64"/>
      <c r="J28" s="9"/>
      <c r="K28" s="9"/>
      <c r="L28" s="9"/>
      <c r="M28" s="9"/>
      <c r="N28" s="9"/>
      <c r="O28" s="9"/>
      <c r="P28" s="9"/>
      <c r="Q28" s="9"/>
      <c r="R28" s="9"/>
    </row>
    <row r="29" spans="1:18" ht="14.25" customHeight="1">
      <c r="A29" s="17" t="s">
        <v>120</v>
      </c>
      <c r="B29" s="15" t="s">
        <v>121</v>
      </c>
      <c r="C29" s="176"/>
      <c r="D29" s="63"/>
      <c r="E29" s="63"/>
      <c r="F29" s="63"/>
      <c r="G29" s="64"/>
      <c r="H29" s="63">
        <v>1283</v>
      </c>
      <c r="I29" s="64"/>
      <c r="J29" s="9"/>
      <c r="K29" s="9"/>
      <c r="L29" s="9"/>
      <c r="M29" s="9"/>
      <c r="N29" s="9"/>
      <c r="O29" s="9"/>
      <c r="P29" s="9"/>
      <c r="Q29" s="9"/>
      <c r="R29" s="9"/>
    </row>
    <row r="30" spans="1:18" ht="14.25" customHeight="1">
      <c r="A30" s="17" t="s">
        <v>122</v>
      </c>
      <c r="B30" s="15" t="s">
        <v>345</v>
      </c>
      <c r="C30" s="176"/>
      <c r="D30" s="63"/>
      <c r="E30" s="63"/>
      <c r="F30" s="63"/>
      <c r="G30" s="64"/>
      <c r="H30" s="63">
        <v>642</v>
      </c>
      <c r="I30" s="64"/>
      <c r="J30" s="9"/>
      <c r="K30" s="9"/>
      <c r="L30" s="9"/>
      <c r="M30" s="9"/>
      <c r="N30" s="9"/>
      <c r="O30" s="9"/>
      <c r="P30" s="9"/>
      <c r="Q30" s="9"/>
      <c r="R30" s="9"/>
    </row>
    <row r="31" spans="1:18" ht="14.25" customHeight="1">
      <c r="A31" s="17" t="s">
        <v>375</v>
      </c>
      <c r="B31" s="15" t="s">
        <v>612</v>
      </c>
      <c r="C31" s="176"/>
      <c r="D31" s="63">
        <v>36</v>
      </c>
      <c r="E31" s="63">
        <v>65000</v>
      </c>
      <c r="F31" s="63">
        <v>2340</v>
      </c>
      <c r="G31" s="64"/>
      <c r="H31" s="63"/>
      <c r="I31" s="64"/>
      <c r="J31" s="9"/>
      <c r="K31" s="9"/>
      <c r="L31" s="9"/>
      <c r="M31" s="9"/>
      <c r="N31" s="9"/>
      <c r="O31" s="9"/>
      <c r="P31" s="9"/>
      <c r="Q31" s="9"/>
      <c r="R31" s="9"/>
    </row>
    <row r="32" spans="1:18" ht="14.25" customHeight="1">
      <c r="A32" s="17" t="s">
        <v>346</v>
      </c>
      <c r="B32" s="15" t="s">
        <v>347</v>
      </c>
      <c r="C32" s="176"/>
      <c r="D32" s="63"/>
      <c r="E32" s="63"/>
      <c r="F32" s="63"/>
      <c r="G32" s="64"/>
      <c r="H32" s="63">
        <v>183</v>
      </c>
      <c r="I32" s="64"/>
      <c r="J32" s="9"/>
      <c r="K32" s="9"/>
      <c r="L32" s="9"/>
      <c r="M32" s="9"/>
      <c r="N32" s="9"/>
      <c r="O32" s="9"/>
      <c r="P32" s="9"/>
      <c r="Q32" s="9"/>
      <c r="R32" s="9"/>
    </row>
    <row r="33" spans="1:18" ht="14.25" customHeight="1">
      <c r="A33" s="17" t="s">
        <v>1115</v>
      </c>
      <c r="B33" s="15" t="s">
        <v>1116</v>
      </c>
      <c r="C33" s="176"/>
      <c r="D33" s="63"/>
      <c r="E33" s="63"/>
      <c r="F33" s="63"/>
      <c r="G33" s="64"/>
      <c r="H33" s="63">
        <v>92</v>
      </c>
      <c r="I33" s="64"/>
      <c r="J33" s="9"/>
      <c r="K33" s="9"/>
      <c r="L33" s="9"/>
      <c r="M33" s="9"/>
      <c r="N33" s="9"/>
      <c r="O33" s="9"/>
      <c r="P33" s="9"/>
      <c r="Q33" s="9"/>
      <c r="R33" s="9"/>
    </row>
    <row r="34" spans="1:18" ht="14.25" customHeight="1">
      <c r="A34" s="17" t="s">
        <v>613</v>
      </c>
      <c r="B34" s="15" t="s">
        <v>614</v>
      </c>
      <c r="C34" s="176"/>
      <c r="D34" s="63">
        <v>3</v>
      </c>
      <c r="E34" s="63">
        <v>65000</v>
      </c>
      <c r="F34" s="63">
        <v>195</v>
      </c>
      <c r="G34" s="64"/>
      <c r="H34" s="63"/>
      <c r="I34" s="64"/>
      <c r="J34" s="9"/>
      <c r="K34" s="9"/>
      <c r="L34" s="9"/>
      <c r="M34" s="9"/>
      <c r="N34" s="9"/>
      <c r="O34" s="9"/>
      <c r="P34" s="9"/>
      <c r="Q34" s="9"/>
      <c r="R34" s="9"/>
    </row>
    <row r="35" spans="1:18" ht="14.25" customHeight="1">
      <c r="A35" s="17" t="s">
        <v>1117</v>
      </c>
      <c r="B35" s="15" t="s">
        <v>1118</v>
      </c>
      <c r="C35" s="176"/>
      <c r="D35" s="63"/>
      <c r="E35" s="63"/>
      <c r="F35" s="63"/>
      <c r="G35" s="64"/>
      <c r="H35" s="63">
        <v>2970</v>
      </c>
      <c r="I35" s="64"/>
      <c r="J35" s="9"/>
      <c r="K35" s="9"/>
      <c r="L35" s="9"/>
      <c r="M35" s="9"/>
      <c r="N35" s="9"/>
      <c r="O35" s="9"/>
      <c r="P35" s="9"/>
      <c r="Q35" s="9"/>
      <c r="R35" s="9"/>
    </row>
    <row r="36" spans="1:18" ht="14.25" customHeight="1">
      <c r="A36" s="17" t="s">
        <v>1119</v>
      </c>
      <c r="B36" s="15" t="s">
        <v>1120</v>
      </c>
      <c r="C36" s="176"/>
      <c r="D36" s="63"/>
      <c r="E36" s="63"/>
      <c r="F36" s="63"/>
      <c r="G36" s="64"/>
      <c r="H36" s="63">
        <v>1485</v>
      </c>
      <c r="I36" s="64"/>
      <c r="J36" s="9"/>
      <c r="K36" s="9"/>
      <c r="L36" s="9"/>
      <c r="M36" s="9"/>
      <c r="N36" s="9"/>
      <c r="O36" s="9"/>
      <c r="P36" s="9"/>
      <c r="Q36" s="9"/>
      <c r="R36" s="9"/>
    </row>
    <row r="37" spans="1:18" ht="14.25" customHeight="1">
      <c r="A37" s="17" t="s">
        <v>1121</v>
      </c>
      <c r="B37" s="15" t="s">
        <v>615</v>
      </c>
      <c r="C37" s="176"/>
      <c r="D37" s="63"/>
      <c r="E37" s="63"/>
      <c r="F37" s="63"/>
      <c r="G37" s="64"/>
      <c r="H37" s="63">
        <v>112</v>
      </c>
      <c r="I37" s="64"/>
      <c r="J37" s="9"/>
      <c r="K37" s="9"/>
      <c r="L37" s="9"/>
      <c r="M37" s="9"/>
      <c r="N37" s="9"/>
      <c r="O37" s="9"/>
      <c r="P37" s="9"/>
      <c r="Q37" s="9"/>
      <c r="R37" s="9"/>
    </row>
    <row r="38" spans="1:18" ht="14.25" customHeight="1">
      <c r="A38" s="17" t="s">
        <v>616</v>
      </c>
      <c r="B38" s="15" t="s">
        <v>617</v>
      </c>
      <c r="C38" s="176"/>
      <c r="D38" s="63">
        <v>94</v>
      </c>
      <c r="E38" s="63">
        <v>65000</v>
      </c>
      <c r="F38" s="63">
        <v>6110</v>
      </c>
      <c r="G38" s="64"/>
      <c r="H38" s="63"/>
      <c r="I38" s="64"/>
      <c r="J38" s="9"/>
      <c r="K38" s="9"/>
      <c r="L38" s="9"/>
      <c r="M38" s="9"/>
      <c r="N38" s="9"/>
      <c r="O38" s="9"/>
      <c r="P38" s="9"/>
      <c r="Q38" s="9"/>
      <c r="R38" s="9"/>
    </row>
    <row r="39" spans="1:18" ht="14.25" customHeight="1">
      <c r="A39" s="17" t="s">
        <v>618</v>
      </c>
      <c r="B39" s="15" t="s">
        <v>619</v>
      </c>
      <c r="C39" s="176"/>
      <c r="D39" s="63">
        <v>9</v>
      </c>
      <c r="E39" s="63">
        <v>20000</v>
      </c>
      <c r="F39" s="63">
        <v>180</v>
      </c>
      <c r="G39" s="64"/>
      <c r="H39" s="63"/>
      <c r="I39" s="64"/>
      <c r="J39" s="9"/>
      <c r="K39" s="9"/>
      <c r="L39" s="9"/>
      <c r="M39" s="9"/>
      <c r="N39" s="9"/>
      <c r="O39" s="9"/>
      <c r="P39" s="9"/>
      <c r="Q39" s="9"/>
      <c r="R39" s="9"/>
    </row>
    <row r="40" spans="1:18" ht="14.25" customHeight="1">
      <c r="A40" s="17" t="s">
        <v>1122</v>
      </c>
      <c r="B40" s="15" t="s">
        <v>1123</v>
      </c>
      <c r="C40" s="176"/>
      <c r="D40" s="63"/>
      <c r="E40" s="63"/>
      <c r="F40" s="63"/>
      <c r="G40" s="64"/>
      <c r="H40" s="63">
        <v>1247</v>
      </c>
      <c r="I40" s="64"/>
      <c r="J40" s="9"/>
      <c r="K40" s="9"/>
      <c r="L40" s="9"/>
      <c r="M40" s="9"/>
      <c r="N40" s="9"/>
      <c r="O40" s="9"/>
      <c r="P40" s="9"/>
      <c r="Q40" s="9"/>
      <c r="R40" s="9"/>
    </row>
    <row r="41" spans="1:18" ht="14.25" customHeight="1">
      <c r="A41" s="17" t="s">
        <v>1124</v>
      </c>
      <c r="B41" s="15" t="s">
        <v>1125</v>
      </c>
      <c r="C41" s="176"/>
      <c r="D41" s="63"/>
      <c r="E41" s="63"/>
      <c r="F41" s="63"/>
      <c r="G41" s="64"/>
      <c r="H41" s="63">
        <v>623</v>
      </c>
      <c r="I41" s="64"/>
      <c r="J41" s="9"/>
      <c r="K41" s="9"/>
      <c r="L41" s="9"/>
      <c r="M41" s="9"/>
      <c r="N41" s="9"/>
      <c r="O41" s="9"/>
      <c r="P41" s="9"/>
      <c r="Q41" s="9"/>
      <c r="R41" s="9"/>
    </row>
    <row r="42" spans="1:18" ht="14.25" customHeight="1">
      <c r="A42" s="17" t="s">
        <v>1124</v>
      </c>
      <c r="B42" s="15" t="s">
        <v>1507</v>
      </c>
      <c r="C42" s="176"/>
      <c r="D42" s="63">
        <v>40</v>
      </c>
      <c r="E42" s="63">
        <v>65000</v>
      </c>
      <c r="F42" s="63">
        <v>2600</v>
      </c>
      <c r="G42" s="64"/>
      <c r="H42" s="63"/>
      <c r="I42" s="64"/>
      <c r="J42" s="9"/>
      <c r="K42" s="9"/>
      <c r="L42" s="9"/>
      <c r="M42" s="9"/>
      <c r="N42" s="9"/>
      <c r="O42" s="9"/>
      <c r="P42" s="9"/>
      <c r="Q42" s="9"/>
      <c r="R42" s="9"/>
    </row>
    <row r="43" spans="1:18" ht="14.25" customHeight="1">
      <c r="A43" s="26" t="s">
        <v>729</v>
      </c>
      <c r="B43" s="15"/>
      <c r="C43" s="176"/>
      <c r="D43" s="63"/>
      <c r="E43" s="63"/>
      <c r="F43" s="63"/>
      <c r="G43" s="64">
        <f>SUM(F29:F42)</f>
        <v>11425</v>
      </c>
      <c r="H43" s="64">
        <f>SUM(H29:H42)</f>
        <v>8637</v>
      </c>
      <c r="I43" s="179">
        <f>G43/H43*100</f>
        <v>132.2797267569758</v>
      </c>
      <c r="J43" s="9"/>
      <c r="K43" s="9"/>
      <c r="L43" s="9"/>
      <c r="M43" s="9"/>
      <c r="N43" s="9"/>
      <c r="O43" s="9"/>
      <c r="P43" s="9"/>
      <c r="Q43" s="9"/>
      <c r="R43" s="9"/>
    </row>
    <row r="44" spans="1:18" ht="14.25" customHeight="1">
      <c r="A44" s="26"/>
      <c r="B44" s="15"/>
      <c r="C44" s="176"/>
      <c r="D44" s="63"/>
      <c r="E44" s="63"/>
      <c r="F44" s="63"/>
      <c r="G44" s="64"/>
      <c r="H44" s="64"/>
      <c r="I44" s="64"/>
      <c r="J44" s="9"/>
      <c r="K44" s="9"/>
      <c r="L44" s="9"/>
      <c r="M44" s="9"/>
      <c r="N44" s="9"/>
      <c r="O44" s="9"/>
      <c r="P44" s="9"/>
      <c r="Q44" s="9"/>
      <c r="R44" s="9"/>
    </row>
    <row r="45" spans="1:18" ht="14.25" customHeight="1">
      <c r="A45" s="15"/>
      <c r="B45" s="26" t="s">
        <v>730</v>
      </c>
      <c r="C45" s="178"/>
      <c r="D45" s="63"/>
      <c r="E45" s="63"/>
      <c r="F45" s="63"/>
      <c r="G45" s="63"/>
      <c r="H45" s="63"/>
      <c r="I45" s="63"/>
      <c r="J45" s="9"/>
      <c r="K45" s="9"/>
      <c r="L45" s="9"/>
      <c r="M45" s="9"/>
      <c r="N45" s="9"/>
      <c r="O45" s="9"/>
      <c r="P45" s="9"/>
      <c r="Q45" s="9"/>
      <c r="R45" s="9"/>
    </row>
    <row r="46" spans="1:18" ht="14.25" customHeight="1">
      <c r="A46" s="17" t="s">
        <v>1126</v>
      </c>
      <c r="B46" s="15" t="s">
        <v>465</v>
      </c>
      <c r="C46" s="176"/>
      <c r="D46" s="180"/>
      <c r="E46" s="63"/>
      <c r="F46" s="63"/>
      <c r="G46" s="63"/>
      <c r="H46" s="63">
        <v>7990</v>
      </c>
      <c r="I46" s="63"/>
      <c r="J46" s="9"/>
      <c r="K46" s="9"/>
      <c r="L46" s="9"/>
      <c r="M46" s="9"/>
      <c r="N46" s="9"/>
      <c r="O46" s="9"/>
      <c r="P46" s="9"/>
      <c r="Q46" s="9"/>
      <c r="R46" s="9"/>
    </row>
    <row r="47" spans="1:18" ht="14.25" customHeight="1">
      <c r="A47" s="17" t="s">
        <v>1127</v>
      </c>
      <c r="B47" s="15" t="s">
        <v>386</v>
      </c>
      <c r="C47" s="176"/>
      <c r="D47" s="181"/>
      <c r="E47" s="63"/>
      <c r="F47" s="63"/>
      <c r="G47" s="63"/>
      <c r="H47" s="63">
        <v>7140</v>
      </c>
      <c r="I47" s="63"/>
      <c r="J47" s="9"/>
      <c r="K47" s="9"/>
      <c r="L47" s="9"/>
      <c r="M47" s="9"/>
      <c r="N47" s="9"/>
      <c r="O47" s="9"/>
      <c r="P47" s="9"/>
      <c r="Q47" s="9"/>
      <c r="R47" s="9"/>
    </row>
    <row r="48" spans="1:18" ht="14.25" customHeight="1">
      <c r="A48" s="17" t="s">
        <v>1128</v>
      </c>
      <c r="B48" s="15" t="s">
        <v>387</v>
      </c>
      <c r="C48" s="176"/>
      <c r="D48" s="181"/>
      <c r="E48" s="63"/>
      <c r="F48" s="63"/>
      <c r="G48" s="63"/>
      <c r="H48" s="63">
        <v>18870</v>
      </c>
      <c r="I48" s="63"/>
      <c r="J48" s="9"/>
      <c r="K48" s="9"/>
      <c r="L48" s="9"/>
      <c r="M48" s="9"/>
      <c r="N48" s="9"/>
      <c r="O48" s="9"/>
      <c r="P48" s="9"/>
      <c r="Q48" s="9"/>
      <c r="R48" s="9"/>
    </row>
    <row r="49" spans="1:18" ht="14.25" customHeight="1">
      <c r="A49" s="17" t="s">
        <v>1508</v>
      </c>
      <c r="B49" s="15" t="s">
        <v>1343</v>
      </c>
      <c r="C49" s="176" t="s">
        <v>1509</v>
      </c>
      <c r="D49" s="181">
        <v>9.4</v>
      </c>
      <c r="E49" s="63">
        <v>2550000</v>
      </c>
      <c r="F49" s="63">
        <v>15980</v>
      </c>
      <c r="G49" s="63"/>
      <c r="H49" s="63">
        <v>7905</v>
      </c>
      <c r="I49" s="63"/>
      <c r="J49" s="9"/>
      <c r="K49" s="9"/>
      <c r="L49" s="9"/>
      <c r="M49" s="9"/>
      <c r="N49" s="9"/>
      <c r="O49" s="9"/>
      <c r="P49" s="9"/>
      <c r="Q49" s="9"/>
      <c r="R49" s="9"/>
    </row>
    <row r="50" spans="1:18" ht="14.25" customHeight="1">
      <c r="A50" s="17" t="s">
        <v>1129</v>
      </c>
      <c r="B50" s="15" t="s">
        <v>1510</v>
      </c>
      <c r="C50" s="176" t="s">
        <v>1511</v>
      </c>
      <c r="D50" s="181">
        <v>16.6</v>
      </c>
      <c r="E50" s="63">
        <v>2550000</v>
      </c>
      <c r="F50" s="63">
        <v>23120</v>
      </c>
      <c r="G50" s="63"/>
      <c r="H50" s="63">
        <v>11305</v>
      </c>
      <c r="I50" s="63"/>
      <c r="J50" s="9"/>
      <c r="K50" s="9"/>
      <c r="L50" s="9"/>
      <c r="M50" s="9"/>
      <c r="N50" s="9"/>
      <c r="O50" s="9"/>
      <c r="P50" s="9"/>
      <c r="Q50" s="9"/>
      <c r="R50" s="9"/>
    </row>
    <row r="51" spans="1:18" ht="14.25" customHeight="1">
      <c r="A51" s="17" t="s">
        <v>1512</v>
      </c>
      <c r="B51" s="15" t="s">
        <v>1513</v>
      </c>
      <c r="C51" s="176" t="s">
        <v>1514</v>
      </c>
      <c r="D51" s="181">
        <v>8.9</v>
      </c>
      <c r="E51" s="63">
        <v>2540000</v>
      </c>
      <c r="F51" s="63">
        <v>7535</v>
      </c>
      <c r="G51" s="63"/>
      <c r="H51" s="63"/>
      <c r="I51" s="63"/>
      <c r="J51" s="9"/>
      <c r="K51" s="9"/>
      <c r="L51" s="9"/>
      <c r="M51" s="9"/>
      <c r="N51" s="9"/>
      <c r="O51" s="9"/>
      <c r="P51" s="9"/>
      <c r="Q51" s="9"/>
      <c r="R51" s="9"/>
    </row>
    <row r="52" spans="1:18" ht="14.25" customHeight="1">
      <c r="A52" s="17" t="s">
        <v>1515</v>
      </c>
      <c r="B52" s="15" t="s">
        <v>1516</v>
      </c>
      <c r="C52" s="176" t="s">
        <v>1517</v>
      </c>
      <c r="D52" s="181">
        <v>5.7</v>
      </c>
      <c r="E52" s="63">
        <v>2540000</v>
      </c>
      <c r="F52" s="63">
        <v>4826</v>
      </c>
      <c r="G52" s="63"/>
      <c r="H52" s="63"/>
      <c r="I52" s="63"/>
      <c r="J52" s="9"/>
      <c r="K52" s="9"/>
      <c r="L52" s="9"/>
      <c r="M52" s="9"/>
      <c r="N52" s="9"/>
      <c r="O52" s="9"/>
      <c r="P52" s="9"/>
      <c r="Q52" s="9"/>
      <c r="R52" s="9"/>
    </row>
    <row r="53" spans="1:18" ht="14.25" customHeight="1">
      <c r="A53" s="17" t="s">
        <v>1518</v>
      </c>
      <c r="B53" s="15" t="s">
        <v>1519</v>
      </c>
      <c r="C53" s="176" t="s">
        <v>1520</v>
      </c>
      <c r="D53" s="181">
        <v>8.1</v>
      </c>
      <c r="E53" s="63">
        <v>2540000</v>
      </c>
      <c r="F53" s="63">
        <v>6858</v>
      </c>
      <c r="G53" s="63"/>
      <c r="H53" s="63"/>
      <c r="I53" s="63"/>
      <c r="J53" s="9"/>
      <c r="K53" s="9"/>
      <c r="L53" s="9"/>
      <c r="M53" s="9"/>
      <c r="N53" s="9"/>
      <c r="O53" s="9"/>
      <c r="P53" s="9"/>
      <c r="Q53" s="9"/>
      <c r="R53" s="9"/>
    </row>
    <row r="54" spans="1:18" ht="14.25" customHeight="1">
      <c r="A54" s="17" t="s">
        <v>1130</v>
      </c>
      <c r="B54" s="15" t="s">
        <v>388</v>
      </c>
      <c r="C54" s="176"/>
      <c r="D54" s="181"/>
      <c r="E54" s="63"/>
      <c r="F54" s="63"/>
      <c r="G54" s="63"/>
      <c r="H54" s="63">
        <v>1870</v>
      </c>
      <c r="I54" s="63"/>
      <c r="J54" s="9"/>
      <c r="K54" s="9"/>
      <c r="L54" s="9"/>
      <c r="M54" s="9"/>
      <c r="N54" s="9"/>
      <c r="O54" s="9"/>
      <c r="P54" s="9"/>
      <c r="Q54" s="9"/>
      <c r="R54" s="9"/>
    </row>
    <row r="55" spans="1:18" ht="14.25" customHeight="1">
      <c r="A55" s="17" t="s">
        <v>1131</v>
      </c>
      <c r="B55" s="15" t="s">
        <v>389</v>
      </c>
      <c r="C55" s="176"/>
      <c r="D55" s="181"/>
      <c r="E55" s="63"/>
      <c r="F55" s="63"/>
      <c r="G55" s="63"/>
      <c r="H55" s="63">
        <v>1020</v>
      </c>
      <c r="I55" s="63"/>
      <c r="J55" s="9"/>
      <c r="K55" s="9"/>
      <c r="L55" s="9"/>
      <c r="M55" s="9"/>
      <c r="N55" s="9"/>
      <c r="O55" s="9"/>
      <c r="P55" s="9"/>
      <c r="Q55" s="9"/>
      <c r="R55" s="9"/>
    </row>
    <row r="56" spans="1:18" ht="14.25" customHeight="1">
      <c r="A56" s="17" t="s">
        <v>1132</v>
      </c>
      <c r="B56" s="15" t="s">
        <v>376</v>
      </c>
      <c r="C56" s="176"/>
      <c r="D56" s="63"/>
      <c r="E56" s="63"/>
      <c r="F56" s="63"/>
      <c r="G56" s="63"/>
      <c r="H56" s="63">
        <v>896</v>
      </c>
      <c r="I56" s="63"/>
      <c r="J56" s="9"/>
      <c r="K56" s="9"/>
      <c r="L56" s="9"/>
      <c r="M56" s="9"/>
      <c r="N56" s="9"/>
      <c r="O56" s="9"/>
      <c r="P56" s="9"/>
      <c r="Q56" s="9"/>
      <c r="R56" s="9"/>
    </row>
    <row r="57" spans="1:18" ht="14.25" customHeight="1">
      <c r="A57" s="17" t="s">
        <v>1132</v>
      </c>
      <c r="B57" s="15" t="s">
        <v>377</v>
      </c>
      <c r="C57" s="176"/>
      <c r="D57" s="63"/>
      <c r="E57" s="63"/>
      <c r="F57" s="63"/>
      <c r="G57" s="63"/>
      <c r="H57" s="63">
        <v>523</v>
      </c>
      <c r="I57" s="63"/>
      <c r="J57" s="9"/>
      <c r="K57" s="9"/>
      <c r="L57" s="9"/>
      <c r="M57" s="9"/>
      <c r="N57" s="9"/>
      <c r="O57" s="9"/>
      <c r="P57" s="9"/>
      <c r="Q57" s="9"/>
      <c r="R57" s="9"/>
    </row>
    <row r="58" spans="1:18" ht="14.25" customHeight="1">
      <c r="A58" s="17" t="s">
        <v>1133</v>
      </c>
      <c r="B58" s="15" t="s">
        <v>1134</v>
      </c>
      <c r="C58" s="176"/>
      <c r="D58" s="63"/>
      <c r="E58" s="63"/>
      <c r="F58" s="63"/>
      <c r="G58" s="63"/>
      <c r="H58" s="63">
        <v>45</v>
      </c>
      <c r="I58" s="63"/>
      <c r="J58" s="9"/>
      <c r="K58" s="9"/>
      <c r="L58" s="9"/>
      <c r="M58" s="9"/>
      <c r="N58" s="9"/>
      <c r="O58" s="9"/>
      <c r="P58" s="9"/>
      <c r="Q58" s="9"/>
      <c r="R58" s="9"/>
    </row>
    <row r="59" spans="1:18" ht="14.25" customHeight="1">
      <c r="A59" s="17" t="s">
        <v>1133</v>
      </c>
      <c r="B59" s="15" t="s">
        <v>1098</v>
      </c>
      <c r="C59" s="176"/>
      <c r="D59" s="63"/>
      <c r="E59" s="63"/>
      <c r="F59" s="63"/>
      <c r="G59" s="63"/>
      <c r="H59" s="63">
        <v>22</v>
      </c>
      <c r="I59" s="63"/>
      <c r="J59" s="9"/>
      <c r="K59" s="9"/>
      <c r="L59" s="9"/>
      <c r="M59" s="9"/>
      <c r="N59" s="9"/>
      <c r="O59" s="9"/>
      <c r="P59" s="9"/>
      <c r="Q59" s="9"/>
      <c r="R59" s="9"/>
    </row>
    <row r="60" spans="1:18" ht="14.25" customHeight="1">
      <c r="A60" s="17" t="s">
        <v>1522</v>
      </c>
      <c r="B60" s="15" t="s">
        <v>378</v>
      </c>
      <c r="C60" s="176"/>
      <c r="D60" s="115">
        <v>27</v>
      </c>
      <c r="E60" s="63">
        <v>71500</v>
      </c>
      <c r="F60" s="63">
        <v>1287</v>
      </c>
      <c r="G60" s="63"/>
      <c r="H60" s="63">
        <v>667</v>
      </c>
      <c r="I60" s="63"/>
      <c r="J60" s="9"/>
      <c r="K60" s="9"/>
      <c r="L60" s="9"/>
      <c r="M60" s="9"/>
      <c r="N60" s="9"/>
      <c r="O60" s="9"/>
      <c r="P60" s="9"/>
      <c r="Q60" s="9"/>
      <c r="R60" s="9"/>
    </row>
    <row r="61" spans="1:18" ht="14.25" customHeight="1">
      <c r="A61" s="17" t="s">
        <v>1521</v>
      </c>
      <c r="B61" s="15" t="s">
        <v>379</v>
      </c>
      <c r="C61" s="176"/>
      <c r="D61" s="115">
        <v>26</v>
      </c>
      <c r="E61" s="63">
        <v>68000</v>
      </c>
      <c r="F61" s="63">
        <v>589</v>
      </c>
      <c r="G61" s="63"/>
      <c r="H61" s="63">
        <v>1335</v>
      </c>
      <c r="I61" s="63"/>
      <c r="J61" s="9"/>
      <c r="K61" s="9"/>
      <c r="L61" s="9"/>
      <c r="M61" s="9"/>
      <c r="N61" s="9"/>
      <c r="O61" s="9"/>
      <c r="P61" s="9"/>
      <c r="Q61" s="9"/>
      <c r="R61" s="9"/>
    </row>
    <row r="62" spans="1:18" ht="14.25" customHeight="1">
      <c r="A62" s="17" t="s">
        <v>1525</v>
      </c>
      <c r="B62" s="15" t="s">
        <v>1526</v>
      </c>
      <c r="C62" s="176"/>
      <c r="D62" s="115">
        <v>162</v>
      </c>
      <c r="E62" s="63">
        <v>18000</v>
      </c>
      <c r="F62" s="63">
        <v>1944</v>
      </c>
      <c r="G62" s="63"/>
      <c r="H62" s="63">
        <v>1020</v>
      </c>
      <c r="I62" s="63"/>
      <c r="J62" s="9"/>
      <c r="K62" s="9"/>
      <c r="L62" s="9"/>
      <c r="M62" s="9"/>
      <c r="N62" s="9"/>
      <c r="O62" s="9"/>
      <c r="P62" s="9"/>
      <c r="Q62" s="9"/>
      <c r="R62" s="9"/>
    </row>
    <row r="63" spans="1:18" ht="14.25" customHeight="1">
      <c r="A63" s="17" t="s">
        <v>1523</v>
      </c>
      <c r="B63" s="15" t="s">
        <v>1524</v>
      </c>
      <c r="C63" s="176"/>
      <c r="D63" s="115">
        <v>160</v>
      </c>
      <c r="E63" s="63">
        <v>18000</v>
      </c>
      <c r="F63" s="63">
        <v>960</v>
      </c>
      <c r="G63" s="63"/>
      <c r="H63" s="63">
        <v>1550</v>
      </c>
      <c r="I63" s="63"/>
      <c r="J63" s="9"/>
      <c r="K63" s="9"/>
      <c r="L63" s="9"/>
      <c r="M63" s="9"/>
      <c r="N63" s="9"/>
      <c r="O63" s="9"/>
      <c r="P63" s="9"/>
      <c r="Q63" s="9"/>
      <c r="R63" s="9"/>
    </row>
    <row r="64" spans="1:18" ht="14.25" customHeight="1">
      <c r="A64" s="17" t="s">
        <v>1099</v>
      </c>
      <c r="B64" s="15" t="s">
        <v>1527</v>
      </c>
      <c r="C64" s="176"/>
      <c r="D64" s="63">
        <v>58</v>
      </c>
      <c r="E64" s="63">
        <v>10000</v>
      </c>
      <c r="F64" s="63">
        <v>580</v>
      </c>
      <c r="G64" s="63"/>
      <c r="H64" s="63">
        <v>600</v>
      </c>
      <c r="I64" s="63"/>
      <c r="J64" s="9"/>
      <c r="K64" s="9"/>
      <c r="L64" s="9"/>
      <c r="M64" s="9"/>
      <c r="N64" s="9"/>
      <c r="O64" s="9"/>
      <c r="P64" s="9"/>
      <c r="Q64" s="9"/>
      <c r="R64" s="9"/>
    </row>
    <row r="65" spans="1:18" ht="14.25" customHeight="1">
      <c r="A65" s="17" t="s">
        <v>1100</v>
      </c>
      <c r="B65" s="15" t="s">
        <v>233</v>
      </c>
      <c r="C65" s="176"/>
      <c r="D65" s="15">
        <v>241</v>
      </c>
      <c r="E65" s="63">
        <v>1000</v>
      </c>
      <c r="F65" s="63">
        <v>241</v>
      </c>
      <c r="G65" s="63"/>
      <c r="H65" s="63">
        <v>254</v>
      </c>
      <c r="I65" s="63"/>
      <c r="J65" s="9"/>
      <c r="K65" s="9"/>
      <c r="L65" s="9"/>
      <c r="M65" s="9"/>
      <c r="N65" s="9"/>
      <c r="O65" s="9"/>
      <c r="P65" s="9"/>
      <c r="Q65" s="9"/>
      <c r="R65" s="9"/>
    </row>
    <row r="66" spans="1:18" ht="14.25" customHeight="1">
      <c r="A66" s="26" t="s">
        <v>227</v>
      </c>
      <c r="B66" s="26"/>
      <c r="C66" s="178"/>
      <c r="D66" s="64"/>
      <c r="E66" s="64"/>
      <c r="F66" s="64"/>
      <c r="G66" s="64">
        <f>SUM(F46:F65)</f>
        <v>63920</v>
      </c>
      <c r="H66" s="182">
        <f>SUM(H46:H65)</f>
        <v>63012</v>
      </c>
      <c r="I66" s="63"/>
      <c r="J66" s="9"/>
      <c r="K66" s="9"/>
      <c r="L66" s="9"/>
      <c r="M66" s="9"/>
      <c r="N66" s="9"/>
      <c r="O66" s="9"/>
      <c r="P66" s="9"/>
      <c r="Q66" s="9"/>
      <c r="R66" s="9"/>
    </row>
    <row r="67" spans="1:18" ht="14.25" customHeight="1">
      <c r="A67" s="17" t="s">
        <v>1528</v>
      </c>
      <c r="B67" s="15" t="s">
        <v>380</v>
      </c>
      <c r="C67" s="176"/>
      <c r="D67" s="63">
        <v>22</v>
      </c>
      <c r="E67" s="63">
        <v>11700</v>
      </c>
      <c r="F67" s="63">
        <v>171</v>
      </c>
      <c r="G67" s="63"/>
      <c r="H67" s="63">
        <v>195</v>
      </c>
      <c r="I67" s="63"/>
      <c r="J67" s="9"/>
      <c r="K67" s="9"/>
      <c r="L67" s="9"/>
      <c r="M67" s="9"/>
      <c r="N67" s="9"/>
      <c r="O67" s="9"/>
      <c r="P67" s="9"/>
      <c r="Q67" s="9"/>
      <c r="R67" s="9"/>
    </row>
    <row r="68" spans="1:18" ht="14.25" customHeight="1">
      <c r="A68" s="17" t="s">
        <v>1529</v>
      </c>
      <c r="B68" s="15" t="s">
        <v>381</v>
      </c>
      <c r="C68" s="176"/>
      <c r="D68" s="63">
        <v>22</v>
      </c>
      <c r="E68" s="63">
        <v>11700</v>
      </c>
      <c r="F68" s="63">
        <v>86</v>
      </c>
      <c r="G68" s="63"/>
      <c r="H68" s="63">
        <v>94</v>
      </c>
      <c r="I68" s="63"/>
      <c r="J68" s="9"/>
      <c r="K68" s="9"/>
      <c r="L68" s="9"/>
      <c r="M68" s="9"/>
      <c r="N68" s="9"/>
      <c r="O68" s="9"/>
      <c r="P68" s="9"/>
      <c r="Q68" s="9"/>
      <c r="R68" s="9"/>
    </row>
    <row r="69" spans="1:18" ht="14.25" customHeight="1">
      <c r="A69" s="17" t="s">
        <v>1530</v>
      </c>
      <c r="B69" s="15" t="s">
        <v>1531</v>
      </c>
      <c r="C69" s="176"/>
      <c r="D69" s="63">
        <v>241</v>
      </c>
      <c r="E69" s="63">
        <v>430</v>
      </c>
      <c r="F69" s="63">
        <v>69</v>
      </c>
      <c r="G69" s="63"/>
      <c r="H69" s="63"/>
      <c r="I69" s="63"/>
      <c r="J69" s="9"/>
      <c r="K69" s="9"/>
      <c r="L69" s="9"/>
      <c r="M69" s="9"/>
      <c r="N69" s="9"/>
      <c r="O69" s="9"/>
      <c r="P69" s="9"/>
      <c r="Q69" s="9"/>
      <c r="R69" s="9"/>
    </row>
    <row r="70" spans="1:18" ht="14.25" customHeight="1">
      <c r="A70" s="17" t="s">
        <v>1532</v>
      </c>
      <c r="B70" s="15" t="s">
        <v>1533</v>
      </c>
      <c r="C70" s="176"/>
      <c r="D70" s="63">
        <v>241</v>
      </c>
      <c r="E70" s="63">
        <v>430</v>
      </c>
      <c r="F70" s="63">
        <v>34</v>
      </c>
      <c r="G70" s="63"/>
      <c r="H70" s="63"/>
      <c r="I70" s="63"/>
      <c r="J70" s="9"/>
      <c r="K70" s="9"/>
      <c r="L70" s="9"/>
      <c r="M70" s="9"/>
      <c r="N70" s="9"/>
      <c r="O70" s="9"/>
      <c r="P70" s="9"/>
      <c r="Q70" s="9"/>
      <c r="R70" s="9"/>
    </row>
    <row r="71" spans="1:18" ht="14.25" customHeight="1">
      <c r="A71" s="26" t="s">
        <v>230</v>
      </c>
      <c r="B71" s="15"/>
      <c r="C71" s="176"/>
      <c r="D71" s="63"/>
      <c r="E71" s="63"/>
      <c r="F71" s="63"/>
      <c r="G71" s="64">
        <f>SUM(F67:F70)</f>
        <v>360</v>
      </c>
      <c r="H71" s="64">
        <f>SUM(H67:H70)</f>
        <v>289</v>
      </c>
      <c r="I71" s="64"/>
      <c r="J71" s="9"/>
      <c r="K71" s="9"/>
      <c r="L71" s="9"/>
      <c r="M71" s="9"/>
      <c r="N71" s="9"/>
      <c r="O71" s="9"/>
      <c r="P71" s="9"/>
      <c r="Q71" s="9"/>
      <c r="R71" s="9"/>
    </row>
    <row r="72" spans="1:18" ht="14.25" customHeight="1">
      <c r="A72" s="423" t="s">
        <v>234</v>
      </c>
      <c r="B72" s="423"/>
      <c r="C72" s="178"/>
      <c r="D72" s="63"/>
      <c r="E72" s="63"/>
      <c r="F72" s="63"/>
      <c r="G72" s="64">
        <f>G66+G71</f>
        <v>64280</v>
      </c>
      <c r="H72" s="64">
        <f>H66+H71</f>
        <v>63301</v>
      </c>
      <c r="I72" s="64">
        <f>G72/H72*100</f>
        <v>101.5465790429851</v>
      </c>
      <c r="J72" s="9"/>
      <c r="K72" s="9"/>
      <c r="L72" s="9"/>
      <c r="M72" s="9"/>
      <c r="N72" s="9"/>
      <c r="O72" s="9"/>
      <c r="P72" s="9"/>
      <c r="Q72" s="9"/>
      <c r="R72" s="9"/>
    </row>
    <row r="73" spans="1:18" ht="10.5" customHeight="1">
      <c r="A73" s="65"/>
      <c r="B73" s="65"/>
      <c r="C73" s="178"/>
      <c r="D73" s="63"/>
      <c r="E73" s="63"/>
      <c r="F73" s="63"/>
      <c r="G73" s="64"/>
      <c r="H73" s="64"/>
      <c r="I73" s="64"/>
      <c r="J73" s="9"/>
      <c r="K73" s="9"/>
      <c r="L73" s="9"/>
      <c r="M73" s="9"/>
      <c r="N73" s="9"/>
      <c r="O73" s="9"/>
      <c r="P73" s="9"/>
      <c r="Q73" s="9"/>
      <c r="R73" s="9"/>
    </row>
    <row r="74" spans="1:18" ht="14.25" customHeight="1">
      <c r="A74" s="15"/>
      <c r="B74" s="26" t="s">
        <v>742</v>
      </c>
      <c r="C74" s="178"/>
      <c r="D74" s="63"/>
      <c r="E74" s="63"/>
      <c r="F74" s="63"/>
      <c r="G74" s="63"/>
      <c r="H74" s="63"/>
      <c r="I74" s="63"/>
      <c r="J74" s="9"/>
      <c r="K74" s="9"/>
      <c r="L74" s="9"/>
      <c r="M74" s="9"/>
      <c r="N74" s="9"/>
      <c r="O74" s="9"/>
      <c r="P74" s="9"/>
      <c r="Q74" s="9"/>
      <c r="R74" s="9"/>
    </row>
    <row r="75" spans="1:18" ht="14.25" customHeight="1">
      <c r="A75" s="17" t="s">
        <v>1534</v>
      </c>
      <c r="B75" s="15" t="s">
        <v>382</v>
      </c>
      <c r="C75" s="176" t="s">
        <v>1535</v>
      </c>
      <c r="D75" s="181">
        <v>1.5</v>
      </c>
      <c r="E75" s="63">
        <v>2550000</v>
      </c>
      <c r="F75" s="63">
        <v>2550</v>
      </c>
      <c r="G75" s="64"/>
      <c r="H75" s="63">
        <v>935</v>
      </c>
      <c r="I75" s="63"/>
      <c r="J75" s="9"/>
      <c r="K75" s="9"/>
      <c r="L75" s="9"/>
      <c r="M75" s="9"/>
      <c r="N75" s="9"/>
      <c r="O75" s="9"/>
      <c r="P75" s="9"/>
      <c r="Q75" s="9"/>
      <c r="R75" s="9"/>
    </row>
    <row r="76" spans="1:18" ht="14.25" customHeight="1">
      <c r="A76" s="17" t="s">
        <v>626</v>
      </c>
      <c r="B76" s="15" t="s">
        <v>383</v>
      </c>
      <c r="C76" s="176" t="s">
        <v>1535</v>
      </c>
      <c r="D76" s="63">
        <v>1.5</v>
      </c>
      <c r="E76" s="63">
        <v>2540000</v>
      </c>
      <c r="F76" s="63">
        <v>1270</v>
      </c>
      <c r="G76" s="64"/>
      <c r="H76" s="63">
        <v>4664</v>
      </c>
      <c r="I76" s="63"/>
      <c r="J76" s="9"/>
      <c r="K76" s="9"/>
      <c r="L76" s="9"/>
      <c r="M76" s="9"/>
      <c r="N76" s="9"/>
      <c r="O76" s="9"/>
      <c r="P76" s="9"/>
      <c r="Q76" s="9"/>
      <c r="R76" s="9"/>
    </row>
    <row r="77" spans="1:18" ht="14.25" customHeight="1">
      <c r="A77" s="17" t="s">
        <v>1536</v>
      </c>
      <c r="B77" s="15" t="s">
        <v>1537</v>
      </c>
      <c r="C77" s="176" t="s">
        <v>1535</v>
      </c>
      <c r="D77" s="15"/>
      <c r="E77" s="63">
        <v>186000</v>
      </c>
      <c r="F77" s="63">
        <v>3596</v>
      </c>
      <c r="G77" s="15"/>
      <c r="H77" s="15">
        <v>1364</v>
      </c>
      <c r="I77" s="15"/>
      <c r="J77" s="9"/>
      <c r="K77" s="9"/>
      <c r="L77" s="9"/>
      <c r="M77" s="9"/>
      <c r="N77" s="9"/>
      <c r="O77" s="9"/>
      <c r="P77" s="9"/>
      <c r="Q77" s="9"/>
      <c r="R77" s="9"/>
    </row>
    <row r="78" spans="1:18" ht="14.25" customHeight="1">
      <c r="A78" s="17" t="s">
        <v>1536</v>
      </c>
      <c r="B78" s="15" t="s">
        <v>1101</v>
      </c>
      <c r="C78" s="176" t="s">
        <v>1535</v>
      </c>
      <c r="D78" s="15"/>
      <c r="E78" s="63">
        <v>177000</v>
      </c>
      <c r="F78" s="63">
        <v>1711</v>
      </c>
      <c r="G78" s="15"/>
      <c r="H78" s="15"/>
      <c r="I78" s="15"/>
      <c r="J78" s="9"/>
      <c r="K78" s="9"/>
      <c r="L78" s="9"/>
      <c r="M78" s="9"/>
      <c r="N78" s="9"/>
      <c r="O78" s="9"/>
      <c r="P78" s="9"/>
      <c r="Q78" s="9"/>
      <c r="R78" s="9"/>
    </row>
    <row r="79" spans="1:18" ht="14.25" customHeight="1">
      <c r="A79" s="423" t="s">
        <v>227</v>
      </c>
      <c r="B79" s="423"/>
      <c r="C79" s="178"/>
      <c r="D79" s="64"/>
      <c r="E79" s="64"/>
      <c r="F79" s="64"/>
      <c r="G79" s="64">
        <f>SUM(F75:F78)</f>
        <v>9127</v>
      </c>
      <c r="H79" s="182">
        <f>SUM(H75:H78)</f>
        <v>6963</v>
      </c>
      <c r="I79" s="63"/>
      <c r="J79" s="9"/>
      <c r="K79" s="9"/>
      <c r="L79" s="9"/>
      <c r="M79" s="9"/>
      <c r="N79" s="9"/>
      <c r="O79" s="9"/>
      <c r="P79" s="9"/>
      <c r="Q79" s="9"/>
      <c r="R79" s="9"/>
    </row>
    <row r="80" spans="1:18" ht="14.25" customHeight="1">
      <c r="A80" s="17" t="s">
        <v>1538</v>
      </c>
      <c r="B80" s="15" t="s">
        <v>1539</v>
      </c>
      <c r="C80" s="176" t="s">
        <v>1540</v>
      </c>
      <c r="D80" s="63"/>
      <c r="E80" s="63">
        <v>11700</v>
      </c>
      <c r="F80" s="63">
        <v>8</v>
      </c>
      <c r="G80" s="63"/>
      <c r="H80" s="63"/>
      <c r="I80" s="63"/>
      <c r="J80" s="9"/>
      <c r="K80" s="9"/>
      <c r="L80" s="9"/>
      <c r="M80" s="9"/>
      <c r="N80" s="9"/>
      <c r="O80" s="9"/>
      <c r="P80" s="9"/>
      <c r="Q80" s="9"/>
      <c r="R80" s="9"/>
    </row>
    <row r="81" spans="1:18" ht="14.25" customHeight="1">
      <c r="A81" s="17" t="s">
        <v>1541</v>
      </c>
      <c r="B81" s="15" t="s">
        <v>1542</v>
      </c>
      <c r="C81" s="176" t="s">
        <v>1540</v>
      </c>
      <c r="D81" s="63"/>
      <c r="E81" s="63">
        <v>11700</v>
      </c>
      <c r="F81" s="63">
        <v>4</v>
      </c>
      <c r="G81" s="63"/>
      <c r="H81" s="63"/>
      <c r="I81" s="63"/>
      <c r="J81" s="9"/>
      <c r="K81" s="9"/>
      <c r="L81" s="9"/>
      <c r="M81" s="9"/>
      <c r="N81" s="9"/>
      <c r="O81" s="9"/>
      <c r="P81" s="9"/>
      <c r="Q81" s="9"/>
      <c r="R81" s="9"/>
    </row>
    <row r="82" spans="1:18" ht="14.25" customHeight="1">
      <c r="A82" s="26" t="s">
        <v>230</v>
      </c>
      <c r="B82" s="15"/>
      <c r="C82" s="176"/>
      <c r="D82" s="63"/>
      <c r="E82" s="63"/>
      <c r="F82" s="63"/>
      <c r="G82" s="64">
        <f>SUM(F80:F81)</f>
        <v>12</v>
      </c>
      <c r="H82" s="64">
        <f>SUM(H80:H81)</f>
        <v>0</v>
      </c>
      <c r="I82" s="64"/>
      <c r="J82" s="9"/>
      <c r="K82" s="9"/>
      <c r="L82" s="9"/>
      <c r="M82" s="9"/>
      <c r="N82" s="9"/>
      <c r="O82" s="9"/>
      <c r="P82" s="9"/>
      <c r="Q82" s="9"/>
      <c r="R82" s="9"/>
    </row>
    <row r="83" spans="1:18" ht="14.25" customHeight="1">
      <c r="A83" s="65" t="s">
        <v>235</v>
      </c>
      <c r="B83" s="65"/>
      <c r="C83" s="178"/>
      <c r="D83" s="63"/>
      <c r="E83" s="63"/>
      <c r="F83" s="63"/>
      <c r="G83" s="64">
        <f>G79+G82</f>
        <v>9139</v>
      </c>
      <c r="H83" s="64">
        <f>H79+H82</f>
        <v>6963</v>
      </c>
      <c r="I83" s="64">
        <f>G83/H83*100</f>
        <v>131.2508976016085</v>
      </c>
      <c r="J83" s="9"/>
      <c r="K83" s="9"/>
      <c r="L83" s="9"/>
      <c r="M83" s="9"/>
      <c r="N83" s="9"/>
      <c r="O83" s="9"/>
      <c r="P83" s="9"/>
      <c r="Q83" s="9"/>
      <c r="R83" s="9"/>
    </row>
    <row r="84" spans="1:18" ht="14.25" customHeight="1">
      <c r="A84" s="423" t="s">
        <v>236</v>
      </c>
      <c r="B84" s="423"/>
      <c r="C84" s="178"/>
      <c r="D84" s="63"/>
      <c r="E84" s="63"/>
      <c r="F84" s="63"/>
      <c r="G84" s="64">
        <f>G72+G83</f>
        <v>73419</v>
      </c>
      <c r="H84" s="64">
        <f>H72+H83</f>
        <v>70264</v>
      </c>
      <c r="I84" s="64">
        <f>G84/H84*100</f>
        <v>104.4902083570534</v>
      </c>
      <c r="J84" s="9"/>
      <c r="K84" s="9"/>
      <c r="L84" s="9"/>
      <c r="M84" s="9"/>
      <c r="N84" s="9"/>
      <c r="O84" s="9"/>
      <c r="P84" s="9"/>
      <c r="Q84" s="9"/>
      <c r="R84" s="9"/>
    </row>
    <row r="85" spans="1:18" ht="14.25" customHeight="1">
      <c r="A85" s="65"/>
      <c r="B85" s="65"/>
      <c r="C85" s="178"/>
      <c r="D85" s="63"/>
      <c r="E85" s="63"/>
      <c r="F85" s="63"/>
      <c r="G85" s="64"/>
      <c r="H85" s="64"/>
      <c r="I85" s="64"/>
      <c r="J85" s="9"/>
      <c r="K85" s="9"/>
      <c r="L85" s="9"/>
      <c r="M85" s="9"/>
      <c r="N85" s="9"/>
      <c r="O85" s="9"/>
      <c r="P85" s="9"/>
      <c r="Q85" s="9"/>
      <c r="R85" s="9"/>
    </row>
    <row r="86" spans="1:18" ht="14.25" customHeight="1">
      <c r="A86" s="15"/>
      <c r="B86" s="26" t="s">
        <v>237</v>
      </c>
      <c r="C86" s="178"/>
      <c r="D86" s="63"/>
      <c r="E86" s="63"/>
      <c r="F86" s="63"/>
      <c r="G86" s="63"/>
      <c r="H86" s="63"/>
      <c r="I86" s="63"/>
      <c r="J86" s="9"/>
      <c r="K86" s="9"/>
      <c r="L86" s="9"/>
      <c r="M86" s="9"/>
      <c r="N86" s="9"/>
      <c r="O86" s="9"/>
      <c r="P86" s="9"/>
      <c r="Q86" s="9"/>
      <c r="R86" s="9"/>
    </row>
    <row r="87" spans="1:18" ht="14.25" customHeight="1">
      <c r="A87" s="17" t="s">
        <v>1102</v>
      </c>
      <c r="B87" s="15" t="s">
        <v>390</v>
      </c>
      <c r="C87" s="176"/>
      <c r="D87" s="181"/>
      <c r="E87" s="63"/>
      <c r="F87" s="63"/>
      <c r="G87" s="63"/>
      <c r="H87" s="63">
        <v>4250</v>
      </c>
      <c r="I87" s="63"/>
      <c r="J87" s="9"/>
      <c r="K87" s="9"/>
      <c r="L87" s="9"/>
      <c r="M87" s="9"/>
      <c r="N87" s="9"/>
      <c r="O87" s="9"/>
      <c r="P87" s="9"/>
      <c r="Q87" s="9"/>
      <c r="R87" s="9"/>
    </row>
    <row r="88" spans="1:18" ht="14.25" customHeight="1">
      <c r="A88" s="17" t="s">
        <v>167</v>
      </c>
      <c r="B88" s="15" t="s">
        <v>391</v>
      </c>
      <c r="C88" s="176"/>
      <c r="D88" s="181"/>
      <c r="E88" s="63"/>
      <c r="F88" s="63"/>
      <c r="G88" s="63"/>
      <c r="H88" s="63">
        <v>9690</v>
      </c>
      <c r="I88" s="63"/>
      <c r="J88" s="9"/>
      <c r="K88" s="9"/>
      <c r="L88" s="9"/>
      <c r="M88" s="9"/>
      <c r="N88" s="9"/>
      <c r="O88" s="9"/>
      <c r="P88" s="9"/>
      <c r="Q88" s="9"/>
      <c r="R88" s="9"/>
    </row>
    <row r="89" spans="1:18" ht="14.25" customHeight="1">
      <c r="A89" s="17" t="s">
        <v>168</v>
      </c>
      <c r="B89" s="15" t="s">
        <v>392</v>
      </c>
      <c r="C89" s="176"/>
      <c r="D89" s="181"/>
      <c r="E89" s="63"/>
      <c r="F89" s="63"/>
      <c r="G89" s="63"/>
      <c r="H89" s="63">
        <v>5780</v>
      </c>
      <c r="I89" s="63"/>
      <c r="J89" s="9"/>
      <c r="K89" s="9"/>
      <c r="L89" s="9"/>
      <c r="M89" s="9"/>
      <c r="N89" s="9"/>
      <c r="O89" s="9"/>
      <c r="P89" s="9"/>
      <c r="Q89" s="9"/>
      <c r="R89" s="9"/>
    </row>
    <row r="90" spans="1:18" ht="14.25" customHeight="1">
      <c r="A90" s="17" t="s">
        <v>1543</v>
      </c>
      <c r="B90" s="15" t="s">
        <v>1544</v>
      </c>
      <c r="C90" s="176" t="s">
        <v>1545</v>
      </c>
      <c r="D90" s="181">
        <v>5.9</v>
      </c>
      <c r="E90" s="63">
        <v>2550000</v>
      </c>
      <c r="F90" s="63">
        <v>10030</v>
      </c>
      <c r="G90" s="63"/>
      <c r="H90" s="63">
        <v>4590</v>
      </c>
      <c r="I90" s="63"/>
      <c r="J90" s="9"/>
      <c r="K90" s="9"/>
      <c r="L90" s="9"/>
      <c r="M90" s="9"/>
      <c r="N90" s="9"/>
      <c r="O90" s="9"/>
      <c r="P90" s="9"/>
      <c r="Q90" s="9"/>
      <c r="R90" s="9"/>
    </row>
    <row r="91" spans="1:18" ht="14.25" customHeight="1">
      <c r="A91" s="17" t="s">
        <v>1546</v>
      </c>
      <c r="B91" s="15" t="s">
        <v>1547</v>
      </c>
      <c r="C91" s="176" t="s">
        <v>1548</v>
      </c>
      <c r="D91" s="181">
        <v>2.9</v>
      </c>
      <c r="E91" s="63">
        <v>2550000</v>
      </c>
      <c r="F91" s="63">
        <v>4930</v>
      </c>
      <c r="G91" s="63"/>
      <c r="H91" s="63">
        <v>2380</v>
      </c>
      <c r="I91" s="63"/>
      <c r="J91" s="9"/>
      <c r="K91" s="9"/>
      <c r="L91" s="9"/>
      <c r="M91" s="9"/>
      <c r="N91" s="9"/>
      <c r="O91" s="9"/>
      <c r="P91" s="9"/>
      <c r="Q91" s="9"/>
      <c r="R91" s="9"/>
    </row>
    <row r="92" spans="1:18" ht="14.25" customHeight="1">
      <c r="A92" s="17" t="s">
        <v>1549</v>
      </c>
      <c r="B92" s="15" t="s">
        <v>392</v>
      </c>
      <c r="C92" s="176" t="s">
        <v>1550</v>
      </c>
      <c r="D92" s="181">
        <v>3.3</v>
      </c>
      <c r="E92" s="63">
        <v>2550000</v>
      </c>
      <c r="F92" s="63">
        <v>5610</v>
      </c>
      <c r="G92" s="63"/>
      <c r="H92" s="63">
        <v>3060</v>
      </c>
      <c r="I92" s="63"/>
      <c r="J92" s="9"/>
      <c r="K92" s="9"/>
      <c r="L92" s="9"/>
      <c r="M92" s="9"/>
      <c r="N92" s="9"/>
      <c r="O92" s="9"/>
      <c r="P92" s="9"/>
      <c r="Q92" s="9"/>
      <c r="R92" s="9"/>
    </row>
    <row r="93" spans="1:18" ht="14.25" customHeight="1">
      <c r="A93" s="17" t="s">
        <v>169</v>
      </c>
      <c r="B93" s="15" t="s">
        <v>395</v>
      </c>
      <c r="C93" s="176"/>
      <c r="D93" s="181"/>
      <c r="E93" s="63"/>
      <c r="F93" s="63"/>
      <c r="G93" s="63"/>
      <c r="H93" s="63">
        <v>5100</v>
      </c>
      <c r="I93" s="63"/>
      <c r="J93" s="9"/>
      <c r="K93" s="9"/>
      <c r="L93" s="9"/>
      <c r="M93" s="9"/>
      <c r="N93" s="9"/>
      <c r="O93" s="9"/>
      <c r="P93" s="9"/>
      <c r="Q93" s="9"/>
      <c r="R93" s="9"/>
    </row>
    <row r="94" spans="1:18" ht="14.25" customHeight="1">
      <c r="A94" s="17" t="s">
        <v>325</v>
      </c>
      <c r="B94" s="15" t="s">
        <v>396</v>
      </c>
      <c r="C94" s="176"/>
      <c r="D94" s="181"/>
      <c r="E94" s="63"/>
      <c r="F94" s="63"/>
      <c r="G94" s="63"/>
      <c r="H94" s="63">
        <v>6460</v>
      </c>
      <c r="I94" s="63"/>
      <c r="J94" s="9"/>
      <c r="K94" s="9"/>
      <c r="L94" s="9"/>
      <c r="M94" s="9"/>
      <c r="N94" s="9"/>
      <c r="O94" s="9"/>
      <c r="P94" s="9"/>
      <c r="Q94" s="9"/>
      <c r="R94" s="9"/>
    </row>
    <row r="95" spans="1:18" ht="14.25" customHeight="1">
      <c r="A95" s="17" t="s">
        <v>326</v>
      </c>
      <c r="B95" s="15" t="s">
        <v>397</v>
      </c>
      <c r="C95" s="176"/>
      <c r="D95" s="181"/>
      <c r="E95" s="63"/>
      <c r="F95" s="63"/>
      <c r="G95" s="63"/>
      <c r="H95" s="63">
        <v>14620</v>
      </c>
      <c r="I95" s="63"/>
      <c r="J95" s="9"/>
      <c r="K95" s="9"/>
      <c r="L95" s="9"/>
      <c r="M95" s="9"/>
      <c r="N95" s="9"/>
      <c r="O95" s="9"/>
      <c r="P95" s="9"/>
      <c r="Q95" s="9"/>
      <c r="R95" s="9"/>
    </row>
    <row r="96" spans="1:18" ht="14.25" customHeight="1">
      <c r="A96" s="17" t="s">
        <v>1551</v>
      </c>
      <c r="B96" s="15" t="s">
        <v>1552</v>
      </c>
      <c r="C96" s="176" t="s">
        <v>1553</v>
      </c>
      <c r="D96" s="181">
        <v>5.8</v>
      </c>
      <c r="E96" s="63">
        <v>2550000</v>
      </c>
      <c r="F96" s="63">
        <v>9860</v>
      </c>
      <c r="G96" s="63"/>
      <c r="H96" s="63">
        <v>4845</v>
      </c>
      <c r="I96" s="63"/>
      <c r="J96" s="9"/>
      <c r="K96" s="9"/>
      <c r="L96" s="9"/>
      <c r="M96" s="9"/>
      <c r="N96" s="9"/>
      <c r="O96" s="9"/>
      <c r="P96" s="9"/>
      <c r="Q96" s="9"/>
      <c r="R96" s="9"/>
    </row>
    <row r="97" spans="1:18" ht="14.25" customHeight="1">
      <c r="A97" s="17" t="s">
        <v>1554</v>
      </c>
      <c r="B97" s="15" t="s">
        <v>397</v>
      </c>
      <c r="C97" s="176" t="s">
        <v>1555</v>
      </c>
      <c r="D97" s="181">
        <v>8.4</v>
      </c>
      <c r="E97" s="63">
        <v>2550000</v>
      </c>
      <c r="F97" s="63">
        <v>14280</v>
      </c>
      <c r="G97" s="63"/>
      <c r="H97" s="63">
        <v>7225</v>
      </c>
      <c r="I97" s="63"/>
      <c r="J97" s="9"/>
      <c r="K97" s="9"/>
      <c r="L97" s="9"/>
      <c r="M97" s="9"/>
      <c r="N97" s="9"/>
      <c r="O97" s="9"/>
      <c r="P97" s="9"/>
      <c r="Q97" s="9"/>
      <c r="R97" s="9"/>
    </row>
    <row r="98" spans="1:18" ht="14.25" customHeight="1">
      <c r="A98" s="17" t="s">
        <v>1556</v>
      </c>
      <c r="B98" s="15" t="s">
        <v>393</v>
      </c>
      <c r="C98" s="176" t="s">
        <v>1557</v>
      </c>
      <c r="D98" s="181">
        <v>5.1</v>
      </c>
      <c r="E98" s="63">
        <v>2540000</v>
      </c>
      <c r="F98" s="63">
        <v>4318</v>
      </c>
      <c r="G98" s="63"/>
      <c r="H98" s="63"/>
      <c r="I98" s="63"/>
      <c r="J98" s="9"/>
      <c r="K98" s="9"/>
      <c r="L98" s="9"/>
      <c r="M98" s="9"/>
      <c r="N98" s="9"/>
      <c r="O98" s="9"/>
      <c r="P98" s="9"/>
      <c r="Q98" s="9"/>
      <c r="R98" s="9"/>
    </row>
    <row r="99" spans="1:18" ht="14.25" customHeight="1">
      <c r="A99" s="17" t="s">
        <v>1558</v>
      </c>
      <c r="B99" s="15" t="s">
        <v>394</v>
      </c>
      <c r="C99" s="176" t="s">
        <v>463</v>
      </c>
      <c r="D99" s="181">
        <v>2.8</v>
      </c>
      <c r="E99" s="63">
        <v>2540000</v>
      </c>
      <c r="F99" s="63">
        <v>2371</v>
      </c>
      <c r="G99" s="63"/>
      <c r="H99" s="63"/>
      <c r="I99" s="63"/>
      <c r="J99" s="9"/>
      <c r="K99" s="9"/>
      <c r="L99" s="9"/>
      <c r="M99" s="9"/>
      <c r="N99" s="9"/>
      <c r="O99" s="9"/>
      <c r="P99" s="9"/>
      <c r="Q99" s="9"/>
      <c r="R99" s="9"/>
    </row>
    <row r="100" spans="1:18" ht="14.25" customHeight="1">
      <c r="A100" s="17" t="s">
        <v>1559</v>
      </c>
      <c r="B100" s="15" t="s">
        <v>384</v>
      </c>
      <c r="C100" s="176" t="s">
        <v>1548</v>
      </c>
      <c r="D100" s="181">
        <v>3.5</v>
      </c>
      <c r="E100" s="63">
        <v>2540000</v>
      </c>
      <c r="F100" s="63">
        <v>2963</v>
      </c>
      <c r="G100" s="63"/>
      <c r="H100" s="63"/>
      <c r="I100" s="63"/>
      <c r="J100" s="9"/>
      <c r="K100" s="9"/>
      <c r="L100" s="9"/>
      <c r="M100" s="9"/>
      <c r="N100" s="9"/>
      <c r="O100" s="9"/>
      <c r="P100" s="9"/>
      <c r="Q100" s="9"/>
      <c r="R100" s="9"/>
    </row>
    <row r="101" spans="1:18" ht="14.25" customHeight="1">
      <c r="A101" s="17" t="s">
        <v>1560</v>
      </c>
      <c r="B101" s="15" t="s">
        <v>398</v>
      </c>
      <c r="C101" s="176" t="s">
        <v>1561</v>
      </c>
      <c r="D101" s="181">
        <v>5.5</v>
      </c>
      <c r="E101" s="63">
        <v>2540000</v>
      </c>
      <c r="F101" s="63">
        <v>4657</v>
      </c>
      <c r="G101" s="63"/>
      <c r="H101" s="63"/>
      <c r="I101" s="63"/>
      <c r="J101" s="9"/>
      <c r="K101" s="9"/>
      <c r="L101" s="9"/>
      <c r="M101" s="9"/>
      <c r="N101" s="9"/>
      <c r="O101" s="9"/>
      <c r="P101" s="9"/>
      <c r="Q101" s="9"/>
      <c r="R101" s="9"/>
    </row>
    <row r="102" spans="1:18" ht="14.25" customHeight="1">
      <c r="A102" s="17" t="s">
        <v>1562</v>
      </c>
      <c r="B102" s="15" t="s">
        <v>1563</v>
      </c>
      <c r="C102" s="176" t="s">
        <v>461</v>
      </c>
      <c r="D102" s="181">
        <v>3.3</v>
      </c>
      <c r="E102" s="63">
        <v>2540000</v>
      </c>
      <c r="F102" s="63">
        <v>2794</v>
      </c>
      <c r="G102" s="63"/>
      <c r="H102" s="63"/>
      <c r="I102" s="63"/>
      <c r="J102" s="9"/>
      <c r="K102" s="9"/>
      <c r="L102" s="9"/>
      <c r="M102" s="9"/>
      <c r="N102" s="9"/>
      <c r="O102" s="9"/>
      <c r="P102" s="9"/>
      <c r="Q102" s="9"/>
      <c r="R102" s="9"/>
    </row>
    <row r="103" spans="1:18" ht="14.25" customHeight="1">
      <c r="A103" s="17" t="s">
        <v>1564</v>
      </c>
      <c r="B103" s="15" t="s">
        <v>1565</v>
      </c>
      <c r="C103" s="176" t="s">
        <v>464</v>
      </c>
      <c r="D103" s="181">
        <v>4</v>
      </c>
      <c r="E103" s="63">
        <v>2540000</v>
      </c>
      <c r="F103" s="63">
        <v>3387</v>
      </c>
      <c r="G103" s="63"/>
      <c r="H103" s="63"/>
      <c r="I103" s="63"/>
      <c r="J103" s="9"/>
      <c r="K103" s="9"/>
      <c r="L103" s="9"/>
      <c r="M103" s="9"/>
      <c r="N103" s="9"/>
      <c r="O103" s="9"/>
      <c r="P103" s="9"/>
      <c r="Q103" s="9"/>
      <c r="R103" s="9"/>
    </row>
    <row r="104" spans="1:18" ht="14.25" customHeight="1">
      <c r="A104" s="17" t="s">
        <v>327</v>
      </c>
      <c r="B104" s="15" t="s">
        <v>1566</v>
      </c>
      <c r="C104" s="176"/>
      <c r="D104" s="63"/>
      <c r="E104" s="63"/>
      <c r="F104" s="63"/>
      <c r="G104" s="63"/>
      <c r="H104" s="63">
        <v>1536</v>
      </c>
      <c r="I104" s="63"/>
      <c r="J104" s="9"/>
      <c r="K104" s="9"/>
      <c r="L104" s="9"/>
      <c r="M104" s="9"/>
      <c r="N104" s="9"/>
      <c r="O104" s="9"/>
      <c r="P104" s="9"/>
      <c r="Q104" s="9"/>
      <c r="R104" s="9"/>
    </row>
    <row r="105" spans="1:18" ht="14.25" customHeight="1">
      <c r="A105" s="17" t="s">
        <v>1567</v>
      </c>
      <c r="B105" s="15" t="s">
        <v>1568</v>
      </c>
      <c r="C105" s="176"/>
      <c r="D105" s="63">
        <v>11</v>
      </c>
      <c r="E105" s="63">
        <v>192000</v>
      </c>
      <c r="F105" s="63">
        <v>1408</v>
      </c>
      <c r="G105" s="63"/>
      <c r="H105" s="63">
        <v>512</v>
      </c>
      <c r="I105" s="63"/>
      <c r="J105" s="9"/>
      <c r="K105" s="9"/>
      <c r="L105" s="9"/>
      <c r="M105" s="9"/>
      <c r="N105" s="9"/>
      <c r="O105" s="9"/>
      <c r="P105" s="9"/>
      <c r="Q105" s="9"/>
      <c r="R105" s="9"/>
    </row>
    <row r="106" spans="1:18" ht="14.25" customHeight="1">
      <c r="A106" s="17" t="s">
        <v>1569</v>
      </c>
      <c r="B106" s="15" t="s">
        <v>1570</v>
      </c>
      <c r="C106" s="176"/>
      <c r="D106" s="63">
        <v>8</v>
      </c>
      <c r="E106" s="63">
        <v>191200</v>
      </c>
      <c r="F106" s="63">
        <v>510</v>
      </c>
      <c r="G106" s="63"/>
      <c r="H106" s="243"/>
      <c r="I106" s="63"/>
      <c r="J106" s="9"/>
      <c r="K106" s="9"/>
      <c r="L106" s="9"/>
      <c r="M106" s="9"/>
      <c r="N106" s="9"/>
      <c r="O106" s="9"/>
      <c r="P106" s="9"/>
      <c r="Q106" s="9"/>
      <c r="R106" s="9"/>
    </row>
    <row r="107" spans="1:18" ht="14.25" customHeight="1">
      <c r="A107" s="17" t="s">
        <v>1571</v>
      </c>
      <c r="B107" s="15" t="s">
        <v>1572</v>
      </c>
      <c r="C107" s="176"/>
      <c r="D107" s="63">
        <v>2</v>
      </c>
      <c r="E107" s="63">
        <v>144000</v>
      </c>
      <c r="F107" s="63">
        <v>192</v>
      </c>
      <c r="G107" s="63"/>
      <c r="H107" s="63">
        <v>96</v>
      </c>
      <c r="I107" s="63"/>
      <c r="J107" s="9"/>
      <c r="K107" s="9"/>
      <c r="L107" s="9"/>
      <c r="M107" s="9"/>
      <c r="N107" s="9"/>
      <c r="O107" s="9"/>
      <c r="P107" s="9"/>
      <c r="Q107" s="9"/>
      <c r="R107" s="9"/>
    </row>
    <row r="108" spans="1:18" ht="14.25" customHeight="1">
      <c r="A108" s="17" t="s">
        <v>1569</v>
      </c>
      <c r="B108" s="15" t="s">
        <v>1573</v>
      </c>
      <c r="C108" s="176"/>
      <c r="D108" s="63">
        <v>1</v>
      </c>
      <c r="E108" s="63">
        <v>143400</v>
      </c>
      <c r="F108" s="63">
        <v>48</v>
      </c>
      <c r="G108" s="63"/>
      <c r="H108" s="63"/>
      <c r="I108" s="63"/>
      <c r="J108" s="9"/>
      <c r="K108" s="9"/>
      <c r="L108" s="9"/>
      <c r="M108" s="9"/>
      <c r="N108" s="9"/>
      <c r="O108" s="9"/>
      <c r="P108" s="9"/>
      <c r="Q108" s="9"/>
      <c r="R108" s="9"/>
    </row>
    <row r="109" spans="1:18" ht="14.25" customHeight="1">
      <c r="A109" s="17" t="s">
        <v>328</v>
      </c>
      <c r="B109" s="15" t="s">
        <v>329</v>
      </c>
      <c r="C109" s="176"/>
      <c r="D109" s="63"/>
      <c r="E109" s="63"/>
      <c r="F109" s="63"/>
      <c r="G109" s="63"/>
      <c r="H109" s="63">
        <v>3990</v>
      </c>
      <c r="I109" s="63"/>
      <c r="J109" s="9"/>
      <c r="K109" s="9"/>
      <c r="L109" s="9"/>
      <c r="M109" s="9"/>
      <c r="N109" s="9"/>
      <c r="O109" s="9"/>
      <c r="P109" s="9"/>
      <c r="Q109" s="9"/>
      <c r="R109" s="9"/>
    </row>
    <row r="110" spans="1:18" ht="14.25" customHeight="1">
      <c r="A110" s="17" t="s">
        <v>1574</v>
      </c>
      <c r="B110" s="15" t="s">
        <v>329</v>
      </c>
      <c r="C110" s="176" t="s">
        <v>1575</v>
      </c>
      <c r="D110" s="181">
        <v>1.4</v>
      </c>
      <c r="E110" s="63">
        <v>2550000</v>
      </c>
      <c r="F110" s="63">
        <v>2380</v>
      </c>
      <c r="G110" s="63"/>
      <c r="H110" s="63">
        <v>1190</v>
      </c>
      <c r="I110" s="63"/>
      <c r="J110" s="9"/>
      <c r="K110" s="9"/>
      <c r="L110" s="9"/>
      <c r="M110" s="9"/>
      <c r="N110" s="9"/>
      <c r="O110" s="9"/>
      <c r="P110" s="9"/>
      <c r="Q110" s="9"/>
      <c r="R110" s="9"/>
    </row>
    <row r="111" spans="1:18" ht="14.25" customHeight="1">
      <c r="A111" s="17" t="s">
        <v>1576</v>
      </c>
      <c r="B111" s="249" t="s">
        <v>1577</v>
      </c>
      <c r="C111" s="176" t="s">
        <v>1575</v>
      </c>
      <c r="D111" s="181">
        <v>1.4</v>
      </c>
      <c r="E111" s="63">
        <v>2540000</v>
      </c>
      <c r="F111" s="63">
        <v>1185</v>
      </c>
      <c r="G111" s="63"/>
      <c r="H111" s="63"/>
      <c r="I111" s="63"/>
      <c r="J111" s="9"/>
      <c r="K111" s="9"/>
      <c r="L111" s="9"/>
      <c r="M111" s="9"/>
      <c r="N111" s="9"/>
      <c r="O111" s="9"/>
      <c r="P111" s="9"/>
      <c r="Q111" s="9"/>
      <c r="R111" s="9"/>
    </row>
    <row r="112" spans="1:18" ht="14.25" customHeight="1">
      <c r="A112" s="17" t="s">
        <v>330</v>
      </c>
      <c r="B112" s="15" t="s">
        <v>331</v>
      </c>
      <c r="C112" s="176"/>
      <c r="D112" s="63"/>
      <c r="E112" s="63"/>
      <c r="F112" s="63"/>
      <c r="G112" s="63"/>
      <c r="H112" s="63">
        <v>747</v>
      </c>
      <c r="I112" s="63"/>
      <c r="J112" s="9"/>
      <c r="K112" s="9"/>
      <c r="L112" s="9"/>
      <c r="M112" s="9"/>
      <c r="N112" s="9"/>
      <c r="O112" s="9"/>
      <c r="P112" s="9"/>
      <c r="Q112" s="9"/>
      <c r="R112" s="9"/>
    </row>
    <row r="113" spans="1:18" ht="14.25" customHeight="1">
      <c r="A113" s="17" t="s">
        <v>332</v>
      </c>
      <c r="B113" s="15" t="s">
        <v>331</v>
      </c>
      <c r="C113" s="176" t="s">
        <v>462</v>
      </c>
      <c r="D113" s="181">
        <v>0.3</v>
      </c>
      <c r="E113" s="63">
        <v>2550000</v>
      </c>
      <c r="F113" s="63">
        <v>510</v>
      </c>
      <c r="G113" s="63"/>
      <c r="H113" s="63">
        <v>170</v>
      </c>
      <c r="I113" s="63"/>
      <c r="J113" s="9"/>
      <c r="K113" s="9"/>
      <c r="L113" s="9"/>
      <c r="M113" s="9"/>
      <c r="N113" s="9"/>
      <c r="O113" s="9"/>
      <c r="P113" s="9"/>
      <c r="Q113" s="9"/>
      <c r="R113" s="9"/>
    </row>
    <row r="114" spans="1:18" ht="14.25" customHeight="1">
      <c r="A114" s="17" t="s">
        <v>1578</v>
      </c>
      <c r="B114" s="15" t="s">
        <v>399</v>
      </c>
      <c r="C114" s="176" t="s">
        <v>462</v>
      </c>
      <c r="D114" s="181">
        <v>0.3</v>
      </c>
      <c r="E114" s="63">
        <v>2550000</v>
      </c>
      <c r="F114" s="63">
        <v>254</v>
      </c>
      <c r="G114" s="63"/>
      <c r="H114" s="63"/>
      <c r="I114" s="63"/>
      <c r="J114" s="9"/>
      <c r="K114" s="9"/>
      <c r="L114" s="9"/>
      <c r="M114" s="9"/>
      <c r="N114" s="9"/>
      <c r="O114" s="9"/>
      <c r="P114" s="9"/>
      <c r="Q114" s="9"/>
      <c r="R114" s="9"/>
    </row>
    <row r="115" spans="1:18" ht="14.25" customHeight="1">
      <c r="A115" s="17" t="s">
        <v>1579</v>
      </c>
      <c r="B115" s="15" t="s">
        <v>1580</v>
      </c>
      <c r="C115" s="176" t="s">
        <v>1581</v>
      </c>
      <c r="D115" s="181">
        <v>1.6</v>
      </c>
      <c r="E115" s="63">
        <v>2550000</v>
      </c>
      <c r="F115" s="63">
        <v>2720</v>
      </c>
      <c r="G115" s="63"/>
      <c r="H115" s="63">
        <v>1445</v>
      </c>
      <c r="I115" s="63"/>
      <c r="J115" s="9"/>
      <c r="K115" s="9"/>
      <c r="L115" s="9"/>
      <c r="M115" s="9"/>
      <c r="N115" s="9"/>
      <c r="O115" s="9"/>
      <c r="P115" s="9"/>
      <c r="Q115" s="9"/>
      <c r="R115" s="9"/>
    </row>
    <row r="116" spans="1:18" ht="14.25" customHeight="1">
      <c r="A116" s="17" t="s">
        <v>1582</v>
      </c>
      <c r="B116" s="15" t="s">
        <v>1583</v>
      </c>
      <c r="C116" s="176" t="s">
        <v>1584</v>
      </c>
      <c r="D116" s="181">
        <v>0.2</v>
      </c>
      <c r="E116" s="63">
        <v>2550000</v>
      </c>
      <c r="F116" s="63">
        <v>340</v>
      </c>
      <c r="G116" s="63"/>
      <c r="H116" s="63">
        <v>255</v>
      </c>
      <c r="I116" s="63"/>
      <c r="J116" s="9"/>
      <c r="K116" s="9"/>
      <c r="L116" s="9"/>
      <c r="M116" s="9"/>
      <c r="N116" s="9"/>
      <c r="O116" s="9"/>
      <c r="P116" s="9"/>
      <c r="Q116" s="9"/>
      <c r="R116" s="9"/>
    </row>
    <row r="117" spans="1:18" ht="14.25" customHeight="1">
      <c r="A117" s="17" t="s">
        <v>1585</v>
      </c>
      <c r="B117" s="15" t="s">
        <v>592</v>
      </c>
      <c r="C117" s="176" t="s">
        <v>593</v>
      </c>
      <c r="D117" s="181">
        <v>1.6</v>
      </c>
      <c r="E117" s="63">
        <v>2540000</v>
      </c>
      <c r="F117" s="63">
        <v>1355</v>
      </c>
      <c r="G117" s="63"/>
      <c r="H117" s="63">
        <v>3174</v>
      </c>
      <c r="I117" s="63"/>
      <c r="J117" s="9"/>
      <c r="K117" s="9"/>
      <c r="L117" s="9"/>
      <c r="M117" s="9"/>
      <c r="N117" s="9"/>
      <c r="O117" s="9"/>
      <c r="P117" s="9"/>
      <c r="Q117" s="9"/>
      <c r="R117" s="9"/>
    </row>
    <row r="118" spans="1:18" ht="14.25" customHeight="1">
      <c r="A118" s="17" t="s">
        <v>594</v>
      </c>
      <c r="B118" s="15" t="s">
        <v>595</v>
      </c>
      <c r="C118" s="176" t="s">
        <v>1584</v>
      </c>
      <c r="D118" s="181">
        <v>0.2</v>
      </c>
      <c r="E118" s="63">
        <v>2540000</v>
      </c>
      <c r="F118" s="63">
        <v>169</v>
      </c>
      <c r="G118" s="63"/>
      <c r="H118" s="63"/>
      <c r="I118" s="63"/>
      <c r="J118" s="9"/>
      <c r="K118" s="9"/>
      <c r="L118" s="9"/>
      <c r="M118" s="9"/>
      <c r="N118" s="9"/>
      <c r="O118" s="9"/>
      <c r="P118" s="9"/>
      <c r="Q118" s="9"/>
      <c r="R118" s="9"/>
    </row>
    <row r="119" spans="1:18" ht="14.25" customHeight="1">
      <c r="A119" s="17" t="s">
        <v>596</v>
      </c>
      <c r="B119" s="15" t="s">
        <v>597</v>
      </c>
      <c r="C119" s="176"/>
      <c r="D119" s="115">
        <v>66</v>
      </c>
      <c r="E119" s="63">
        <v>51000</v>
      </c>
      <c r="F119" s="63">
        <v>2244</v>
      </c>
      <c r="G119" s="63"/>
      <c r="H119" s="63">
        <v>1139</v>
      </c>
      <c r="I119" s="63"/>
      <c r="J119" s="9"/>
      <c r="K119" s="9"/>
      <c r="L119" s="9"/>
      <c r="M119" s="9"/>
      <c r="N119" s="9"/>
      <c r="O119" s="9"/>
      <c r="P119" s="9"/>
      <c r="Q119" s="9"/>
      <c r="R119" s="9"/>
    </row>
    <row r="120" spans="1:18" ht="14.25" customHeight="1">
      <c r="A120" s="17" t="s">
        <v>598</v>
      </c>
      <c r="B120" s="230" t="s">
        <v>599</v>
      </c>
      <c r="C120" s="176"/>
      <c r="D120" s="115">
        <v>41</v>
      </c>
      <c r="E120" s="63">
        <v>20000</v>
      </c>
      <c r="F120" s="63">
        <v>547</v>
      </c>
      <c r="G120" s="63"/>
      <c r="H120" s="63">
        <v>186</v>
      </c>
      <c r="I120" s="63"/>
      <c r="J120" s="9"/>
      <c r="K120" s="9"/>
      <c r="L120" s="9"/>
      <c r="M120" s="9"/>
      <c r="N120" s="9"/>
      <c r="O120" s="9"/>
      <c r="P120" s="9"/>
      <c r="Q120" s="9"/>
      <c r="R120" s="9"/>
    </row>
    <row r="121" spans="1:18" ht="14.25" customHeight="1">
      <c r="A121" s="17" t="s">
        <v>600</v>
      </c>
      <c r="B121" s="15" t="s">
        <v>601</v>
      </c>
      <c r="C121" s="176"/>
      <c r="D121" s="63">
        <v>66</v>
      </c>
      <c r="E121" s="63">
        <v>48500</v>
      </c>
      <c r="F121" s="63">
        <v>1067</v>
      </c>
      <c r="G121" s="63"/>
      <c r="H121" s="63"/>
      <c r="I121" s="63"/>
      <c r="J121" s="9"/>
      <c r="K121" s="9"/>
      <c r="L121" s="9"/>
      <c r="M121" s="9"/>
      <c r="N121" s="9"/>
      <c r="O121" s="9"/>
      <c r="P121" s="9"/>
      <c r="Q121" s="9"/>
      <c r="R121" s="9"/>
    </row>
    <row r="122" spans="1:18" ht="14.25" customHeight="1">
      <c r="A122" s="17" t="s">
        <v>602</v>
      </c>
      <c r="B122" s="15" t="s">
        <v>603</v>
      </c>
      <c r="C122" s="176"/>
      <c r="D122" s="63">
        <v>41</v>
      </c>
      <c r="E122" s="63">
        <v>19000</v>
      </c>
      <c r="F122" s="63">
        <v>259</v>
      </c>
      <c r="G122" s="63"/>
      <c r="H122" s="63"/>
      <c r="I122" s="63"/>
      <c r="J122" s="9"/>
      <c r="K122" s="9"/>
      <c r="L122" s="9"/>
      <c r="M122" s="9"/>
      <c r="N122" s="9"/>
      <c r="O122" s="9"/>
      <c r="P122" s="9"/>
      <c r="Q122" s="9"/>
      <c r="R122" s="9"/>
    </row>
    <row r="123" spans="1:18" ht="14.25" customHeight="1">
      <c r="A123" s="17" t="s">
        <v>604</v>
      </c>
      <c r="B123" s="15" t="s">
        <v>333</v>
      </c>
      <c r="C123" s="176"/>
      <c r="D123" s="63"/>
      <c r="E123" s="63"/>
      <c r="F123" s="63"/>
      <c r="G123" s="63"/>
      <c r="H123" s="63">
        <v>1620</v>
      </c>
      <c r="I123" s="63"/>
      <c r="J123" s="9"/>
      <c r="K123" s="9"/>
      <c r="L123" s="9"/>
      <c r="M123" s="9"/>
      <c r="N123" s="9"/>
      <c r="O123" s="9"/>
      <c r="P123" s="9"/>
      <c r="Q123" s="9"/>
      <c r="R123" s="9"/>
    </row>
    <row r="124" spans="1:18" ht="14.25" customHeight="1">
      <c r="A124" s="17" t="s">
        <v>866</v>
      </c>
      <c r="B124" s="15" t="s">
        <v>402</v>
      </c>
      <c r="C124" s="176"/>
      <c r="D124" s="63">
        <v>28</v>
      </c>
      <c r="E124" s="63">
        <v>45000</v>
      </c>
      <c r="F124" s="63">
        <v>840</v>
      </c>
      <c r="G124" s="63"/>
      <c r="H124" s="63">
        <v>435</v>
      </c>
      <c r="I124" s="63"/>
      <c r="J124" s="9"/>
      <c r="K124" s="9"/>
      <c r="L124" s="9"/>
      <c r="M124" s="9"/>
      <c r="N124" s="9"/>
      <c r="O124" s="9"/>
      <c r="P124" s="9"/>
      <c r="Q124" s="9"/>
      <c r="R124" s="9"/>
    </row>
    <row r="125" spans="1:18" ht="14.25" customHeight="1">
      <c r="A125" s="17" t="s">
        <v>605</v>
      </c>
      <c r="B125" s="15" t="s">
        <v>403</v>
      </c>
      <c r="C125" s="176"/>
      <c r="D125" s="63">
        <v>24</v>
      </c>
      <c r="E125" s="63">
        <v>42800</v>
      </c>
      <c r="F125" s="63">
        <v>342</v>
      </c>
      <c r="G125" s="63"/>
      <c r="H125" s="63"/>
      <c r="I125" s="63"/>
      <c r="J125" s="9"/>
      <c r="K125" s="9"/>
      <c r="L125" s="9"/>
      <c r="M125" s="9"/>
      <c r="N125" s="9"/>
      <c r="O125" s="9"/>
      <c r="P125" s="9"/>
      <c r="Q125" s="9"/>
      <c r="R125" s="9"/>
    </row>
    <row r="126" spans="1:18" ht="14.25" customHeight="1">
      <c r="A126" s="17" t="s">
        <v>334</v>
      </c>
      <c r="B126" s="15" t="s">
        <v>1593</v>
      </c>
      <c r="C126" s="176"/>
      <c r="D126" s="63">
        <v>9</v>
      </c>
      <c r="E126" s="63">
        <v>45000</v>
      </c>
      <c r="F126" s="63">
        <v>270</v>
      </c>
      <c r="G126" s="63"/>
      <c r="H126" s="63">
        <v>135</v>
      </c>
      <c r="I126" s="63"/>
      <c r="J126" s="9"/>
      <c r="K126" s="9"/>
      <c r="L126" s="9"/>
      <c r="M126" s="9"/>
      <c r="N126" s="9"/>
      <c r="O126" s="9"/>
      <c r="P126" s="9"/>
      <c r="Q126" s="9"/>
      <c r="R126" s="9"/>
    </row>
    <row r="127" spans="1:18" ht="14.25" customHeight="1">
      <c r="A127" s="17" t="s">
        <v>335</v>
      </c>
      <c r="B127" s="15" t="s">
        <v>1594</v>
      </c>
      <c r="C127" s="176"/>
      <c r="D127" s="63">
        <v>18</v>
      </c>
      <c r="E127" s="63">
        <v>45000</v>
      </c>
      <c r="F127" s="63">
        <v>540</v>
      </c>
      <c r="G127" s="63"/>
      <c r="H127" s="63">
        <v>285</v>
      </c>
      <c r="I127" s="63"/>
      <c r="J127" s="9"/>
      <c r="K127" s="9"/>
      <c r="L127" s="9"/>
      <c r="M127" s="9"/>
      <c r="N127" s="9"/>
      <c r="O127" s="9"/>
      <c r="P127" s="9"/>
      <c r="Q127" s="9"/>
      <c r="R127" s="9"/>
    </row>
    <row r="128" spans="1:18" ht="14.25" customHeight="1">
      <c r="A128" s="17" t="s">
        <v>606</v>
      </c>
      <c r="B128" s="15" t="s">
        <v>607</v>
      </c>
      <c r="C128" s="176"/>
      <c r="D128" s="63">
        <v>13</v>
      </c>
      <c r="E128" s="63">
        <v>42800</v>
      </c>
      <c r="F128" s="63">
        <v>185</v>
      </c>
      <c r="G128" s="63"/>
      <c r="H128" s="63"/>
      <c r="I128" s="63"/>
      <c r="J128" s="9"/>
      <c r="K128" s="9"/>
      <c r="L128" s="9"/>
      <c r="M128" s="9"/>
      <c r="N128" s="9"/>
      <c r="O128" s="9"/>
      <c r="P128" s="9"/>
      <c r="Q128" s="9"/>
      <c r="R128" s="9"/>
    </row>
    <row r="129" spans="1:18" ht="14.25" customHeight="1">
      <c r="A129" s="17" t="s">
        <v>867</v>
      </c>
      <c r="B129" s="15" t="s">
        <v>1592</v>
      </c>
      <c r="C129" s="176"/>
      <c r="D129" s="63">
        <v>13</v>
      </c>
      <c r="E129" s="63">
        <v>42800</v>
      </c>
      <c r="F129" s="63">
        <v>186</v>
      </c>
      <c r="G129" s="63"/>
      <c r="H129" s="63"/>
      <c r="I129" s="63"/>
      <c r="J129" s="9"/>
      <c r="K129" s="9"/>
      <c r="L129" s="9"/>
      <c r="M129" s="9"/>
      <c r="N129" s="9"/>
      <c r="O129" s="9"/>
      <c r="P129" s="9"/>
      <c r="Q129" s="9"/>
      <c r="R129" s="9"/>
    </row>
    <row r="130" spans="1:18" ht="14.25" customHeight="1">
      <c r="A130" s="17" t="s">
        <v>404</v>
      </c>
      <c r="B130" s="15" t="s">
        <v>405</v>
      </c>
      <c r="C130" s="176"/>
      <c r="D130" s="63">
        <v>92</v>
      </c>
      <c r="E130" s="63">
        <v>10000</v>
      </c>
      <c r="F130" s="63">
        <v>920</v>
      </c>
      <c r="G130" s="63"/>
      <c r="H130" s="63">
        <v>960</v>
      </c>
      <c r="I130" s="63"/>
      <c r="J130" s="9"/>
      <c r="K130" s="9"/>
      <c r="L130" s="9"/>
      <c r="M130" s="9"/>
      <c r="N130" s="9"/>
      <c r="O130" s="9"/>
      <c r="P130" s="9"/>
      <c r="Q130" s="9"/>
      <c r="R130" s="9"/>
    </row>
    <row r="131" spans="1:18" ht="14.25" customHeight="1">
      <c r="A131" s="17" t="s">
        <v>406</v>
      </c>
      <c r="B131" s="15" t="s">
        <v>238</v>
      </c>
      <c r="C131" s="176"/>
      <c r="D131" s="63">
        <v>348</v>
      </c>
      <c r="E131" s="63">
        <v>1000</v>
      </c>
      <c r="F131" s="63">
        <v>348</v>
      </c>
      <c r="G131" s="63"/>
      <c r="H131" s="63">
        <v>355</v>
      </c>
      <c r="I131" s="63"/>
      <c r="J131" s="9"/>
      <c r="K131" s="9"/>
      <c r="L131" s="9"/>
      <c r="M131" s="9"/>
      <c r="N131" s="9"/>
      <c r="O131" s="9"/>
      <c r="P131" s="9"/>
      <c r="Q131" s="9"/>
      <c r="R131" s="9"/>
    </row>
    <row r="132" spans="1:18" ht="14.25" customHeight="1">
      <c r="A132" s="26" t="s">
        <v>227</v>
      </c>
      <c r="B132" s="26"/>
      <c r="C132" s="178"/>
      <c r="D132" s="64"/>
      <c r="E132" s="64"/>
      <c r="F132" s="64"/>
      <c r="G132" s="64">
        <f>SUM(F87:F131)</f>
        <v>84019</v>
      </c>
      <c r="H132" s="182">
        <f>SUM(H87:H131)</f>
        <v>86230</v>
      </c>
      <c r="I132" s="63"/>
      <c r="J132" s="9"/>
      <c r="K132" s="9"/>
      <c r="L132" s="9"/>
      <c r="M132" s="9"/>
      <c r="N132" s="9"/>
      <c r="O132" s="9"/>
      <c r="P132" s="9"/>
      <c r="Q132" s="9"/>
      <c r="R132" s="9"/>
    </row>
    <row r="133" spans="1:18" ht="14.25" customHeight="1">
      <c r="A133" s="17" t="s">
        <v>1595</v>
      </c>
      <c r="B133" s="15" t="s">
        <v>1596</v>
      </c>
      <c r="C133" s="176"/>
      <c r="D133" s="63">
        <v>40</v>
      </c>
      <c r="E133" s="63">
        <v>11700</v>
      </c>
      <c r="F133" s="63">
        <v>312</v>
      </c>
      <c r="G133" s="63"/>
      <c r="H133" s="63">
        <v>375</v>
      </c>
      <c r="I133" s="63"/>
      <c r="J133" s="9"/>
      <c r="K133" s="9"/>
      <c r="L133" s="9"/>
      <c r="M133" s="9"/>
      <c r="N133" s="9"/>
      <c r="O133" s="9"/>
      <c r="P133" s="9"/>
      <c r="Q133" s="9"/>
      <c r="R133" s="9"/>
    </row>
    <row r="134" spans="1:18" ht="14.25" customHeight="1">
      <c r="A134" s="17" t="s">
        <v>1595</v>
      </c>
      <c r="B134" s="15" t="s">
        <v>1597</v>
      </c>
      <c r="C134" s="176"/>
      <c r="D134" s="63">
        <v>42</v>
      </c>
      <c r="E134" s="63">
        <v>11700</v>
      </c>
      <c r="F134" s="63">
        <v>164</v>
      </c>
      <c r="G134" s="63"/>
      <c r="H134" s="63">
        <v>187</v>
      </c>
      <c r="I134" s="63"/>
      <c r="J134" s="9"/>
      <c r="K134" s="9"/>
      <c r="L134" s="9"/>
      <c r="M134" s="9"/>
      <c r="N134" s="9"/>
      <c r="O134" s="9"/>
      <c r="P134" s="9"/>
      <c r="Q134" s="9"/>
      <c r="R134" s="9"/>
    </row>
    <row r="135" spans="1:18" ht="14.25" customHeight="1">
      <c r="A135" s="17" t="s">
        <v>1600</v>
      </c>
      <c r="B135" s="15" t="s">
        <v>1601</v>
      </c>
      <c r="C135" s="176"/>
      <c r="D135" s="63">
        <v>5</v>
      </c>
      <c r="E135" s="63">
        <v>11700</v>
      </c>
      <c r="F135" s="63">
        <v>39</v>
      </c>
      <c r="G135" s="63"/>
      <c r="H135" s="63"/>
      <c r="I135" s="63"/>
      <c r="J135" s="9"/>
      <c r="K135" s="9"/>
      <c r="L135" s="9"/>
      <c r="M135" s="9"/>
      <c r="N135" s="9"/>
      <c r="O135" s="9"/>
      <c r="P135" s="9"/>
      <c r="Q135" s="9"/>
      <c r="R135" s="9"/>
    </row>
    <row r="136" spans="1:18" ht="14.25" customHeight="1">
      <c r="A136" s="17" t="s">
        <v>1598</v>
      </c>
      <c r="B136" s="15" t="s">
        <v>1599</v>
      </c>
      <c r="C136" s="176"/>
      <c r="D136" s="63">
        <v>5</v>
      </c>
      <c r="E136" s="63">
        <v>11700</v>
      </c>
      <c r="F136" s="63">
        <v>19</v>
      </c>
      <c r="G136" s="63"/>
      <c r="H136" s="63"/>
      <c r="I136" s="63"/>
      <c r="J136" s="9"/>
      <c r="K136" s="9"/>
      <c r="L136" s="9"/>
      <c r="M136" s="9"/>
      <c r="N136" s="9"/>
      <c r="O136" s="9"/>
      <c r="P136" s="9"/>
      <c r="Q136" s="9"/>
      <c r="R136" s="9"/>
    </row>
    <row r="137" spans="1:18" ht="14.25" customHeight="1">
      <c r="A137" s="17" t="s">
        <v>1602</v>
      </c>
      <c r="B137" s="15" t="s">
        <v>1603</v>
      </c>
      <c r="C137" s="176"/>
      <c r="D137" s="63">
        <v>4</v>
      </c>
      <c r="E137" s="63">
        <v>11700</v>
      </c>
      <c r="F137" s="63">
        <v>31</v>
      </c>
      <c r="G137" s="63"/>
      <c r="H137" s="63"/>
      <c r="I137" s="63"/>
      <c r="J137" s="9"/>
      <c r="K137" s="9"/>
      <c r="L137" s="9"/>
      <c r="M137" s="9"/>
      <c r="N137" s="9"/>
      <c r="O137" s="9"/>
      <c r="P137" s="9"/>
      <c r="Q137" s="9"/>
      <c r="R137" s="9"/>
    </row>
    <row r="138" spans="1:18" ht="14.25" customHeight="1">
      <c r="A138" s="17" t="s">
        <v>1604</v>
      </c>
      <c r="B138" s="15" t="s">
        <v>1605</v>
      </c>
      <c r="C138" s="176"/>
      <c r="D138" s="63">
        <v>4</v>
      </c>
      <c r="E138" s="63">
        <v>11700</v>
      </c>
      <c r="F138" s="63">
        <v>16</v>
      </c>
      <c r="G138" s="63"/>
      <c r="H138" s="63"/>
      <c r="I138" s="63"/>
      <c r="J138" s="9"/>
      <c r="K138" s="9"/>
      <c r="L138" s="9"/>
      <c r="M138" s="9"/>
      <c r="N138" s="9"/>
      <c r="O138" s="9"/>
      <c r="P138" s="9"/>
      <c r="Q138" s="9"/>
      <c r="R138" s="9"/>
    </row>
    <row r="139" spans="1:18" ht="14.25" customHeight="1">
      <c r="A139" s="17" t="s">
        <v>1606</v>
      </c>
      <c r="B139" s="15" t="s">
        <v>627</v>
      </c>
      <c r="C139" s="176"/>
      <c r="D139" s="63">
        <v>4</v>
      </c>
      <c r="E139" s="63">
        <v>970000</v>
      </c>
      <c r="F139" s="63">
        <v>2587</v>
      </c>
      <c r="G139" s="63"/>
      <c r="H139" s="63"/>
      <c r="I139" s="63"/>
      <c r="J139" s="9"/>
      <c r="K139" s="9"/>
      <c r="L139" s="9"/>
      <c r="M139" s="9"/>
      <c r="N139" s="9"/>
      <c r="O139" s="9"/>
      <c r="P139" s="9"/>
      <c r="Q139" s="9"/>
      <c r="R139" s="9"/>
    </row>
    <row r="140" spans="1:18" ht="14.25" customHeight="1">
      <c r="A140" s="17" t="s">
        <v>1606</v>
      </c>
      <c r="B140" s="15" t="s">
        <v>628</v>
      </c>
      <c r="C140" s="176"/>
      <c r="D140" s="63">
        <v>4</v>
      </c>
      <c r="E140" s="63">
        <v>970000</v>
      </c>
      <c r="F140" s="63">
        <v>1293</v>
      </c>
      <c r="G140" s="63"/>
      <c r="H140" s="63"/>
      <c r="I140" s="63"/>
      <c r="J140" s="9"/>
      <c r="K140" s="9"/>
      <c r="L140" s="9"/>
      <c r="M140" s="9"/>
      <c r="N140" s="9"/>
      <c r="O140" s="9"/>
      <c r="P140" s="9"/>
      <c r="Q140" s="9"/>
      <c r="R140" s="9"/>
    </row>
    <row r="141" spans="1:18" ht="14.25" customHeight="1">
      <c r="A141" s="17" t="s">
        <v>1607</v>
      </c>
      <c r="B141" s="15" t="s">
        <v>629</v>
      </c>
      <c r="C141" s="176" t="s">
        <v>1608</v>
      </c>
      <c r="D141" s="63">
        <v>362</v>
      </c>
      <c r="E141" s="63">
        <v>430</v>
      </c>
      <c r="F141" s="63">
        <v>104</v>
      </c>
      <c r="G141" s="63"/>
      <c r="H141" s="63"/>
      <c r="I141" s="63"/>
      <c r="J141" s="9"/>
      <c r="K141" s="9"/>
      <c r="L141" s="9"/>
      <c r="M141" s="9"/>
      <c r="N141" s="9"/>
      <c r="O141" s="9"/>
      <c r="P141" s="9"/>
      <c r="Q141" s="9"/>
      <c r="R141" s="9"/>
    </row>
    <row r="142" spans="1:18" ht="14.25" customHeight="1">
      <c r="A142" s="17" t="s">
        <v>1607</v>
      </c>
      <c r="B142" s="15" t="s">
        <v>630</v>
      </c>
      <c r="C142" s="176"/>
      <c r="D142" s="63">
        <v>348</v>
      </c>
      <c r="E142" s="63">
        <v>430</v>
      </c>
      <c r="F142" s="63">
        <v>50</v>
      </c>
      <c r="G142" s="63"/>
      <c r="H142" s="63"/>
      <c r="I142" s="63"/>
      <c r="J142" s="9"/>
      <c r="K142" s="9"/>
      <c r="L142" s="9"/>
      <c r="M142" s="9"/>
      <c r="N142" s="9"/>
      <c r="O142" s="9"/>
      <c r="P142" s="9"/>
      <c r="Q142" s="9"/>
      <c r="R142" s="9"/>
    </row>
    <row r="143" spans="1:18" ht="14.25" customHeight="1">
      <c r="A143" s="26" t="s">
        <v>230</v>
      </c>
      <c r="B143" s="15"/>
      <c r="C143" s="176"/>
      <c r="D143" s="63"/>
      <c r="E143" s="63"/>
      <c r="F143" s="63"/>
      <c r="G143" s="64">
        <f>SUM(F133:F142)</f>
        <v>4615</v>
      </c>
      <c r="H143" s="64">
        <f>SUM(H133:H142)</f>
        <v>562</v>
      </c>
      <c r="I143" s="63"/>
      <c r="J143" s="9"/>
      <c r="K143" s="9"/>
      <c r="L143" s="9"/>
      <c r="M143" s="9"/>
      <c r="N143" s="9"/>
      <c r="O143" s="9"/>
      <c r="P143" s="9"/>
      <c r="Q143" s="9"/>
      <c r="R143" s="9"/>
    </row>
    <row r="144" spans="1:18" ht="14.25" customHeight="1">
      <c r="A144" s="423" t="s">
        <v>239</v>
      </c>
      <c r="B144" s="423"/>
      <c r="C144" s="178"/>
      <c r="D144" s="63"/>
      <c r="E144" s="63"/>
      <c r="F144" s="63"/>
      <c r="G144" s="64">
        <f>G132+G143</f>
        <v>88634</v>
      </c>
      <c r="H144" s="64">
        <f>H132+H143</f>
        <v>86792</v>
      </c>
      <c r="I144" s="64">
        <f>G144/H144*100</f>
        <v>102.1223154207761</v>
      </c>
      <c r="J144" s="9"/>
      <c r="K144" s="9"/>
      <c r="L144" s="9"/>
      <c r="M144" s="9"/>
      <c r="N144" s="9"/>
      <c r="O144" s="9"/>
      <c r="P144" s="9"/>
      <c r="Q144" s="9"/>
      <c r="R144" s="9"/>
    </row>
    <row r="145" spans="1:18" ht="14.25" customHeight="1">
      <c r="A145" s="15"/>
      <c r="B145" s="26"/>
      <c r="C145" s="178"/>
      <c r="D145" s="63"/>
      <c r="E145" s="63"/>
      <c r="F145" s="63"/>
      <c r="G145" s="64"/>
      <c r="H145" s="64"/>
      <c r="I145" s="64"/>
      <c r="J145" s="9"/>
      <c r="K145" s="9"/>
      <c r="L145" s="9"/>
      <c r="M145" s="9"/>
      <c r="N145" s="9"/>
      <c r="O145" s="9"/>
      <c r="P145" s="9"/>
      <c r="Q145" s="9"/>
      <c r="R145" s="9"/>
    </row>
    <row r="146" spans="1:18" ht="14.25" customHeight="1">
      <c r="A146" s="15"/>
      <c r="B146" s="250" t="s">
        <v>240</v>
      </c>
      <c r="C146" s="178"/>
      <c r="D146" s="63"/>
      <c r="E146" s="63"/>
      <c r="F146" s="63"/>
      <c r="G146" s="63"/>
      <c r="H146" s="63"/>
      <c r="I146" s="63"/>
      <c r="J146" s="9"/>
      <c r="K146" s="9"/>
      <c r="L146" s="9"/>
      <c r="M146" s="9"/>
      <c r="N146" s="9"/>
      <c r="O146" s="9"/>
      <c r="P146" s="9"/>
      <c r="Q146" s="9"/>
      <c r="R146" s="9"/>
    </row>
    <row r="147" spans="1:18" ht="14.25" customHeight="1">
      <c r="A147" s="17" t="s">
        <v>336</v>
      </c>
      <c r="B147" s="15" t="s">
        <v>400</v>
      </c>
      <c r="C147" s="176"/>
      <c r="D147" s="181"/>
      <c r="E147" s="63"/>
      <c r="F147" s="63"/>
      <c r="G147" s="63"/>
      <c r="H147" s="63">
        <v>24140</v>
      </c>
      <c r="I147" s="63"/>
      <c r="J147" s="9"/>
      <c r="K147" s="9"/>
      <c r="L147" s="9"/>
      <c r="M147" s="9"/>
      <c r="N147" s="9"/>
      <c r="O147" s="9"/>
      <c r="P147" s="9"/>
      <c r="Q147" s="9"/>
      <c r="R147" s="9"/>
    </row>
    <row r="148" spans="1:18" ht="14.25" customHeight="1">
      <c r="A148" s="17" t="s">
        <v>336</v>
      </c>
      <c r="B148" s="15" t="s">
        <v>401</v>
      </c>
      <c r="C148" s="176"/>
      <c r="D148" s="181"/>
      <c r="E148" s="63"/>
      <c r="F148" s="63"/>
      <c r="G148" s="63"/>
      <c r="H148" s="63">
        <v>10965</v>
      </c>
      <c r="I148" s="63"/>
      <c r="J148" s="9"/>
      <c r="K148" s="9"/>
      <c r="L148" s="9"/>
      <c r="M148" s="9"/>
      <c r="N148" s="9"/>
      <c r="O148" s="9"/>
      <c r="P148" s="9"/>
      <c r="Q148" s="9"/>
      <c r="R148" s="9"/>
    </row>
    <row r="149" spans="1:18" ht="14.25" customHeight="1">
      <c r="A149" s="17" t="s">
        <v>1612</v>
      </c>
      <c r="B149" s="15" t="s">
        <v>1613</v>
      </c>
      <c r="C149" s="176" t="s">
        <v>460</v>
      </c>
      <c r="D149" s="181">
        <v>1.2</v>
      </c>
      <c r="E149" s="63">
        <v>2550000</v>
      </c>
      <c r="F149" s="63">
        <v>2040</v>
      </c>
      <c r="G149" s="63"/>
      <c r="H149" s="63"/>
      <c r="I149" s="63"/>
      <c r="J149" s="9"/>
      <c r="K149" s="9"/>
      <c r="L149" s="9"/>
      <c r="M149" s="9"/>
      <c r="N149" s="9"/>
      <c r="O149" s="9"/>
      <c r="P149" s="9"/>
      <c r="Q149" s="9"/>
      <c r="R149" s="9"/>
    </row>
    <row r="150" spans="1:18" ht="14.25" customHeight="1">
      <c r="A150" s="17" t="s">
        <v>1614</v>
      </c>
      <c r="B150" s="15" t="s">
        <v>1615</v>
      </c>
      <c r="C150" s="176" t="s">
        <v>1616</v>
      </c>
      <c r="D150" s="181">
        <v>13.4</v>
      </c>
      <c r="E150" s="63">
        <v>2550000</v>
      </c>
      <c r="F150" s="63">
        <v>22780</v>
      </c>
      <c r="G150" s="63"/>
      <c r="H150" s="63"/>
      <c r="I150" s="63"/>
      <c r="J150" s="9"/>
      <c r="K150" s="9"/>
      <c r="L150" s="9"/>
      <c r="M150" s="9"/>
      <c r="N150" s="9"/>
      <c r="O150" s="9"/>
      <c r="P150" s="9"/>
      <c r="Q150" s="9"/>
      <c r="R150" s="9"/>
    </row>
    <row r="151" spans="1:18" ht="14.25" customHeight="1">
      <c r="A151" s="17" t="s">
        <v>1609</v>
      </c>
      <c r="B151" s="15" t="s">
        <v>1610</v>
      </c>
      <c r="C151" s="176" t="s">
        <v>1611</v>
      </c>
      <c r="D151" s="181">
        <v>12.7</v>
      </c>
      <c r="E151" s="63">
        <v>2540000</v>
      </c>
      <c r="F151" s="63">
        <v>10753</v>
      </c>
      <c r="G151" s="63"/>
      <c r="H151" s="63"/>
      <c r="I151" s="63"/>
      <c r="J151" s="9"/>
      <c r="K151" s="9"/>
      <c r="L151" s="9"/>
      <c r="M151" s="9"/>
      <c r="N151" s="9"/>
      <c r="O151" s="9"/>
      <c r="P151" s="9"/>
      <c r="Q151" s="9"/>
      <c r="R151" s="9"/>
    </row>
    <row r="152" spans="1:18" ht="14.25" customHeight="1">
      <c r="A152" s="17" t="s">
        <v>337</v>
      </c>
      <c r="B152" s="15" t="s">
        <v>338</v>
      </c>
      <c r="C152" s="176"/>
      <c r="D152" s="115"/>
      <c r="E152" s="63"/>
      <c r="F152" s="63"/>
      <c r="G152" s="63"/>
      <c r="H152" s="63">
        <v>512</v>
      </c>
      <c r="I152" s="63"/>
      <c r="J152" s="9"/>
      <c r="K152" s="9"/>
      <c r="L152" s="9"/>
      <c r="M152" s="9"/>
      <c r="N152" s="9"/>
      <c r="O152" s="9"/>
      <c r="P152" s="9"/>
      <c r="Q152" s="9"/>
      <c r="R152" s="9"/>
    </row>
    <row r="153" spans="1:18" ht="14.25" customHeight="1">
      <c r="A153" s="17" t="s">
        <v>337</v>
      </c>
      <c r="B153" s="15" t="s">
        <v>339</v>
      </c>
      <c r="C153" s="176"/>
      <c r="D153" s="115"/>
      <c r="E153" s="63"/>
      <c r="F153" s="63"/>
      <c r="G153" s="63"/>
      <c r="H153" s="63">
        <v>128</v>
      </c>
      <c r="I153" s="63"/>
      <c r="J153" s="9"/>
      <c r="K153" s="9"/>
      <c r="L153" s="9"/>
      <c r="M153" s="9"/>
      <c r="N153" s="9"/>
      <c r="O153" s="9"/>
      <c r="P153" s="9"/>
      <c r="Q153" s="9"/>
      <c r="R153" s="9"/>
    </row>
    <row r="154" spans="1:18" ht="14.25" customHeight="1">
      <c r="A154" s="17" t="s">
        <v>1617</v>
      </c>
      <c r="B154" s="15" t="s">
        <v>1618</v>
      </c>
      <c r="C154" s="176"/>
      <c r="D154" s="115">
        <v>1</v>
      </c>
      <c r="E154" s="63">
        <v>384000</v>
      </c>
      <c r="F154" s="63">
        <v>256</v>
      </c>
      <c r="G154" s="63"/>
      <c r="H154" s="63"/>
      <c r="I154" s="63"/>
      <c r="J154" s="9"/>
      <c r="K154" s="9"/>
      <c r="L154" s="9"/>
      <c r="M154" s="9"/>
      <c r="N154" s="9"/>
      <c r="O154" s="9"/>
      <c r="P154" s="9"/>
      <c r="Q154" s="9"/>
      <c r="R154" s="9"/>
    </row>
    <row r="155" spans="1:18" ht="14.25" customHeight="1">
      <c r="A155" s="17" t="s">
        <v>1619</v>
      </c>
      <c r="B155" s="15" t="s">
        <v>1620</v>
      </c>
      <c r="C155" s="176"/>
      <c r="D155" s="115">
        <v>1</v>
      </c>
      <c r="E155" s="63">
        <v>382400</v>
      </c>
      <c r="F155" s="63">
        <v>128</v>
      </c>
      <c r="G155" s="63"/>
      <c r="H155" s="63"/>
      <c r="I155" s="63"/>
      <c r="J155" s="9"/>
      <c r="K155" s="9"/>
      <c r="L155" s="9"/>
      <c r="M155" s="9"/>
      <c r="N155" s="9"/>
      <c r="O155" s="9"/>
      <c r="P155" s="9"/>
      <c r="Q155" s="9"/>
      <c r="R155" s="9"/>
    </row>
    <row r="156" spans="1:18" ht="14.25" customHeight="1">
      <c r="A156" s="17" t="s">
        <v>1621</v>
      </c>
      <c r="B156" s="15" t="s">
        <v>1622</v>
      </c>
      <c r="C156" s="176"/>
      <c r="D156" s="115">
        <v>2</v>
      </c>
      <c r="E156" s="63">
        <v>192000</v>
      </c>
      <c r="F156" s="63">
        <v>256</v>
      </c>
      <c r="G156" s="63"/>
      <c r="H156" s="63"/>
      <c r="I156" s="63"/>
      <c r="J156" s="9"/>
      <c r="K156" s="9"/>
      <c r="L156" s="9"/>
      <c r="M156" s="9"/>
      <c r="N156" s="9"/>
      <c r="O156" s="9"/>
      <c r="P156" s="9"/>
      <c r="Q156" s="9"/>
      <c r="R156" s="9"/>
    </row>
    <row r="157" spans="1:18" ht="14.25" customHeight="1">
      <c r="A157" s="17" t="s">
        <v>1619</v>
      </c>
      <c r="B157" s="15" t="s">
        <v>1623</v>
      </c>
      <c r="C157" s="176"/>
      <c r="D157" s="63">
        <v>2</v>
      </c>
      <c r="E157" s="63">
        <v>191200</v>
      </c>
      <c r="F157" s="63">
        <v>127</v>
      </c>
      <c r="G157" s="63"/>
      <c r="H157" s="63"/>
      <c r="I157" s="63"/>
      <c r="J157" s="9"/>
      <c r="K157" s="9"/>
      <c r="L157" s="9"/>
      <c r="M157" s="9"/>
      <c r="N157" s="9"/>
      <c r="O157" s="9"/>
      <c r="P157" s="9"/>
      <c r="Q157" s="9"/>
      <c r="R157" s="9"/>
    </row>
    <row r="158" spans="1:18" ht="14.25" customHeight="1">
      <c r="A158" s="17" t="s">
        <v>1625</v>
      </c>
      <c r="B158" s="15" t="s">
        <v>340</v>
      </c>
      <c r="C158" s="176"/>
      <c r="D158" s="63">
        <v>6</v>
      </c>
      <c r="E158" s="63">
        <v>45000</v>
      </c>
      <c r="F158" s="63">
        <v>180</v>
      </c>
      <c r="G158" s="63"/>
      <c r="H158" s="63">
        <v>60</v>
      </c>
      <c r="I158" s="63"/>
      <c r="J158" s="9"/>
      <c r="K158" s="9"/>
      <c r="L158" s="9"/>
      <c r="M158" s="9"/>
      <c r="N158" s="9"/>
      <c r="O158" s="9"/>
      <c r="P158" s="9"/>
      <c r="Q158" s="9"/>
      <c r="R158" s="9"/>
    </row>
    <row r="159" spans="1:18" ht="14.25" customHeight="1">
      <c r="A159" s="17" t="s">
        <v>1624</v>
      </c>
      <c r="B159" s="15" t="s">
        <v>341</v>
      </c>
      <c r="C159" s="176"/>
      <c r="D159" s="63">
        <v>7</v>
      </c>
      <c r="E159" s="63">
        <v>42800</v>
      </c>
      <c r="F159" s="63">
        <v>100</v>
      </c>
      <c r="G159" s="63"/>
      <c r="H159" s="63">
        <v>180</v>
      </c>
      <c r="I159" s="63"/>
      <c r="J159" s="9"/>
      <c r="K159" s="9"/>
      <c r="L159" s="9"/>
      <c r="M159" s="9"/>
      <c r="N159" s="9"/>
      <c r="O159" s="9"/>
      <c r="P159" s="9"/>
      <c r="Q159" s="9"/>
      <c r="R159" s="9"/>
    </row>
    <row r="160" spans="1:18" ht="14.25" customHeight="1">
      <c r="A160" s="26" t="s">
        <v>227</v>
      </c>
      <c r="B160" s="26"/>
      <c r="C160" s="178"/>
      <c r="D160" s="64"/>
      <c r="E160" s="64"/>
      <c r="F160" s="64"/>
      <c r="G160" s="64">
        <f>SUM(F147:F159)</f>
        <v>36620</v>
      </c>
      <c r="H160" s="64">
        <f>SUM(H147:H159)</f>
        <v>35985</v>
      </c>
      <c r="I160" s="63"/>
      <c r="J160" s="9"/>
      <c r="K160" s="9"/>
      <c r="L160" s="9"/>
      <c r="M160" s="9"/>
      <c r="N160" s="9"/>
      <c r="O160" s="9"/>
      <c r="P160" s="9"/>
      <c r="Q160" s="9"/>
      <c r="R160" s="9"/>
    </row>
    <row r="161" spans="1:18" ht="14.25" customHeight="1">
      <c r="A161" s="17" t="s">
        <v>1626</v>
      </c>
      <c r="B161" s="15" t="s">
        <v>380</v>
      </c>
      <c r="C161" s="176"/>
      <c r="D161" s="63">
        <v>17</v>
      </c>
      <c r="E161" s="63">
        <v>11700</v>
      </c>
      <c r="F161" s="63">
        <v>133</v>
      </c>
      <c r="G161" s="63"/>
      <c r="H161" s="63">
        <v>140</v>
      </c>
      <c r="I161" s="63"/>
      <c r="J161" s="9"/>
      <c r="K161" s="9"/>
      <c r="L161" s="9"/>
      <c r="M161" s="9"/>
      <c r="N161" s="9"/>
      <c r="O161" s="9"/>
      <c r="P161" s="9"/>
      <c r="Q161" s="9"/>
      <c r="R161" s="9"/>
    </row>
    <row r="162" spans="1:18" ht="14.25" customHeight="1">
      <c r="A162" s="17" t="s">
        <v>1627</v>
      </c>
      <c r="B162" s="15" t="s">
        <v>381</v>
      </c>
      <c r="C162" s="176"/>
      <c r="D162" s="63">
        <v>17</v>
      </c>
      <c r="E162" s="63">
        <v>11700</v>
      </c>
      <c r="F162" s="63">
        <v>66</v>
      </c>
      <c r="G162" s="63"/>
      <c r="H162" s="63">
        <v>70</v>
      </c>
      <c r="I162" s="63"/>
      <c r="J162" s="9"/>
      <c r="K162" s="9"/>
      <c r="L162" s="9"/>
      <c r="M162" s="9"/>
      <c r="N162" s="9"/>
      <c r="O162" s="9"/>
      <c r="P162" s="9"/>
      <c r="Q162" s="9"/>
      <c r="R162" s="9"/>
    </row>
    <row r="163" spans="1:18" ht="14.25" customHeight="1">
      <c r="A163" s="26" t="s">
        <v>230</v>
      </c>
      <c r="B163" s="15"/>
      <c r="C163" s="176"/>
      <c r="D163" s="63"/>
      <c r="E163" s="63"/>
      <c r="F163" s="63"/>
      <c r="G163" s="64">
        <f>SUM(F161:F162)</f>
        <v>199</v>
      </c>
      <c r="H163" s="64">
        <f>SUM(H161:H162)</f>
        <v>210</v>
      </c>
      <c r="I163" s="63"/>
      <c r="J163" s="9"/>
      <c r="K163" s="9"/>
      <c r="L163" s="9"/>
      <c r="M163" s="9"/>
      <c r="N163" s="9"/>
      <c r="O163" s="9"/>
      <c r="P163" s="9"/>
      <c r="Q163" s="9"/>
      <c r="R163" s="9"/>
    </row>
    <row r="164" spans="1:18" ht="14.25" customHeight="1">
      <c r="A164" s="423" t="s">
        <v>241</v>
      </c>
      <c r="B164" s="423"/>
      <c r="C164" s="178"/>
      <c r="D164" s="63"/>
      <c r="E164" s="63"/>
      <c r="F164" s="63"/>
      <c r="G164" s="64">
        <f>G163+G160</f>
        <v>36819</v>
      </c>
      <c r="H164" s="64">
        <f>H163+H160</f>
        <v>36195</v>
      </c>
      <c r="I164" s="64">
        <f>G164/H164*100</f>
        <v>101.72399502693743</v>
      </c>
      <c r="J164" s="9"/>
      <c r="K164" s="9"/>
      <c r="L164" s="9"/>
      <c r="M164" s="9"/>
      <c r="N164" s="9"/>
      <c r="O164" s="9"/>
      <c r="P164" s="9"/>
      <c r="Q164" s="9"/>
      <c r="R164" s="9"/>
    </row>
    <row r="165" spans="1:18" ht="14.25" customHeight="1">
      <c r="A165" s="15"/>
      <c r="B165" s="15"/>
      <c r="C165" s="176"/>
      <c r="D165" s="63"/>
      <c r="E165" s="63"/>
      <c r="F165" s="63"/>
      <c r="G165" s="63"/>
      <c r="H165" s="63"/>
      <c r="I165" s="63"/>
      <c r="J165" s="9"/>
      <c r="K165" s="9"/>
      <c r="L165" s="9"/>
      <c r="M165" s="9"/>
      <c r="N165" s="9"/>
      <c r="O165" s="9"/>
      <c r="P165" s="9"/>
      <c r="Q165" s="9"/>
      <c r="R165" s="9"/>
    </row>
    <row r="166" spans="1:18" ht="14.25" customHeight="1">
      <c r="A166" s="15"/>
      <c r="B166" s="26" t="s">
        <v>242</v>
      </c>
      <c r="C166" s="178"/>
      <c r="D166" s="63"/>
      <c r="E166" s="63"/>
      <c r="F166" s="63"/>
      <c r="G166" s="64"/>
      <c r="H166" s="64"/>
      <c r="I166" s="64"/>
      <c r="J166" s="9"/>
      <c r="K166" s="9"/>
      <c r="L166" s="9"/>
      <c r="M166" s="9"/>
      <c r="N166" s="9"/>
      <c r="O166" s="9"/>
      <c r="P166" s="9"/>
      <c r="Q166" s="9"/>
      <c r="R166" s="9"/>
    </row>
    <row r="167" spans="1:18" ht="14.25" customHeight="1">
      <c r="A167" s="17" t="s">
        <v>1628</v>
      </c>
      <c r="B167" s="15" t="s">
        <v>407</v>
      </c>
      <c r="C167" s="176"/>
      <c r="D167" s="63">
        <v>10230</v>
      </c>
      <c r="E167" s="63"/>
      <c r="F167" s="63">
        <v>4041</v>
      </c>
      <c r="G167" s="64"/>
      <c r="H167" s="63">
        <v>3955</v>
      </c>
      <c r="I167" s="64"/>
      <c r="J167" s="9"/>
      <c r="K167" s="9"/>
      <c r="L167" s="9"/>
      <c r="M167" s="9"/>
      <c r="N167" s="9"/>
      <c r="O167" s="9"/>
      <c r="P167" s="9"/>
      <c r="Q167" s="9"/>
      <c r="R167" s="9"/>
    </row>
    <row r="168" spans="1:18" ht="14.25" customHeight="1">
      <c r="A168" s="17" t="s">
        <v>1629</v>
      </c>
      <c r="B168" s="15" t="s">
        <v>408</v>
      </c>
      <c r="C168" s="176"/>
      <c r="D168" s="63">
        <v>10230</v>
      </c>
      <c r="E168" s="63"/>
      <c r="F168" s="63">
        <v>4041</v>
      </c>
      <c r="G168" s="64"/>
      <c r="H168" s="63">
        <v>3956</v>
      </c>
      <c r="I168" s="64"/>
      <c r="J168" s="9"/>
      <c r="K168" s="9"/>
      <c r="L168" s="9"/>
      <c r="M168" s="9"/>
      <c r="N168" s="9"/>
      <c r="O168" s="9"/>
      <c r="P168" s="9"/>
      <c r="Q168" s="9"/>
      <c r="R168" s="9"/>
    </row>
    <row r="169" spans="1:18" ht="14.25" customHeight="1">
      <c r="A169" s="17" t="s">
        <v>342</v>
      </c>
      <c r="B169" s="15" t="s">
        <v>343</v>
      </c>
      <c r="C169" s="176"/>
      <c r="D169" s="115"/>
      <c r="E169" s="63"/>
      <c r="F169" s="63"/>
      <c r="G169" s="64"/>
      <c r="H169" s="63">
        <v>5740</v>
      </c>
      <c r="I169" s="64"/>
      <c r="J169" s="9"/>
      <c r="K169" s="9"/>
      <c r="L169" s="9"/>
      <c r="M169" s="9"/>
      <c r="N169" s="9"/>
      <c r="O169" s="9"/>
      <c r="P169" s="9"/>
      <c r="Q169" s="9"/>
      <c r="R169" s="9"/>
    </row>
    <row r="170" spans="1:18" ht="14.25" customHeight="1">
      <c r="A170" s="17" t="s">
        <v>342</v>
      </c>
      <c r="B170" s="15" t="s">
        <v>1630</v>
      </c>
      <c r="C170" s="176"/>
      <c r="D170" s="115">
        <v>2</v>
      </c>
      <c r="E170" s="63">
        <v>91050</v>
      </c>
      <c r="F170" s="63">
        <v>182</v>
      </c>
      <c r="G170" s="64"/>
      <c r="H170" s="63"/>
      <c r="I170" s="64"/>
      <c r="J170" s="9"/>
      <c r="K170" s="9"/>
      <c r="L170" s="9"/>
      <c r="M170" s="9"/>
      <c r="N170" s="9"/>
      <c r="O170" s="9"/>
      <c r="P170" s="9"/>
      <c r="Q170" s="9"/>
      <c r="R170" s="9"/>
    </row>
    <row r="171" spans="1:18" ht="14.25" customHeight="1">
      <c r="A171" s="17" t="s">
        <v>454</v>
      </c>
      <c r="B171" s="15" t="s">
        <v>1631</v>
      </c>
      <c r="C171" s="176"/>
      <c r="D171" s="115">
        <v>56</v>
      </c>
      <c r="E171" s="63">
        <v>80700</v>
      </c>
      <c r="F171" s="63">
        <v>4519</v>
      </c>
      <c r="G171" s="64"/>
      <c r="H171" s="63">
        <v>1640</v>
      </c>
      <c r="I171" s="64"/>
      <c r="J171" s="9"/>
      <c r="K171" s="9"/>
      <c r="L171" s="9"/>
      <c r="M171" s="9"/>
      <c r="N171" s="9"/>
      <c r="O171" s="9"/>
      <c r="P171" s="9"/>
      <c r="Q171" s="9"/>
      <c r="R171" s="9"/>
    </row>
    <row r="172" spans="1:18" ht="14.25" customHeight="1">
      <c r="A172" s="17" t="s">
        <v>454</v>
      </c>
      <c r="B172" s="15" t="s">
        <v>1632</v>
      </c>
      <c r="C172" s="176"/>
      <c r="D172" s="115">
        <v>2</v>
      </c>
      <c r="E172" s="63">
        <v>64000</v>
      </c>
      <c r="F172" s="63">
        <v>128</v>
      </c>
      <c r="G172" s="64"/>
      <c r="H172" s="63"/>
      <c r="I172" s="64"/>
      <c r="J172" s="9"/>
      <c r="K172" s="9"/>
      <c r="L172" s="9"/>
      <c r="M172" s="9"/>
      <c r="N172" s="9"/>
      <c r="O172" s="9"/>
      <c r="P172" s="9"/>
      <c r="Q172" s="9"/>
      <c r="R172" s="9"/>
    </row>
    <row r="173" spans="1:18" ht="14.25" customHeight="1">
      <c r="A173" s="17" t="s">
        <v>455</v>
      </c>
      <c r="B173" s="15" t="s">
        <v>1633</v>
      </c>
      <c r="C173" s="176"/>
      <c r="D173" s="115"/>
      <c r="E173" s="63"/>
      <c r="F173" s="63"/>
      <c r="G173" s="64"/>
      <c r="H173" s="63">
        <v>2470</v>
      </c>
      <c r="I173" s="64"/>
      <c r="J173" s="9"/>
      <c r="K173" s="9"/>
      <c r="L173" s="9"/>
      <c r="M173" s="9"/>
      <c r="N173" s="9"/>
      <c r="O173" s="9"/>
      <c r="P173" s="9"/>
      <c r="Q173" s="9"/>
      <c r="R173" s="9"/>
    </row>
    <row r="174" spans="1:18" ht="14.25" customHeight="1">
      <c r="A174" s="17" t="s">
        <v>456</v>
      </c>
      <c r="B174" s="15" t="s">
        <v>1634</v>
      </c>
      <c r="C174" s="176"/>
      <c r="D174" s="115">
        <v>2</v>
      </c>
      <c r="E174" s="63">
        <v>270700</v>
      </c>
      <c r="F174" s="63">
        <v>542</v>
      </c>
      <c r="G174" s="64"/>
      <c r="H174" s="63">
        <v>2750</v>
      </c>
      <c r="I174" s="64"/>
      <c r="J174" s="9"/>
      <c r="K174" s="9"/>
      <c r="L174" s="9"/>
      <c r="M174" s="9"/>
      <c r="N174" s="9"/>
      <c r="O174" s="9"/>
      <c r="P174" s="9"/>
      <c r="Q174" s="9"/>
      <c r="R174" s="9"/>
    </row>
    <row r="175" spans="1:18" ht="14.25" customHeight="1">
      <c r="A175" s="17" t="s">
        <v>457</v>
      </c>
      <c r="B175" s="15" t="s">
        <v>1635</v>
      </c>
      <c r="C175" s="176"/>
      <c r="D175" s="115">
        <v>25</v>
      </c>
      <c r="E175" s="63">
        <v>171000</v>
      </c>
      <c r="F175" s="63">
        <v>4275</v>
      </c>
      <c r="G175" s="64"/>
      <c r="H175" s="63">
        <v>2779</v>
      </c>
      <c r="I175" s="64"/>
      <c r="J175" s="9"/>
      <c r="K175" s="9"/>
      <c r="L175" s="9"/>
      <c r="M175" s="9"/>
      <c r="N175" s="9"/>
      <c r="O175" s="9"/>
      <c r="P175" s="9"/>
      <c r="Q175" s="9"/>
      <c r="R175" s="9"/>
    </row>
    <row r="176" spans="1:18" ht="14.25" customHeight="1">
      <c r="A176" s="17" t="s">
        <v>1636</v>
      </c>
      <c r="B176" s="15" t="s">
        <v>1196</v>
      </c>
      <c r="C176" s="176"/>
      <c r="D176" s="115">
        <v>78</v>
      </c>
      <c r="E176" s="63">
        <v>29500</v>
      </c>
      <c r="F176" s="63">
        <v>2301</v>
      </c>
      <c r="G176" s="64"/>
      <c r="H176" s="63">
        <v>1065</v>
      </c>
      <c r="I176" s="64"/>
      <c r="J176" s="9"/>
      <c r="K176" s="9"/>
      <c r="L176" s="9"/>
      <c r="M176" s="9"/>
      <c r="N176" s="9"/>
      <c r="O176" s="9"/>
      <c r="P176" s="9"/>
      <c r="Q176" s="9"/>
      <c r="R176" s="9"/>
    </row>
    <row r="177" spans="1:18" ht="14.25" customHeight="1">
      <c r="A177" s="17" t="s">
        <v>1637</v>
      </c>
      <c r="B177" s="15" t="s">
        <v>244</v>
      </c>
      <c r="C177" s="176"/>
      <c r="D177" s="63">
        <v>25</v>
      </c>
      <c r="E177" s="63">
        <v>146200</v>
      </c>
      <c r="F177" s="63">
        <v>3655</v>
      </c>
      <c r="G177" s="64"/>
      <c r="H177" s="63">
        <v>3750</v>
      </c>
      <c r="I177" s="64"/>
      <c r="J177" s="9"/>
      <c r="K177" s="9"/>
      <c r="L177" s="9"/>
      <c r="M177" s="9"/>
      <c r="N177" s="9"/>
      <c r="O177" s="9"/>
      <c r="P177" s="9"/>
      <c r="Q177" s="9"/>
      <c r="R177" s="9"/>
    </row>
    <row r="178" spans="1:18" ht="14.25" customHeight="1">
      <c r="A178" s="17" t="s">
        <v>458</v>
      </c>
      <c r="B178" s="15" t="s">
        <v>632</v>
      </c>
      <c r="C178" s="176"/>
      <c r="D178" s="63">
        <v>50</v>
      </c>
      <c r="E178" s="63">
        <v>689000</v>
      </c>
      <c r="F178" s="63">
        <v>34450</v>
      </c>
      <c r="G178" s="64"/>
      <c r="H178" s="63">
        <v>39900</v>
      </c>
      <c r="I178" s="64"/>
      <c r="J178" s="9"/>
      <c r="K178" s="9"/>
      <c r="L178" s="9"/>
      <c r="M178" s="9"/>
      <c r="N178" s="9"/>
      <c r="O178" s="9"/>
      <c r="P178" s="9"/>
      <c r="Q178" s="9"/>
      <c r="R178" s="9"/>
    </row>
    <row r="179" spans="1:18" ht="14.25" customHeight="1">
      <c r="A179" s="17" t="s">
        <v>459</v>
      </c>
      <c r="B179" s="15" t="s">
        <v>633</v>
      </c>
      <c r="C179" s="176"/>
      <c r="D179" s="63">
        <v>7</v>
      </c>
      <c r="E179" s="63">
        <v>689000</v>
      </c>
      <c r="F179" s="63">
        <v>4823</v>
      </c>
      <c r="G179" s="64"/>
      <c r="H179" s="63">
        <v>7000</v>
      </c>
      <c r="I179" s="64"/>
      <c r="J179" s="9"/>
      <c r="K179" s="9"/>
      <c r="L179" s="9"/>
      <c r="M179" s="9"/>
      <c r="N179" s="9"/>
      <c r="O179" s="9"/>
      <c r="P179" s="9"/>
      <c r="Q179" s="9"/>
      <c r="R179" s="9"/>
    </row>
    <row r="180" spans="1:18" ht="14.25" customHeight="1">
      <c r="A180" s="26" t="s">
        <v>227</v>
      </c>
      <c r="B180" s="26"/>
      <c r="C180" s="178"/>
      <c r="D180" s="64"/>
      <c r="E180" s="64"/>
      <c r="F180" s="64"/>
      <c r="G180" s="64">
        <f>SUM(F167:F179)</f>
        <v>62957</v>
      </c>
      <c r="H180" s="182">
        <f>SUM(H167:H179)</f>
        <v>75005</v>
      </c>
      <c r="I180" s="63"/>
      <c r="J180" s="9"/>
      <c r="K180" s="9"/>
      <c r="L180" s="9"/>
      <c r="M180" s="9"/>
      <c r="N180" s="9"/>
      <c r="O180" s="9"/>
      <c r="P180" s="9"/>
      <c r="Q180" s="9"/>
      <c r="R180" s="9"/>
    </row>
    <row r="181" spans="1:18" ht="14.25" customHeight="1">
      <c r="A181" s="17" t="s">
        <v>1638</v>
      </c>
      <c r="B181" s="15" t="s">
        <v>1639</v>
      </c>
      <c r="C181" s="176"/>
      <c r="D181" s="63">
        <v>25</v>
      </c>
      <c r="E181" s="63">
        <v>9400</v>
      </c>
      <c r="F181" s="63">
        <v>235</v>
      </c>
      <c r="G181" s="64"/>
      <c r="H181" s="63">
        <v>47</v>
      </c>
      <c r="I181" s="64"/>
      <c r="J181" s="9"/>
      <c r="K181" s="9"/>
      <c r="L181" s="9"/>
      <c r="M181" s="9"/>
      <c r="N181" s="9"/>
      <c r="O181" s="9"/>
      <c r="P181" s="9"/>
      <c r="Q181" s="9"/>
      <c r="R181" s="9"/>
    </row>
    <row r="182" spans="1:18" ht="14.25" customHeight="1">
      <c r="A182" s="26" t="s">
        <v>230</v>
      </c>
      <c r="B182" s="15"/>
      <c r="C182" s="176"/>
      <c r="D182" s="63"/>
      <c r="E182" s="63"/>
      <c r="F182" s="63"/>
      <c r="G182" s="64">
        <f>SUM(F180:F181)</f>
        <v>235</v>
      </c>
      <c r="H182" s="64">
        <f>SUM(H181)</f>
        <v>47</v>
      </c>
      <c r="I182" s="63"/>
      <c r="J182" s="9"/>
      <c r="K182" s="9"/>
      <c r="L182" s="9"/>
      <c r="M182" s="9"/>
      <c r="N182" s="9"/>
      <c r="O182" s="9"/>
      <c r="P182" s="9"/>
      <c r="Q182" s="9"/>
      <c r="R182" s="9"/>
    </row>
    <row r="183" spans="1:18" ht="14.25" customHeight="1">
      <c r="A183" s="423" t="s">
        <v>371</v>
      </c>
      <c r="B183" s="423"/>
      <c r="C183" s="178"/>
      <c r="D183" s="63"/>
      <c r="E183" s="63"/>
      <c r="F183" s="63"/>
      <c r="G183" s="64">
        <f>G180+G182</f>
        <v>63192</v>
      </c>
      <c r="H183" s="64">
        <f>H180+H182</f>
        <v>75052</v>
      </c>
      <c r="I183" s="64">
        <f>G183/H183*100</f>
        <v>84.19762298139956</v>
      </c>
      <c r="J183" s="9"/>
      <c r="K183" s="9"/>
      <c r="L183" s="9"/>
      <c r="M183" s="9"/>
      <c r="N183" s="9"/>
      <c r="O183" s="9"/>
      <c r="P183" s="9"/>
      <c r="Q183" s="9"/>
      <c r="R183" s="9"/>
    </row>
    <row r="184" spans="1:18" ht="14.25" customHeight="1">
      <c r="A184" s="65"/>
      <c r="B184" s="65"/>
      <c r="C184" s="178"/>
      <c r="D184" s="63"/>
      <c r="E184" s="63"/>
      <c r="F184" s="63"/>
      <c r="G184" s="64"/>
      <c r="H184" s="64"/>
      <c r="I184" s="64"/>
      <c r="J184" s="9"/>
      <c r="K184" s="9"/>
      <c r="L184" s="9"/>
      <c r="M184" s="9"/>
      <c r="N184" s="9"/>
      <c r="O184" s="9"/>
      <c r="P184" s="9"/>
      <c r="Q184" s="9"/>
      <c r="R184" s="9"/>
    </row>
    <row r="185" spans="1:18" ht="14.25" customHeight="1">
      <c r="A185" s="65"/>
      <c r="B185" s="65" t="s">
        <v>709</v>
      </c>
      <c r="C185" s="178"/>
      <c r="D185" s="63"/>
      <c r="E185" s="63"/>
      <c r="F185" s="63"/>
      <c r="G185" s="64"/>
      <c r="H185" s="64"/>
      <c r="I185" s="64"/>
      <c r="J185" s="9"/>
      <c r="K185" s="9"/>
      <c r="L185" s="9"/>
      <c r="M185" s="9"/>
      <c r="N185" s="9"/>
      <c r="O185" s="9"/>
      <c r="P185" s="9"/>
      <c r="Q185" s="9"/>
      <c r="R185" s="9"/>
    </row>
    <row r="186" spans="1:18" ht="14.25" customHeight="1">
      <c r="A186" s="17" t="s">
        <v>224</v>
      </c>
      <c r="B186" s="15" t="s">
        <v>611</v>
      </c>
      <c r="C186" s="176"/>
      <c r="D186" s="115">
        <v>4955</v>
      </c>
      <c r="E186" s="63">
        <v>1061</v>
      </c>
      <c r="F186" s="63">
        <v>5257</v>
      </c>
      <c r="G186" s="63"/>
      <c r="H186" s="63">
        <v>5621</v>
      </c>
      <c r="I186" s="63"/>
      <c r="J186" s="9"/>
      <c r="K186" s="9"/>
      <c r="L186" s="9"/>
      <c r="M186" s="9"/>
      <c r="N186" s="9"/>
      <c r="O186" s="9"/>
      <c r="P186" s="9"/>
      <c r="Q186" s="9"/>
      <c r="R186" s="9"/>
    </row>
    <row r="187" spans="1:18" ht="14.25" customHeight="1">
      <c r="A187" s="26" t="s">
        <v>227</v>
      </c>
      <c r="B187" s="251"/>
      <c r="C187" s="176"/>
      <c r="D187" s="63"/>
      <c r="E187" s="63"/>
      <c r="F187" s="63"/>
      <c r="G187" s="64">
        <f>SUM(F186)</f>
        <v>5257</v>
      </c>
      <c r="H187" s="64">
        <f>SUM(H186)</f>
        <v>5621</v>
      </c>
      <c r="I187" s="63"/>
      <c r="J187" s="9"/>
      <c r="K187" s="9"/>
      <c r="L187" s="9"/>
      <c r="M187" s="9"/>
      <c r="N187" s="9"/>
      <c r="O187" s="9"/>
      <c r="P187" s="9"/>
      <c r="Q187" s="9"/>
      <c r="R187" s="9"/>
    </row>
    <row r="188" spans="1:18" ht="14.25" customHeight="1">
      <c r="A188" s="26" t="s">
        <v>631</v>
      </c>
      <c r="B188" s="251"/>
      <c r="C188" s="176"/>
      <c r="D188" s="63"/>
      <c r="E188" s="63"/>
      <c r="F188" s="63"/>
      <c r="G188" s="64">
        <f>G187</f>
        <v>5257</v>
      </c>
      <c r="H188" s="64">
        <f>H187</f>
        <v>5621</v>
      </c>
      <c r="I188" s="64">
        <f>G188/H188*100</f>
        <v>93.52428393524283</v>
      </c>
      <c r="J188" s="9"/>
      <c r="K188" s="9"/>
      <c r="L188" s="9"/>
      <c r="M188" s="9"/>
      <c r="N188" s="9"/>
      <c r="O188" s="9"/>
      <c r="P188" s="9"/>
      <c r="Q188" s="9"/>
      <c r="R188" s="9"/>
    </row>
    <row r="189" spans="1:18" ht="14.25" customHeight="1">
      <c r="A189" s="15"/>
      <c r="B189" s="15"/>
      <c r="C189" s="176"/>
      <c r="D189" s="63"/>
      <c r="E189" s="63"/>
      <c r="F189" s="63"/>
      <c r="G189" s="63"/>
      <c r="H189" s="63"/>
      <c r="I189" s="63"/>
      <c r="J189" s="9"/>
      <c r="K189" s="9"/>
      <c r="L189" s="9"/>
      <c r="M189" s="9"/>
      <c r="N189" s="9"/>
      <c r="O189" s="9"/>
      <c r="P189" s="9"/>
      <c r="Q189" s="9"/>
      <c r="R189" s="9"/>
    </row>
    <row r="190" spans="1:18" ht="14.25" customHeight="1">
      <c r="A190" s="15"/>
      <c r="B190" s="26" t="s">
        <v>372</v>
      </c>
      <c r="C190" s="178"/>
      <c r="D190" s="64"/>
      <c r="E190" s="64"/>
      <c r="F190" s="64"/>
      <c r="G190" s="64">
        <f>G25+G43+G72+G83+G144+G164+G183+G188</f>
        <v>802198</v>
      </c>
      <c r="H190" s="64">
        <f>H25+H43+H72+H83+H144+H164+H183+H188</f>
        <v>809708</v>
      </c>
      <c r="I190" s="64">
        <f>G190/H190*100</f>
        <v>99.0725051500047</v>
      </c>
      <c r="J190" s="9"/>
      <c r="K190" s="9"/>
      <c r="L190" s="9"/>
      <c r="M190" s="9"/>
      <c r="N190" s="9"/>
      <c r="O190" s="9"/>
      <c r="P190" s="9"/>
      <c r="Q190" s="9"/>
      <c r="R190" s="9"/>
    </row>
    <row r="191" spans="1:18" ht="14.25" customHeight="1">
      <c r="A191" s="15"/>
      <c r="B191" s="15" t="s">
        <v>373</v>
      </c>
      <c r="C191" s="176"/>
      <c r="D191" s="63"/>
      <c r="E191" s="63"/>
      <c r="F191" s="63"/>
      <c r="G191" s="63">
        <f>G43+G66+G132+G180+G160+G79+G22+G188</f>
        <v>796777</v>
      </c>
      <c r="H191" s="63">
        <f>H43+H66+H132+H180+H160+H79+H22+H188</f>
        <v>807407</v>
      </c>
      <c r="I191" s="63">
        <f>G191/H191*100</f>
        <v>98.68343970265306</v>
      </c>
      <c r="J191" s="9"/>
      <c r="K191" s="9"/>
      <c r="L191" s="9"/>
      <c r="M191" s="9"/>
      <c r="N191" s="9"/>
      <c r="O191" s="9"/>
      <c r="P191" s="9"/>
      <c r="Q191" s="9"/>
      <c r="R191" s="9"/>
    </row>
    <row r="192" spans="1:18" s="8" customFormat="1" ht="14.25" customHeight="1">
      <c r="A192" s="26"/>
      <c r="B192" s="15" t="s">
        <v>374</v>
      </c>
      <c r="C192" s="176"/>
      <c r="D192" s="64"/>
      <c r="E192" s="64"/>
      <c r="F192" s="64"/>
      <c r="G192" s="63">
        <f>G190-G191</f>
        <v>5421</v>
      </c>
      <c r="H192" s="63">
        <f>H190-H191</f>
        <v>2301</v>
      </c>
      <c r="I192" s="63">
        <f>G192/H192*100</f>
        <v>235.59322033898303</v>
      </c>
      <c r="J192" s="9"/>
      <c r="K192" s="13"/>
      <c r="L192" s="13"/>
      <c r="M192" s="13"/>
      <c r="N192" s="13"/>
      <c r="O192" s="13"/>
      <c r="P192" s="13"/>
      <c r="Q192" s="13"/>
      <c r="R192" s="13"/>
    </row>
    <row r="193" spans="4:18" ht="13.5" customHeight="1"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</row>
    <row r="194" spans="4:18" ht="13.5" customHeight="1"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</row>
    <row r="195" spans="4:18" ht="13.5" customHeight="1"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</row>
    <row r="196" spans="4:18" ht="13.5" customHeight="1"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</row>
    <row r="197" spans="4:18" ht="13.5" customHeight="1"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</row>
    <row r="198" spans="4:18" ht="13.5" customHeight="1"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</row>
    <row r="199" spans="4:18" ht="13.5" customHeight="1"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</row>
    <row r="200" spans="4:18" ht="13.5" customHeight="1"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</row>
    <row r="201" spans="4:18" ht="13.5" customHeight="1"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</row>
    <row r="202" spans="4:18" ht="13.5" customHeight="1"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</row>
    <row r="203" spans="4:18" ht="13.5" customHeight="1"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</row>
    <row r="204" spans="4:18" ht="13.5" customHeight="1"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</row>
    <row r="205" spans="4:18" ht="13.5" customHeight="1"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</row>
    <row r="206" spans="4:18" ht="13.5" customHeight="1"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</row>
    <row r="207" spans="4:18" ht="13.5" customHeight="1"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</row>
    <row r="208" spans="4:18" ht="13.5" customHeight="1"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</row>
    <row r="209" spans="4:18" ht="13.5" customHeight="1"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</row>
    <row r="210" spans="4:18" ht="13.5" customHeight="1"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</row>
    <row r="211" spans="4:18" ht="13.5" customHeight="1"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4:18" ht="13.5" customHeight="1"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</row>
    <row r="213" spans="4:18" ht="13.5" customHeight="1"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</row>
    <row r="214" spans="4:18" ht="13.5" customHeight="1"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</row>
    <row r="215" spans="4:18" ht="13.5" customHeight="1"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</row>
    <row r="216" spans="4:18" ht="13.5" customHeight="1"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</row>
    <row r="217" spans="4:18" ht="13.5" customHeight="1"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</row>
    <row r="218" spans="4:18" ht="13.5" customHeight="1"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</row>
    <row r="219" spans="4:18" ht="13.5" customHeight="1"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</row>
    <row r="220" spans="4:18" ht="13.5" customHeight="1"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</row>
    <row r="221" spans="4:18" ht="13.5" customHeight="1"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</row>
    <row r="222" spans="4:18" ht="13.5" customHeight="1"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</row>
    <row r="223" spans="4:18" ht="13.5" customHeight="1"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</row>
    <row r="224" spans="4:18" ht="13.5" customHeight="1"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</row>
    <row r="225" spans="4:18" ht="13.5" customHeight="1"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</row>
    <row r="226" spans="4:18" ht="13.5" customHeight="1"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</row>
    <row r="227" spans="4:18" ht="13.5" customHeight="1"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</row>
    <row r="228" spans="4:18" ht="13.5" customHeight="1"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</row>
    <row r="229" spans="4:18" ht="13.5" customHeight="1"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</row>
    <row r="230" spans="4:18" ht="13.5" customHeight="1"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</row>
    <row r="231" spans="4:18" ht="13.5" customHeight="1"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</row>
    <row r="232" spans="4:18" ht="13.5" customHeight="1"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</row>
    <row r="233" spans="4:18" ht="13.5" customHeight="1"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</row>
    <row r="234" spans="4:18" ht="13.5" customHeight="1"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</row>
    <row r="235" spans="4:18" ht="13.5" customHeight="1"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</row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</sheetData>
  <mergeCells count="19">
    <mergeCell ref="A2:I2"/>
    <mergeCell ref="A3:I3"/>
    <mergeCell ref="A4:I4"/>
    <mergeCell ref="F5:I5"/>
    <mergeCell ref="D6:G6"/>
    <mergeCell ref="H6:I7"/>
    <mergeCell ref="D7:D8"/>
    <mergeCell ref="E7:E8"/>
    <mergeCell ref="F7:F8"/>
    <mergeCell ref="G7:G8"/>
    <mergeCell ref="A25:B25"/>
    <mergeCell ref="A72:B72"/>
    <mergeCell ref="A79:B79"/>
    <mergeCell ref="A6:A8"/>
    <mergeCell ref="B6:C8"/>
    <mergeCell ref="A84:B84"/>
    <mergeCell ref="A144:B144"/>
    <mergeCell ref="A164:B164"/>
    <mergeCell ref="A183:B18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Hévíz Város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Melinda</dc:creator>
  <cp:keywords/>
  <dc:description/>
  <cp:lastModifiedBy>kovacs.melinda</cp:lastModifiedBy>
  <cp:lastPrinted>2009-02-05T11:37:35Z</cp:lastPrinted>
  <dcterms:created xsi:type="dcterms:W3CDTF">2007-01-15T16:24:15Z</dcterms:created>
  <dcterms:modified xsi:type="dcterms:W3CDTF">2009-02-05T12:02:59Z</dcterms:modified>
  <cp:category/>
  <cp:version/>
  <cp:contentType/>
  <cp:contentStatus/>
</cp:coreProperties>
</file>