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37" activeTab="41"/>
  </bookViews>
  <sheets>
    <sheet name="új m" sheetId="1" r:id="rId1"/>
    <sheet name="m.m" sheetId="2" r:id="rId2"/>
    <sheet name="f.m." sheetId="3" r:id="rId3"/>
    <sheet name="m-főbb jogcím" sheetId="4" r:id="rId4"/>
    <sheet name="felh. bev. int" sheetId="5" r:id="rId5"/>
    <sheet name="felh. bev." sheetId="6" r:id="rId6"/>
    <sheet name="műk.bev. int." sheetId="7" r:id="rId7"/>
    <sheet name="m.c.bev PH szf." sheetId="8" r:id="rId8"/>
    <sheet name="sajátos műk.bev" sheetId="9" r:id="rId9"/>
    <sheet name="normatíva" sheetId="10" r:id="rId10"/>
    <sheet name="tám, végl. pe.átv" sheetId="11" r:id="rId11"/>
    <sheet name="felh. kiad. int." sheetId="12" r:id="rId12"/>
    <sheet name="felhalm. kiad." sheetId="13" r:id="rId13"/>
    <sheet name="Eu-s" sheetId="14" r:id="rId14"/>
    <sheet name="műk. és egéb kiad. int." sheetId="15" r:id="rId15"/>
    <sheet name="m.c.kiad. PH szf." sheetId="16" r:id="rId16"/>
    <sheet name="tartalék" sheetId="17" r:id="rId17"/>
    <sheet name="püim-ph" sheetId="18" r:id="rId18"/>
    <sheet name="püim-intössz" sheetId="19" r:id="rId19"/>
    <sheet name="püim-Gamesz" sheetId="20" r:id="rId20"/>
    <sheet name="püim-Bibó" sheetId="21" r:id="rId21"/>
    <sheet name="püim-Illyés" sheetId="22" r:id="rId22"/>
    <sheet name="püim-Óvoda" sheetId="23" r:id="rId23"/>
    <sheet name="püim-TASZII" sheetId="24" r:id="rId24"/>
    <sheet name="püim-Művkp" sheetId="25" r:id="rId25"/>
    <sheet name="likvid" sheetId="26" r:id="rId26"/>
    <sheet name="likvid int" sheetId="27" r:id="rId27"/>
    <sheet name="int.tám" sheetId="28" r:id="rId28"/>
    <sheet name="gördülő" sheetId="29" r:id="rId29"/>
    <sheet name="létszám" sheetId="30" r:id="rId30"/>
    <sheet name="vagyonmérleg" sheetId="31" r:id="rId31"/>
    <sheet name="kötváll." sheetId="32" r:id="rId32"/>
    <sheet name="közvetett t." sheetId="33" r:id="rId33"/>
    <sheet name="hitelállomány" sheetId="34" r:id="rId34"/>
    <sheet name="rend. felsor" sheetId="35" r:id="rId35"/>
    <sheet name="mc. pe. átad" sheetId="36" r:id="rId36"/>
    <sheet name="ellátottak" sheetId="37" r:id="rId37"/>
    <sheet name="Gamesz műk bev szf" sheetId="38" r:id="rId38"/>
    <sheet name="műkc.kiad" sheetId="39" r:id="rId39"/>
    <sheet name="Gamesz műk.kiad.szf" sheetId="40" r:id="rId40"/>
    <sheet name="fedezet nélk beruh." sheetId="41" r:id="rId41"/>
    <sheet name="pályázat" sheetId="42" r:id="rId42"/>
  </sheets>
  <externalReferences>
    <externalReference r:id="rId45"/>
  </externalReferences>
  <definedNames>
    <definedName name="_xlnm.Print_Titles" localSheetId="36">'ellátottak'!$7:$8</definedName>
    <definedName name="_xlnm.Print_Titles" localSheetId="5">'felh. bev.'!$6:$6</definedName>
    <definedName name="_xlnm.Print_Titles" localSheetId="12">'felhalm. kiad.'!$7:$7</definedName>
    <definedName name="_xlnm.Print_Titles" localSheetId="37">'Gamesz műk bev szf'!$8:$9</definedName>
    <definedName name="_xlnm.Print_Titles" localSheetId="39">'Gamesz műk.kiad.szf'!$7:$7</definedName>
    <definedName name="_xlnm.Print_Titles" localSheetId="31">'kötváll.'!$6:$7</definedName>
    <definedName name="_xlnm.Print_Titles" localSheetId="29">'létszám'!$6:$7</definedName>
    <definedName name="_xlnm.Print_Titles" localSheetId="35">'mc. pe. átad'!$7:$7</definedName>
    <definedName name="_xlnm.Print_Titles" localSheetId="9">'normatíva'!$6:$8</definedName>
    <definedName name="_xlnm.Print_Titles" localSheetId="10">'tám, végl. pe.átv'!$7:$7</definedName>
  </definedNames>
  <calcPr fullCalcOnLoad="1"/>
</workbook>
</file>

<file path=xl/sharedStrings.xml><?xml version="1.0" encoding="utf-8"?>
<sst xmlns="http://schemas.openxmlformats.org/spreadsheetml/2006/main" count="3857" uniqueCount="2010">
  <si>
    <t>Szociális és gyerekjóléti alapszolg. fa. (családseg.)</t>
  </si>
  <si>
    <t>Összesen      e Ft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</si>
  <si>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</si>
  <si>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</si>
  <si>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</si>
  <si>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</si>
  <si>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</si>
  <si>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a több éves kihatással járó döntésekből származó kötelezettségek célok szerint, évenkénti bontásban</t>
  </si>
  <si>
    <t>Kötelezettségvállalás módja</t>
  </si>
  <si>
    <t>2012.</t>
  </si>
  <si>
    <t>255/1999.</t>
  </si>
  <si>
    <t>1819/2000</t>
  </si>
  <si>
    <t>New Konstruktív Kft. (Zeg)</t>
  </si>
  <si>
    <t>Saldo Pü. Tanácsadó és Informatikai ZRt. (Budapest)</t>
  </si>
  <si>
    <t>2000.01.12. szerz.</t>
  </si>
  <si>
    <t>Zelka ZRt.</t>
  </si>
  <si>
    <t>2644/2001.</t>
  </si>
  <si>
    <t>DRV ZRt.</t>
  </si>
  <si>
    <t>3060/2003.</t>
  </si>
  <si>
    <t>404/2004</t>
  </si>
  <si>
    <t xml:space="preserve">Foglalkozás-egészségügyi szolgáltatás </t>
  </si>
  <si>
    <t>643/2004</t>
  </si>
  <si>
    <t>Vagyonbiztosítás</t>
  </si>
  <si>
    <t>4353-3/2005.</t>
  </si>
  <si>
    <t>330/2006</t>
  </si>
  <si>
    <t>Önkormányzati Minisztérium</t>
  </si>
  <si>
    <t>Normatív állami hj. összesen:</t>
  </si>
  <si>
    <t>Ebből normatív állami hozzájárulás</t>
  </si>
  <si>
    <t xml:space="preserve">Normatív kötött felhasználású </t>
  </si>
  <si>
    <t>3.mell.17.1. pont</t>
  </si>
  <si>
    <t>Nyelvi előkészítő oktatás 8 hó</t>
  </si>
  <si>
    <t>Nyelvi előkészítő oktatás 4 hó</t>
  </si>
  <si>
    <t>Pedagógus szakvizsga, továbbképzés 8 hó</t>
  </si>
  <si>
    <t>Pedagógus szakvizsga, továbbképzés 4 hó</t>
  </si>
  <si>
    <t>Kollégiumi, externátusi nevelés 8 hó</t>
  </si>
  <si>
    <t>Kollégiumi, externátusi nevelés 4 hó</t>
  </si>
  <si>
    <t>Iskolai oktatás 4. évf. 4 hó</t>
  </si>
  <si>
    <t>Felhalmozási célú pénzmaradvány (-)</t>
  </si>
  <si>
    <t>Iskolai oktatás 4. évf. 8 hó</t>
  </si>
  <si>
    <t>Iskolai oktatás 1-2. évf. 4 hó</t>
  </si>
  <si>
    <t>2010. évi várható vagyon</t>
  </si>
  <si>
    <t>2013.</t>
  </si>
  <si>
    <t>2010. évi költségvetés rendelet</t>
  </si>
  <si>
    <t>Hitelállomány 2010. január 1. napján</t>
  </si>
  <si>
    <t>2010. évi költségvetési rendeletét</t>
  </si>
  <si>
    <t>Hévíz gyógyhely városközpont rehabilitációja  II. ütem  pályázati anyag előkészítése</t>
  </si>
  <si>
    <t>11.) Az önkormányzat tulajdonában lévő lakások és nem lakás célú helyiségek bérletéről,</t>
  </si>
  <si>
    <t>12.) A talajterhelési díjról szóló</t>
  </si>
  <si>
    <t>13.) A gépjármű várakozóhely megváltásáról szóló</t>
  </si>
  <si>
    <t>14.) A lakáscélú helyi támogatásokról szóló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</si>
  <si>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</si>
  <si>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</si>
  <si>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</si>
  <si>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</si>
  <si>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</si>
  <si>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Csokonai Vitéz Mihály Irodalmi Társaság (Hévíz)</t>
  </si>
  <si>
    <t>Magyar Sakkszövetség</t>
  </si>
  <si>
    <t>Luxusadó</t>
  </si>
  <si>
    <t>Polgármesteri Hivatal:</t>
  </si>
  <si>
    <t>Polgármesteri Hivatal támogatás értékű bevétel ö.:</t>
  </si>
  <si>
    <t>Polgármesteri  Hivatal működési célú pénzeszköz-átvétel ö.:</t>
  </si>
  <si>
    <t>Munkaügyi Kp. (közhasznú munka tám.)</t>
  </si>
  <si>
    <t>Bibó István AGSZ</t>
  </si>
  <si>
    <t>Illyés Gyula Általános és Műv. Iskola</t>
  </si>
  <si>
    <t>Brunszvik Teréz  Napközi Otthonos Óvoda</t>
  </si>
  <si>
    <t>1. Felhalmozási bevétel</t>
  </si>
  <si>
    <t>Felhalmozási pénzforgalmi bevétel összesen: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</si>
  <si>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</si>
  <si>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</si>
  <si>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</si>
  <si>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</si>
  <si>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</si>
  <si>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</si>
  <si>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</si>
  <si>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</si>
  <si>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</si>
  <si>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</si>
  <si>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</si>
  <si>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</si>
  <si>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</si>
  <si>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</si>
  <si>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</si>
  <si>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</si>
  <si>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</si>
  <si>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</si>
  <si>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</si>
  <si>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</si>
  <si>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</si>
  <si>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</si>
  <si>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21/2008. (X.1.) Ökt. rendelet</t>
  </si>
  <si>
    <t>Családsegítés</t>
  </si>
  <si>
    <t>1/d/1. számú melléklet</t>
  </si>
  <si>
    <t>Személyi juttatás összesen</t>
  </si>
  <si>
    <t>Szociálpolitikai juttatás</t>
  </si>
  <si>
    <t>Rezi Község Önkormányzata Szüreti rendezvény tám.</t>
  </si>
  <si>
    <t>Cserszegtomaj Község Önkormányzata Borfesztivál tám.</t>
  </si>
  <si>
    <t>Zala Megyei Közoktatási Közalapítvány</t>
  </si>
  <si>
    <t>"Szemem-Fénye"-A Beteg Gyermekekért Alapítvány (Pécs) 91/2008. (V.27.) KT. hat.</t>
  </si>
  <si>
    <t xml:space="preserve">         Oktatási célra</t>
  </si>
  <si>
    <t xml:space="preserve">          Pedagógiai szakszolgálat</t>
  </si>
  <si>
    <t>Szociális juttatások és kieg. feladatok támogatása összesen:</t>
  </si>
  <si>
    <t xml:space="preserve">        Ápolási díj + munkáltatót terhelő járulék (24%-nak a 75%-a)</t>
  </si>
  <si>
    <t xml:space="preserve">        Gyermekvéd. támogatásban részesülők támogatása</t>
  </si>
  <si>
    <t>Hévízi Kistérség Önk-ainak T. Társulásától átvett pénzeszköz</t>
  </si>
  <si>
    <t xml:space="preserve">1.) Felhalmozási kiadás 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</si>
  <si>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</si>
  <si>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 xml:space="preserve">2.) Működési kiadás </t>
  </si>
  <si>
    <t>2%,</t>
  </si>
  <si>
    <t>2.) Pótlék, bírság</t>
  </si>
  <si>
    <t>3.) Átengedett központi adók</t>
  </si>
  <si>
    <t>4.) Egyéb sajátos bevétel</t>
  </si>
  <si>
    <t>működési támogatás, végleges pénzeszköz átvétel</t>
  </si>
  <si>
    <t>Támogatás értékű és ÁHT-n kívüli m. c. pe.-átadás mindösszesen:</t>
  </si>
  <si>
    <t>Hévízi Kistérség Önk.-ainak Többc. Társ. Program önerő</t>
  </si>
  <si>
    <t>Lisztézérkenyek Zala Megyei Egyesülete</t>
  </si>
  <si>
    <t>Társadalmi Egyesületek Zala M.-i Szövetsége</t>
  </si>
  <si>
    <t>hrsz: 038/2, 040/1, 040/3, ter. szárm. bev.</t>
  </si>
  <si>
    <t>5.</t>
  </si>
  <si>
    <t>43/1993. (III. 04.) KT. hat.</t>
  </si>
  <si>
    <t>Magyar Urbanisztikai Társaság</t>
  </si>
  <si>
    <t>3.mell.15.2.(b4).pont</t>
  </si>
  <si>
    <t>32/2001. (XII. 1.) Ökt. rend.</t>
  </si>
  <si>
    <t>Normatív kötött állami hozzájárulás</t>
  </si>
  <si>
    <t xml:space="preserve">        Rendszeres szociális segély</t>
  </si>
  <si>
    <t xml:space="preserve">        Lakásfenntartási támogatás</t>
  </si>
  <si>
    <t>fizetendő térítési díj és tandíj megállapításának szabályairól szóló</t>
  </si>
  <si>
    <t>25/2007. (IX. 26.) Ökt. rendelet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</si>
  <si>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</si>
  <si>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</si>
  <si>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</si>
  <si>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Jogszabályra hiv.</t>
  </si>
  <si>
    <t>Mutatószám   Fő</t>
  </si>
  <si>
    <t>Fajlagos hozzáj.  Ft/fő</t>
  </si>
  <si>
    <t>Összeg         e Ft</t>
  </si>
  <si>
    <t>Összeg              e Ft</t>
  </si>
  <si>
    <t>%-ban</t>
  </si>
  <si>
    <t>3.mell.1/a.</t>
  </si>
  <si>
    <t>3.mell.1/b.</t>
  </si>
  <si>
    <t>Körzeti igazgatási fela.</t>
  </si>
  <si>
    <t>3.mell.2/aa.pont</t>
  </si>
  <si>
    <t xml:space="preserve">   Okmányiroda alap. hj.</t>
  </si>
  <si>
    <t>3.mell.2/ab.pont</t>
  </si>
  <si>
    <t xml:space="preserve">   Okmányiroda működési kiadás</t>
  </si>
  <si>
    <t>3.mell.2/ac.pont</t>
  </si>
  <si>
    <t>10.</t>
  </si>
  <si>
    <t>Da Bibere Borút Egyesület</t>
  </si>
  <si>
    <t>11.</t>
  </si>
  <si>
    <t>6/2004. (II. 28.) Ökt. rend.</t>
  </si>
  <si>
    <t>Helyi kitüntető cím és kitünetési díjak alapításáról</t>
  </si>
  <si>
    <t>12.</t>
  </si>
  <si>
    <t>196/2004. (VIII. 31.) KT. hat.</t>
  </si>
  <si>
    <t>Közép-Európai Club Pannónia Egyesület tagság</t>
  </si>
  <si>
    <t>13.</t>
  </si>
  <si>
    <t>14.</t>
  </si>
  <si>
    <t>15.</t>
  </si>
  <si>
    <t>584/2005. ikt. sz.</t>
  </si>
  <si>
    <t>16.</t>
  </si>
  <si>
    <t>17.</t>
  </si>
  <si>
    <t>18.</t>
  </si>
  <si>
    <t>Működési kiadás összesen:</t>
  </si>
  <si>
    <t>Felhalmozási kiadás</t>
  </si>
  <si>
    <t>Iskolai oktatás 3. évf. 4 hó</t>
  </si>
  <si>
    <t>Iskolai oktatás 5. évf. 8 hó</t>
  </si>
  <si>
    <t>Iskolai oktatás 6. évf. 8 hó</t>
  </si>
  <si>
    <t>Iskolai oktatás 7-8. évf. 8 hó</t>
  </si>
  <si>
    <t>Iskolai oktatás 5-6. évf. 4 hó</t>
  </si>
  <si>
    <t>Tánc és színművészeti okt. minősített 4 hó</t>
  </si>
  <si>
    <t xml:space="preserve">    2. Felhalmozási célú pénzeszköz átvétel államháztartáson kívülről</t>
  </si>
  <si>
    <t>4.) Finanszírozási műveletek</t>
  </si>
  <si>
    <t>II/2.  Bibó István AGSZ</t>
  </si>
  <si>
    <t>16. számú melléklet</t>
  </si>
  <si>
    <t>Dologi jellegű és egyéb folyó kiadás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</si>
  <si>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</si>
  <si>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</si>
  <si>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</si>
  <si>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>Hévíz gyógyhely városközpont rehabilitációja tartalék alap (47.500-3.610 e Ft)</t>
  </si>
  <si>
    <t>induló fejl</t>
  </si>
  <si>
    <t xml:space="preserve">Hévíz Város Közlekedési koncepciója </t>
  </si>
  <si>
    <t>Kompetencia alapú oktatás pályázati projekt szoftver beszerzése (TÁMOP)</t>
  </si>
  <si>
    <t>Polgármesteri Hivatal szervezetfejlesztéséhez szükséges szoftver (ÁROP)</t>
  </si>
  <si>
    <t>Szoftvervásárlás, szoftverfejlesztés (Iktatóprogram, ügyviteli feladatokat támogató rend.)</t>
  </si>
  <si>
    <t>Kisfaludy u, Dózsa u, Veres P. u.Budai Nagy A u., Gelsei  P u. útfelújítás tervezése</t>
  </si>
  <si>
    <t>Árpád u. útburkolat felúj., parkoló kiépítés csapadékvíz elvez. eng. terv készítés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</si>
  <si>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</si>
  <si>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</si>
  <si>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</si>
  <si>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>Brunszvik T. Napközi O. Óvoda Egregyi u. épület infrastruktúra fejl. (tetőfelújítás, szigetelés)</t>
  </si>
  <si>
    <t>Bibó István AGSZ. műk. kiad. össz:</t>
  </si>
  <si>
    <t>II/4. Brunszvik Teréz N. Otth. Óvoda</t>
  </si>
  <si>
    <t xml:space="preserve">Gépjármű-várakozóhely Építési Alap </t>
  </si>
  <si>
    <t xml:space="preserve">Kerékpárút kiépítése Gesztor: Alsópáhok 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</si>
  <si>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</si>
  <si>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</si>
  <si>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</si>
  <si>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</si>
  <si>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</si>
  <si>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</si>
  <si>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</si>
  <si>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</si>
  <si>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 xml:space="preserve">    1. Intézményi működési bevételek</t>
  </si>
  <si>
    <t>3/6. számú melléklet</t>
  </si>
  <si>
    <t>13. számú melléklet</t>
  </si>
  <si>
    <t>GAMESZ műk. kiad. összesen:</t>
  </si>
  <si>
    <t>Költségvetési hiány</t>
  </si>
  <si>
    <t>3/1. számú melléklet</t>
  </si>
  <si>
    <t>3/2. számú melléklet</t>
  </si>
  <si>
    <t>3/3. számú melléklet</t>
  </si>
  <si>
    <t>3/4. számú melléklet</t>
  </si>
  <si>
    <t>3/5. számú melléklet</t>
  </si>
  <si>
    <t>1. Felhalmozási kiadás</t>
  </si>
  <si>
    <t>2011. év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</si>
  <si>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</si>
  <si>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</si>
  <si>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</si>
  <si>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</si>
  <si>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>BEVÉTELEK MINDÖSSZESEN:</t>
  </si>
  <si>
    <t>Kölcsey Ferenc Gimnázium Zalaegerszeg</t>
  </si>
  <si>
    <t>Hernátszentandrás Község Önkormányzata</t>
  </si>
  <si>
    <t>Batyki Általános Óvoda tagintézete</t>
  </si>
  <si>
    <t>Üzemeltetésre átadott eszközök</t>
  </si>
  <si>
    <t>B.</t>
  </si>
  <si>
    <t>Forgó eszközök</t>
  </si>
  <si>
    <t>Készletek</t>
  </si>
  <si>
    <t>Követelések</t>
  </si>
  <si>
    <t>Értékpapírok</t>
  </si>
  <si>
    <t>Pénzeszközök</t>
  </si>
  <si>
    <t>V.</t>
  </si>
  <si>
    <t>Egyéb aktív pü. elszámolások</t>
  </si>
  <si>
    <t>Eszközök összesen:</t>
  </si>
  <si>
    <t>Normatív állami támogatás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</si>
  <si>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</si>
  <si>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</si>
  <si>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</si>
  <si>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</si>
  <si>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befogadott</t>
  </si>
  <si>
    <t>nincs</t>
  </si>
  <si>
    <t>Mezőgazdasági és Vidékfejlesztési Minisztérium</t>
  </si>
  <si>
    <t>192/2009.(X.27.)</t>
  </si>
  <si>
    <t>6888/2009. ikt.sz.</t>
  </si>
  <si>
    <t>Mezőgazdasági utak fejlesztése</t>
  </si>
  <si>
    <t xml:space="preserve"> nettó 75</t>
  </si>
  <si>
    <t>140/2009.(VII.20.) KT.hat.</t>
  </si>
  <si>
    <t>NYDOP-4.3.1/B-09-2009-006</t>
  </si>
  <si>
    <t>Kerékpárút fejlesztése Alsópáhok és Hévíz között</t>
  </si>
  <si>
    <t xml:space="preserve">Pénzügyi mérleg </t>
  </si>
  <si>
    <t xml:space="preserve">2009. évi várható </t>
  </si>
  <si>
    <t>2010. évi előirányzat</t>
  </si>
  <si>
    <t>1. Működési bevétel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</si>
  <si>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</si>
  <si>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</si>
  <si>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</si>
  <si>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</si>
  <si>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</si>
  <si>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</si>
  <si>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</si>
  <si>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</si>
  <si>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</si>
  <si>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</si>
  <si>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</si>
  <si>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</si>
  <si>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</si>
  <si>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</si>
  <si>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</si>
  <si>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</si>
  <si>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</si>
  <si>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</si>
  <si>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</si>
  <si>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Illyés Gyula Általános és Műv. Iskola összesen:</t>
  </si>
  <si>
    <t>Brunszvik Teréz Napközi Otthonos Óvoda</t>
  </si>
  <si>
    <t>Brunszvik Teréz Napközi Otthonos Óvoda összesen:</t>
  </si>
  <si>
    <t>Teréz Anya Szociális Integrált Intézmény</t>
  </si>
  <si>
    <t>Szociális étkeztetés</t>
  </si>
  <si>
    <t>Időskorúak nappali int. ell.</t>
  </si>
  <si>
    <t>1/c/1. számú melléklet</t>
  </si>
  <si>
    <t>1/b. számú melléklet</t>
  </si>
  <si>
    <t>1/e. számú melléklet</t>
  </si>
  <si>
    <t>T/3. számú melléklet</t>
  </si>
  <si>
    <t>Lakcímnyilvántartó szoftver (Rendszerfelügyeleti díj)</t>
  </si>
  <si>
    <t>Tüzelőberendezések átalánydíjas karbantartása (kazán)</t>
  </si>
  <si>
    <t>Kisvárosi Önkormányzatok Országos Szövetsége - tagdíj</t>
  </si>
  <si>
    <t>Hévízi Kistérség Önkormányzatainak Többcélú Társulása - tagdíj</t>
  </si>
  <si>
    <t>Szúnyogírtás, növényvédelem (Rovért Kft.)</t>
  </si>
  <si>
    <t>Zala Megyei Katasztrófavédelmi Igazgatóság</t>
  </si>
  <si>
    <t>Vajda János Gimnázium Keszthely</t>
  </si>
  <si>
    <t>Gyermektartásdíj megelőlegezése</t>
  </si>
  <si>
    <t>Spelsó Sportegyesület (Kung-fu támogatása)</t>
  </si>
  <si>
    <t>Keszthelyi km-ek Egyesülete</t>
  </si>
  <si>
    <t xml:space="preserve">Közép -Európai Klub Pannónia KHT </t>
  </si>
  <si>
    <t>Evangélikus és Református Egyház</t>
  </si>
  <si>
    <t>Szent Lélek Egyházközség Hévíz</t>
  </si>
  <si>
    <t>Katedra nyelviskola</t>
  </si>
  <si>
    <t>Körzeti Túzoltó Egyesület Letenye</t>
  </si>
  <si>
    <t>Rendelkezésre állási támogatás 25 fő x 28.500,- Ft x 12 hó</t>
  </si>
  <si>
    <t xml:space="preserve">     (nyugdíjmin.130%=37.050- Ft/fő 4fő)</t>
  </si>
  <si>
    <t xml:space="preserve">     (nyugdíjmin.80%=22.800,- Ft/fő 2 fő)</t>
  </si>
  <si>
    <r>
      <t xml:space="preserve">Ápolási díj (méltányosságból) </t>
    </r>
    <r>
      <rPr>
        <i/>
        <sz val="12"/>
        <rFont val="Times New Roman"/>
        <family val="1"/>
      </rPr>
      <t>(2 fő)</t>
    </r>
  </si>
  <si>
    <r>
      <t xml:space="preserve">Lakásfenntartási támogatás </t>
    </r>
    <r>
      <rPr>
        <i/>
        <sz val="11"/>
        <rFont val="Times New Roman"/>
        <family val="1"/>
      </rPr>
      <t>(10 fő/6.000FtX 12alkalom)</t>
    </r>
  </si>
  <si>
    <t xml:space="preserve">     (nyugdíjmin.80 %=22.800,- Ft/hó 131fő)</t>
  </si>
  <si>
    <t xml:space="preserve">       16.000Ft * 5 fő</t>
  </si>
  <si>
    <t xml:space="preserve">     (éves gyógyszerkészlet 30 %-a) 23.000 Ft*90 fő</t>
  </si>
  <si>
    <t xml:space="preserve">     (50 eset 10.000,- Ft/fő)</t>
  </si>
  <si>
    <t xml:space="preserve">     (6Fő/30.000,- Ft/fő/12 hó)</t>
  </si>
  <si>
    <t>beruházási és felhalmozási igényei</t>
  </si>
  <si>
    <t>Ssz</t>
  </si>
  <si>
    <t>Felújítási igény</t>
  </si>
  <si>
    <t>Lábazat javítása</t>
  </si>
  <si>
    <t>Az iskola épületének külső festése</t>
  </si>
  <si>
    <t>Bibó István AGSZ felújítási igény összesen:</t>
  </si>
  <si>
    <t>GAMESZ és részben önállóan gazdálkodó intézmények felújítási igénye mindösszesen:</t>
  </si>
  <si>
    <t>1 db 600 literes hűtőszekrény vásárlása</t>
  </si>
  <si>
    <t>1 db seprőgép vásárlása</t>
  </si>
  <si>
    <t>1 db kistraktor és felszereléseinek vásárlása</t>
  </si>
  <si>
    <t>1 db aggregátor vásárlása</t>
  </si>
  <si>
    <t>1 db City parkoló beléptető rendszer pénz automatával</t>
  </si>
  <si>
    <t>Sótároló út és telep aszfaltozás</t>
  </si>
  <si>
    <t>Beruházási igény összesen:</t>
  </si>
  <si>
    <t>GAMESZ beruházási igény mindösszesen:</t>
  </si>
  <si>
    <t>Számítógépek vásárlása</t>
  </si>
  <si>
    <t>Bibó István AGSZ beruházási igény mindösszesen:</t>
  </si>
  <si>
    <t>Kamera, fényképezőgép vásárlása</t>
  </si>
  <si>
    <t>Teréz Anya Szociális Integrált Intézmény beruházási igénye összesen:</t>
  </si>
  <si>
    <t>GAMESZ és részben önállóan gazdálkodó intézmények beruházási igényei mindösszesen:</t>
  </si>
  <si>
    <t>Gamesz és közint. támogat. értékű műk. célú pénzeszk. átadás össz.</t>
  </si>
  <si>
    <t>Önkormányzatoktól átvett működési bevételek:</t>
  </si>
  <si>
    <t>Int.fennt. társ. iskolájába járó 5-6. évf. tanulók 4 hó</t>
  </si>
  <si>
    <t>Települési sport feladatok</t>
  </si>
  <si>
    <t xml:space="preserve">   Térségi normatív hozzájárulás</t>
  </si>
  <si>
    <t>Helyi közművelődési közgyűjt. feladatok</t>
  </si>
  <si>
    <t>Bibó I. AGSZ. kedvezményes étkeztetés</t>
  </si>
  <si>
    <t>3.mell.17.1.a.pont</t>
  </si>
  <si>
    <t>Átmeneti szociális segély</t>
  </si>
  <si>
    <t>Temetési segélyek</t>
  </si>
  <si>
    <t>Temetési hozzájárulás</t>
  </si>
  <si>
    <t>Közgyógyellátás</t>
  </si>
  <si>
    <t>Eseti pénzbeli gyermekkvédelmi ellátás</t>
  </si>
  <si>
    <t>Rendkívüli gyermekvédelmi támogatás</t>
  </si>
  <si>
    <t>Újszülöttek támogatása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</si>
  <si>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</si>
  <si>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</si>
  <si>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</si>
  <si>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</si>
  <si>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</si>
  <si>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</si>
  <si>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</si>
  <si>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</si>
  <si>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</si>
  <si>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</si>
  <si>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Egészségkárosodottak részére szociális segély</t>
  </si>
  <si>
    <t>2009. évi kereset-kiegészítés</t>
  </si>
  <si>
    <t>Helyi szervezésű int. kapcsolódó többlettámogatás, prémium éves dolg.</t>
  </si>
  <si>
    <t>Alapfokú műveszeti oktatás</t>
  </si>
  <si>
    <t>Közoktatás működési célok támogatása, új tudás műv. prog.ped. öszt.</t>
  </si>
  <si>
    <t>2008. évi beruházásokhoz kapcs. ösztönzés</t>
  </si>
  <si>
    <t>Érettségi és szakmai vizsgák lebonyolításának központi támogatása</t>
  </si>
  <si>
    <t>Mozgáskorlátozottak közlekedési támogatása</t>
  </si>
  <si>
    <t>várható vagyonmérlege</t>
  </si>
  <si>
    <t>A.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</si>
  <si>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</si>
  <si>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</si>
  <si>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</si>
  <si>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</si>
  <si>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</si>
  <si>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</si>
  <si>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</si>
  <si>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</si>
  <si>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Környezetvédelmi Alap</t>
  </si>
  <si>
    <t>1/b/4. számú melléklet</t>
  </si>
  <si>
    <t xml:space="preserve">     g.) Előző évi pénzmaradvány felügy. szerv. részére átadás</t>
  </si>
  <si>
    <t xml:space="preserve">  e Ft</t>
  </si>
  <si>
    <t>Hévíz gyógyhely városközpont rehabilitációja I. ütem *</t>
  </si>
  <si>
    <t>a.) Felújítás</t>
  </si>
  <si>
    <t>b.) Beruházás</t>
  </si>
  <si>
    <t>felhalmozási pénzforgalmi bevételei kiemelt előirányzatonként</t>
  </si>
  <si>
    <t>felhalmozási  bevétel</t>
  </si>
  <si>
    <t>felhalmozási kiadások  jogcím szerint intézményenként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</si>
  <si>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</si>
  <si>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</si>
  <si>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</si>
  <si>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r>
      <t>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Kart Sport Magyarország</t>
    </r>
  </si>
  <si>
    <t>Közalapítvány Dióskál Községért</t>
  </si>
  <si>
    <t>Pilisszentkereszt település Önkormányzata</t>
  </si>
  <si>
    <t>Cséby Géza könyvének kiadása</t>
  </si>
  <si>
    <t>Helikon Rádió támogatása</t>
  </si>
  <si>
    <t>3 évig 345 Ft/KW, 4-7 évig 300 Ft/KW, 8-11 évig 230 Ft/KW, 12-15. évig 185 Ft/KW, 16. és felette 140 Ft/KW</t>
  </si>
  <si>
    <t>2008. 12. 31-től hatálytalan</t>
  </si>
  <si>
    <t>P. H. tám. értékű és ÁHT-n kívüli m. c. pe.-átadás ö.:</t>
  </si>
  <si>
    <t>ÁHT-n kívüli működési c. pénzeszk. átadás mindösszesen:</t>
  </si>
  <si>
    <t>36.</t>
  </si>
  <si>
    <t>T/4. számú melléklet</t>
  </si>
  <si>
    <t>működési célú és egyéb kiadás</t>
  </si>
  <si>
    <t>1/2. számú melléklet</t>
  </si>
  <si>
    <t>72.</t>
  </si>
  <si>
    <t>73.</t>
  </si>
  <si>
    <t>74.</t>
  </si>
  <si>
    <t>75.</t>
  </si>
  <si>
    <t>76.</t>
  </si>
  <si>
    <t>77.</t>
  </si>
  <si>
    <t>78.</t>
  </si>
  <si>
    <t>79.</t>
  </si>
  <si>
    <t>Szabad Zöldek Egyesülete (Nagykanizsa)</t>
  </si>
  <si>
    <t>Balatoni Isover Vívóklub (Keszthley)</t>
  </si>
  <si>
    <t xml:space="preserve">     ebből Európai Uniós támogatással megvalósuló</t>
  </si>
  <si>
    <t xml:space="preserve">               Polgármesteri Hivatal Szervezetfejlesztése</t>
  </si>
  <si>
    <t xml:space="preserve">               Hévíz gyógyhely városközpont rehabilitációja</t>
  </si>
  <si>
    <t xml:space="preserve">                    Kompetencia alapú oktatás közoktatási intézményekben</t>
  </si>
  <si>
    <t>Időskorúak ált. szintű ápolás bentlakásos elh. 2007.dec-ben részesült hj-ban</t>
  </si>
  <si>
    <t>3.mell.16.2.1d(3)2.p/2010</t>
  </si>
  <si>
    <t xml:space="preserve">Viselk.org.ok. visszavezethető sajátos nev. ig. tan. nev. 4 hó </t>
  </si>
  <si>
    <t>68 fő</t>
  </si>
  <si>
    <t>3.mell.15.e(5)pont</t>
  </si>
  <si>
    <t>21 fő</t>
  </si>
  <si>
    <t>174 fő</t>
  </si>
  <si>
    <t>186 fő</t>
  </si>
  <si>
    <t>30 fő</t>
  </si>
  <si>
    <t>3.mell.16.6.2b(4)1.p/2010</t>
  </si>
  <si>
    <t>Int.fennt. társ. iskolájába járó 5-6. évf. tanulók 8 hó</t>
  </si>
  <si>
    <t>3.mell.16.6.2b(5)1.p/2010</t>
  </si>
  <si>
    <t>Int.fennt. társ. iskolájába járó 7-8. évf. tanulók 8 hó</t>
  </si>
  <si>
    <t>3.mell.16.6.2b(4)2.p/2010</t>
  </si>
  <si>
    <t>Int.fennt. társ. iskolájába járó 5-7. évf. tanulók 4 hó</t>
  </si>
  <si>
    <t>3.mell.16.6.2b(5)2p/2010</t>
  </si>
  <si>
    <t>Int.fennt. társ. iskolájába járó 8. évf. tanulók 4 hó</t>
  </si>
  <si>
    <t>3.mell.15a(1)1.p./2010</t>
  </si>
  <si>
    <t>Óvodai nev. napi  8 órát meghaladó nyitvat. 1-3. nev-i év 8 hó</t>
  </si>
  <si>
    <t>162 fő</t>
  </si>
  <si>
    <t>3.mell. 11ca. pont/2010</t>
  </si>
  <si>
    <t>3.mell.11.cb/2010</t>
  </si>
  <si>
    <t>Szociális étkeztetés és házi segítségnyújtást együtt biztosítják (100%)</t>
  </si>
  <si>
    <t>Szociális étk. és az időskorúak nappali ellátását együtt biztosítják (65%)</t>
  </si>
  <si>
    <t>3.mell.11 cd. pont/2010</t>
  </si>
  <si>
    <t>Házi segítségnyújtás   (75%)</t>
  </si>
  <si>
    <t>3.mell.11.ce pont/2010</t>
  </si>
  <si>
    <t>Időskorúak nappali intézményi ellátása  (40%)</t>
  </si>
  <si>
    <t>3.mell.12/bca.p/2010</t>
  </si>
  <si>
    <t>Időskorúak ált.szintű ápolás bentlakásos elhelyezés</t>
  </si>
  <si>
    <t>Munkaadót terhelő elvonás</t>
  </si>
  <si>
    <t>Kompetendia alapú oktatás (TÁMOP-3.1.4-8/2-2009-0134)</t>
  </si>
  <si>
    <t>Brunszvik Teréz Napk. Otth.Óvoda Egregy ép. felújítás</t>
  </si>
  <si>
    <t>Városközpont funkció bővítés NYDOP pályázat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</si>
  <si>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</si>
  <si>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</si>
  <si>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</si>
  <si>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</si>
  <si>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Nemzeti Utánpótlás-nevelési Intézet</t>
  </si>
  <si>
    <t>Dr. Moll Károly Közhasznú Alapítvány hangszer vásárlás</t>
  </si>
  <si>
    <t>Illyés Gyula Ált. és Művészeti Iskola mindösszesen:</t>
  </si>
  <si>
    <t>Brunszvik Teréz Napközi Otthonos Óvoda mindösszesen:</t>
  </si>
  <si>
    <t>Dr. Moll Károly Közh. Alapítvány működésre</t>
  </si>
  <si>
    <t>önkormányzat által felvett hitelállomány lejárat és eszközök alakulása szerinti bontásban</t>
  </si>
  <si>
    <t>Hitelező megnevezése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</si>
  <si>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</si>
  <si>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</si>
  <si>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</si>
  <si>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</si>
  <si>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</si>
  <si>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</si>
  <si>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</si>
  <si>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</si>
  <si>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 xml:space="preserve">OTP Bank Rt. </t>
  </si>
  <si>
    <t>10 év</t>
  </si>
  <si>
    <t>2001.</t>
  </si>
  <si>
    <t>2011. szept. 30.</t>
  </si>
  <si>
    <t>Átlag bubor + 0,2 %</t>
  </si>
  <si>
    <t>Felhalm. célú hitel össz.:</t>
  </si>
  <si>
    <t>önkormányzat által nyújtott hitel és kölcsön alakulása, lejárat és eszközök alakulása szerinti bontásban</t>
  </si>
  <si>
    <t xml:space="preserve">   lakossági lakásép. kölcsön</t>
  </si>
  <si>
    <t>folyamatos</t>
  </si>
  <si>
    <t>-</t>
  </si>
  <si>
    <r>
      <t xml:space="preserve">   </t>
    </r>
    <r>
      <rPr>
        <sz val="12"/>
        <rFont val="Times New Roman"/>
        <family val="1"/>
      </rPr>
      <t>munkált. lakásép. kölcsön</t>
    </r>
  </si>
  <si>
    <t>Évi törlesztő részlet</t>
  </si>
  <si>
    <t>3.mell.15.e(2)1.pont</t>
  </si>
  <si>
    <t>3.mell.15.e(2)2.pont</t>
  </si>
  <si>
    <t>Zeneművészeti oktatás minősített int. 4 hó</t>
  </si>
  <si>
    <t>3. mell. 15.e.(5)2. pont</t>
  </si>
  <si>
    <t>3.mell.15.g (1)1. pont</t>
  </si>
  <si>
    <t>Általános isk. napközi foglalkoztatás 1-4. évfoly. 8 hó</t>
  </si>
  <si>
    <t>3.mell.15.g (2)1. pont</t>
  </si>
  <si>
    <t>Általános isk. napközi foglalkoztatás 5-8. évfoly. 8 hó</t>
  </si>
  <si>
    <t>3.mell.15.g.(1)2. pont</t>
  </si>
  <si>
    <t xml:space="preserve">    c, Dologi jell. -, egyéb folyó kiadás felhalm.hitel nélkül</t>
  </si>
  <si>
    <t xml:space="preserve">                    Kerékpárút fejlesztése Alsópáhok-Hévíz között Gesztor           </t>
  </si>
  <si>
    <t xml:space="preserve">                   Alsópáhok</t>
  </si>
  <si>
    <t>Hévíz önrésze</t>
  </si>
  <si>
    <t>Alsópáhok önrésze</t>
  </si>
  <si>
    <t xml:space="preserve">     ebből Európai Uniós támogatással megvalósuló projektek</t>
  </si>
  <si>
    <r>
      <t xml:space="preserve">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e Ft</t>
    </r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</si>
  <si>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</si>
  <si>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</si>
  <si>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</si>
  <si>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</si>
  <si>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</si>
  <si>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</si>
  <si>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</si>
  <si>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</si>
  <si>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</si>
  <si>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</si>
  <si>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</si>
  <si>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</si>
  <si>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</si>
  <si>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</si>
  <si>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</si>
  <si>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</si>
  <si>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</si>
  <si>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</si>
  <si>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</si>
  <si>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Rendszeres szoc. segély kereső tev. mellett</t>
  </si>
  <si>
    <t xml:space="preserve">     (nyugdíjmin.100%=28.500,- Ft/fő 15 fő)</t>
  </si>
  <si>
    <t>Térítési díjkülönbözetek</t>
  </si>
  <si>
    <t xml:space="preserve">    Bentlakásos ellátottak támogatása (8.950,-Ft/ 5 fő/12 hó)</t>
  </si>
  <si>
    <t>1/b/2. számú melléklet</t>
  </si>
  <si>
    <t>1/b/3. számú melléklet</t>
  </si>
  <si>
    <t>beruházási és felhalmozási kiadásai</t>
  </si>
  <si>
    <t>Felújítás</t>
  </si>
  <si>
    <t>Finanszírozási kiadás befektetés célú</t>
  </si>
  <si>
    <t>14. számú melléklet</t>
  </si>
  <si>
    <t>Riasztófelügyelet</t>
  </si>
  <si>
    <t>32.</t>
  </si>
  <si>
    <t>33.</t>
  </si>
  <si>
    <t>Hévízgyógyfürdő és Szent András K. (Széchenyi szoborhoz)</t>
  </si>
  <si>
    <t>alátámasztó hatályos önkormányzati rendeletek</t>
  </si>
  <si>
    <r>
      <t>1.)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Közszolgáltatások kötelező igénybevételéről szóló</t>
    </r>
  </si>
  <si>
    <t>32/1995. (XII. 19.) Ökt. rendelet</t>
  </si>
  <si>
    <r>
      <t>2.)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környezetvédelemről szóló</t>
    </r>
  </si>
  <si>
    <t>3. számú melléklet</t>
  </si>
  <si>
    <t xml:space="preserve">    1. Működési célú pénzeszköz átvétel államháztartáson kívülről</t>
  </si>
  <si>
    <t xml:space="preserve">   Gyámügyi igazgatási fela.</t>
  </si>
  <si>
    <t>3.mell.5.pont</t>
  </si>
  <si>
    <t>Lakott külterülettel kapcsolatos fela.</t>
  </si>
  <si>
    <t xml:space="preserve">Üdülőhelyi feladatok </t>
  </si>
  <si>
    <t>3.mell.9.pont</t>
  </si>
  <si>
    <t>Pénzbeli szociális juttatás</t>
  </si>
  <si>
    <t>3.mell.10.pont</t>
  </si>
  <si>
    <t>3. számú melléklet hozzájárulásai összesen:</t>
  </si>
  <si>
    <t>8. számú melléklet hozzájárulásai összesen:</t>
  </si>
  <si>
    <t>Polgármesteri Hival összesen:</t>
  </si>
  <si>
    <t xml:space="preserve">Szervezett kedvezményes étkeztetés </t>
  </si>
  <si>
    <t>Tanulói tankönyv ált. hj.</t>
  </si>
  <si>
    <r>
      <t xml:space="preserve">Értelmi Fogyatékos Gyermekekért Alapítvány </t>
    </r>
    <r>
      <rPr>
        <sz val="10"/>
        <rFont val="Times New Roman"/>
        <family val="1"/>
      </rPr>
      <t>(K.hely)10/2008. (IV. 10.) Ör.</t>
    </r>
  </si>
  <si>
    <t>Biztonság Hévíz Vagyonvédelmi Alapítvány 34/2008. (II.25.) KT. hat.</t>
  </si>
  <si>
    <t>Magyar Közigazgatási Kar Zala Megyei Tagozata</t>
  </si>
  <si>
    <t>Keszthely Város Önkormányzat (tanuló utazásának támogatása)</t>
  </si>
  <si>
    <t>Légzőszervi és Immunhiányos Gyermekekért Alapítvány 34/2008. (II.25.) KT. hat.</t>
  </si>
  <si>
    <t>ÁHT-n kívüli működési c.  pénzeszköz átadás</t>
  </si>
  <si>
    <t>Nyugat-dunántúli Regionális Munkaügyi Központ</t>
  </si>
  <si>
    <t>Társaság a Balaton Akadémiáért Egyesület</t>
  </si>
  <si>
    <t>Hévízi Kist. Önk-ainak Többc. Társ. pályázati önrész átadása</t>
  </si>
  <si>
    <t>Magyar Labdarúgó Szöv.Illyés Gy. Á. M. I. műfüves kispálya</t>
  </si>
  <si>
    <t>Hévízi TV. Non-profit KFT lekötött tartalék átadás</t>
  </si>
  <si>
    <t>Vizitdíj visszafizetése lakosok részére (tv. alapján)</t>
  </si>
  <si>
    <r>
      <t>Hévíz és Térsége Kamarai Tagok Kult. Alapítványa</t>
    </r>
    <r>
      <rPr>
        <sz val="10"/>
        <rFont val="Times New Roman"/>
        <family val="1"/>
      </rPr>
      <t xml:space="preserve"> 34/2008. (II.26.) KT. hat.</t>
    </r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</si>
  <si>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</si>
  <si>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</si>
  <si>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</si>
  <si>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</si>
  <si>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</si>
  <si>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</si>
  <si>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1/b/1. számú melléklet</t>
  </si>
  <si>
    <t>Egyéb sajátos bevétel, lakbér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</si>
  <si>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</si>
  <si>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</si>
  <si>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</si>
  <si>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</si>
  <si>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2011.</t>
  </si>
  <si>
    <t>Hévíz Turizmus Marketing Egyesület tagdíj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</si>
  <si>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</si>
  <si>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</si>
  <si>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</si>
  <si>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</si>
  <si>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</si>
  <si>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</si>
  <si>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</si>
  <si>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</si>
  <si>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</si>
  <si>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</si>
  <si>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</si>
  <si>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</si>
  <si>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</si>
  <si>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</si>
  <si>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</si>
  <si>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</si>
  <si>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</si>
  <si>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</si>
  <si>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</si>
  <si>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Település-üzemeltetés és igazgatási feladatok</t>
  </si>
  <si>
    <t>3.mell.1/c.</t>
  </si>
  <si>
    <t>a.) Tárgyi eszközök, immateriális javak értékesítése</t>
  </si>
  <si>
    <t>e.) ÁHT-n kívüli felhalmozási pénzeszköz-átvétel</t>
  </si>
  <si>
    <t>f.) Felhalmozási célú kölcsön-visszatérülés</t>
  </si>
  <si>
    <t xml:space="preserve">Finanszírozási műveletek:  </t>
  </si>
  <si>
    <t>Értékpapír beváltás befektetési célú</t>
  </si>
  <si>
    <t xml:space="preserve">Értékpapír beváltás forgatási célú </t>
  </si>
  <si>
    <t>Finanszírozási  bevételek összesen:</t>
  </si>
  <si>
    <t>Finanszírozási kiadás befektetési célú</t>
  </si>
  <si>
    <t>Önkorm. költségvetési tám. és átengedett SZJA</t>
  </si>
  <si>
    <t>nyert</t>
  </si>
  <si>
    <t>Peres- kártérítési ügyekből származó kötelezettségek</t>
  </si>
  <si>
    <t>2007. évről áthúzódó pályázat</t>
  </si>
  <si>
    <t>2008. évről áthúzódó pályázatok</t>
  </si>
  <si>
    <t>Önkormányzati Min. pályázati forrás átadás Magyar Borok Ünnepnapjai Hévízen és kistérségében a Reneszánsz év jegyében 2008. év</t>
  </si>
  <si>
    <t>Önkormányzati Min. Magyar Borok Ünnepnapjai Hévízen és kistérségében</t>
  </si>
  <si>
    <t>Családsegítő Szolgálat</t>
  </si>
  <si>
    <t>Egyéb szociális és gyermekjóléti szolg.</t>
  </si>
  <si>
    <t>Központi igazgatás</t>
  </si>
  <si>
    <t>Mozgókönyvtári feladatok ellátása</t>
  </si>
  <si>
    <t>Jelzőrendszeres házi segítségnyújtás</t>
  </si>
  <si>
    <t>Szakképző évfolyam</t>
  </si>
  <si>
    <t>Pedagógiai szakszolgálat</t>
  </si>
  <si>
    <t>Tóvédelmi program</t>
  </si>
  <si>
    <t>Városszemléből adódó feladatok</t>
  </si>
  <si>
    <t>Egészségügyi Pénztár támogatása orvosi ügyeletre</t>
  </si>
  <si>
    <t>Teréz Anya  Szociális Integrált Intézmény</t>
  </si>
  <si>
    <t>Alapítványtól átvett pénzeszköz</t>
  </si>
  <si>
    <t>ÁHT-n kívüli működési célú pénzeszköz-átvétel</t>
  </si>
  <si>
    <t>Csodalámpa Közhasznú Alapítvány</t>
  </si>
  <si>
    <t>Bibó I. Gimnáziumért Alapítvány</t>
  </si>
  <si>
    <t>Moll Károly Orvos emlék Közh. Alap Árpádházi Szt. Erzsébet szobor tám</t>
  </si>
  <si>
    <t>Tárgyi eszköz értékesítés</t>
  </si>
  <si>
    <t>Bibó I Gimnáziumért Alapítvány fejlesztési támogatása</t>
  </si>
  <si>
    <t>Finanszírozási műveletek összesen:</t>
  </si>
  <si>
    <t>Sajátos felhalmozási bevétel</t>
  </si>
  <si>
    <t>Október</t>
  </si>
  <si>
    <t>November</t>
  </si>
  <si>
    <t>December</t>
  </si>
  <si>
    <t>Bevételek</t>
  </si>
  <si>
    <t>Kiadások</t>
  </si>
  <si>
    <t>4. számú melléklet</t>
  </si>
  <si>
    <t>Január</t>
  </si>
  <si>
    <t>Sajátos felhalmozási bev.</t>
  </si>
  <si>
    <t>Felhalmozási c. bev. össz.</t>
  </si>
  <si>
    <t xml:space="preserve">     (nyugdíjmin.100%=28.500,- Ft/fő 18fő)</t>
  </si>
  <si>
    <t xml:space="preserve">     (44 újszülött x 50.000,- Ft/fő)</t>
  </si>
  <si>
    <t>Működési bevételek összesen:</t>
  </si>
  <si>
    <t>Tartalék</t>
  </si>
  <si>
    <t>Működési kiadások összesen:</t>
  </si>
  <si>
    <t>Felhalmozási bevételek összesen:</t>
  </si>
  <si>
    <t>Felhalmozási kiadások összesen:</t>
  </si>
  <si>
    <t>Önkormányzati bevételek összesen:</t>
  </si>
  <si>
    <t>Nappali oktatás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</si>
  <si>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</si>
  <si>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</si>
  <si>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</si>
  <si>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>KIMUTATÁS</t>
  </si>
  <si>
    <t>Sorsz.</t>
  </si>
  <si>
    <t>Kötelezettségvállalás megnevezése</t>
  </si>
  <si>
    <t xml:space="preserve">                      Kötelezettségvállalás ütemezése</t>
  </si>
  <si>
    <t xml:space="preserve">         Ebből felhalmozási többlet</t>
  </si>
  <si>
    <t xml:space="preserve">                    működési többlet</t>
  </si>
  <si>
    <t>Felhalmozási bevételek  kiadások egyenlege</t>
  </si>
  <si>
    <t>Sajátos működési bev.</t>
  </si>
  <si>
    <t>Működéci c. bev. össz.</t>
  </si>
  <si>
    <t>Bevételek összesen:</t>
  </si>
  <si>
    <t>Bevételek mindösszesen:</t>
  </si>
  <si>
    <t>Felhalm. c. kiadás össz.:</t>
  </si>
  <si>
    <t>Működ. c. kiadás össz.:</t>
  </si>
  <si>
    <t>Kiadások összesen:</t>
  </si>
  <si>
    <t>Támogatás felügyeleti szervtől felhalmozásra</t>
  </si>
  <si>
    <t>Támogatás értékű műk. c. pe.-átadás</t>
  </si>
  <si>
    <t>Bibó István Alternatív Gimnázium és Szakközépiskola összesen:</t>
  </si>
  <si>
    <t>Magyar Mozgókép Közalapítvány</t>
  </si>
  <si>
    <t>Art mozi termek 2009. évi üzemeltetési tevékenységének normatív támogatása</t>
  </si>
  <si>
    <t>Fontana mozi magyar és art besorolású filmek vetétésének normatív támogatása 2009. évre</t>
  </si>
  <si>
    <t>Nemzeti Kulturális Alap - Mozgókép szakmai Kollégium</t>
  </si>
  <si>
    <t xml:space="preserve">     Pénzbeli gyermekvédelmi támogatás</t>
  </si>
  <si>
    <t xml:space="preserve">      2008. évi Ügydöntő népszavazás, 2009. EU. palamenti választás</t>
  </si>
  <si>
    <t xml:space="preserve">      Országgyűlési és helyhatósági választások támogatása</t>
  </si>
  <si>
    <t xml:space="preserve">     Mozgáskorlátozottak közl. támogatása</t>
  </si>
  <si>
    <t xml:space="preserve">Támogatás értékű bevétel </t>
  </si>
  <si>
    <t>Önkormányzati Min. II. Magyar Borok támogatása 2009. évi</t>
  </si>
  <si>
    <t>Rezi Várbarátok Köre rendezvényre pénzeszköz átvét</t>
  </si>
  <si>
    <t>NKA Mozgókép Szakmai Kollégium propaganda támogatás</t>
  </si>
  <si>
    <t xml:space="preserve">      2009.december havi kereset kiegészítés </t>
  </si>
  <si>
    <t xml:space="preserve">      Prémiumévek program miatti támogatás</t>
  </si>
  <si>
    <t xml:space="preserve">      2010. évi egyszeri kereset-kiegészítés</t>
  </si>
  <si>
    <t xml:space="preserve">          általános iskola szakszolgálat feladatellátás támogatása:</t>
  </si>
  <si>
    <t>Költségvetési többlet működési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</si>
  <si>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</si>
  <si>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</si>
  <si>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</si>
  <si>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</si>
  <si>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</si>
  <si>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</si>
  <si>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</si>
  <si>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 xml:space="preserve">            Talajterhelési díj</t>
  </si>
  <si>
    <t>II./ Gazdasági Műszaki Ellátó Szervezete és önállóan működő közintézmények</t>
  </si>
  <si>
    <t xml:space="preserve">         1.3. Központosított felhalmozási előirányzatok</t>
  </si>
  <si>
    <t xml:space="preserve">         1.4. Normatív kötött felhasználású támogatások</t>
  </si>
  <si>
    <t xml:space="preserve">         1.5. Egyéb központi támogatás</t>
  </si>
  <si>
    <t xml:space="preserve">         1.6. Fejlesztési célú támogatások</t>
  </si>
  <si>
    <t>II. GAMESZ és  önállóan műk. közint. ö.:</t>
  </si>
  <si>
    <t>1.) Helyi adók</t>
  </si>
  <si>
    <t>100.</t>
  </si>
  <si>
    <t>101.</t>
  </si>
  <si>
    <t>102.</t>
  </si>
  <si>
    <t>103.</t>
  </si>
  <si>
    <t>1/1. számú melléklet</t>
  </si>
  <si>
    <t>I. Működési bevételek</t>
  </si>
  <si>
    <t>Önkormányzati kinevezett dolgozók juttatása</t>
  </si>
  <si>
    <t>Immateriális javak váráslása</t>
  </si>
  <si>
    <t>ÁHT-n kívüli felhalmozási pénzeszköz átvétel</t>
  </si>
  <si>
    <t>Vindornyaszőlős Önkorm. iskolabusz kistérségi forrásból</t>
  </si>
  <si>
    <t>GAMESZ és közint. össz.</t>
  </si>
  <si>
    <t>Felhalmozási pénzforgalmi kiadás összesen:</t>
  </si>
  <si>
    <t>Polgármesteri hatáskörben felhasználható</t>
  </si>
  <si>
    <t xml:space="preserve">        Szociális területen dolgozók továbbképzése és szakvizsga tám.</t>
  </si>
  <si>
    <t xml:space="preserve">        Közcélú foglalkoztatás (bérminimum+ közteher)* 95 %-a)</t>
  </si>
  <si>
    <t xml:space="preserve"> köztisztviselő</t>
  </si>
  <si>
    <t>főfoglalkozású</t>
  </si>
  <si>
    <t>részfoglalkozású</t>
  </si>
  <si>
    <t>Létszám keret</t>
  </si>
  <si>
    <t>Térfigyelő rendszer üzemeltetése (Hévíz, Keszthely, Felsőpáhok)</t>
  </si>
  <si>
    <t>Könyvvizsgálat (Karanta Zrt.)</t>
  </si>
  <si>
    <t>ArchiCad program karbantartása Pirkac Kft</t>
  </si>
  <si>
    <t>Tűzvédelmi berendezések karbant.és ellenőrzése (Custodia 96Bt)</t>
  </si>
  <si>
    <t>7622-3/2008</t>
  </si>
  <si>
    <t>CDSL szolgáltatás (Magyar Telecom Nyrt)</t>
  </si>
  <si>
    <t>3785/2009</t>
  </si>
  <si>
    <t>Zalai telefonkönyvben megjelenés (Magyar telefonkönyvkiadó T.)</t>
  </si>
  <si>
    <t>637-2/2009</t>
  </si>
  <si>
    <t>1621,1622,1623 Hrsz-ú ingatlanok bérlete (DRV Zrt területe)</t>
  </si>
  <si>
    <t>5487/2009</t>
  </si>
  <si>
    <t>Digitális térkép adatfrissítése és adathasználati díj (ZM. Földhivatal)</t>
  </si>
  <si>
    <t>6149/2009</t>
  </si>
  <si>
    <t>ETK Önkormányzati Klub tagdíj (ETK Szolgáltató Zrt)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</si>
  <si>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</si>
  <si>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</si>
  <si>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</si>
  <si>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</si>
  <si>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</si>
  <si>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</si>
  <si>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</si>
  <si>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</si>
  <si>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</si>
  <si>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</si>
  <si>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</si>
  <si>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</si>
  <si>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</si>
  <si>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</si>
  <si>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</si>
  <si>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</si>
  <si>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</si>
  <si>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</si>
  <si>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</si>
  <si>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</si>
  <si>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</si>
  <si>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</si>
  <si>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Gróf. I. Festetics György Művelődési Központ: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</si>
  <si>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</si>
  <si>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</si>
  <si>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</si>
  <si>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</si>
  <si>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Brunszvik T. Óvoda műk. kiad.  össz:</t>
  </si>
  <si>
    <t>370000 Szennyvízelvezetés- és kezelés</t>
  </si>
  <si>
    <t>421100 Út, autópálya építése</t>
  </si>
  <si>
    <t xml:space="preserve">581100  Könyvkiadás </t>
  </si>
  <si>
    <t>581400 Folyóirat, időszaki kiadvány kiadása</t>
  </si>
  <si>
    <t>682001 Lakóingatlan bérbeadása, üzemeltetése</t>
  </si>
  <si>
    <t>682002 Nem lakóingatlanok bérbeadása üzemeltetése</t>
  </si>
  <si>
    <t>841115 Önkormányzati képviselőv. Kapcs tev.</t>
  </si>
  <si>
    <t>841124 Területi általános végrehajtó igazgatási tev.</t>
  </si>
  <si>
    <t>841126 Önkormányzatok és többc. Kist.társ. Igazga.tev.</t>
  </si>
  <si>
    <t>Kollégiumi kedvezményes étkeztetés</t>
  </si>
  <si>
    <t>3.mell.17.1.a.(3) pont</t>
  </si>
  <si>
    <t>Illyés Gyula Ált. és Műv. Isk. kedvezményes étkeztetés</t>
  </si>
  <si>
    <t>3.mell.17.1.b. pont</t>
  </si>
  <si>
    <t>8.mell.I.1.(4)2.pont</t>
  </si>
  <si>
    <t>8.mell.I.4.1.pont</t>
  </si>
  <si>
    <t>Diáksport 8 hó</t>
  </si>
  <si>
    <t>8.mell.I.4.2.pont</t>
  </si>
  <si>
    <t>Diáksport 4 hó</t>
  </si>
  <si>
    <t>3. mell. 15.f.(4)1. pont</t>
  </si>
  <si>
    <t>3. mell. 17.3.(4)1. pont</t>
  </si>
  <si>
    <t>Kollégiumi, diákotthoni lakhatási feltételek megteremtése 8 hó</t>
  </si>
  <si>
    <t>8.mell.I.1.(8)1.pont</t>
  </si>
  <si>
    <t>Pedagógus szakképzés 8 hó kollégium</t>
  </si>
  <si>
    <t>8.mell.I.1.(8)2.pont</t>
  </si>
  <si>
    <t>Pedagógus szakképzés 4 hó kollégium</t>
  </si>
  <si>
    <t>3. mell. 15.b(2)1.pont</t>
  </si>
  <si>
    <t>Iskolai oktatás 1-2. évf. 8 hó</t>
  </si>
  <si>
    <t>3. mell. 15.b(3)1.pont</t>
  </si>
  <si>
    <t>Iskolai oktatás 3. évf. 8 hó</t>
  </si>
  <si>
    <t>3. mell. 15.b.(4)1.pont</t>
  </si>
  <si>
    <t>3.mell. 15.(6)1.pont</t>
  </si>
  <si>
    <t>Iskolai oktatás 5-6. évf. 8 hó</t>
  </si>
  <si>
    <t>Szúnyogírtás (csípőszúnyog elleni védekezés) (Balatoni Szövetség)</t>
  </si>
  <si>
    <t>Hévízi Televízió archív anyagának digitalizálása</t>
  </si>
  <si>
    <t>Főépítészi tevékenység (Menhir Bt.)</t>
  </si>
  <si>
    <t>Integrált közszolgálati szoftvercsomag karbantartása</t>
  </si>
  <si>
    <t>Schindler Kft.</t>
  </si>
  <si>
    <t>Önkorm.int.ell.szolg.</t>
  </si>
  <si>
    <t>Technikai személyzet</t>
  </si>
  <si>
    <t>Ápolás, gondozás, otthoni ellátás</t>
  </si>
  <si>
    <t>Bibó István AGSZ. műk. bev. össz.:</t>
  </si>
  <si>
    <t xml:space="preserve">    1. Működési célú</t>
  </si>
  <si>
    <t xml:space="preserve">        1.1. Forgatási célú értékpapírok bevételei</t>
  </si>
  <si>
    <t xml:space="preserve">        1.2.Befektetési célú értékpapírok bevételei</t>
  </si>
  <si>
    <t xml:space="preserve">    2. Felhalmozási célú</t>
  </si>
  <si>
    <t xml:space="preserve">        2.1. Forgatási célú értékpapírok bevételei</t>
  </si>
  <si>
    <t xml:space="preserve">        2.2.Befektetési célú értékpapírok bevételei ( ide nem tartoznak a pénzügyi befektetések)</t>
  </si>
  <si>
    <t xml:space="preserve">      1. Működési célú kötvények kibocsátása</t>
  </si>
  <si>
    <t xml:space="preserve">          1.1. Forgatási célú kötvények kibocsátása</t>
  </si>
  <si>
    <t xml:space="preserve">          1.2. Befektetésicélú kötvények kibocsátása</t>
  </si>
  <si>
    <t xml:space="preserve">     1. Működési célú hitel felvétele</t>
  </si>
  <si>
    <t xml:space="preserve">         1.1.Rövid lejáratú hitelek felvétele</t>
  </si>
  <si>
    <t xml:space="preserve">         1.2. Hosszúlejáratú hitelek felvétele</t>
  </si>
  <si>
    <t xml:space="preserve">     2. Felhalmozási célú hitel felvétele</t>
  </si>
  <si>
    <t>V. Véglegesen átvett pénzeszköz</t>
  </si>
  <si>
    <t>VI. Támogatási kölcsönök visszatérülése, igénybevétele</t>
  </si>
  <si>
    <t>Költségvetési bevételek összesen</t>
  </si>
  <si>
    <t>VII. Költségvetési hiány belső finanszírozására szolgáló pénzforgalom nélküli bevételek</t>
  </si>
  <si>
    <t xml:space="preserve">    1. Előző évek pénzmaradványának igénybevétele</t>
  </si>
  <si>
    <t xml:space="preserve">        1.1. Működési célra </t>
  </si>
  <si>
    <t xml:space="preserve">        1.2. Felhalmozási célra</t>
  </si>
  <si>
    <t>Költségvetési hiány belső finanszírozását meghaladó összegének külső finanszírozására szolgáló bevételek</t>
  </si>
  <si>
    <t>VIII. Értékpapírok értékesítésének bevétele</t>
  </si>
  <si>
    <t>IX. Kötvények kibocsátásának bevétele</t>
  </si>
  <si>
    <t>X. Hitelek</t>
  </si>
  <si>
    <t>Hévíz déli elkerülő út hatástanulmányterv</t>
  </si>
  <si>
    <t xml:space="preserve">                               </t>
  </si>
  <si>
    <t>II/3. Illyés Gy. Ált. és Műv. Iskola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</si>
  <si>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</si>
  <si>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</si>
  <si>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</si>
  <si>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</si>
  <si>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Teréz Anya Szoc. I. I. műk. bev. össz.:</t>
  </si>
  <si>
    <t>II/9. Gróf I. Festetics Gy. Műv. Kp.</t>
  </si>
  <si>
    <t>Művelődési központok  házak tev.</t>
  </si>
  <si>
    <t>Gróf I. Festetics Gy. műk. bev. össz:</t>
  </si>
  <si>
    <t>Intézményfinnanszírozás</t>
  </si>
  <si>
    <t>T/5. számú melléklet</t>
  </si>
  <si>
    <t>Rendsz. szem. juttatás</t>
  </si>
  <si>
    <t>Nem rendsz. szem. jutt.</t>
  </si>
  <si>
    <t>Külső           szem. jutt.</t>
  </si>
  <si>
    <t>Szem. jutt. összesen</t>
  </si>
  <si>
    <t>Munk. terhelő járulékok</t>
  </si>
  <si>
    <t>Dologi és egyéb folyó kiad.</t>
  </si>
  <si>
    <t>Áht-n kívüli működési pénze. Átvétel</t>
  </si>
  <si>
    <t>3. mell. 15.f.(4)2. pont</t>
  </si>
  <si>
    <t>Pedagógus szakszolgálat 8 hó</t>
  </si>
  <si>
    <t>Pedagógus szakszolgálat 4 hó</t>
  </si>
  <si>
    <t>Diák sport 8 hó</t>
  </si>
  <si>
    <t>Diák sport 4 hó</t>
  </si>
  <si>
    <t>Gróf I. Festetics György Művelődési Központ összesen: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</si>
  <si>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</si>
  <si>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</si>
  <si>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</si>
  <si>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 xml:space="preserve">          jelzőrendszeres házi segítségnyújtás támogatása</t>
  </si>
  <si>
    <t>Tempus Közalapítvány</t>
  </si>
  <si>
    <t>Önkormányzati kiadások összesen:</t>
  </si>
  <si>
    <t>Felhalmozási bevételek és kiadások</t>
  </si>
  <si>
    <t>Adott hitel összege</t>
  </si>
  <si>
    <t>841133 Adó, illeték kiszabása, veszedése ellenőrzése</t>
  </si>
  <si>
    <t>841225 Környezetvédelem. Terül igazgatása</t>
  </si>
  <si>
    <t>841403 Város és községgazd. (gyepmesteri feladat)</t>
  </si>
  <si>
    <t>841901 Önkormányzatok, valamint többc.kist. Társ. Elsz</t>
  </si>
  <si>
    <t>842421 Közterület rendjének fenntartása</t>
  </si>
  <si>
    <t>851011 Óvodai nevelés</t>
  </si>
  <si>
    <t>852000 Általános iskolai oktatás, nevelés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</si>
  <si>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</si>
  <si>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</si>
  <si>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</si>
  <si>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</si>
  <si>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</si>
  <si>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</si>
  <si>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</si>
  <si>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</si>
  <si>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</si>
  <si>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 xml:space="preserve">Polgármesteri Hivatal akadálymentesítése (mosdók átalakítása) </t>
  </si>
  <si>
    <t xml:space="preserve">Illyés Gyula Általános Iskola főépület és tornaterem összekötő folyosó felújítása </t>
  </si>
  <si>
    <t>fejlesztés stásusza</t>
  </si>
  <si>
    <t>4. Kiadási tartalék</t>
  </si>
  <si>
    <t>Felhalmozási kiadásokra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</si>
  <si>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</si>
  <si>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</si>
  <si>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</si>
  <si>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</si>
  <si>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</si>
  <si>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Rendszeres szociális segély, nem foglalkoztatottak részére</t>
  </si>
  <si>
    <t>Rendszeres gyermekvédelmi kedvezmény (40fő x 2 x 5.800,- Ft)</t>
  </si>
  <si>
    <t xml:space="preserve">        c/4. Támogatás felügyeleti szervtől</t>
  </si>
  <si>
    <t xml:space="preserve">    f, Támogatás felügyeleti szervtől</t>
  </si>
  <si>
    <t xml:space="preserve">       c/4. Támogatás felügyeleti szervtől</t>
  </si>
  <si>
    <t xml:space="preserve">     f.) Felhalmozási támogatás közintézmények részére</t>
  </si>
  <si>
    <t>Felhalmozási támogatás közintézmények részére össz:</t>
  </si>
  <si>
    <t>Költségvetési hiány felhalmozási</t>
  </si>
  <si>
    <t>1/3. számú melléklet</t>
  </si>
  <si>
    <t>GAMESZ és közintézmények felhalmozási bev. összesen:</t>
  </si>
  <si>
    <t>841114 Országgyűlési képviselőv. kapcs. tevékenységek</t>
  </si>
  <si>
    <t>Működési támogatás közintézmények részére összesen:</t>
  </si>
  <si>
    <t>Működési pénzforgalmi kiadás intézm.támog.nélkül össz:</t>
  </si>
  <si>
    <t>Céltartalék összesen:</t>
  </si>
  <si>
    <t>I./    Polgármesteri Hivatala</t>
  </si>
  <si>
    <t>II/3. Illyés Gyula Általános Iskola</t>
  </si>
  <si>
    <t xml:space="preserve">16.) A közterületek használatáról szóló </t>
  </si>
  <si>
    <r>
      <t xml:space="preserve">Köztemetés </t>
    </r>
    <r>
      <rPr>
        <i/>
        <sz val="12"/>
        <rFont val="Times New Roman"/>
        <family val="1"/>
      </rPr>
      <t>(160.000 Ft* 2 fő)</t>
    </r>
  </si>
  <si>
    <t>T/6. számú melléklet</t>
  </si>
  <si>
    <t>T/7. számú melléklet</t>
  </si>
  <si>
    <t>Teréz Anya Szociális Integrált Int. mindösszesen:</t>
  </si>
  <si>
    <t>Parkoló,garázs üzemeltetése,fenntartása</t>
  </si>
  <si>
    <t>Tanulók kollégiumi étkeztetése</t>
  </si>
  <si>
    <t>Munkahelyi étkeztetés</t>
  </si>
  <si>
    <t>Egyéb vendéglátás</t>
  </si>
  <si>
    <t>Építményüzemeltetés</t>
  </si>
  <si>
    <t>Egyéb takarítás</t>
  </si>
  <si>
    <t>Zöldterület-kezelés</t>
  </si>
  <si>
    <t>Önkormányzatok elszámolásai a kv-i szerveikkel</t>
  </si>
  <si>
    <t>Háziorvosi alapellátás</t>
  </si>
  <si>
    <t>Háziorvosi ügyeleti ellátás</t>
  </si>
  <si>
    <t>Fogorvosi alapellátás</t>
  </si>
  <si>
    <t>Ifjúság-egészségügyi gondozás</t>
  </si>
  <si>
    <t>Köztemető-fenntartás és működtetés</t>
  </si>
  <si>
    <t>GAMESZ műk. bev. össz:</t>
  </si>
  <si>
    <t>Nem lakóingatlan bérbeadása, üzemeltetése</t>
  </si>
  <si>
    <t>Nappali rendszerű gimnáziumi oktatás</t>
  </si>
  <si>
    <t>Szakképesítés megsz.felk.nappali r.szakm.elm.o.</t>
  </si>
  <si>
    <t>Alapfokú műv.oktatás zeneművészeti ágban</t>
  </si>
  <si>
    <t>Család- és nővédelmi egészségügyi gondozás</t>
  </si>
  <si>
    <t>Időskoruak tartós bentlakásos szociális ell.</t>
  </si>
  <si>
    <t>Film,video és egyéb képfelv.vetítése mozikban</t>
  </si>
  <si>
    <t>Könyvtári szolgáltatások</t>
  </si>
  <si>
    <t>GAMESZ és önállóan műk.int.műk.bev.össz.:</t>
  </si>
  <si>
    <t>GAMESZ és int. műk. bev. mindössz:</t>
  </si>
  <si>
    <t>és önállóan működő közintézmények</t>
  </si>
  <si>
    <t>Város-, községgazd.szolg.pénzü.igazg.önk.kv.</t>
  </si>
  <si>
    <t>Közoktatási és kapcs.tev.pénzü.igazg.önk.kv.</t>
  </si>
  <si>
    <t>Szociális,gyermekjóléti ell.pénzü.igazg.önk.kv.</t>
  </si>
  <si>
    <t>Közcélú foglalkoztatás</t>
  </si>
  <si>
    <t>Alkotó,műv,szórakoztató tev.pü.igazg.önk.kv.</t>
  </si>
  <si>
    <t>Kollégiumi szálláshelynyújtás</t>
  </si>
  <si>
    <t>Ált.isk.tanulók nappali r.nevelése,okt. (1-4 évf.)</t>
  </si>
  <si>
    <t>Sajátos nev.igényű ált.isk.tan.napp.r.n.(1-4 évf)</t>
  </si>
  <si>
    <t>Ált.isk.tanulók nappali r.nevelése,okt. (5-8 évf.)</t>
  </si>
  <si>
    <t>Alapfokú műv.okt. táncműv.szín-bábm.ágban</t>
  </si>
  <si>
    <t>Ált.iskolai napközi otthoni nevelés</t>
  </si>
  <si>
    <t>Pedagógiai szakszolgálató tevékenység</t>
  </si>
  <si>
    <t>Illyés Gyula Ált. Isk. műk. kiad. össz.:</t>
  </si>
  <si>
    <t>Óvodai nevelés, ellátás</t>
  </si>
  <si>
    <t>Idősek nappali ellátása</t>
  </si>
  <si>
    <t>Gyermekjóléti szolgáltatás</t>
  </si>
  <si>
    <t>Nemzeti ünnepek programjai</t>
  </si>
  <si>
    <t>Kiemelt állami és önkormányzati rendezvények</t>
  </si>
  <si>
    <t>Múzeumi gyűjteményi evékenység</t>
  </si>
  <si>
    <t>Múzeumi tudományos feld.és publ.tev.</t>
  </si>
  <si>
    <t>Múzeumi kiállítási tevékenység</t>
  </si>
  <si>
    <t>Múzeumi közművelődési, közönségkapcs.tev.</t>
  </si>
  <si>
    <t>Közműv.intézmények,közöss.színterek műk.</t>
  </si>
  <si>
    <t>GAMESZ és int. műk. kiad. mindösszesen:</t>
  </si>
  <si>
    <t>II. GAMESZ és önállóan műk. int. össz.:</t>
  </si>
  <si>
    <t xml:space="preserve">     ÁHT-n kívüli felhalmozási pénzeszköz-átadás</t>
  </si>
  <si>
    <t>*Tartalmazza:                                                                       millió Ft</t>
  </si>
  <si>
    <t xml:space="preserve">                          kivitelezés                                                  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</si>
  <si>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</si>
  <si>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</si>
  <si>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</si>
  <si>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</si>
  <si>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</si>
  <si>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 xml:space="preserve">                         egyéb előre nem terv.                                    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</si>
  <si>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</si>
  <si>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</si>
  <si>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DRV területére rendezvénysátor beszerzée </t>
  </si>
  <si>
    <t>induló</t>
  </si>
  <si>
    <t xml:space="preserve">Dr Mikolics Ferenc emléktábla (Hévíz Pantheon falán elhelyezés) </t>
  </si>
  <si>
    <t>Kompetencia alapú oktatás pályázati projekt eszköz beszerzése (TÁMOP)</t>
  </si>
  <si>
    <t>induló fejl.</t>
  </si>
  <si>
    <t>Bejáró tanulók ellát. (gimnázium) 4 hó</t>
  </si>
  <si>
    <t>3.mell.16.6.1.(2)pont</t>
  </si>
  <si>
    <t>Bejáró tanulók ellát. (gimnázium) 8 hó</t>
  </si>
  <si>
    <t>Tanulók ingyenes tankönyvellátás</t>
  </si>
  <si>
    <t>8.mell.I.1.(4)1.pont</t>
  </si>
  <si>
    <t>Int.fennt. társ. iskolájába járó 7-8. évf. tanulók 4 hó</t>
  </si>
  <si>
    <t>Int.fennt. társ. iskolájába járó 6-8. évf. tanulók 8 hó</t>
  </si>
  <si>
    <t>8.mell.1/1. (3)1.pont</t>
  </si>
  <si>
    <t>Pedagógus szakvizsga, továbbképzés ált. isk. 8 hó</t>
  </si>
  <si>
    <t>Pedagógus szakvizsga, továbbképzés ált. isk. 4 hó</t>
  </si>
  <si>
    <t>8.mell.1/1. (3)2.pont</t>
  </si>
  <si>
    <t>Pedagógus szakvizsga, továbbképzés 4 hó műv. oktatás</t>
  </si>
  <si>
    <t>8.mell.1/1. (7)1.pont</t>
  </si>
  <si>
    <t>Pedagógus szakvizsga, továbbképzés 8 hó műv. oktatás</t>
  </si>
  <si>
    <t>8.mell.1/1. (11)1.pont</t>
  </si>
  <si>
    <t>Pedagógus szakvizsga, továbbképzés, szakszolgálati int. 8 hó</t>
  </si>
  <si>
    <t>8.mell.1/1. (11)2.pont</t>
  </si>
  <si>
    <t>Pedagógus szakvizsga, továbbképzés, szakszolgálati int. 4 hó</t>
  </si>
  <si>
    <t>8.mell.1/3.pont</t>
  </si>
  <si>
    <t>8.mell.1/4.1.pont</t>
  </si>
  <si>
    <t xml:space="preserve"> </t>
  </si>
  <si>
    <t>3. mell. 15.a.(2)2. pont</t>
  </si>
  <si>
    <t>Óvodai nev. napi  8 órát meghaladó nyitvat. 1-3. nev-i év 4 hó</t>
  </si>
  <si>
    <t>157 fő</t>
  </si>
  <si>
    <t>3. mell. 15.a.(3)1. pont</t>
  </si>
  <si>
    <t>Óvodai nev. napi 8 órág meghaladó nyitvat. 1-2. nev-i év 8 hó</t>
  </si>
  <si>
    <t>3. mell. 15.a.(4)1. pont</t>
  </si>
  <si>
    <t>Óvodai nev. napi 8 órág meghaladó nyitvat. 3. nev-i év 8 hó</t>
  </si>
  <si>
    <t>3. mell. 16.2.1.c(2)1. pont</t>
  </si>
  <si>
    <t>Testi, érzékszervi, súlyos, közpsúlyos ért. fogy., autista gyermekek nev. 8 hó</t>
  </si>
  <si>
    <t>3. mell. 16.2.1.c(2)2. pont</t>
  </si>
  <si>
    <t>Testi, érzékszervi, súlyos, közpsúlyos ért. fogy., autista gyermekek nev. 4 hó</t>
  </si>
  <si>
    <t>3. mell. 16.2.1.d(2)1. pont</t>
  </si>
  <si>
    <t>Iskola Összesen:</t>
  </si>
  <si>
    <t>Kollégium összesen:</t>
  </si>
  <si>
    <t>Bibó István AGSZ. mindösszesen:</t>
  </si>
  <si>
    <t>Illyés Gyula Ált. és Műv. Iskola</t>
  </si>
  <si>
    <t>Tanulói tankönyv általános hozzájárulás</t>
  </si>
  <si>
    <t>Hévízi Rendőrörs térfigyelő rendszer üzemeltetéséhez pénzeszk. átadás</t>
  </si>
  <si>
    <t>5/2009.(II.27.)Ökt. rendelet</t>
  </si>
  <si>
    <t>8/2009. (IV.1.) Ökt. rendelet</t>
  </si>
  <si>
    <r>
      <t>4.)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Településfejlesztési célú elővásárlási jogmegállapításáról szóló</t>
    </r>
  </si>
  <si>
    <r>
      <t>5.)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 A helyi adókról szóló</t>
    </r>
  </si>
  <si>
    <t>6.) Az önkormányzat beruházásában megvalósuló út- és közműépítés költségeiről szóló</t>
  </si>
  <si>
    <t>7.) A köztisztviselők juttatásairól és támogatásairól szóló</t>
  </si>
  <si>
    <t>8.) Az önkormányzati biztosról szóló</t>
  </si>
  <si>
    <t>9.) Helyi kitüntető cím és kitüntetési díjak alapításáról szóló</t>
  </si>
  <si>
    <t>3.mell.16.6.2.b(3)1.pont</t>
  </si>
  <si>
    <t>3.mell.16.6.2.b(5)2.pont</t>
  </si>
  <si>
    <t>III. Felhalmozási és tőke jellegű bevételek</t>
  </si>
  <si>
    <t>Települési Önkorm. Országos Szövetsége</t>
  </si>
  <si>
    <t>3.</t>
  </si>
  <si>
    <t>1991.09.13-án aláírt megáll.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</si>
  <si>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</si>
  <si>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</si>
  <si>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</si>
  <si>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</si>
  <si>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</si>
  <si>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</si>
  <si>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</si>
  <si>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</si>
  <si>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</si>
  <si>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</si>
  <si>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</si>
  <si>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</si>
  <si>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</si>
  <si>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</si>
  <si>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</si>
  <si>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</si>
  <si>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</si>
  <si>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</si>
  <si>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</si>
  <si>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</si>
  <si>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</si>
  <si>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Saját v. bérelt ingatlan hasznosítása (parkolási rendszer üzemeltetése)</t>
  </si>
  <si>
    <t>Számítástechnikai eszközök beszerzése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</si>
  <si>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</si>
  <si>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</si>
  <si>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</si>
  <si>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</si>
  <si>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</si>
  <si>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</si>
  <si>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</si>
  <si>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</si>
  <si>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 xml:space="preserve">Hévíz Város Önkormányzat Gazdasági Műszaki Ellátó Szervezete </t>
  </si>
  <si>
    <t>7077/2007</t>
  </si>
  <si>
    <t>1132-3/2007</t>
  </si>
  <si>
    <t>1132-5/2007</t>
  </si>
  <si>
    <t>3146-3/2007</t>
  </si>
  <si>
    <t>7306/2007</t>
  </si>
  <si>
    <t>190/2008</t>
  </si>
  <si>
    <t>833/2008</t>
  </si>
  <si>
    <t>5458/2008</t>
  </si>
  <si>
    <t>Széfbérlet</t>
  </si>
  <si>
    <t xml:space="preserve">      a.1.)Hosszú lejáratú fejlesztési hiteltörlesztés </t>
  </si>
  <si>
    <t xml:space="preserve">      a.2.) Értékpapír vásárlás forgatási célú </t>
  </si>
  <si>
    <t>841325 Építésügy területp.területi igazgatása</t>
  </si>
  <si>
    <t>1/c/2. számú melléklet</t>
  </si>
  <si>
    <t>GAMESZ és részben önállóan gazdálkodó intézmények fejlesztési igényei mindösszesen:</t>
  </si>
  <si>
    <t>3. mell. 16.6.2.b(2)2. pont</t>
  </si>
  <si>
    <t>3. mell. 16.6.2.b(2)1. pont</t>
  </si>
  <si>
    <t>8.mell.1/1.(2)1.pont</t>
  </si>
  <si>
    <t>8.mell.1/1.(2)2.pont</t>
  </si>
  <si>
    <t>3.mell. 11.ab. 1.</t>
  </si>
  <si>
    <t>3.mell. 11.ab. 2.</t>
  </si>
  <si>
    <t>Szociális étk. nyugdíj min. 150 %-át el nem érő jöv.</t>
  </si>
  <si>
    <t>Szociális étk. (nyugdij min. 150%-a&lt;jöv.&gt;nyugd.min. 300%)</t>
  </si>
  <si>
    <t>Házi segítségnyújt.  ( jöv=&lt;nyugdíj min.150%)</t>
  </si>
  <si>
    <t xml:space="preserve">Házi segítségnyújt. ( jöv &gt; nyugdíj min.150% ) </t>
  </si>
  <si>
    <t>3.mell.11.e.1. pont</t>
  </si>
  <si>
    <t>3.mell.11/h.pont</t>
  </si>
  <si>
    <t>8.mell.II/2. pont</t>
  </si>
  <si>
    <t>Szociális dolgozók továbbképzése és szakvizsga tám.</t>
  </si>
  <si>
    <t>Felhalmozási célú bevétel mindösszesen:</t>
  </si>
  <si>
    <t>Támogatás felügyeleti szervtől felhalmozásra:</t>
  </si>
  <si>
    <t>Működési támogatás intézmények részére</t>
  </si>
  <si>
    <t>Pénzmaradvány, fejlesztési, működési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</si>
  <si>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</si>
  <si>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</si>
  <si>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</si>
  <si>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</si>
  <si>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</si>
  <si>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</si>
  <si>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</si>
  <si>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</si>
  <si>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</si>
  <si>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</si>
  <si>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</si>
  <si>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</si>
  <si>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</si>
  <si>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</si>
  <si>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</si>
  <si>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</si>
  <si>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</si>
  <si>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</si>
  <si>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</si>
  <si>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</si>
  <si>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</si>
  <si>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</si>
  <si>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</si>
  <si>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</si>
  <si>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</si>
  <si>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3. mell. 15.b(7)1. pont</t>
  </si>
  <si>
    <t>3. mell. 15.b(2)2. pont</t>
  </si>
  <si>
    <t>3. mell. 15.b(3)2. pont</t>
  </si>
  <si>
    <t>3. mell. 15.b(4)2. pont</t>
  </si>
  <si>
    <t>3. mell. 15.b(6)2. pont</t>
  </si>
  <si>
    <t>81 fő</t>
  </si>
  <si>
    <t>3. mell. 15.b(7)2. pont</t>
  </si>
  <si>
    <t>Iskolai oktatás 7. évf. 4 hó</t>
  </si>
  <si>
    <t>3. mell. 15.b(8)2. pont</t>
  </si>
  <si>
    <t>Iskolai oktatás 8. évf. 4 hó</t>
  </si>
  <si>
    <t>3.mell.16.2.1.d(3)1.pont</t>
  </si>
  <si>
    <t xml:space="preserve">Viselk.org.ok. visszavezethető sajátos nev. ig. tan. nev. 8 hó </t>
  </si>
  <si>
    <t>3.mell.16.2.1.e(3)2.pont</t>
  </si>
  <si>
    <t>Viselk.org.ok. visszavezethető sajátos nev. ig. tan. nev. 8 hó</t>
  </si>
  <si>
    <t>3.mell.16.2.1.e(3)1.pont</t>
  </si>
  <si>
    <t>Megism. funkc. v. viselked. fej. org. okokra vissza nem vezethető rendell. 8 hó</t>
  </si>
  <si>
    <t>2009. évi                            eredeti ei.</t>
  </si>
  <si>
    <t>3.mell.15.c(6)1.p./2010</t>
  </si>
  <si>
    <t>Gimnáziumi oktatás 11.évf. 8 hó</t>
  </si>
  <si>
    <t>Támogatás ért. működési pénzeszköz átvétel összesen:</t>
  </si>
  <si>
    <t>600,- Ft/m2/év</t>
  </si>
  <si>
    <t>Tárgyi eszközök, immat. javak értékesítése</t>
  </si>
  <si>
    <t>Támogatás ért. felh. pénzeszköz átv.</t>
  </si>
  <si>
    <t>Áht-n kívüli felhalmozási pe.-átvétel</t>
  </si>
  <si>
    <t>Áht-n kívüli működési pénze. átvétel</t>
  </si>
  <si>
    <t>Támogatás ért. működési pénzeszk. átv.</t>
  </si>
  <si>
    <t>Finanszírozási bevételek befektetés célú</t>
  </si>
  <si>
    <t>Finanszírozási bevételek forgatási célú</t>
  </si>
  <si>
    <t>Tulajdoni részesedést jelentő befektetések</t>
  </si>
  <si>
    <t>Támogatás értékű felh. pénze.-átadás</t>
  </si>
  <si>
    <t>ÁHT-n kívűli felhalm. pénzeszköz-átadás</t>
  </si>
  <si>
    <t>Felhalmozási támogatás int. részére</t>
  </si>
  <si>
    <t>Személyi jellegű kiadás</t>
  </si>
  <si>
    <t>Dologi jell. kiadás, egyéb folyó kiadás</t>
  </si>
  <si>
    <t>Támogatás ért. működési kiadás</t>
  </si>
  <si>
    <t>ÁHT-n kívüli működési c. pénzeszk. átadás</t>
  </si>
  <si>
    <t>II/6. Gróf I. Festetics Gy. M. Kp.</t>
  </si>
  <si>
    <t>II/6. Gróf I. Festetics György Művelődési Kp.</t>
  </si>
  <si>
    <t>Működési bevétel összesen</t>
  </si>
  <si>
    <t>2010. évi költségvetési rendelet</t>
  </si>
  <si>
    <t>2010. évi költségvetési rendelete</t>
  </si>
  <si>
    <t>41 fő</t>
  </si>
  <si>
    <t>3.mell.11.cc.pont/2010</t>
  </si>
  <si>
    <t xml:space="preserve">Szociális étkeztetés </t>
  </si>
  <si>
    <t>Int.fennt. társ. iskolájába járó 1-4. évf. tanulók 8 hó</t>
  </si>
  <si>
    <t>Int.fennt. társ. iskolájába járó 1-4. évf. tanulók 4 hó</t>
  </si>
  <si>
    <t>3. mell. 17. 2.a. pont</t>
  </si>
  <si>
    <t>Tanulók ingyenes tankönyv ellátása 1-8. évf.</t>
  </si>
  <si>
    <t>3. mell. 17. 2.b. pont</t>
  </si>
  <si>
    <t>Szociális és gyerekjóléti alapszolg. fa. (gyerekjóléti)</t>
  </si>
  <si>
    <t>Időtartam</t>
  </si>
  <si>
    <t>Működési kiadás</t>
  </si>
  <si>
    <t>1.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</si>
  <si>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</si>
  <si>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</si>
  <si>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</si>
  <si>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</si>
  <si>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</si>
  <si>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2.</t>
  </si>
  <si>
    <t>20/1990. (XI. 06.) KT. hat.</t>
  </si>
  <si>
    <t>"Új ellátás" (jöv&gt;nyugdíjmin. 150% )</t>
  </si>
  <si>
    <t xml:space="preserve">     e.) ÁHT-n kívüli felhalmozási pénzeszköz-átadás</t>
  </si>
  <si>
    <t xml:space="preserve">     d.) Támogatás értékű felhalmozási pénzeszköz-átadás</t>
  </si>
  <si>
    <t>Munkaügyi Kp. (közhasznú munka támogatása)</t>
  </si>
  <si>
    <t>Fontana Filmszínház közösségkapcsolatainak bővítése</t>
  </si>
  <si>
    <t>Fontana Filmszínház reklámlehetőségeinek bővítése</t>
  </si>
  <si>
    <t>1033/0208</t>
  </si>
  <si>
    <t>Balatoni Fejlesztési Tanács</t>
  </si>
  <si>
    <t>P-R-18/2009.</t>
  </si>
  <si>
    <t>II. Magyar Borok Ünnepnapjai Hévízen és Kistérségében</t>
  </si>
  <si>
    <t xml:space="preserve">    Szociális étkezők támog. (1.400,-Ft/30 fő/12hó)</t>
  </si>
  <si>
    <t xml:space="preserve">    Házi segítségnyújtásban tám. (2000,-Ft/4 fő/12 hó)</t>
  </si>
  <si>
    <t>Brunszvik T.N.O.Ó. Sugár u. épület bővítése, akadálymentesítése I. ütem</t>
  </si>
  <si>
    <t>Immateriális javak vásárlása összesen:</t>
  </si>
  <si>
    <t>Tervezett összeg</t>
  </si>
  <si>
    <t>Környezetvédelmi és Vízügyi Célelőirányzat 2005.</t>
  </si>
  <si>
    <t>II/3.  Illyés Gyula Ált. és Műv. Iskola</t>
  </si>
  <si>
    <t>II/4.  Brunszvik T. N. O. Óvoda</t>
  </si>
  <si>
    <t>II/5.  Teréz Anya Szociális Integr. Int.</t>
  </si>
  <si>
    <r>
      <t xml:space="preserve">      </t>
    </r>
    <r>
      <rPr>
        <i/>
        <sz val="12"/>
        <rFont val="Times New Roman"/>
        <family val="1"/>
      </rPr>
      <t>(7.000 Ft/fő 42 fő)</t>
    </r>
  </si>
  <si>
    <t>1db félautómata defibrillátor készülék + 10 fő oktatás</t>
  </si>
  <si>
    <t>Dombföldi-, Zrinyi u zártkeri és külterületi szakasz Hosszúföldekig</t>
  </si>
  <si>
    <t xml:space="preserve">         1.2. Központosított működési előirányzatok</t>
  </si>
  <si>
    <t>Intézményi társulás óvodájába járó gyermek 8 hó</t>
  </si>
  <si>
    <t>Intézményi társulás óvodájába járó gyermek 4 hó</t>
  </si>
  <si>
    <t>3.mell. 11ca. pont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</si>
  <si>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</si>
  <si>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</si>
  <si>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</si>
  <si>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</si>
  <si>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</si>
  <si>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</si>
  <si>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</si>
  <si>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létszámkeret</t>
  </si>
  <si>
    <t>Intézmény</t>
  </si>
  <si>
    <t>Közalkalmazott</t>
  </si>
  <si>
    <t>Összesen</t>
  </si>
  <si>
    <t>Főfoglalkozású</t>
  </si>
  <si>
    <t>Részfoglalkozású</t>
  </si>
  <si>
    <t>Polgármesteri Hiv. összesen:</t>
  </si>
  <si>
    <t>GAMESZ</t>
  </si>
  <si>
    <t>főbb jogcím-csoportonkénti részletezettségben</t>
  </si>
  <si>
    <t>Teréz Anya Szociális Integrált Intézmény összesen:</t>
  </si>
  <si>
    <t>Állami támogatás összesen:</t>
  </si>
  <si>
    <t>T/1. számú melléklet</t>
  </si>
  <si>
    <t>Központosított állami támogatás</t>
  </si>
  <si>
    <t>5. számú melléklet</t>
  </si>
  <si>
    <t>T/2. számú melléklet</t>
  </si>
  <si>
    <t>fedezet nélküli</t>
  </si>
  <si>
    <t>ÁFA</t>
  </si>
  <si>
    <t>Egyéb központi támogatás</t>
  </si>
  <si>
    <t>5.) Pénzforgalom nélküli  kiadás (tartalék)</t>
  </si>
  <si>
    <t>3.mell.8.pont</t>
  </si>
  <si>
    <t>Brunszvik Teréz Napközi Otthonos Óvoda Sugár u.-i épület bővítése pály.forrás</t>
  </si>
  <si>
    <t xml:space="preserve">     Kompetencia alapú oktatás (TÁMOP-3.1.4-8/2-2009-0134)</t>
  </si>
  <si>
    <t>2010. évi költségvetési rendelet működési célú és egyéb bevételek</t>
  </si>
  <si>
    <t>2010. évi költségvetési  működési célú és egyéb kiadások</t>
  </si>
  <si>
    <t>99.</t>
  </si>
  <si>
    <t>3.mell. 11cc. pont</t>
  </si>
  <si>
    <t>3.mell.11 db. pont</t>
  </si>
  <si>
    <t>3.mell.11 dc. pont</t>
  </si>
  <si>
    <t>3.mell.12/bcaa.pont</t>
  </si>
  <si>
    <t>3.mell.12/bcac.pont</t>
  </si>
  <si>
    <t>15 fő</t>
  </si>
  <si>
    <t>46 fő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</si>
  <si>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</si>
  <si>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</si>
  <si>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</si>
  <si>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</si>
  <si>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</si>
  <si>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</si>
  <si>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</si>
  <si>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</si>
  <si>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Közműfejlesztési hozzájárulás lakossági</t>
  </si>
  <si>
    <t>17. számú melléklet</t>
  </si>
  <si>
    <t>közvetett támogatás</t>
  </si>
  <si>
    <t>Közvetett támogatás</t>
  </si>
  <si>
    <t xml:space="preserve">    Az adóalany vállalkozó szintú adóalapja legfeljebb 2500 e Ft</t>
  </si>
  <si>
    <t>Összes közvetett támogatás</t>
  </si>
  <si>
    <t>Építményadó (lakás, üdülő, egyéb építmény)</t>
  </si>
  <si>
    <t>kiadási tartalék</t>
  </si>
  <si>
    <t>Céltartalék</t>
  </si>
  <si>
    <t>Pályázati Alap</t>
  </si>
  <si>
    <t>Környezetvédelmi programtól adódó feladatok</t>
  </si>
  <si>
    <t>Az adózás rendjéről szóló 2003. évi XCII. tv. figyelembe vételével méltányosságból származó kedvezmény</t>
  </si>
  <si>
    <t>Hévízí Rendőrörs mozgóőri szolgálatra</t>
  </si>
  <si>
    <t>Zala Termálvölgye Egyesület tagdíj</t>
  </si>
  <si>
    <t>Zala Termálvölgye Egyesület Leader Vidékfejl-i Stratégiához</t>
  </si>
  <si>
    <t>Zalai Falvakért Egyesület</t>
  </si>
  <si>
    <t>Pénzügyi befektetések</t>
  </si>
  <si>
    <t>I.      Polgármesteri hivatal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</si>
  <si>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</si>
  <si>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</si>
  <si>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</si>
  <si>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</si>
  <si>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</si>
  <si>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</si>
  <si>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Működési támogatás összesen</t>
  </si>
  <si>
    <t xml:space="preserve">és önállóan működő intézményeinek előirányzat felhasználási ütemterve </t>
  </si>
  <si>
    <t>15.) A gyermekek pénzbeli, természetbeni ellátásáról és a személyes gondoskodásról szóló</t>
  </si>
  <si>
    <t>17.) A szociális ellátásokról  szóló</t>
  </si>
  <si>
    <t>Hévíz-Keszthely között helyi adóból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</si>
  <si>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</si>
  <si>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</si>
  <si>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</si>
  <si>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</si>
  <si>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4.</t>
  </si>
  <si>
    <t>1991.10.29-én aláírt megáll.</t>
  </si>
  <si>
    <t>Hévíz-Alsópáhok között helyi adóból</t>
  </si>
  <si>
    <t>plussz állami támogatásból 20 % pe-átad.</t>
  </si>
  <si>
    <t>Támogatás értékű és ÁHT-n kívüli pénzeszköz átadás</t>
  </si>
  <si>
    <t>Ell. pb. jutt.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</si>
  <si>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</si>
  <si>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</si>
  <si>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</si>
  <si>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</si>
  <si>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</si>
  <si>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</si>
  <si>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</si>
  <si>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</si>
  <si>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</si>
  <si>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</si>
  <si>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</si>
  <si>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</si>
  <si>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Zala Megyei Közoktatási Közalapítvány 34/2008. (II.25.) KT. hat.</t>
  </si>
  <si>
    <t>Intelligens Települések Országos Szövetsége</t>
  </si>
  <si>
    <t>Dévai Szent Ferenc Alapítvány 10/2008. (IV. 10.) Ör.</t>
  </si>
  <si>
    <t>"SOS" Szolgálat Alapítvány (Fonyód) 10/2008. (IV. 10.) Ör.</t>
  </si>
  <si>
    <t>Képzőművészeti Lektorátus (Széchenyi szobor)</t>
  </si>
  <si>
    <t xml:space="preserve">          II/6.   Gróf I. Festetics György Művelődési Központ</t>
  </si>
  <si>
    <t>II/6. Gróf I. Festetics  György Művelődési Központ</t>
  </si>
  <si>
    <t>II/6.</t>
  </si>
  <si>
    <t xml:space="preserve">   Kiegészítő hozzájárulás építésügyi igazgatási feladatokhoz (Ft/döntés)</t>
  </si>
  <si>
    <t>Gimnáziumi oktatás 9-10. évf. 8 hó</t>
  </si>
  <si>
    <t>1/c. számú melléklet</t>
  </si>
  <si>
    <t>Helyi védelem alá eső épületek felújításának támogatása (16/2007. (VI. 1.) Ör.)</t>
  </si>
  <si>
    <t>1815-3/2006</t>
  </si>
  <si>
    <t>Postafiók bérleti szerződés</t>
  </si>
  <si>
    <t>631-5/2007</t>
  </si>
  <si>
    <r>
      <t>(100 %-os adókedvezmény az állandó lakóhellyel rendelkező magánszemély részére, 2986 adótárgy, 233600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</si>
  <si>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 Kedvezmény 25 %    303 adóalany</t>
  </si>
  <si>
    <t>g.) Pénzforgalom nélküli bevételi felhalmozási pénzmaradvány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</si>
  <si>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</si>
  <si>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</si>
  <si>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</si>
  <si>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</si>
  <si>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Önkorm. és Területfejl.Min.tám. 2007. évi borfesztivál</t>
  </si>
  <si>
    <t>Közcélú foglalkoztatottak létszáma</t>
  </si>
  <si>
    <t>Illyés Gyula Általános Iskola</t>
  </si>
  <si>
    <t>Teréz Anya Szociális Integrált Int.</t>
  </si>
  <si>
    <t>Gróf I. Festetics György Műv. Int.</t>
  </si>
  <si>
    <t xml:space="preserve">Iktatószoftver karbantartása (Magó Kft.)  </t>
  </si>
  <si>
    <t xml:space="preserve">          2.1. Forgatási célú kötvények kibocsátása</t>
  </si>
  <si>
    <t xml:space="preserve">          2.2. Befektetésicélú kötvények kibocsátása</t>
  </si>
  <si>
    <t xml:space="preserve">      2. Felhalmozási célú kötvények kibocsátása</t>
  </si>
  <si>
    <t xml:space="preserve">         2.1.Rövid lejáratú hitelek felvétele</t>
  </si>
  <si>
    <t xml:space="preserve">         2.2. Hosszúlejáratú hitelek felvétele</t>
  </si>
  <si>
    <t xml:space="preserve">    2. Előző évek vállalkozási maradvány igénybevétele</t>
  </si>
  <si>
    <t xml:space="preserve">        2.1. Működési célra</t>
  </si>
  <si>
    <t xml:space="preserve">        2.2. Felhalmozási célra</t>
  </si>
  <si>
    <t>Támogatás értékű és ÁHT-n kívüli működési pénzeszköz-átadás</t>
  </si>
  <si>
    <t>Hévíz Város Polgármesteri Hivatal</t>
  </si>
  <si>
    <t>e Ft</t>
  </si>
  <si>
    <t>Megnevezés</t>
  </si>
  <si>
    <t>b.) Sajátos felhalmozási bevétel</t>
  </si>
  <si>
    <t>c.) Pénzügyi felhalmozási befektetések</t>
  </si>
  <si>
    <t>d.) Támogatás értékű felhalmozási pénzeszköz átvétel</t>
  </si>
  <si>
    <t>b.) Támogatás értékű felhalmozási pénzeszköz-átadás</t>
  </si>
  <si>
    <t>c.) ÁHT-n kívüli felhalmozási pénzeszköz-átadás</t>
  </si>
  <si>
    <t>d.) Felhalmozási célú kölcsön nyújtása</t>
  </si>
  <si>
    <t>Teréz Anya Szoc. Integ. Int. műk. kiad. össz:</t>
  </si>
  <si>
    <t>Gróf I. Festetics Gy. M. Kp. műk. kiad. össz:</t>
  </si>
  <si>
    <t>3.mell.15.2.(b5).pont</t>
  </si>
  <si>
    <t>3.mell.15.2.(b6).pont</t>
  </si>
  <si>
    <t>Zeneművészeti oktatás minősített intézményben 8 hó</t>
  </si>
  <si>
    <t>Tánc és színművészeti okt. minősített 8 hó</t>
  </si>
  <si>
    <t>Int.fennt. társ. iskolájába járó  tanulók 8 hó</t>
  </si>
  <si>
    <t>3.mell.16.6.2.b(5).pont</t>
  </si>
  <si>
    <t xml:space="preserve">          általános iskola oktatási feladat támogatása</t>
  </si>
  <si>
    <t xml:space="preserve">     szociális alapszolgáltatási feladat támogatása</t>
  </si>
  <si>
    <r>
      <t xml:space="preserve"> </t>
    </r>
    <r>
      <rPr>
        <b/>
        <sz val="10"/>
        <rFont val="Times New Roman"/>
        <family val="1"/>
      </rPr>
      <t>e Ft</t>
    </r>
  </si>
  <si>
    <t>Bibó István és Illyés Gyula díj és emlékplakett</t>
  </si>
  <si>
    <t>187/1993. (III. 4.) KT. hat.</t>
  </si>
  <si>
    <t>2317/2000. ikt. sz.</t>
  </si>
  <si>
    <t>976/1995. ikt. sz.</t>
  </si>
  <si>
    <t>Z. M. Rendőrfőkapitányság</t>
  </si>
  <si>
    <t>Z. M. Közigazgatási Hivatal</t>
  </si>
  <si>
    <t xml:space="preserve">04.02.11. szerződés </t>
  </si>
  <si>
    <t>Kataszteri program rendszerkövetése</t>
  </si>
  <si>
    <t>Katawin Bt.</t>
  </si>
  <si>
    <t>Közterületfigyelő rendszer karbantartása</t>
  </si>
  <si>
    <t>B-Modem Kft.</t>
  </si>
  <si>
    <t>99.09.07. szerz.</t>
  </si>
  <si>
    <t>Klímaberendezések karbantartása-légkondicionáló</t>
  </si>
  <si>
    <t>Optima Klíma Kft.</t>
  </si>
  <si>
    <t>Lift karbantartása</t>
  </si>
  <si>
    <t>00.01.17. sz.</t>
  </si>
  <si>
    <t>Tűzjelző rendszer karbantartása</t>
  </si>
  <si>
    <t>Víz-, szennyvíz üzemeltetése</t>
  </si>
  <si>
    <t>7/2007. (III. 28.) Ökt. rendelet</t>
  </si>
  <si>
    <t>8/2007. (III. 28.) Ökt rendelet</t>
  </si>
  <si>
    <t>elbírálásának helyi szabályairól szóló</t>
  </si>
  <si>
    <t>15/2007. (VII. 1.) Ökt. rendelet</t>
  </si>
  <si>
    <t>16/2007. (VI. 1.) Ökt. rendelet</t>
  </si>
  <si>
    <t>Felvett hitel összege</t>
  </si>
  <si>
    <t>Őrangyal Európai Alapítvány (Bp.) 63/2008. (IV.29.) KT. hat.</t>
  </si>
  <si>
    <t>Tapolcai Honvéd Kulturális Egyesület</t>
  </si>
  <si>
    <t>Pénzforgalom nélküli bevételi működési pénzmaradvány</t>
  </si>
  <si>
    <t>Támogatás értékű müködési  pénzeszköz átadás</t>
  </si>
  <si>
    <t>Pénzforgalom nélküli kiadás (tartalék)</t>
  </si>
  <si>
    <t xml:space="preserve">          II/5.   Teréz Anya Szociális Integrált Intézmény</t>
  </si>
  <si>
    <t>Polgármesteri Hivatal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</si>
  <si>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</si>
  <si>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</si>
  <si>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</si>
  <si>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</si>
  <si>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</si>
  <si>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</si>
  <si>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</si>
  <si>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</si>
  <si>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  b,Általános tartalék</t>
  </si>
  <si>
    <t xml:space="preserve">     b,Forgatási célú értékpapír vásárlás</t>
  </si>
  <si>
    <t>Pénzforgalom nélküli kiadások összesen</t>
  </si>
  <si>
    <t>Finanszírozási célú bevételi műveletek összesen</t>
  </si>
  <si>
    <t>Támogatás értékű felhalmozási pénzeszköz-átadás</t>
  </si>
  <si>
    <t>II/6.  Gróf I. Festetics György Műv. Kp.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</si>
  <si>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</si>
  <si>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</si>
  <si>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</si>
  <si>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</si>
  <si>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</si>
  <si>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SZOC-IBL-09</t>
  </si>
  <si>
    <t>Idősek tartós bentlakásos intézmények kiegészítő támogatása</t>
  </si>
  <si>
    <t>Bentlakásos ellátottak ellátása</t>
  </si>
  <si>
    <t>_</t>
  </si>
  <si>
    <t>intézményi költségvetés</t>
  </si>
  <si>
    <t>benyújtott</t>
  </si>
  <si>
    <t>Egészségügyi Minisztérium</t>
  </si>
  <si>
    <t>JESZ2010.II</t>
  </si>
  <si>
    <t>2010. évi költségvetés fejlesztési előirányzat</t>
  </si>
  <si>
    <t>2009.XII.7.</t>
  </si>
  <si>
    <t>2009.12.31-ig</t>
  </si>
  <si>
    <t>Fontana Filmszínház</t>
  </si>
  <si>
    <t>Muzeális  Gyűjtemény</t>
  </si>
  <si>
    <t>Múzeum és filmszính. techn. szem.</t>
  </si>
  <si>
    <t>Mindösszesen:</t>
  </si>
  <si>
    <t>1. számú melléklet</t>
  </si>
  <si>
    <t>Pénzügyi mérleg</t>
  </si>
  <si>
    <t>BEVÉTELEK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</si>
  <si>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</si>
  <si>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</si>
  <si>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</si>
  <si>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</si>
  <si>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</si>
  <si>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</si>
  <si>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</si>
  <si>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</si>
  <si>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</si>
  <si>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</si>
  <si>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</si>
  <si>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Idősek klubja tagjainak tám. (10.730,-Ft/19 fő/12 hó)</t>
  </si>
  <si>
    <t xml:space="preserve">        Rendelkezésre állási támogatás</t>
  </si>
  <si>
    <t>kistérségi</t>
  </si>
  <si>
    <t>Brunszvik Teréz Napköziotthonos Óvoda</t>
  </si>
  <si>
    <t>Brunszvik Teréz Napköziotthonos Óvoda összesen:</t>
  </si>
  <si>
    <t>Egészségügyi Pénztár támogatása, védőnői szolgálat</t>
  </si>
  <si>
    <t>ING-NN. Gyermekegészségügyért Alapítvány</t>
  </si>
  <si>
    <t xml:space="preserve">Hévízi Kist. Önk.-nak Többc. Társ. Senoir sportprogram </t>
  </si>
  <si>
    <t>Cserszegtomaj Önk. Házi segíts.nyújt., jelzőrendszeres h.s.ny.</t>
  </si>
  <si>
    <t>Nemzeti Kulturális Alap Fontana Filmszínház tám.</t>
  </si>
  <si>
    <t>Mozgókép Alapítvány Art Mozi működési támogatása</t>
  </si>
  <si>
    <t>Gróf I. Festetics György Műv. Kp. mindösszesen: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</si>
  <si>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</si>
  <si>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</si>
  <si>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</si>
  <si>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</si>
  <si>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</si>
  <si>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</si>
  <si>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</si>
  <si>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</si>
  <si>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</si>
  <si>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Nettó</t>
  </si>
  <si>
    <t>Bruttó</t>
  </si>
  <si>
    <t>Felhalmozási kölcsön nyújtása összesen: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</si>
  <si>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</si>
  <si>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</si>
  <si>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</si>
  <si>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</si>
  <si>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</si>
  <si>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</si>
  <si>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</si>
  <si>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>áthúzódó</t>
  </si>
  <si>
    <t xml:space="preserve">Marton László Kossuth díja szobrász önportré </t>
  </si>
  <si>
    <t>Fejezeti kezelési pénzeszköz átvétel:</t>
  </si>
  <si>
    <t>Központi költségvetési szervtől működési átvett pénzeszköz:</t>
  </si>
  <si>
    <t xml:space="preserve">GAMESZ </t>
  </si>
  <si>
    <t>Zala Megyei Közgyűlés</t>
  </si>
  <si>
    <t>4. Előző évi pénzmaradvány igénybevétele</t>
  </si>
  <si>
    <t>Forgatási célú értékpapír beváltás</t>
  </si>
  <si>
    <t>Hévízi Önkéntes Tűzoltó Egyesület (Hévíz)</t>
  </si>
  <si>
    <t>Magyar Máltai Szeretetszolgálat (Keszthelyi csoport)</t>
  </si>
  <si>
    <t>Bursa Hungarica ösztöndij 178/2008.(XI.19.) KT. hat.</t>
  </si>
  <si>
    <t>Brunszvik Teréz N. Otth. Óvoda kedvezményes étkeztetés</t>
  </si>
  <si>
    <t>3. mell. 15.c(2)1. pont</t>
  </si>
  <si>
    <t>Gimnáziumi oktatás 11-13. évfolyamon 8 hó</t>
  </si>
  <si>
    <t>3. mell. 15.c(2) 2.pont</t>
  </si>
  <si>
    <t>Gimnáziumi oktatás 9-10. évf. 4 hó</t>
  </si>
  <si>
    <t>3. mell. 15.c(6) 2.pont</t>
  </si>
  <si>
    <t>Gimnáziumi oktatás 11. évf. 4 hó</t>
  </si>
  <si>
    <t>3. mell. 15.c(9) 2.pont</t>
  </si>
  <si>
    <t>Gimnáziumi oktatás 12-13. évf. 4 hó</t>
  </si>
  <si>
    <t>3. mell. 16. 4(7)2.pont</t>
  </si>
  <si>
    <t>3. mell. 16. 4(7)1.pont</t>
  </si>
  <si>
    <t>3.mell.16.6.1(2)2.pont</t>
  </si>
  <si>
    <t>GAMESZ és közint. összesen:</t>
  </si>
  <si>
    <t>GAMESZ és önállóan működő közintézmények</t>
  </si>
  <si>
    <t>Oktatási feladatok támogatása összesen: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</si>
  <si>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</si>
  <si>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</si>
  <si>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</si>
  <si>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</si>
  <si>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</si>
  <si>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</si>
  <si>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</si>
  <si>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Hozzájárulás a közösségi közlekedési feladatokhoz</t>
  </si>
  <si>
    <t>Sajátos működési bevételek</t>
  </si>
  <si>
    <t>SZJA helyben maradó része</t>
  </si>
  <si>
    <t>SZJA-ból adóerőképesség miatti elvonás</t>
  </si>
  <si>
    <t>Átengedett központi adók összesen:</t>
  </si>
  <si>
    <t>Sajátos működési bevételek mindösszesen:</t>
  </si>
  <si>
    <t>Egyéb sajátos bevétel összesen:</t>
  </si>
  <si>
    <t>Építésügyi bírság</t>
  </si>
  <si>
    <t>Talajterhelési díjbevétel</t>
  </si>
  <si>
    <t>Támogatás értékű műk. célú pénzeszk. átadás  mindösszesen:</t>
  </si>
  <si>
    <t>Gazdasági és Közlekedési Minisztérium informatikai támogatás</t>
  </si>
  <si>
    <t xml:space="preserve">     f.) Felhalmozási kölcsön nyújtása</t>
  </si>
  <si>
    <t xml:space="preserve"> Éves Kamat</t>
  </si>
  <si>
    <t>Általános isk. napközi foglalkozás 1-4 évf. 4 hó</t>
  </si>
  <si>
    <t>3.mell.15.g.(2)2. pont</t>
  </si>
  <si>
    <t>Általános isk. napközi foglalkozás 5-8 évf. 4 hó</t>
  </si>
  <si>
    <t>3.mell.15.c(9)1.p./2010</t>
  </si>
  <si>
    <t>Gimnáziumi oktatás 12-13.évf. 8 hó</t>
  </si>
  <si>
    <t>111 fő</t>
  </si>
  <si>
    <t>57 fő</t>
  </si>
  <si>
    <t>74 fő</t>
  </si>
  <si>
    <t>112 fő</t>
  </si>
  <si>
    <t>55 fő</t>
  </si>
  <si>
    <t>3.mell.15.c(9)2.p./2010</t>
  </si>
  <si>
    <t>Gimnáziumi oktatás 12. évf. 4 hó</t>
  </si>
  <si>
    <t>3.mell.15.c(12)2.p./2010</t>
  </si>
  <si>
    <t>Gimnáziumi oktatás 13. évf. 4 hó</t>
  </si>
  <si>
    <t>26 fő</t>
  </si>
  <si>
    <t>Szakközépiskola 1-3. szakképzési évf. 8 hó</t>
  </si>
  <si>
    <t>3. mell. 15.d(1) p./2010</t>
  </si>
  <si>
    <t>10 fő</t>
  </si>
  <si>
    <t>3. mell. 15.d(2). p./2010</t>
  </si>
  <si>
    <t>Szakközépiskola 1-3. szakképzési évf. 4 hó</t>
  </si>
  <si>
    <t>Szakmai gyakorlati képzés  1 évfolyamos 8 hó</t>
  </si>
  <si>
    <t>Szakmai gyakorlati képzés 1 évfolyamos 4 hó</t>
  </si>
  <si>
    <t>28 fő</t>
  </si>
  <si>
    <t>90 fő</t>
  </si>
  <si>
    <t>48 fő</t>
  </si>
  <si>
    <t>31 fő</t>
  </si>
  <si>
    <t>82 fő</t>
  </si>
  <si>
    <t>3.mell.15.(7) 1.p./2010</t>
  </si>
  <si>
    <t>Iskolai oktatás 7. évf. 8 hó</t>
  </si>
  <si>
    <t>3.mell.15.b.(8) 1.p./2010</t>
  </si>
  <si>
    <t>Iskolai oktatás 8. évf. 8 hó</t>
  </si>
  <si>
    <t>83 fő</t>
  </si>
  <si>
    <t>42 fő</t>
  </si>
  <si>
    <t>Munkaügyi Kp. (közhasznú munka)</t>
  </si>
  <si>
    <t>szociálpolitikai juttatások</t>
  </si>
  <si>
    <t>saját erő</t>
  </si>
  <si>
    <t>Rendszeres pénzbeli ellátás</t>
  </si>
  <si>
    <t>Rendszeres gyermekvédelmi pénzbeli ellátás</t>
  </si>
  <si>
    <t>Étkezési térítési díj</t>
  </si>
  <si>
    <t>Rendszeres gyermekvédelmi támogatás</t>
  </si>
  <si>
    <t>Eseti pénzbeni szociáli ellátás</t>
  </si>
  <si>
    <t>Állami támogatás (központosított)</t>
  </si>
  <si>
    <t>Honvéd, József  A u.útburkolat felújítás (NYDRFT)</t>
  </si>
  <si>
    <t>Közoktatás fejlesztési célok támogatása</t>
  </si>
  <si>
    <t>Polgármesteri Hivatal szervezet fejlesztése (ÁROP-1.A.2/A-2008-0147)</t>
  </si>
  <si>
    <t>Orvosi rendelő akadálymentesítésére pályázati forrás (NYDOP-2007-5.1.1/E)</t>
  </si>
  <si>
    <t>Mérték  (2010. évi január 1. napjától)</t>
  </si>
  <si>
    <t>410,- Ft/fő/éjszaka</t>
  </si>
  <si>
    <t>Vizitdíj visszaigénylése</t>
  </si>
  <si>
    <t>2008. évi bérpolitikai intézkedés állami támogatása</t>
  </si>
  <si>
    <t>Könyvtári érdekletségnövelő támogatás</t>
  </si>
  <si>
    <t>Közművelődési érdekletségnövelő támogatás</t>
  </si>
  <si>
    <t>Nyári gyermekétkeztetés támogatása</t>
  </si>
  <si>
    <t>Központosított állami támogatás összesen:</t>
  </si>
  <si>
    <t>2007. év után járó 13. havi illetmény állami támogatása</t>
  </si>
  <si>
    <t>Keresetkiegészítés támogatása</t>
  </si>
  <si>
    <t>Előrehozott öregségi nyugdíjtámogatás</t>
  </si>
  <si>
    <t>Egyéb központi támogatás összesen:</t>
  </si>
  <si>
    <t>előirányzat felhasználási ütemterve a 2010. évi költségvetési rendeletéhez</t>
  </si>
  <si>
    <t>a 2010. évi költségvetési rendeletéhez (e Ft)</t>
  </si>
  <si>
    <t>előirányzat felhasználási ütemterve a 2010. évi költségvetési rendeletéhez (e Ft)</t>
  </si>
  <si>
    <t xml:space="preserve"> előirányzat felhasználási ütemterve a 2010. évi költségvetési rendeletéhez (e Ft)</t>
  </si>
  <si>
    <t>bevétel-kiadás 2010. évi előirányzata és 2011., 2012. évi terve</t>
  </si>
  <si>
    <t>2012. év</t>
  </si>
  <si>
    <t>2008. évi mérleg szerinti vagyon</t>
  </si>
  <si>
    <t xml:space="preserve">2009. évi várható vagyon 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</si>
  <si>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</si>
  <si>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</si>
  <si>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</si>
  <si>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</si>
  <si>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10.) A vagyongazdálkodásról szóló </t>
  </si>
  <si>
    <t>ÁHT-n kívüli működési c. pénzeszköz átvétel ö: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</si>
  <si>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</si>
  <si>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</si>
  <si>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</si>
  <si>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</si>
  <si>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</si>
  <si>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</si>
  <si>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</si>
  <si>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</si>
  <si>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Európai Uniós támogatással megvalósuló projektek</t>
  </si>
  <si>
    <t xml:space="preserve"> Projekt megnevezése </t>
  </si>
  <si>
    <t xml:space="preserve">Bruttó érték </t>
  </si>
  <si>
    <t xml:space="preserve">Pályázati forrás </t>
  </si>
  <si>
    <t>Önrész</t>
  </si>
  <si>
    <t>Polgármesteri Hivatal Szervezetfejlesztése</t>
  </si>
  <si>
    <t>Hévíz gyógyhely városközpont rehabilitációja</t>
  </si>
  <si>
    <t>Kompetencia alapú oktatás közoktatási intézményekben</t>
  </si>
  <si>
    <t>Hévíz</t>
  </si>
  <si>
    <t>Alsópáhok</t>
  </si>
  <si>
    <t>Áht-én kívüli péneszköz átvétel</t>
  </si>
  <si>
    <t xml:space="preserve">Előző évi pénzmaradvány </t>
  </si>
  <si>
    <t>Bevételek  mindösszesen:</t>
  </si>
  <si>
    <t>Megnevezés (a  nyugdíjminimum mértéke a 2009. évre vonatkozik)</t>
  </si>
  <si>
    <t>Szociális nyári gyermekétkeztési kedvezmény</t>
  </si>
  <si>
    <t>ÁHT-n kívüli működési célú  pénzeszköz-átvétel</t>
  </si>
  <si>
    <t>ÁHT-n kívüli működési c. pénzeszköz átvétel</t>
  </si>
  <si>
    <t>Pénzmaradvány átadás</t>
  </si>
  <si>
    <t>6. számú melléklet</t>
  </si>
  <si>
    <t>7. számú melléklet</t>
  </si>
  <si>
    <t>8. számú melléklet</t>
  </si>
  <si>
    <t>9. számú melléklet</t>
  </si>
  <si>
    <t>10. számú melléklet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</si>
  <si>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</si>
  <si>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</si>
  <si>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</si>
  <si>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</si>
  <si>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</si>
  <si>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</si>
  <si>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</si>
  <si>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</si>
  <si>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</si>
  <si>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</si>
  <si>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</si>
  <si>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Házi segítségnyújtás</t>
  </si>
  <si>
    <t xml:space="preserve">     c.) Tulajdoni részesedést jelentő befektetések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</si>
  <si>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</si>
  <si>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</si>
  <si>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</si>
  <si>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</si>
  <si>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</si>
  <si>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t xml:space="preserve">      a.)Finanszírozási kiadások</t>
  </si>
  <si>
    <t>II/1.  GAMESZ</t>
  </si>
  <si>
    <t>3.mell.2/ba.pont</t>
  </si>
  <si>
    <t>3.mell.2/bb.pont</t>
  </si>
  <si>
    <t>Felhalmozási célú kölcsön nyújtása</t>
  </si>
  <si>
    <t>2010. év</t>
  </si>
  <si>
    <t>Nyugat-Balaton Térség Marketing Kht ( Khely)</t>
  </si>
  <si>
    <t>Zalai Irók Egyesülete (Pannon Tükör, Zeg.)</t>
  </si>
  <si>
    <t>Lövésztömegsport Klub (Hévíz)</t>
  </si>
  <si>
    <t>Cserszeg-Hévíz-Egregy Hegyközség</t>
  </si>
  <si>
    <t>Hévíz Turizmus Marketing Egyesület</t>
  </si>
  <si>
    <t>ÁHT-n kívüli műk. célú pénzeszk. átadás össz.</t>
  </si>
  <si>
    <t>Halmozódás nélküli felhalm. célú bevétel önk. mindössz.</t>
  </si>
  <si>
    <t>Egészségügyi Pénztár tám. anya-, gyermek, csecsemő véd. (isk.eü.)</t>
  </si>
  <si>
    <t>Alsópáhok Község Önkormányzata Borpárbaj</t>
  </si>
  <si>
    <t>II/6. Gróf I. Festetics György Műv. Kp.</t>
  </si>
  <si>
    <t>II/6. Gróf I. Festetics György Művelődési Központ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</si>
  <si>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</si>
  <si>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</si>
  <si>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</si>
  <si>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</si>
  <si>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</si>
  <si>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</si>
  <si>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</si>
  <si>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2008. évi tény</t>
  </si>
  <si>
    <t>2009. évi várható</t>
  </si>
  <si>
    <t>2010. terv</t>
  </si>
  <si>
    <t>Megism. funkc. v. viselked. fej. org. okokra vissza nem vezethető rendell. 4 hó</t>
  </si>
  <si>
    <t xml:space="preserve">18.) Az intézményi térítési díjakról szóló </t>
  </si>
  <si>
    <t>19.) Bursa Hungarica Felsőoktatási Önkormányzati ösztöndíj</t>
  </si>
  <si>
    <t>20.) Az épített örökség értékeinek helyi védelméről szóló</t>
  </si>
  <si>
    <t>21.) Az önkormányzati fenntartású nevelési-oktatási intézményekben</t>
  </si>
  <si>
    <t>22.) Hévíz város közterületein a járművel való várakozás rendjéről szóló</t>
  </si>
  <si>
    <t>23.) Az önkormányzati intézményekben folyó munkahelyi étkeztetésről szóló</t>
  </si>
  <si>
    <t>24.)A közalkalmazottak lakáscélú támogatásáról</t>
  </si>
  <si>
    <t>Támogatásértékű működési pénzeszköz átvétel</t>
  </si>
  <si>
    <t>ÁHT-n kívüli működési pénzeszköz átvétel</t>
  </si>
  <si>
    <t>Rendszeres személyi juttatás</t>
  </si>
  <si>
    <t>Nem rendszeres szem. jutt.</t>
  </si>
  <si>
    <t>Külső személyi juttatás</t>
  </si>
  <si>
    <t>Támogatás értékű és Áht-n kívüli pénzeszk. átadás</t>
  </si>
  <si>
    <t xml:space="preserve">Pályázat </t>
  </si>
  <si>
    <t>azonosítója</t>
  </si>
  <si>
    <t>címe</t>
  </si>
  <si>
    <t xml:space="preserve">Kerékpárút fejlesztése Alsópáhok - Hévíz között, Gesztor Alsópáhok                                               </t>
  </si>
  <si>
    <t>a projekt nem támogatott része</t>
  </si>
  <si>
    <t>Önrészt finanszírozza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</si>
  <si>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</si>
  <si>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</si>
  <si>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</si>
  <si>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</si>
  <si>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Műszaki és Természettudományi E Szövetkezet</t>
  </si>
  <si>
    <t>8/1998. (III. 31.) Ökt. rendelet</t>
  </si>
  <si>
    <r>
      <t>3.)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temetőkről és a temetkezés rendjéről szóló</t>
    </r>
  </si>
  <si>
    <t>19/2000. (XI. 30.) Ökt. rendelet</t>
  </si>
  <si>
    <t>7/2001. (III. 14.) Ökt. rendelet</t>
  </si>
  <si>
    <t>16/2002. (XII. 20.) Ökt. rendelet</t>
  </si>
  <si>
    <t>4/2003. (II. 25.) Ökt. rendelet</t>
  </si>
  <si>
    <t>34/2003. (X. 31.) Ökt. rendelet</t>
  </si>
  <si>
    <t>6/2004. (II. 28.) Ökt. rendelet</t>
  </si>
  <si>
    <t>Aranyág Alapítvány 1/2009. (I. 29.) KT. hat.</t>
  </si>
  <si>
    <t>DRV üzemi területén közösségi funkció kialakítása</t>
  </si>
  <si>
    <t>6.</t>
  </si>
  <si>
    <t>205/1993. (XI. 30.) KT. hat.</t>
  </si>
  <si>
    <t>Magyarországi Fürdővárosok Szövetsége</t>
  </si>
  <si>
    <t>7.</t>
  </si>
  <si>
    <t>Magyar Turisztikai Egyesület</t>
  </si>
  <si>
    <t>8.</t>
  </si>
  <si>
    <t>9.</t>
  </si>
  <si>
    <t>2759/2000. ikt.sz.</t>
  </si>
  <si>
    <t>Zala Megyei Vállalkozásfejlesztési Alapítvány*</t>
  </si>
  <si>
    <t>együttműködési megállapodás 2001. április 23.</t>
  </si>
  <si>
    <t>Hévíz Város Önkormányzata által a 2009. évben benyújtott, valamint a 2009. évet érintő folyamatban lévő pályázatok alakulása</t>
  </si>
  <si>
    <t>Átutalás időpontja</t>
  </si>
  <si>
    <t>Pály. Státusza</t>
  </si>
  <si>
    <t>folyamatban</t>
  </si>
  <si>
    <t>befejezett</t>
  </si>
  <si>
    <t>ÁROP-1.A.2/A-2008-0147</t>
  </si>
  <si>
    <t>Pozitív előzetes pályázati döntés</t>
  </si>
  <si>
    <t>Egészségügyi minisztérium</t>
  </si>
  <si>
    <t>333/2009-0017 NÜF</t>
  </si>
  <si>
    <t xml:space="preserve">Kistelepülésen lakók komplex népegészségügyi szűrés elősegítése </t>
  </si>
  <si>
    <t>Kistelepülésen lakók komplex népegészségügyi szűrés elősegítése</t>
  </si>
  <si>
    <t>333-157/2009-001 NÜF</t>
  </si>
  <si>
    <t>Polgármestei Hivatal összesen: (2007-2008.)</t>
  </si>
  <si>
    <t>2009. évben benyújtott pályázatok</t>
  </si>
  <si>
    <t>Nemzeti Kulturális Alap</t>
  </si>
  <si>
    <t>111/2001. (VI. 26.) KT. hat.</t>
  </si>
  <si>
    <t>Hosszúlejáratú fejlesztési hitel kamata</t>
  </si>
  <si>
    <t>Felhalmozási kiadás összesen:</t>
  </si>
  <si>
    <t xml:space="preserve">Több éves elkötelezettséggel járó kiadások mindösszesen: </t>
  </si>
  <si>
    <t>*Éves beszámoló elfogadásával a felek felülvizsgálják a támogatás tényleges összegét.</t>
  </si>
  <si>
    <t>2010.</t>
  </si>
  <si>
    <t>120/2001. (VII. 12.) KT. hat.</t>
  </si>
  <si>
    <t>2069-3/2005. ikt. sz.</t>
  </si>
  <si>
    <t>150-4/2006. ikt. sz.</t>
  </si>
  <si>
    <t>Hévízi Gyögyszemek Táncstúdió Alapítvány 34/2008. (II.26.) KT. hat.</t>
  </si>
  <si>
    <t>Musica Antiqua Együttes (Hévíz) 34/2008. (II.26.) KT. hat.</t>
  </si>
  <si>
    <t>Zala Megyei Vállalkozásfejl. Alapítvány (Zeg.) 34/2008. (II.26.) KT. hat.</t>
  </si>
  <si>
    <t xml:space="preserve">Hévízi Tisztaforrás Dalkör Egyesület </t>
  </si>
  <si>
    <t>Helikon Kórus Baráti Kör (Keszthely)</t>
  </si>
  <si>
    <t>Csuti-Hydrocomp Sakkegyesület (Zalaegerszeg) 34/2008. (II.26.) KT. hat.</t>
  </si>
  <si>
    <t>Szent Erzsébet Gyermekalapítvány (Bp.) 167/2008. (X. 28.) KT. hat.</t>
  </si>
  <si>
    <t>Országos Medical Alapítvány (Bp.) 136/2008. (VIII. 26.) KT. hat.</t>
  </si>
  <si>
    <t>Daganatos Gyermekekért Alapítvány (Bp.) 91/2008. (V. 27.) KT. hat.</t>
  </si>
  <si>
    <t>Zalaegerszeg Közbiztonságáért Közalapítvány 91/2008. (V. 27.) KT. hat.</t>
  </si>
  <si>
    <t>Balatoni Múzeumért Alapítvány (Khely.) 63/2008. (IV. 29) KT. hat.</t>
  </si>
  <si>
    <t>Európai Medicina Alapítvány (Bp.) 63/2008. (IV. 29.) KT. hat.</t>
  </si>
  <si>
    <t>Arany Pillangó Alapítvány (Rezi) 63/2008. (IV. 29.) KT. hat.</t>
  </si>
  <si>
    <t>17/2004. (VI. 1.) Ökt. rendelet</t>
  </si>
  <si>
    <t xml:space="preserve"> valamint elidegenítéséről szóló</t>
  </si>
  <si>
    <t>24/2004. (VI. 30.) Ökt. rendelet</t>
  </si>
  <si>
    <t>26/2004. (VI. 30.) Ökt. rendelet</t>
  </si>
  <si>
    <t>27/2004. (VI. 30.) Ökt. rendelet</t>
  </si>
  <si>
    <t>2/2005. (I. 26.) Ökt. rendelet</t>
  </si>
  <si>
    <t>23/2005. (X. 26.) Ökt. rendelet</t>
  </si>
  <si>
    <t>28/2005. (XII. 15.) Ökt. rendelet</t>
  </si>
  <si>
    <t>Állami támogatás</t>
  </si>
  <si>
    <t>Hévíz Város Önkormányzat Gazdasági Műszaki Ellátó Szervezete</t>
  </si>
  <si>
    <t>Vállalkozásoktól szakképzési hozzájárulás átvétele fejlesztésre</t>
  </si>
  <si>
    <t>5/2004. (III. 1.) Ör. rendelet</t>
  </si>
  <si>
    <t>Hévíz Sportkör</t>
  </si>
  <si>
    <t>Hévízi Szobakiadók Szövetsége</t>
  </si>
  <si>
    <t>Hévíz Közbiztonságáért Polgárőr Egyesület</t>
  </si>
  <si>
    <t>191/2008. (XI. 25.) KT. hat.</t>
  </si>
  <si>
    <t>Veszélyeztetett műemlékek állagmegóvása</t>
  </si>
  <si>
    <t>Egregyi Árpádkori templom állatmegóvása</t>
  </si>
  <si>
    <t>felújítási előirányzat</t>
  </si>
  <si>
    <t>Működési bevételeinek és kiadásainak alakulása</t>
  </si>
  <si>
    <t>Költségvetési működési pénzforgalmi bevétel összesen:</t>
  </si>
  <si>
    <t>Költségvetési többlet</t>
  </si>
  <si>
    <t>Felhalmozási pénzmaradványból működési célra tervezett</t>
  </si>
  <si>
    <t>Finanszírozási célú bevételi műveletek</t>
  </si>
  <si>
    <t>Működési bevételek összesen</t>
  </si>
  <si>
    <t>Pénzformalom nélküli működési kiadások</t>
  </si>
  <si>
    <t>Finanszírozási célú kiadásiműveletek</t>
  </si>
  <si>
    <t>Forgatási célú értékpapír vásárlás</t>
  </si>
  <si>
    <t>Finanszírozási célú kiadási műveletek összesen</t>
  </si>
  <si>
    <t>Működési kiadások összesen</t>
  </si>
  <si>
    <t>Felhalmozási bevételeinek és kiadásainak alakulása</t>
  </si>
  <si>
    <t>Költségvetési működési pénzforgalmi kiadás összesen:</t>
  </si>
  <si>
    <t>Pénzmaradvánnyal számított költségvetési többlet</t>
  </si>
  <si>
    <t xml:space="preserve">                      ebből felhalmozási hitel kamata</t>
  </si>
  <si>
    <t xml:space="preserve">    f, Felhalmozási hitel kamata </t>
  </si>
  <si>
    <t>Felhalmozási célú pénzmaradványigénybevétele</t>
  </si>
  <si>
    <t>Pénzformalom nélküli felhalmozási bevételek</t>
  </si>
  <si>
    <t>Befektetési célú értékpapír beváltás</t>
  </si>
  <si>
    <t>Felhalmozási bevételek összesen</t>
  </si>
  <si>
    <t>Pénzformalom nélküli felhalmozási kiadások</t>
  </si>
  <si>
    <t>Kiadási tartalék</t>
  </si>
  <si>
    <t>Finanszírozási célú kiadási műveletek</t>
  </si>
  <si>
    <t>Felhalmozási célú hitelek kiadásai</t>
  </si>
  <si>
    <t>Felhalmozási kiadások összesen</t>
  </si>
  <si>
    <t>Működési bevételek kiadások egyenlege</t>
  </si>
  <si>
    <t>Pénzmaradvánnyal számított bevételek és kiadások különbözete (többlet)</t>
  </si>
  <si>
    <t>3.mell.17.2.a.pont</t>
  </si>
  <si>
    <t>3. mell. 17.2.b pont</t>
  </si>
  <si>
    <t>Kollégiumi, diákotthoni lakhatási feltételek megteremtése 4 hó</t>
  </si>
  <si>
    <t>18. számú melléklet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</si>
  <si>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</si>
  <si>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</si>
  <si>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</si>
  <si>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</si>
  <si>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</si>
  <si>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</si>
  <si>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</si>
  <si>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</si>
  <si>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</si>
  <si>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</si>
  <si>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</si>
  <si>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3.mell.17.1.a(2) pont</t>
  </si>
  <si>
    <t>3. mell. 15.c(2) pont</t>
  </si>
  <si>
    <t>3. mell. 16. 1. 2a pont</t>
  </si>
  <si>
    <t>94/2008.(V.27.) KT. hat.</t>
  </si>
  <si>
    <t>15. számú melléklet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</si>
  <si>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</si>
  <si>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</si>
  <si>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</si>
  <si>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</si>
  <si>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</si>
  <si>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</si>
  <si>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</si>
  <si>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</si>
  <si>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>89/2008. (V. 15.) KT. hat.</t>
  </si>
  <si>
    <t>TEUT2008</t>
  </si>
  <si>
    <t>eFt</t>
  </si>
  <si>
    <t>Sajátos műk. bev.</t>
  </si>
  <si>
    <t>Támogatás, végleges pénzeszköz-átvétel</t>
  </si>
  <si>
    <t>Óvodai intézményi étkeztetés</t>
  </si>
  <si>
    <t>Iskolai intézményi étkeztetés</t>
  </si>
  <si>
    <t>Önkormányzatok elszámolásai</t>
  </si>
  <si>
    <t xml:space="preserve">       b,Általános tartalék működési</t>
  </si>
  <si>
    <t xml:space="preserve">               Működési </t>
  </si>
  <si>
    <t xml:space="preserve">               Felhalmozási</t>
  </si>
  <si>
    <t>Céltartalék felhalmozási</t>
  </si>
  <si>
    <t>Általános tartalék működési</t>
  </si>
  <si>
    <t>Céltartalék működési</t>
  </si>
  <si>
    <t>Illyés Gyula Ált. és Műv. Isk. 5-6. évf. kedvezményes étk. kieg. hj.</t>
  </si>
  <si>
    <t>Balaton Kiemelt Üdülőkörzetben 2009-ben megvalósuló kiemelt rendezvények támogatása</t>
  </si>
  <si>
    <t xml:space="preserve"> Gróf. I. Festetics György Művelődési Központ összesen: (2009.)</t>
  </si>
  <si>
    <t>2009. január 1. napjától 2010. január 31-ig</t>
  </si>
  <si>
    <t>222/2009.(XII.1.)KT. hat.</t>
  </si>
  <si>
    <t>NYDOP-5.1.1/B-09-2009-006</t>
  </si>
  <si>
    <t>Középiskolások támogatás</t>
  </si>
  <si>
    <t>Óvodáztatási támogatás</t>
  </si>
  <si>
    <t>2010. évi terv</t>
  </si>
  <si>
    <t>2010. évi terv összesen</t>
  </si>
  <si>
    <t>Ápolási díj alanyi jogon</t>
  </si>
  <si>
    <t>állami támo-gatás</t>
  </si>
  <si>
    <t>II/1. Gazdasági Műszaki Ellátó Szervezete</t>
  </si>
  <si>
    <t>II/2. Bibó István Alternatív Gimnázium és Szakközépiskola</t>
  </si>
  <si>
    <t>12. számú melléklet</t>
  </si>
  <si>
    <t>Illyés Gyula Általános és Művészeti Iskola</t>
  </si>
  <si>
    <t>Működési célú bevételek és kiadások</t>
  </si>
  <si>
    <t>Önkormányzatok sajátos működési bevételei</t>
  </si>
  <si>
    <t>Nem nyert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</si>
  <si>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</si>
  <si>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</si>
  <si>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</si>
  <si>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</si>
  <si>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Ny-dunántúli Regionális Fejl. Tanács</t>
  </si>
  <si>
    <t>116/2009.(V.26.) KT. hat.</t>
  </si>
  <si>
    <t>TEUT 2009.</t>
  </si>
  <si>
    <t>Útburkolat korszerűsítés</t>
  </si>
  <si>
    <t>Szabó L., Vajda Á. u. útburkolat felújítás</t>
  </si>
  <si>
    <t>35/2009. (II.24.) KT. hat.</t>
  </si>
  <si>
    <t>Közoktatási intézmények infrastruktúra fejlesztése</t>
  </si>
  <si>
    <t>Brunszvik Teréz N. O. Óvoda - Egregyi telephely</t>
  </si>
  <si>
    <t>74/2009. (III.31.) KT. hat.</t>
  </si>
  <si>
    <t>Helyi Önkormányzatok fenntartásában lévő sportlétesítmények felújítása</t>
  </si>
  <si>
    <t>Tornacsarnok vizes és nem vizes helyiségeinek felújítása</t>
  </si>
  <si>
    <t>117/2009.(V.26.) KT hat.</t>
  </si>
  <si>
    <t>CÉDE 2009.</t>
  </si>
  <si>
    <t>Játszótér korszerűsítés</t>
  </si>
  <si>
    <t>Zrínyi utcai játszótér felújítás</t>
  </si>
  <si>
    <t>beruházás előirányzat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</si>
  <si>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</si>
  <si>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</si>
  <si>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</si>
  <si>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</si>
  <si>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</si>
  <si>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</si>
  <si>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</si>
  <si>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>Polgármestei Hivatal összesen: (2009.)</t>
  </si>
  <si>
    <t>Bibó István Alternatív Gimnázium és Szakközépiskola:</t>
  </si>
  <si>
    <t>Pro Progressio Alapítvány</t>
  </si>
  <si>
    <t>Természettudományi ismeretek oktatásának támogatása</t>
  </si>
  <si>
    <t>Nem  nyert</t>
  </si>
  <si>
    <t>Nevelés-oktatás hatékonyságának növelése, tartalmi gazdagításának támogatása</t>
  </si>
  <si>
    <t>Természet tudományos tantárgyakhoz kapcsolódó eszközök fejlesztése, és ezen tantárgyak megkedveltetése a diákokkal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</si>
  <si>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</si>
  <si>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</si>
  <si>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</si>
  <si>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</si>
  <si>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</si>
  <si>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</si>
  <si>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</si>
  <si>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</si>
  <si>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</si>
  <si>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</si>
  <si>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</si>
  <si>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</si>
  <si>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</si>
  <si>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Hévízi Kist. Önkorm. Többcélú Társ. részére tagdíj</t>
  </si>
  <si>
    <t>Következő testületi ülésen felosztható keret</t>
  </si>
  <si>
    <t xml:space="preserve">     Érettségi vizsgák lebonyolítása</t>
  </si>
  <si>
    <t xml:space="preserve">     Jelzőrendszeres házi seg. nyújtás pályázati forrás</t>
  </si>
  <si>
    <t xml:space="preserve">     Népegészségszűrés pályázati forrás</t>
  </si>
  <si>
    <t xml:space="preserve">     KIHOP e-közigazgatás pályázati forrás</t>
  </si>
  <si>
    <t xml:space="preserve">       Polgármesteri Hivatal szervezet fejlesztése (ÁROP-1.A.2/A-2008-0147)</t>
  </si>
  <si>
    <t xml:space="preserve">     Zala Megyei Közgyűlés Öreg barát önkormányzat díja</t>
  </si>
  <si>
    <t xml:space="preserve">     Városi jegyző által működtetett szakértői bizottság támogatása</t>
  </si>
  <si>
    <t xml:space="preserve">     Társult önkormányzatok orvosi ügyeleti kiadásokhoz hozzájárulás</t>
  </si>
  <si>
    <t xml:space="preserve">     Társult önkormányzatok gyepmesteri tevékenység kiadásaihoz hozzájár.</t>
  </si>
  <si>
    <t xml:space="preserve">     Társult önkormányzatok hozzájárulása óvoda közös fenntartásához</t>
  </si>
  <si>
    <t xml:space="preserve">     Társult önkormányzatok iskola közös fenntartásához</t>
  </si>
  <si>
    <t>Beszédfogy., enyhe ért. fogy. viselk. fejl. org. okora visszavez. rende. 8 hó</t>
  </si>
  <si>
    <t>Beszédfogy., enyhe ért. fogy. viselk. fejl. org. okora visszavez. rende. 4 hó</t>
  </si>
  <si>
    <t>Működési pénzforgalmi kiadás összesen:</t>
  </si>
  <si>
    <t>Pénzforgalom nélküli működési bevételek</t>
  </si>
  <si>
    <t xml:space="preserve">       c.) Dologi jellegű kiadás, egyéb folyó kiadás (felhalmozási hitel kamatával)</t>
  </si>
  <si>
    <t>Munkaviszony-ban foglalk.</t>
  </si>
  <si>
    <t>Részfoglal-kozású</t>
  </si>
  <si>
    <t>Teréz A. Szoc. Integr. Int. össz.:</t>
  </si>
  <si>
    <t>Gr. I. Festetics Gy. Műv. Kp. össz: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</si>
  <si>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</si>
  <si>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</si>
  <si>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</si>
  <si>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</si>
  <si>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</si>
  <si>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</si>
  <si>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</si>
  <si>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</si>
  <si>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</si>
  <si>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</si>
  <si>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</si>
  <si>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</si>
  <si>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</si>
  <si>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</si>
  <si>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</si>
  <si>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</si>
  <si>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</si>
  <si>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</si>
  <si>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</si>
  <si>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</si>
  <si>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</si>
  <si>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</si>
  <si>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</si>
  <si>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</si>
  <si>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</si>
  <si>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</si>
  <si>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</si>
  <si>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</si>
  <si>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Gamesz és önállóan műk. közint. támogatás értékű pe. átv. ö.:</t>
  </si>
  <si>
    <t>Gamesz és önállóan műk. közint. ÁHT-n kívüli műk. c. pe. átv.</t>
  </si>
  <si>
    <t>Gamesz és önállóan műk. köznt. működési c. pe. átv.összesen:</t>
  </si>
  <si>
    <t>Gamesz és önállóan műk. közintézm.</t>
  </si>
  <si>
    <t>II. GAMESZ és önállóan műk. közint. össz.:</t>
  </si>
  <si>
    <t>360000 Víztermelés,kezelés</t>
  </si>
  <si>
    <t>370000 Szennyvíz gy. tisztitás.</t>
  </si>
  <si>
    <t>412000 Lakó és n.lakó épü.épít.</t>
  </si>
  <si>
    <t>421100 Út - autópálya építése</t>
  </si>
  <si>
    <t>581100 Könyvkiadás</t>
  </si>
  <si>
    <t>581400 Folyóirat, idősz.kiad.</t>
  </si>
  <si>
    <t>631211Közutak, hidak üzemelt.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</si>
  <si>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</si>
  <si>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</si>
  <si>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</si>
  <si>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</si>
  <si>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</si>
  <si>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</si>
  <si>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</si>
  <si>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841114 Országgy képv.v.</t>
  </si>
  <si>
    <t>841115 Önk.képv.válsz.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</si>
  <si>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</si>
  <si>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</si>
  <si>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</si>
  <si>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</si>
  <si>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</si>
  <si>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</si>
  <si>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841126/2 Szervezési és j.oszt</t>
  </si>
  <si>
    <t>841126/3 Pályázati felad.</t>
  </si>
  <si>
    <t>841129 Önk. Tev. Pénzügyi ig.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</si>
  <si>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</si>
  <si>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</si>
  <si>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</si>
  <si>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</si>
  <si>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</si>
  <si>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</si>
  <si>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</si>
  <si>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</si>
  <si>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</si>
  <si>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</si>
  <si>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</si>
  <si>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</si>
  <si>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851011/1Óvodai nevelés Tag</t>
  </si>
  <si>
    <t>851011/2 Óvodai nevelés Sugár</t>
  </si>
  <si>
    <t>852000Ált. iskolai oktatás, nev.</t>
  </si>
  <si>
    <t>853111Gimnáziumi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</si>
  <si>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</si>
  <si>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</si>
  <si>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</si>
  <si>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</si>
  <si>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</si>
  <si>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</si>
  <si>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 xml:space="preserve">             Étkezési hozzájárulás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</si>
  <si>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</si>
  <si>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</si>
  <si>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</si>
  <si>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</si>
  <si>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</si>
  <si>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</si>
  <si>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883123 Temetési segély</t>
  </si>
  <si>
    <t>890441Közcélú foglalkoztatás</t>
  </si>
  <si>
    <t>931102 Sportint, sport léte.műk.</t>
  </si>
  <si>
    <t>Működési c. kiadások össz.:</t>
  </si>
  <si>
    <t>3.mell.16.5.2.a.1 pont</t>
  </si>
  <si>
    <t>Pedagógiai módszerek tám.min. alapf. okt. zeneművészeti ág. 8 hó</t>
  </si>
  <si>
    <t>3.mell.16.5.2.b.1 pont</t>
  </si>
  <si>
    <t>Pedagógiai módszerek tám.min. alapf. okt. szin-táncműv. ág. 8 hó</t>
  </si>
  <si>
    <t>3.mell.16.5.2.a.2 pont</t>
  </si>
  <si>
    <t>Pedagógiai módszerek tám. műv. alapfok. okt. zeneműv. 4 hó</t>
  </si>
  <si>
    <t>3.mell.16.5.2.b.2 pont</t>
  </si>
  <si>
    <t>Pedagógiai módszerek tám. műv. alapfok. okt. szín-táncműv. 4 hó</t>
  </si>
  <si>
    <t>3.mell.16.11.2.pont</t>
  </si>
  <si>
    <t>3.mell.16.6.2.b(3)2.pont</t>
  </si>
  <si>
    <t>3.mell.16.6.2.b(4)2.pont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</si>
</sst>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2"/>
      <name val="Arial CE"/>
      <family val="0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i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sz val="10"/>
      <color indexed="60"/>
      <name val="Times New Roman"/>
      <family val="1"/>
    </font>
    <font>
      <sz val="10"/>
      <color indexed="59"/>
      <name val="Times New Roman"/>
      <family val="1"/>
    </font>
    <font>
      <i/>
      <sz val="10"/>
      <color indexed="5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1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3" fontId="1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5" fillId="0" borderId="0" xfId="0" applyFont="1" applyBorder="1" applyAlignment="1">
      <alignment horizontal="left" vertical="center"/>
    </xf>
    <xf numFmtId="0" fontId="11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28" fillId="0" borderId="0" xfId="0" applyFont="1" applyAlignment="1">
      <alignment/>
    </xf>
    <xf numFmtId="3" fontId="20" fillId="0" borderId="0" xfId="0" applyNumberFormat="1" applyFont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3" fontId="6" fillId="0" borderId="0" xfId="20" applyNumberFormat="1" applyFont="1" applyBorder="1">
      <alignment/>
      <protection/>
    </xf>
    <xf numFmtId="0" fontId="20" fillId="0" borderId="0" xfId="0" applyFont="1" applyAlignment="1">
      <alignment/>
    </xf>
    <xf numFmtId="3" fontId="31" fillId="0" borderId="0" xfId="0" applyNumberFormat="1" applyFont="1" applyAlignment="1">
      <alignment/>
    </xf>
    <xf numFmtId="0" fontId="2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3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36" fillId="0" borderId="4" xfId="0" applyFont="1" applyBorder="1" applyAlignment="1">
      <alignment/>
    </xf>
    <xf numFmtId="0" fontId="36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36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37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1" fontId="1" fillId="0" borderId="0" xfId="0" applyNumberFormat="1" applyFont="1" applyBorder="1" applyAlignment="1" applyProtection="1">
      <alignment horizont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37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37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164" fontId="9" fillId="0" borderId="0" xfId="0" applyNumberFormat="1" applyFont="1" applyAlignment="1">
      <alignment/>
    </xf>
    <xf numFmtId="0" fontId="31" fillId="0" borderId="0" xfId="0" applyFont="1" applyAlignment="1">
      <alignment/>
    </xf>
    <xf numFmtId="3" fontId="28" fillId="0" borderId="0" xfId="0" applyNumberFormat="1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14" fontId="38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3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/>
    </xf>
    <xf numFmtId="0" fontId="3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5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9" fontId="17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5" fillId="0" borderId="0" xfId="0" applyFont="1" applyAlignment="1" quotePrefix="1">
      <alignment/>
    </xf>
    <xf numFmtId="0" fontId="21" fillId="0" borderId="0" xfId="0" applyFont="1" applyAlignment="1">
      <alignment/>
    </xf>
    <xf numFmtId="3" fontId="4" fillId="0" borderId="0" xfId="21" applyNumberFormat="1" applyFont="1" applyBorder="1">
      <alignment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 applyFill="1" applyAlignment="1">
      <alignment horizontal="left" vertical="center" wrapText="1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2" xfId="0" applyFont="1" applyBorder="1" applyAlignment="1">
      <alignment/>
    </xf>
    <xf numFmtId="3" fontId="11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0" xfId="21" applyFont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3" fontId="46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8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4" fillId="0" borderId="0" xfId="0" applyFont="1" applyBorder="1" applyAlignment="1">
      <alignment wrapText="1"/>
    </xf>
    <xf numFmtId="3" fontId="47" fillId="0" borderId="0" xfId="0" applyNumberFormat="1" applyFont="1" applyBorder="1" applyAlignment="1">
      <alignment/>
    </xf>
    <xf numFmtId="3" fontId="11" fillId="0" borderId="0" xfId="19" applyNumberFormat="1" applyFont="1" applyBorder="1">
      <alignment/>
      <protection/>
    </xf>
    <xf numFmtId="3" fontId="11" fillId="0" borderId="0" xfId="0" applyNumberFormat="1" applyFont="1" applyFill="1" applyAlignment="1">
      <alignment horizontal="right" vertical="center"/>
    </xf>
    <xf numFmtId="3" fontId="34" fillId="0" borderId="0" xfId="19" applyNumberFormat="1" applyFont="1" applyBorder="1">
      <alignment/>
      <protection/>
    </xf>
    <xf numFmtId="3" fontId="48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19" applyFont="1" applyBorder="1" applyAlignment="1">
      <alignment horizontal="left"/>
      <protection/>
    </xf>
    <xf numFmtId="3" fontId="11" fillId="0" borderId="0" xfId="19" applyNumberFormat="1" applyFont="1" applyFill="1" applyBorder="1">
      <alignment/>
      <protection/>
    </xf>
    <xf numFmtId="3" fontId="4" fillId="0" borderId="0" xfId="19" applyNumberFormat="1" applyFont="1" applyBorder="1">
      <alignment/>
      <protection/>
    </xf>
    <xf numFmtId="3" fontId="21" fillId="0" borderId="0" xfId="19" applyNumberFormat="1" applyFont="1" applyBorder="1">
      <alignment/>
      <protection/>
    </xf>
    <xf numFmtId="3" fontId="19" fillId="0" borderId="0" xfId="19" applyNumberFormat="1" applyFont="1" applyBorder="1">
      <alignment/>
      <protection/>
    </xf>
    <xf numFmtId="0" fontId="49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3" fontId="5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5" xfId="19" applyNumberFormat="1" applyFont="1" applyBorder="1">
      <alignment/>
      <protection/>
    </xf>
    <xf numFmtId="3" fontId="34" fillId="0" borderId="15" xfId="19" applyNumberFormat="1" applyFont="1" applyBorder="1">
      <alignment/>
      <protection/>
    </xf>
    <xf numFmtId="3" fontId="19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14" fontId="11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51" fillId="0" borderId="0" xfId="0" applyNumberFormat="1" applyFont="1" applyAlignment="1">
      <alignment horizontal="right"/>
    </xf>
    <xf numFmtId="3" fontId="5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 wrapText="1"/>
    </xf>
    <xf numFmtId="3" fontId="51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/>
    </xf>
    <xf numFmtId="3" fontId="4" fillId="0" borderId="0" xfId="21" applyNumberFormat="1" applyFont="1" applyBorder="1" applyAlignment="1">
      <alignment horizontal="center" textRotation="90"/>
      <protection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11" fillId="0" borderId="0" xfId="21" applyNumberFormat="1" applyFont="1">
      <alignment/>
      <protection/>
    </xf>
    <xf numFmtId="172" fontId="4" fillId="0" borderId="0" xfId="21" applyNumberFormat="1" applyFont="1">
      <alignment/>
      <protection/>
    </xf>
    <xf numFmtId="0" fontId="4" fillId="0" borderId="1" xfId="21" applyFont="1" applyBorder="1" applyAlignment="1">
      <alignment horizontal="center" textRotation="90"/>
      <protection/>
    </xf>
    <xf numFmtId="0" fontId="4" fillId="0" borderId="1" xfId="21" applyFont="1" applyBorder="1" applyAlignment="1">
      <alignment horizontal="center" vertical="center"/>
      <protection/>
    </xf>
    <xf numFmtId="0" fontId="11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3" fontId="11" fillId="0" borderId="0" xfId="21" applyNumberFormat="1" applyFont="1" applyAlignment="1">
      <alignment horizontal="right" vertic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4" fillId="0" borderId="1" xfId="21" applyNumberFormat="1" applyFont="1" applyBorder="1" applyAlignment="1">
      <alignment horizontal="center" textRotation="90"/>
      <protection/>
    </xf>
    <xf numFmtId="3" fontId="0" fillId="0" borderId="1" xfId="0" applyNumberFormat="1" applyFont="1" applyBorder="1" applyAlignment="1">
      <alignment horizontal="center" vertical="center"/>
    </xf>
    <xf numFmtId="3" fontId="4" fillId="0" borderId="0" xfId="21" applyNumberFormat="1" applyFont="1" applyBorder="1" applyAlignment="1">
      <alignment horizontal="center"/>
      <protection/>
    </xf>
    <xf numFmtId="3" fontId="4" fillId="0" borderId="0" xfId="21" applyNumberFormat="1" applyFont="1" applyAlignment="1">
      <alignment horizontal="center"/>
      <protection/>
    </xf>
    <xf numFmtId="3" fontId="11" fillId="0" borderId="0" xfId="21" applyNumberFormat="1" applyFont="1" applyAlignment="1">
      <alignment horizontal="right"/>
      <protection/>
    </xf>
    <xf numFmtId="3" fontId="35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5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reczkyne\Local%20Settings\Temporary%20Internet%20Files\OLK1E\2010%20%20ktgv-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önk"/>
      <sheetName val="m-főbb jogcím"/>
      <sheetName val="egyensúly"/>
      <sheetName val="felh. bev. int"/>
      <sheetName val="felh. bev."/>
      <sheetName val="műk.bev. int."/>
      <sheetName val="m.c.bev PH szf."/>
      <sheetName val="sajátos műk.bev"/>
      <sheetName val="normatíva"/>
      <sheetName val="tám, végl. pe.átv"/>
      <sheetName val="felh. kiad. int."/>
      <sheetName val="felhalm. kiad."/>
      <sheetName val="műk. és egéb kiad. int."/>
      <sheetName val="m.c.kiad. PH szf."/>
      <sheetName val="tartalék"/>
      <sheetName val="m-ph"/>
      <sheetName val="int-összesen"/>
      <sheetName val="m-gamesz "/>
      <sheetName val="m-Bibó "/>
      <sheetName val="m-Illyés "/>
      <sheetName val="m-ovoda "/>
      <sheetName val="m-Teréz A "/>
      <sheetName val="m-Festetics"/>
      <sheetName val="likvid"/>
      <sheetName val="likvid int"/>
      <sheetName val="int.tám"/>
      <sheetName val="gördülő"/>
      <sheetName val="létszám"/>
      <sheetName val="vagyonmérleg"/>
      <sheetName val="kötváll."/>
      <sheetName val="közvetett t."/>
      <sheetName val="hitelállomány"/>
      <sheetName val="rend. felsor"/>
      <sheetName val="mc. pe. átad"/>
      <sheetName val="ellátottak"/>
      <sheetName val="Gamesz műk bev szf"/>
      <sheetName val="műkc.kiad"/>
      <sheetName val="Gamesz műk.kiad.szf"/>
      <sheetName val="fedezet nélk beruh."/>
      <sheetName val="pályázat"/>
    </sheetNames>
    <sheetDataSet>
      <sheetData sheetId="37">
        <row r="28">
          <cell r="H28">
            <v>0</v>
          </cell>
          <cell r="I28">
            <v>0</v>
          </cell>
        </row>
        <row r="35">
          <cell r="H35">
            <v>0</v>
          </cell>
          <cell r="I35">
            <v>1200</v>
          </cell>
        </row>
        <row r="47">
          <cell r="H47">
            <v>0</v>
          </cell>
        </row>
        <row r="51">
          <cell r="H51">
            <v>0</v>
          </cell>
          <cell r="I51">
            <v>0</v>
          </cell>
        </row>
        <row r="64">
          <cell r="H64">
            <v>0</v>
          </cell>
          <cell r="I64">
            <v>0</v>
          </cell>
        </row>
        <row r="77">
          <cell r="I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69"/>
  <sheetViews>
    <sheetView workbookViewId="0" topLeftCell="A1">
      <selection activeCell="D16" sqref="D1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1411</v>
      </c>
      <c r="H1" s="498"/>
    </row>
    <row r="2" spans="1:10" s="305" customFormat="1" ht="12.75">
      <c r="A2" s="496" t="s">
        <v>1197</v>
      </c>
      <c r="B2" s="497"/>
      <c r="C2" s="497"/>
      <c r="D2" s="497"/>
      <c r="E2" s="497"/>
      <c r="F2" s="497"/>
      <c r="G2" s="497"/>
      <c r="H2" s="497"/>
      <c r="I2" s="367"/>
      <c r="J2" s="367"/>
    </row>
    <row r="3" spans="1:10" s="305" customFormat="1" ht="12.75">
      <c r="A3" s="496" t="s">
        <v>1144</v>
      </c>
      <c r="B3" s="497"/>
      <c r="C3" s="497"/>
      <c r="D3" s="497"/>
      <c r="E3" s="497"/>
      <c r="F3" s="497"/>
      <c r="G3" s="497"/>
      <c r="H3" s="497"/>
      <c r="I3" s="367"/>
      <c r="J3" s="367"/>
    </row>
    <row r="4" spans="1:10" s="305" customFormat="1" ht="12.75">
      <c r="A4" s="496" t="s">
        <v>244</v>
      </c>
      <c r="B4" s="497"/>
      <c r="C4" s="497"/>
      <c r="D4" s="497"/>
      <c r="E4" s="497"/>
      <c r="F4" s="497"/>
      <c r="G4" s="497"/>
      <c r="H4" s="497"/>
      <c r="I4" s="367"/>
      <c r="J4" s="367"/>
    </row>
    <row r="5" spans="1:10" s="305" customFormat="1" ht="12.75">
      <c r="A5" s="496" t="s">
        <v>368</v>
      </c>
      <c r="B5" s="497"/>
      <c r="C5" s="497"/>
      <c r="D5" s="497"/>
      <c r="E5" s="497"/>
      <c r="F5" s="497"/>
      <c r="G5" s="497"/>
      <c r="H5" s="497"/>
      <c r="I5" s="367"/>
      <c r="J5" s="367"/>
    </row>
    <row r="6" spans="1:8" s="341" customFormat="1" ht="29.25" customHeight="1">
      <c r="A6" s="57" t="s">
        <v>623</v>
      </c>
      <c r="B6" s="7" t="s">
        <v>1647</v>
      </c>
      <c r="C6" s="7" t="s">
        <v>245</v>
      </c>
      <c r="D6" s="171" t="s">
        <v>246</v>
      </c>
      <c r="E6" s="57" t="s">
        <v>624</v>
      </c>
      <c r="F6" s="7" t="s">
        <v>1647</v>
      </c>
      <c r="G6" s="7" t="s">
        <v>245</v>
      </c>
      <c r="H6" s="7" t="s">
        <v>246</v>
      </c>
    </row>
    <row r="7" spans="1:8" ht="12.75">
      <c r="A7" s="173" t="s">
        <v>247</v>
      </c>
      <c r="B7" s="77"/>
      <c r="C7" s="77"/>
      <c r="D7" s="353"/>
      <c r="E7" s="342" t="s">
        <v>264</v>
      </c>
      <c r="F7" s="77"/>
      <c r="G7" s="77"/>
      <c r="H7" s="77"/>
    </row>
    <row r="8" spans="1:8" ht="12.75">
      <c r="A8" s="61" t="s">
        <v>248</v>
      </c>
      <c r="B8" s="62">
        <v>307296</v>
      </c>
      <c r="C8" s="62">
        <v>385553</v>
      </c>
      <c r="D8" s="354">
        <v>269402</v>
      </c>
      <c r="E8" s="343" t="s">
        <v>265</v>
      </c>
      <c r="F8" s="62">
        <v>921076</v>
      </c>
      <c r="G8" s="62">
        <v>894231</v>
      </c>
      <c r="H8" s="62">
        <v>898531</v>
      </c>
    </row>
    <row r="9" spans="1:8" ht="12.75">
      <c r="A9" s="61" t="s">
        <v>249</v>
      </c>
      <c r="B9" s="62">
        <v>825223</v>
      </c>
      <c r="C9" s="62">
        <v>830600</v>
      </c>
      <c r="D9" s="354">
        <v>864258</v>
      </c>
      <c r="E9" s="343" t="s">
        <v>266</v>
      </c>
      <c r="F9" s="62">
        <v>264082</v>
      </c>
      <c r="G9" s="62">
        <v>242254</v>
      </c>
      <c r="H9" s="62">
        <v>216239</v>
      </c>
    </row>
    <row r="10" spans="1:8" ht="12.75">
      <c r="A10" s="61" t="s">
        <v>250</v>
      </c>
      <c r="B10" s="62"/>
      <c r="C10" s="62"/>
      <c r="D10" s="354"/>
      <c r="E10" s="343" t="s">
        <v>1873</v>
      </c>
      <c r="F10" s="62">
        <v>456510</v>
      </c>
      <c r="G10" s="62">
        <v>511949</v>
      </c>
      <c r="H10" s="62">
        <v>572200</v>
      </c>
    </row>
    <row r="11" spans="1:8" ht="12.75">
      <c r="A11" s="61" t="s">
        <v>251</v>
      </c>
      <c r="B11" s="62">
        <v>888643</v>
      </c>
      <c r="C11" s="62">
        <v>850530</v>
      </c>
      <c r="D11" s="354">
        <v>554079</v>
      </c>
      <c r="E11" s="17" t="s">
        <v>1765</v>
      </c>
      <c r="F11" s="17">
        <v>13631</v>
      </c>
      <c r="G11" s="17">
        <v>11931</v>
      </c>
      <c r="H11" s="17">
        <v>10000</v>
      </c>
    </row>
    <row r="12" spans="1:8" ht="12.75">
      <c r="A12" s="61" t="s">
        <v>252</v>
      </c>
      <c r="B12" s="62">
        <v>65067</v>
      </c>
      <c r="C12" s="62">
        <v>95809</v>
      </c>
      <c r="D12" s="354">
        <v>153670</v>
      </c>
      <c r="E12" s="343" t="s">
        <v>1874</v>
      </c>
      <c r="F12" s="62">
        <v>49079</v>
      </c>
      <c r="G12" s="62">
        <v>50091</v>
      </c>
      <c r="H12" s="62">
        <v>43821</v>
      </c>
    </row>
    <row r="13" spans="1:8" ht="12.75">
      <c r="A13" s="61" t="s">
        <v>253</v>
      </c>
      <c r="B13" s="62">
        <v>4444</v>
      </c>
      <c r="C13" s="62">
        <v>9228</v>
      </c>
      <c r="D13" s="354">
        <v>3500</v>
      </c>
      <c r="E13" s="343" t="s">
        <v>1875</v>
      </c>
      <c r="F13" s="62">
        <v>82280</v>
      </c>
      <c r="G13" s="62">
        <v>91796</v>
      </c>
      <c r="H13" s="62">
        <v>77955</v>
      </c>
    </row>
    <row r="14" spans="1:8" ht="12.75">
      <c r="A14" s="65" t="s">
        <v>254</v>
      </c>
      <c r="B14" s="66">
        <f>SUM(B11:B13)</f>
        <v>958154</v>
      </c>
      <c r="C14" s="66">
        <f>SUM(C11:C13)</f>
        <v>955567</v>
      </c>
      <c r="D14" s="355">
        <f>SUM(D11:D13)</f>
        <v>711249</v>
      </c>
      <c r="E14" s="343" t="s">
        <v>1876</v>
      </c>
      <c r="F14" s="62">
        <v>2439</v>
      </c>
      <c r="G14" s="62">
        <v>2182</v>
      </c>
      <c r="H14" s="62">
        <v>2500</v>
      </c>
    </row>
    <row r="15" spans="1:8" s="346" customFormat="1" ht="13.5">
      <c r="A15" s="65"/>
      <c r="B15" s="66"/>
      <c r="C15" s="66"/>
      <c r="D15" s="355"/>
      <c r="E15" s="343" t="s">
        <v>1877</v>
      </c>
      <c r="F15" s="62">
        <v>30809</v>
      </c>
      <c r="G15" s="62">
        <v>35406</v>
      </c>
      <c r="H15" s="62">
        <v>35147</v>
      </c>
    </row>
    <row r="16" spans="1:8" ht="13.5">
      <c r="A16" s="392" t="s">
        <v>255</v>
      </c>
      <c r="B16" s="356">
        <f>SUM(B8:B9,B14)</f>
        <v>2090673</v>
      </c>
      <c r="C16" s="356">
        <f>SUM(C8:C9,C14)</f>
        <v>2171720</v>
      </c>
      <c r="D16" s="393">
        <f>SUM(D8:D9,D14)</f>
        <v>1844909</v>
      </c>
      <c r="E16" s="394" t="s">
        <v>1901</v>
      </c>
      <c r="F16" s="356">
        <f>F8+F9+F10+F12+F13+F14+F15</f>
        <v>1806275</v>
      </c>
      <c r="G16" s="356">
        <f>G8+G9+G10+G12+G13+G14+G15</f>
        <v>1827909</v>
      </c>
      <c r="H16" s="356">
        <f>H8+H9+H10+H12+H13+H14+H15</f>
        <v>1846393</v>
      </c>
    </row>
    <row r="17" spans="1:8" ht="12.75">
      <c r="A17" s="64" t="s">
        <v>256</v>
      </c>
      <c r="B17" s="62"/>
      <c r="C17" s="62"/>
      <c r="D17" s="354"/>
      <c r="E17" s="344" t="s">
        <v>1879</v>
      </c>
      <c r="F17" s="62"/>
      <c r="G17" s="62"/>
      <c r="H17" s="62"/>
    </row>
    <row r="18" spans="1:8" ht="12.75">
      <c r="A18" s="61" t="s">
        <v>257</v>
      </c>
      <c r="B18" s="62">
        <v>23289</v>
      </c>
      <c r="C18" s="62">
        <v>5744</v>
      </c>
      <c r="D18" s="354">
        <v>21142</v>
      </c>
      <c r="E18" s="343" t="s">
        <v>1880</v>
      </c>
      <c r="F18" s="62">
        <v>22674</v>
      </c>
      <c r="G18" s="62">
        <v>47522</v>
      </c>
      <c r="H18" s="62">
        <v>66400</v>
      </c>
    </row>
    <row r="19" spans="1:8" ht="12.75">
      <c r="A19" s="61" t="s">
        <v>258</v>
      </c>
      <c r="B19" s="62">
        <v>1323</v>
      </c>
      <c r="C19" s="62">
        <v>1575</v>
      </c>
      <c r="D19" s="354">
        <v>1575</v>
      </c>
      <c r="E19" s="343" t="s">
        <v>1881</v>
      </c>
      <c r="F19" s="62">
        <v>137434</v>
      </c>
      <c r="G19" s="62">
        <v>98875</v>
      </c>
      <c r="H19" s="62">
        <v>1168014</v>
      </c>
    </row>
    <row r="20" spans="1:8" ht="12.75">
      <c r="A20" s="61" t="s">
        <v>259</v>
      </c>
      <c r="B20" s="62">
        <v>218</v>
      </c>
      <c r="C20" s="62">
        <v>471</v>
      </c>
      <c r="D20" s="354">
        <v>400</v>
      </c>
      <c r="E20" s="343" t="s">
        <v>1882</v>
      </c>
      <c r="F20" s="62">
        <v>4800</v>
      </c>
      <c r="G20" s="62">
        <v>7543</v>
      </c>
      <c r="H20" s="62">
        <v>13464</v>
      </c>
    </row>
    <row r="21" spans="1:8" ht="12.75">
      <c r="A21" s="61" t="s">
        <v>260</v>
      </c>
      <c r="B21" s="62">
        <v>3668</v>
      </c>
      <c r="C21" s="62">
        <v>8279</v>
      </c>
      <c r="D21" s="354">
        <v>517448</v>
      </c>
      <c r="E21" s="343" t="s">
        <v>1883</v>
      </c>
      <c r="F21" s="62">
        <v>10760</v>
      </c>
      <c r="G21" s="62">
        <v>2210</v>
      </c>
      <c r="H21" s="62">
        <v>2250</v>
      </c>
    </row>
    <row r="22" spans="1:8" ht="12.75">
      <c r="A22" s="61" t="s">
        <v>261</v>
      </c>
      <c r="B22" s="62">
        <v>5032</v>
      </c>
      <c r="C22" s="62"/>
      <c r="D22" s="354"/>
      <c r="E22" s="343" t="s">
        <v>1884</v>
      </c>
      <c r="F22" s="62">
        <v>1600</v>
      </c>
      <c r="G22" s="62">
        <v>4000</v>
      </c>
      <c r="H22" s="62">
        <v>10600</v>
      </c>
    </row>
    <row r="23" spans="1:8" ht="12.75">
      <c r="A23" s="61" t="s">
        <v>262</v>
      </c>
      <c r="B23" s="62">
        <v>4159</v>
      </c>
      <c r="C23" s="62">
        <v>3971</v>
      </c>
      <c r="D23" s="354">
        <v>3506</v>
      </c>
      <c r="E23" s="343"/>
      <c r="F23" s="62"/>
      <c r="G23" s="62"/>
      <c r="H23" s="62"/>
    </row>
    <row r="24" spans="1:8" s="346" customFormat="1" ht="13.5">
      <c r="A24" s="61" t="s">
        <v>263</v>
      </c>
      <c r="B24" s="62">
        <v>8166</v>
      </c>
      <c r="C24" s="62">
        <v>20599</v>
      </c>
      <c r="D24" s="354"/>
      <c r="E24" s="343"/>
      <c r="F24" s="62"/>
      <c r="G24" s="62"/>
      <c r="H24" s="62"/>
    </row>
    <row r="25" spans="1:8" ht="13.5">
      <c r="A25" s="392" t="s">
        <v>66</v>
      </c>
      <c r="B25" s="356">
        <f>SUM(B18:B24)</f>
        <v>45855</v>
      </c>
      <c r="C25" s="356">
        <f>SUM(C18:C24)</f>
        <v>40639</v>
      </c>
      <c r="D25" s="393">
        <f>SUM(D18:D24)</f>
        <v>544071</v>
      </c>
      <c r="E25" s="394" t="s">
        <v>701</v>
      </c>
      <c r="F25" s="356">
        <f>SUM(F18:F22)</f>
        <v>177268</v>
      </c>
      <c r="G25" s="356">
        <f>SUM(G18:G22)</f>
        <v>160150</v>
      </c>
      <c r="H25" s="356">
        <f>SUM(H18:H22)</f>
        <v>1260728</v>
      </c>
    </row>
    <row r="26" spans="1:8" s="89" customFormat="1" ht="12.75">
      <c r="A26" s="64" t="s">
        <v>1878</v>
      </c>
      <c r="B26" s="63">
        <f>SUM(B16,B25)</f>
        <v>2136528</v>
      </c>
      <c r="C26" s="63">
        <f>SUM(C16,C25)</f>
        <v>2212359</v>
      </c>
      <c r="D26" s="357">
        <f>SUM(D16,D25)</f>
        <v>2388980</v>
      </c>
      <c r="E26" s="344" t="s">
        <v>1885</v>
      </c>
      <c r="F26" s="63">
        <f>SUM(F16,F25)</f>
        <v>1983543</v>
      </c>
      <c r="G26" s="63">
        <f>SUM(G16,G25)</f>
        <v>1988059</v>
      </c>
      <c r="H26" s="63">
        <f>SUM(H16,H25)</f>
        <v>3107121</v>
      </c>
    </row>
    <row r="27" spans="1:8" ht="12.75">
      <c r="A27" s="64" t="s">
        <v>203</v>
      </c>
      <c r="B27" s="63">
        <f>B26-F26</f>
        <v>152985</v>
      </c>
      <c r="C27" s="63">
        <f>C26-G26</f>
        <v>224300</v>
      </c>
      <c r="D27" s="357">
        <f>D26-H26</f>
        <v>-718141</v>
      </c>
      <c r="E27" s="344"/>
      <c r="F27" s="63"/>
      <c r="G27" s="63"/>
      <c r="H27" s="63"/>
    </row>
    <row r="28" spans="1:5" ht="12.75">
      <c r="A28" s="17" t="s">
        <v>674</v>
      </c>
      <c r="D28" s="354">
        <v>8516</v>
      </c>
      <c r="E28" s="343"/>
    </row>
    <row r="29" spans="1:5" ht="12.75">
      <c r="A29" s="17" t="s">
        <v>883</v>
      </c>
      <c r="D29" s="354">
        <v>-726657</v>
      </c>
      <c r="E29" s="343"/>
    </row>
    <row r="30" spans="1:8" ht="12.75">
      <c r="A30" s="64" t="s">
        <v>1462</v>
      </c>
      <c r="B30" s="62"/>
      <c r="C30" s="62"/>
      <c r="D30" s="354"/>
      <c r="E30" s="344" t="s">
        <v>869</v>
      </c>
      <c r="F30" s="63"/>
      <c r="G30" s="63"/>
      <c r="H30" s="63"/>
    </row>
    <row r="31" spans="1:8" ht="12.75">
      <c r="A31" s="61" t="s">
        <v>554</v>
      </c>
      <c r="B31" s="62">
        <v>258534</v>
      </c>
      <c r="C31" s="62">
        <v>284403</v>
      </c>
      <c r="D31" s="354">
        <v>404067</v>
      </c>
      <c r="E31" s="343" t="s">
        <v>1382</v>
      </c>
      <c r="F31" s="62"/>
      <c r="G31" s="62"/>
      <c r="H31" s="62"/>
    </row>
    <row r="32" spans="1:8" ht="13.5" customHeight="1">
      <c r="A32" s="61" t="s">
        <v>555</v>
      </c>
      <c r="B32" s="62">
        <v>12141</v>
      </c>
      <c r="C32" s="62">
        <v>788261</v>
      </c>
      <c r="D32" s="354">
        <v>864817</v>
      </c>
      <c r="E32" s="343" t="s">
        <v>1815</v>
      </c>
      <c r="F32" s="62"/>
      <c r="G32" s="62"/>
      <c r="H32" s="62">
        <v>87000</v>
      </c>
    </row>
    <row r="33" spans="1:8" ht="13.5" customHeight="1">
      <c r="A33" s="61"/>
      <c r="B33" s="62"/>
      <c r="C33" s="62"/>
      <c r="D33" s="354"/>
      <c r="E33" s="343" t="s">
        <v>1816</v>
      </c>
      <c r="F33" s="62"/>
      <c r="G33" s="62"/>
      <c r="H33" s="62">
        <v>386850</v>
      </c>
    </row>
    <row r="34" spans="1:8" ht="12.75">
      <c r="A34" s="61"/>
      <c r="B34" s="62"/>
      <c r="C34" s="62"/>
      <c r="D34" s="354"/>
      <c r="E34" s="395" t="s">
        <v>1383</v>
      </c>
      <c r="F34" s="66"/>
      <c r="G34" s="66"/>
      <c r="H34" s="66">
        <f>SUM(H32:H33)</f>
        <v>473850</v>
      </c>
    </row>
    <row r="35" spans="1:8" ht="12.75">
      <c r="A35" s="61"/>
      <c r="B35" s="62"/>
      <c r="C35" s="62"/>
      <c r="D35" s="354"/>
      <c r="E35" s="343" t="s">
        <v>1814</v>
      </c>
      <c r="F35" s="62"/>
      <c r="G35" s="62"/>
      <c r="H35" s="62">
        <v>48813</v>
      </c>
    </row>
    <row r="36" spans="1:8" ht="12.75">
      <c r="A36" s="64" t="s">
        <v>1444</v>
      </c>
      <c r="B36" s="63">
        <f>SUM(B31:B32)</f>
        <v>270675</v>
      </c>
      <c r="C36" s="63">
        <f>SUM(C31:C32)</f>
        <v>1072664</v>
      </c>
      <c r="D36" s="357">
        <f>SUM(D31:D32)</f>
        <v>1268884</v>
      </c>
      <c r="E36" s="344" t="s">
        <v>1387</v>
      </c>
      <c r="F36" s="63">
        <f>F34+F35</f>
        <v>0</v>
      </c>
      <c r="G36" s="63">
        <f>G34+G35</f>
        <v>0</v>
      </c>
      <c r="H36" s="63">
        <f>H34+H35</f>
        <v>522663</v>
      </c>
    </row>
    <row r="37" spans="1:8" ht="25.5">
      <c r="A37" s="396" t="s">
        <v>1777</v>
      </c>
      <c r="B37" s="63"/>
      <c r="C37" s="63"/>
      <c r="D37" s="357">
        <f>D36+D27</f>
        <v>550743</v>
      </c>
      <c r="E37" s="344"/>
      <c r="F37" s="63"/>
      <c r="G37" s="63"/>
      <c r="H37" s="63"/>
    </row>
    <row r="38" spans="1:4" s="89" customFormat="1" ht="12.75">
      <c r="A38" s="61" t="s">
        <v>645</v>
      </c>
      <c r="B38" s="62"/>
      <c r="C38" s="62"/>
      <c r="D38" s="354">
        <f>D32+D29</f>
        <v>138160</v>
      </c>
    </row>
    <row r="39" spans="1:4" s="89" customFormat="1" ht="12.75">
      <c r="A39" s="61" t="s">
        <v>646</v>
      </c>
      <c r="B39" s="62"/>
      <c r="C39" s="62"/>
      <c r="D39" s="354">
        <f>D31+D28</f>
        <v>412583</v>
      </c>
    </row>
    <row r="40" spans="1:8" ht="12.75">
      <c r="A40" s="64" t="s">
        <v>1442</v>
      </c>
      <c r="B40" s="62"/>
      <c r="C40" s="62"/>
      <c r="D40" s="354"/>
      <c r="E40" s="344" t="s">
        <v>874</v>
      </c>
      <c r="F40" s="62"/>
      <c r="G40" s="62"/>
      <c r="H40" s="62"/>
    </row>
    <row r="41" spans="1:8" ht="12.75">
      <c r="A41" s="61" t="s">
        <v>1441</v>
      </c>
      <c r="B41" s="62">
        <v>9420</v>
      </c>
      <c r="C41" s="62">
        <v>9420</v>
      </c>
      <c r="D41" s="354">
        <v>9420</v>
      </c>
      <c r="E41" s="343" t="s">
        <v>1384</v>
      </c>
      <c r="F41" s="61">
        <v>37500</v>
      </c>
      <c r="G41" s="61">
        <v>37500</v>
      </c>
      <c r="H41" s="61">
        <v>37500</v>
      </c>
    </row>
    <row r="42" spans="1:8" ht="12.75">
      <c r="A42" s="61" t="s">
        <v>1463</v>
      </c>
      <c r="B42" s="62">
        <v>22605</v>
      </c>
      <c r="C42" s="62"/>
      <c r="D42" s="354"/>
      <c r="E42" s="343" t="s">
        <v>1386</v>
      </c>
      <c r="F42" s="61"/>
      <c r="G42" s="61">
        <v>800000</v>
      </c>
      <c r="H42" s="61"/>
    </row>
    <row r="43" spans="1:8" ht="12.75">
      <c r="A43" s="64" t="s">
        <v>1388</v>
      </c>
      <c r="B43" s="63">
        <f>SUM(B41:B42)</f>
        <v>32025</v>
      </c>
      <c r="C43" s="63">
        <f>SUM(C41:C42)</f>
        <v>9420</v>
      </c>
      <c r="D43" s="357">
        <f>SUM(D41:D42)</f>
        <v>9420</v>
      </c>
      <c r="E43" s="344" t="s">
        <v>1760</v>
      </c>
      <c r="F43" s="64">
        <f>SUM(F41:F42)</f>
        <v>37500</v>
      </c>
      <c r="G43" s="64">
        <f>SUM(G41:G42)</f>
        <v>837500</v>
      </c>
      <c r="H43" s="64">
        <f>SUM(H41:H42)</f>
        <v>37500</v>
      </c>
    </row>
    <row r="44" spans="1:8" ht="12.75">
      <c r="A44" s="64" t="s">
        <v>1443</v>
      </c>
      <c r="B44" s="63">
        <f>B26+B36+B43</f>
        <v>2439228</v>
      </c>
      <c r="C44" s="63">
        <f>C26+C36+C43</f>
        <v>3294443</v>
      </c>
      <c r="D44" s="357">
        <f>D26+D36+D43</f>
        <v>3667284</v>
      </c>
      <c r="E44" s="344" t="s">
        <v>875</v>
      </c>
      <c r="F44" s="63">
        <f>F26+F43+F36</f>
        <v>2021043</v>
      </c>
      <c r="G44" s="63">
        <f>G26+G43+G36</f>
        <v>2825559</v>
      </c>
      <c r="H44" s="63">
        <f>H26+H43+H36</f>
        <v>3667284</v>
      </c>
    </row>
    <row r="45" spans="1:8" ht="12.75">
      <c r="A45" s="89"/>
      <c r="B45" s="122"/>
      <c r="C45" s="122"/>
      <c r="D45" s="122"/>
      <c r="E45" s="89"/>
      <c r="F45" s="122"/>
      <c r="G45" s="122"/>
      <c r="H45" s="122"/>
    </row>
    <row r="46" spans="2:4" ht="12.75">
      <c r="B46" s="123"/>
      <c r="C46" s="123"/>
      <c r="D46" s="123"/>
    </row>
    <row r="47" spans="2:4" ht="12.75">
      <c r="B47" s="123"/>
      <c r="C47" s="123"/>
      <c r="D47" s="123"/>
    </row>
    <row r="48" spans="2:4" ht="12.75">
      <c r="B48" s="123"/>
      <c r="C48" s="123"/>
      <c r="D48" s="123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</sheetData>
  <mergeCells count="5">
    <mergeCell ref="A5:H5"/>
    <mergeCell ref="G1:H1"/>
    <mergeCell ref="A2:H2"/>
    <mergeCell ref="A3:H3"/>
    <mergeCell ref="A4:H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225"/>
  <sheetViews>
    <sheetView workbookViewId="0" topLeftCell="B163">
      <selection activeCell="D25" sqref="D25:D26"/>
    </sheetView>
  </sheetViews>
  <sheetFormatPr defaultColWidth="9.140625" defaultRowHeight="12.75"/>
  <cols>
    <col min="1" max="1" width="18.8515625" style="1" customWidth="1"/>
    <col min="2" max="2" width="60.00390625" style="1" customWidth="1"/>
    <col min="3" max="3" width="6.8515625" style="31" customWidth="1"/>
    <col min="4" max="4" width="12.421875" style="1" customWidth="1"/>
    <col min="5" max="5" width="11.28125" style="1" customWidth="1"/>
    <col min="6" max="6" width="8.140625" style="1" customWidth="1"/>
    <col min="7" max="7" width="9.421875" style="1" customWidth="1"/>
    <col min="8" max="8" width="10.421875" style="1" customWidth="1"/>
    <col min="9" max="9" width="6.421875" style="1" bestFit="1" customWidth="1"/>
    <col min="10" max="16384" width="9.140625" style="1" customWidth="1"/>
  </cols>
  <sheetData>
    <row r="1" spans="1:9" ht="15.75">
      <c r="A1" s="15"/>
      <c r="B1" s="15"/>
      <c r="C1" s="133"/>
      <c r="D1" s="15"/>
      <c r="E1" s="15"/>
      <c r="F1" s="15"/>
      <c r="G1" s="523" t="s">
        <v>510</v>
      </c>
      <c r="H1" s="520"/>
      <c r="I1" s="520"/>
    </row>
    <row r="2" spans="1:9" ht="15.75">
      <c r="A2" s="521" t="s">
        <v>1197</v>
      </c>
      <c r="B2" s="521"/>
      <c r="C2" s="521"/>
      <c r="D2" s="521"/>
      <c r="E2" s="521"/>
      <c r="F2" s="521"/>
      <c r="G2" s="521"/>
      <c r="H2" s="521"/>
      <c r="I2" s="521"/>
    </row>
    <row r="3" spans="1:9" ht="15.75">
      <c r="A3" s="521" t="s">
        <v>1144</v>
      </c>
      <c r="B3" s="521"/>
      <c r="C3" s="521"/>
      <c r="D3" s="521"/>
      <c r="E3" s="521"/>
      <c r="F3" s="521"/>
      <c r="G3" s="521"/>
      <c r="H3" s="521"/>
      <c r="I3" s="521"/>
    </row>
    <row r="4" spans="1:9" ht="15.75">
      <c r="A4" s="521" t="s">
        <v>129</v>
      </c>
      <c r="B4" s="521"/>
      <c r="C4" s="521"/>
      <c r="D4" s="521"/>
      <c r="E4" s="521"/>
      <c r="F4" s="521"/>
      <c r="G4" s="521"/>
      <c r="H4" s="521"/>
      <c r="I4" s="521"/>
    </row>
    <row r="5" spans="1:9" ht="15.75">
      <c r="A5" s="3"/>
      <c r="B5" s="3"/>
      <c r="C5" s="33"/>
      <c r="D5" s="3"/>
      <c r="E5" s="3"/>
      <c r="F5" s="480"/>
      <c r="G5" s="480"/>
      <c r="H5" s="480"/>
      <c r="I5" s="480"/>
    </row>
    <row r="6" spans="1:9" ht="15" customHeight="1">
      <c r="A6" s="525" t="s">
        <v>130</v>
      </c>
      <c r="B6" s="494" t="s">
        <v>1328</v>
      </c>
      <c r="C6" s="495"/>
      <c r="D6" s="488" t="s">
        <v>1628</v>
      </c>
      <c r="E6" s="489"/>
      <c r="F6" s="489"/>
      <c r="G6" s="490"/>
      <c r="H6" s="503" t="s">
        <v>1121</v>
      </c>
      <c r="I6" s="491"/>
    </row>
    <row r="7" spans="1:9" ht="15" customHeight="1">
      <c r="A7" s="492"/>
      <c r="B7" s="484"/>
      <c r="C7" s="485"/>
      <c r="D7" s="478" t="s">
        <v>131</v>
      </c>
      <c r="E7" s="515" t="s">
        <v>132</v>
      </c>
      <c r="F7" s="515" t="s">
        <v>133</v>
      </c>
      <c r="G7" s="515" t="s">
        <v>1</v>
      </c>
      <c r="H7" s="504"/>
      <c r="I7" s="477"/>
    </row>
    <row r="8" spans="1:9" ht="25.5" customHeight="1">
      <c r="A8" s="493"/>
      <c r="B8" s="486"/>
      <c r="C8" s="487"/>
      <c r="D8" s="479"/>
      <c r="E8" s="516"/>
      <c r="F8" s="516"/>
      <c r="G8" s="516"/>
      <c r="H8" s="7" t="s">
        <v>134</v>
      </c>
      <c r="I8" s="57" t="s">
        <v>135</v>
      </c>
    </row>
    <row r="9" spans="1:9" ht="15.75">
      <c r="A9" s="18"/>
      <c r="B9" s="186" t="s">
        <v>1376</v>
      </c>
      <c r="C9" s="44"/>
      <c r="D9" s="182"/>
      <c r="E9" s="19"/>
      <c r="F9" s="19"/>
      <c r="G9" s="19"/>
      <c r="H9" s="19"/>
      <c r="I9" s="18"/>
    </row>
    <row r="10" spans="1:18" ht="14.25" customHeight="1">
      <c r="A10" s="17" t="s">
        <v>136</v>
      </c>
      <c r="B10" s="15" t="s">
        <v>583</v>
      </c>
      <c r="C10" s="133"/>
      <c r="D10" s="54">
        <v>4968</v>
      </c>
      <c r="E10" s="54">
        <v>1947</v>
      </c>
      <c r="F10" s="54">
        <v>9673</v>
      </c>
      <c r="G10" s="54"/>
      <c r="H10" s="54">
        <v>5237</v>
      </c>
      <c r="I10" s="54"/>
      <c r="J10" s="9"/>
      <c r="K10" s="9"/>
      <c r="L10" s="9"/>
      <c r="M10" s="9"/>
      <c r="N10" s="9"/>
      <c r="O10" s="9"/>
      <c r="P10" s="9"/>
      <c r="Q10" s="9"/>
      <c r="R10" s="9"/>
    </row>
    <row r="11" spans="1:18" ht="14.25" customHeight="1">
      <c r="A11" s="17" t="s">
        <v>137</v>
      </c>
      <c r="B11" s="15" t="s">
        <v>1489</v>
      </c>
      <c r="C11" s="133"/>
      <c r="D11" s="54"/>
      <c r="E11" s="54"/>
      <c r="F11" s="54"/>
      <c r="G11" s="54"/>
      <c r="H11" s="54">
        <v>2552</v>
      </c>
      <c r="I11" s="54"/>
      <c r="J11" s="9"/>
      <c r="K11" s="9"/>
      <c r="L11" s="9"/>
      <c r="M11" s="9"/>
      <c r="N11" s="9"/>
      <c r="O11" s="9"/>
      <c r="P11" s="9"/>
      <c r="Q11" s="9"/>
      <c r="R11" s="9"/>
    </row>
    <row r="12" spans="1:18" ht="14.25" customHeight="1">
      <c r="A12" s="17" t="s">
        <v>584</v>
      </c>
      <c r="B12" s="15" t="s">
        <v>325</v>
      </c>
      <c r="C12" s="133"/>
      <c r="D12" s="54"/>
      <c r="E12" s="54"/>
      <c r="F12" s="54"/>
      <c r="G12" s="54"/>
      <c r="H12" s="54">
        <v>2478</v>
      </c>
      <c r="I12" s="54"/>
      <c r="J12" s="9"/>
      <c r="K12" s="9"/>
      <c r="L12" s="9"/>
      <c r="M12" s="9"/>
      <c r="N12" s="9"/>
      <c r="O12" s="9"/>
      <c r="P12" s="9"/>
      <c r="Q12" s="9"/>
      <c r="R12" s="9"/>
    </row>
    <row r="13" spans="1:18" ht="14.25" customHeight="1">
      <c r="A13" s="17"/>
      <c r="B13" s="132" t="s">
        <v>138</v>
      </c>
      <c r="C13" s="131"/>
      <c r="D13" s="54"/>
      <c r="E13" s="54"/>
      <c r="F13" s="54"/>
      <c r="G13" s="54"/>
      <c r="H13" s="54"/>
      <c r="I13" s="54"/>
      <c r="J13" s="9"/>
      <c r="K13" s="9"/>
      <c r="L13" s="9"/>
      <c r="M13" s="9"/>
      <c r="N13" s="9"/>
      <c r="O13" s="9"/>
      <c r="P13" s="9"/>
      <c r="Q13" s="9"/>
      <c r="R13" s="9"/>
    </row>
    <row r="14" spans="1:18" ht="14.25" customHeight="1">
      <c r="A14" s="17" t="s">
        <v>139</v>
      </c>
      <c r="B14" s="15" t="s">
        <v>140</v>
      </c>
      <c r="C14" s="133"/>
      <c r="D14" s="54">
        <v>1</v>
      </c>
      <c r="E14" s="54">
        <v>3000000</v>
      </c>
      <c r="F14" s="54">
        <v>3000</v>
      </c>
      <c r="G14" s="54"/>
      <c r="H14" s="54">
        <v>3300</v>
      </c>
      <c r="I14" s="54"/>
      <c r="J14" s="9"/>
      <c r="K14" s="9"/>
      <c r="L14" s="9"/>
      <c r="M14" s="9"/>
      <c r="N14" s="9"/>
      <c r="O14" s="9"/>
      <c r="P14" s="9"/>
      <c r="Q14" s="9"/>
      <c r="R14" s="9"/>
    </row>
    <row r="15" spans="1:18" ht="14.25" customHeight="1">
      <c r="A15" s="17" t="s">
        <v>141</v>
      </c>
      <c r="B15" s="15" t="s">
        <v>142</v>
      </c>
      <c r="C15" s="133"/>
      <c r="D15" s="54">
        <v>10964</v>
      </c>
      <c r="E15" s="54">
        <v>276</v>
      </c>
      <c r="F15" s="54">
        <v>3026</v>
      </c>
      <c r="G15" s="54"/>
      <c r="H15" s="54">
        <v>4500</v>
      </c>
      <c r="I15" s="54"/>
      <c r="J15" s="9"/>
      <c r="K15" s="9"/>
      <c r="L15" s="9"/>
      <c r="M15" s="9"/>
      <c r="N15" s="9"/>
      <c r="O15" s="9"/>
      <c r="P15" s="9"/>
      <c r="Q15" s="9"/>
      <c r="R15" s="9"/>
    </row>
    <row r="16" spans="1:18" ht="14.25" customHeight="1">
      <c r="A16" s="17" t="s">
        <v>143</v>
      </c>
      <c r="B16" s="15" t="s">
        <v>525</v>
      </c>
      <c r="C16" s="133"/>
      <c r="D16" s="54">
        <v>4968</v>
      </c>
      <c r="E16" s="54">
        <v>229</v>
      </c>
      <c r="F16" s="54">
        <v>1138</v>
      </c>
      <c r="G16" s="54"/>
      <c r="H16" s="54">
        <v>1338</v>
      </c>
      <c r="I16" s="54"/>
      <c r="J16" s="9"/>
      <c r="K16" s="9"/>
      <c r="L16" s="9"/>
      <c r="M16" s="9"/>
      <c r="N16" s="9"/>
      <c r="O16" s="9"/>
      <c r="P16" s="9"/>
      <c r="Q16" s="9"/>
      <c r="R16" s="9"/>
    </row>
    <row r="17" spans="1:18" ht="14.25" customHeight="1">
      <c r="A17" s="17" t="s">
        <v>1625</v>
      </c>
      <c r="B17" s="15" t="s">
        <v>326</v>
      </c>
      <c r="C17" s="134"/>
      <c r="D17" s="54">
        <v>11644</v>
      </c>
      <c r="E17" s="54">
        <v>56</v>
      </c>
      <c r="F17" s="54">
        <v>652</v>
      </c>
      <c r="G17" s="54"/>
      <c r="H17" s="54">
        <v>803</v>
      </c>
      <c r="I17" s="54"/>
      <c r="J17" s="9"/>
      <c r="K17" s="9"/>
      <c r="L17" s="9"/>
      <c r="M17" s="9"/>
      <c r="N17" s="9"/>
      <c r="O17" s="9"/>
      <c r="P17" s="9"/>
      <c r="Q17" s="9"/>
      <c r="R17" s="9"/>
    </row>
    <row r="18" spans="1:18" ht="14.25" customHeight="1">
      <c r="A18" s="17" t="s">
        <v>1626</v>
      </c>
      <c r="B18" s="15" t="s">
        <v>1297</v>
      </c>
      <c r="C18" s="134"/>
      <c r="D18" s="54">
        <v>181</v>
      </c>
      <c r="E18" s="54">
        <v>7729</v>
      </c>
      <c r="F18" s="54">
        <v>1399</v>
      </c>
      <c r="G18" s="54"/>
      <c r="H18" s="54">
        <v>1230</v>
      </c>
      <c r="I18" s="54"/>
      <c r="J18" s="9"/>
      <c r="K18" s="9"/>
      <c r="L18" s="9"/>
      <c r="M18" s="9"/>
      <c r="N18" s="9"/>
      <c r="O18" s="9"/>
      <c r="P18" s="9"/>
      <c r="Q18" s="9"/>
      <c r="R18" s="9"/>
    </row>
    <row r="19" spans="1:18" ht="14.25" customHeight="1">
      <c r="A19" s="17" t="s">
        <v>526</v>
      </c>
      <c r="B19" s="15" t="s">
        <v>527</v>
      </c>
      <c r="C19" s="133"/>
      <c r="D19" s="54">
        <v>9</v>
      </c>
      <c r="E19" s="54">
        <v>2612</v>
      </c>
      <c r="F19" s="54">
        <v>23</v>
      </c>
      <c r="G19" s="54"/>
      <c r="H19" s="54">
        <v>19</v>
      </c>
      <c r="I19" s="54"/>
      <c r="J19" s="9"/>
      <c r="K19" s="9"/>
      <c r="L19" s="9"/>
      <c r="M19" s="9"/>
      <c r="N19" s="9"/>
      <c r="O19" s="9"/>
      <c r="P19" s="9"/>
      <c r="Q19" s="9"/>
      <c r="R19" s="9"/>
    </row>
    <row r="20" spans="1:18" ht="14.25" customHeight="1">
      <c r="A20" s="17" t="s">
        <v>1217</v>
      </c>
      <c r="B20" s="15" t="s">
        <v>528</v>
      </c>
      <c r="C20" s="133"/>
      <c r="D20" s="100">
        <v>240000000</v>
      </c>
      <c r="E20" s="54">
        <v>1</v>
      </c>
      <c r="F20" s="54">
        <v>240000</v>
      </c>
      <c r="G20" s="54"/>
      <c r="H20" s="54">
        <v>480000</v>
      </c>
      <c r="I20" s="54"/>
      <c r="J20" s="9"/>
      <c r="K20" s="9"/>
      <c r="L20" s="9"/>
      <c r="M20" s="9"/>
      <c r="N20" s="9"/>
      <c r="O20" s="9"/>
      <c r="P20" s="9"/>
      <c r="Q20" s="9"/>
      <c r="R20" s="9"/>
    </row>
    <row r="21" spans="1:18" ht="14.25" customHeight="1">
      <c r="A21" s="17" t="s">
        <v>531</v>
      </c>
      <c r="B21" s="15" t="s">
        <v>530</v>
      </c>
      <c r="C21" s="133"/>
      <c r="D21" s="54">
        <v>4968</v>
      </c>
      <c r="E21" s="54"/>
      <c r="F21" s="54">
        <v>23365</v>
      </c>
      <c r="G21" s="54"/>
      <c r="H21" s="54">
        <v>21995</v>
      </c>
      <c r="I21" s="54"/>
      <c r="J21" s="9"/>
      <c r="K21" s="9"/>
      <c r="L21" s="9"/>
      <c r="M21" s="9"/>
      <c r="N21" s="9"/>
      <c r="O21" s="9"/>
      <c r="P21" s="9"/>
      <c r="Q21" s="9"/>
      <c r="R21" s="9"/>
    </row>
    <row r="22" spans="1:18" ht="14.25" customHeight="1">
      <c r="A22" s="26" t="s">
        <v>532</v>
      </c>
      <c r="B22" s="26"/>
      <c r="C22" s="135"/>
      <c r="D22" s="55"/>
      <c r="E22" s="55"/>
      <c r="F22" s="55"/>
      <c r="G22" s="55">
        <f>SUM(F10:F21)</f>
        <v>282276</v>
      </c>
      <c r="H22" s="55">
        <f>SUM(H9:H21)</f>
        <v>523452</v>
      </c>
      <c r="I22" s="282">
        <f>G22/H22*100</f>
        <v>53.925861397033536</v>
      </c>
      <c r="J22" s="9"/>
      <c r="K22" s="9"/>
      <c r="L22" s="9"/>
      <c r="M22" s="9"/>
      <c r="N22" s="9"/>
      <c r="O22" s="9"/>
      <c r="P22" s="9"/>
      <c r="Q22" s="9"/>
      <c r="R22" s="9"/>
    </row>
    <row r="23" spans="1:18" ht="14.25" customHeight="1">
      <c r="A23" s="283"/>
      <c r="B23" s="15"/>
      <c r="C23" s="133"/>
      <c r="D23" s="54"/>
      <c r="E23" s="54"/>
      <c r="F23" s="55"/>
      <c r="G23" s="55"/>
      <c r="H23" s="55"/>
      <c r="I23" s="282"/>
      <c r="J23" s="9"/>
      <c r="K23" s="9"/>
      <c r="L23" s="9"/>
      <c r="M23" s="9"/>
      <c r="N23" s="9"/>
      <c r="O23" s="9"/>
      <c r="P23" s="9"/>
      <c r="Q23" s="9"/>
      <c r="R23" s="9"/>
    </row>
    <row r="24" spans="1:18" ht="14.25" customHeight="1">
      <c r="A24" s="524" t="s">
        <v>534</v>
      </c>
      <c r="B24" s="524"/>
      <c r="C24" s="135"/>
      <c r="D24" s="54"/>
      <c r="E24" s="54"/>
      <c r="F24" s="55"/>
      <c r="G24" s="55">
        <f>G22+G23</f>
        <v>282276</v>
      </c>
      <c r="H24" s="55">
        <f>H22+H23</f>
        <v>523452</v>
      </c>
      <c r="I24" s="282">
        <f>G24/H24*100</f>
        <v>53.925861397033536</v>
      </c>
      <c r="J24" s="9"/>
      <c r="K24" s="9"/>
      <c r="L24" s="9"/>
      <c r="M24" s="9"/>
      <c r="N24" s="9"/>
      <c r="O24" s="9"/>
      <c r="P24" s="9"/>
      <c r="Q24" s="9"/>
      <c r="R24" s="9"/>
    </row>
    <row r="25" spans="1:18" ht="14.25" customHeight="1">
      <c r="A25" s="56"/>
      <c r="B25" s="56"/>
      <c r="C25" s="135"/>
      <c r="D25" s="54"/>
      <c r="E25" s="54"/>
      <c r="F25" s="54"/>
      <c r="G25" s="55"/>
      <c r="H25" s="54"/>
      <c r="I25" s="282"/>
      <c r="J25" s="9"/>
      <c r="K25" s="9"/>
      <c r="L25" s="9"/>
      <c r="M25" s="9"/>
      <c r="N25" s="9"/>
      <c r="O25" s="9"/>
      <c r="P25" s="9"/>
      <c r="Q25" s="9"/>
      <c r="R25" s="9"/>
    </row>
    <row r="26" spans="1:18" ht="14.25" customHeight="1">
      <c r="A26" s="15"/>
      <c r="B26" s="26" t="s">
        <v>1205</v>
      </c>
      <c r="C26" s="135"/>
      <c r="D26" s="54"/>
      <c r="E26" s="54"/>
      <c r="F26" s="54"/>
      <c r="G26" s="55"/>
      <c r="H26" s="54"/>
      <c r="I26" s="282"/>
      <c r="J26" s="9"/>
      <c r="K26" s="9"/>
      <c r="L26" s="9"/>
      <c r="M26" s="9"/>
      <c r="N26" s="9"/>
      <c r="O26" s="9"/>
      <c r="P26" s="9"/>
      <c r="Q26" s="9"/>
      <c r="R26" s="9"/>
    </row>
    <row r="27" spans="1:18" ht="14.25" customHeight="1">
      <c r="A27" s="15"/>
      <c r="B27" s="15" t="s">
        <v>535</v>
      </c>
      <c r="C27" s="133"/>
      <c r="D27" s="54"/>
      <c r="E27" s="54"/>
      <c r="F27" s="54"/>
      <c r="G27" s="55"/>
      <c r="H27" s="54"/>
      <c r="I27" s="282"/>
      <c r="J27" s="9"/>
      <c r="K27" s="9"/>
      <c r="L27" s="9"/>
      <c r="M27" s="9"/>
      <c r="N27" s="9"/>
      <c r="O27" s="9"/>
      <c r="P27" s="9"/>
      <c r="Q27" s="9"/>
      <c r="R27" s="9"/>
    </row>
    <row r="28" spans="1:18" ht="14.25" customHeight="1">
      <c r="A28" s="17" t="s">
        <v>29</v>
      </c>
      <c r="B28" s="15" t="s">
        <v>328</v>
      </c>
      <c r="C28" s="133"/>
      <c r="D28" s="54">
        <v>37</v>
      </c>
      <c r="E28" s="54">
        <v>65000</v>
      </c>
      <c r="F28" s="54">
        <v>2405</v>
      </c>
      <c r="G28" s="55"/>
      <c r="H28" s="54">
        <v>2340</v>
      </c>
      <c r="I28" s="282"/>
      <c r="J28" s="9"/>
      <c r="K28" s="9"/>
      <c r="L28" s="9"/>
      <c r="M28" s="9"/>
      <c r="N28" s="9"/>
      <c r="O28" s="9"/>
      <c r="P28" s="9"/>
      <c r="Q28" s="9"/>
      <c r="R28" s="9"/>
    </row>
    <row r="29" spans="1:18" ht="14.25" customHeight="1">
      <c r="A29" s="17" t="s">
        <v>329</v>
      </c>
      <c r="B29" s="15" t="s">
        <v>760</v>
      </c>
      <c r="C29" s="133"/>
      <c r="D29" s="54">
        <v>5</v>
      </c>
      <c r="E29" s="54">
        <v>65000</v>
      </c>
      <c r="F29" s="54">
        <v>325</v>
      </c>
      <c r="G29" s="55"/>
      <c r="H29" s="54">
        <v>195</v>
      </c>
      <c r="I29" s="282"/>
      <c r="J29" s="9"/>
      <c r="K29" s="9"/>
      <c r="L29" s="9"/>
      <c r="M29" s="9"/>
      <c r="N29" s="9"/>
      <c r="O29" s="9"/>
      <c r="P29" s="9"/>
      <c r="Q29" s="9"/>
      <c r="R29" s="9"/>
    </row>
    <row r="30" spans="1:18" ht="14.25" customHeight="1">
      <c r="A30" s="17" t="s">
        <v>761</v>
      </c>
      <c r="B30" s="15" t="s">
        <v>762</v>
      </c>
      <c r="C30" s="133"/>
      <c r="D30" s="54">
        <v>111</v>
      </c>
      <c r="E30" s="54">
        <v>65000</v>
      </c>
      <c r="F30" s="54">
        <v>7215</v>
      </c>
      <c r="G30" s="55"/>
      <c r="H30" s="54">
        <v>6110</v>
      </c>
      <c r="I30" s="282"/>
      <c r="J30" s="9"/>
      <c r="K30" s="9"/>
      <c r="L30" s="9"/>
      <c r="M30" s="9"/>
      <c r="N30" s="9"/>
      <c r="O30" s="9"/>
      <c r="P30" s="9"/>
      <c r="Q30" s="9"/>
      <c r="R30" s="9"/>
    </row>
    <row r="31" spans="1:18" ht="14.25" customHeight="1">
      <c r="A31" s="17" t="s">
        <v>763</v>
      </c>
      <c r="B31" s="15" t="s">
        <v>1820</v>
      </c>
      <c r="C31" s="133"/>
      <c r="D31" s="54">
        <v>13</v>
      </c>
      <c r="E31" s="54">
        <v>20000</v>
      </c>
      <c r="F31" s="54">
        <v>260</v>
      </c>
      <c r="G31" s="55"/>
      <c r="H31" s="54">
        <v>180</v>
      </c>
      <c r="I31" s="282"/>
      <c r="J31" s="9"/>
      <c r="K31" s="9"/>
      <c r="L31" s="9"/>
      <c r="M31" s="9"/>
      <c r="N31" s="9"/>
      <c r="O31" s="9"/>
      <c r="P31" s="9"/>
      <c r="Q31" s="9"/>
      <c r="R31" s="9"/>
    </row>
    <row r="32" spans="1:18" ht="14.25" customHeight="1">
      <c r="A32" s="17" t="s">
        <v>1793</v>
      </c>
      <c r="B32" s="15" t="s">
        <v>1467</v>
      </c>
      <c r="C32" s="133"/>
      <c r="D32" s="54">
        <v>40</v>
      </c>
      <c r="E32" s="54">
        <v>65000</v>
      </c>
      <c r="F32" s="54">
        <v>2600</v>
      </c>
      <c r="G32" s="55"/>
      <c r="H32" s="54">
        <v>2600</v>
      </c>
      <c r="I32" s="282"/>
      <c r="J32" s="9"/>
      <c r="K32" s="9"/>
      <c r="L32" s="9"/>
      <c r="M32" s="9"/>
      <c r="N32" s="9"/>
      <c r="O32" s="9"/>
      <c r="P32" s="9"/>
      <c r="Q32" s="9"/>
      <c r="R32" s="9"/>
    </row>
    <row r="33" spans="1:18" ht="14.25" customHeight="1">
      <c r="A33" s="26" t="s">
        <v>1045</v>
      </c>
      <c r="B33" s="15"/>
      <c r="C33" s="133"/>
      <c r="D33" s="54"/>
      <c r="E33" s="54"/>
      <c r="F33" s="55"/>
      <c r="G33" s="55">
        <v>12805</v>
      </c>
      <c r="H33" s="55">
        <f>SUM(H26:H32)</f>
        <v>11425</v>
      </c>
      <c r="I33" s="282">
        <f>G33/H33*100</f>
        <v>112.07877461706784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t="14.25" customHeight="1">
      <c r="A34" s="26"/>
      <c r="B34" s="15"/>
      <c r="C34" s="133"/>
      <c r="D34" s="54"/>
      <c r="E34" s="54"/>
      <c r="F34" s="54"/>
      <c r="G34" s="55"/>
      <c r="H34" s="54"/>
      <c r="I34" s="282"/>
      <c r="J34" s="9"/>
      <c r="K34" s="9"/>
      <c r="L34" s="9"/>
      <c r="M34" s="9"/>
      <c r="N34" s="9"/>
      <c r="O34" s="9"/>
      <c r="P34" s="9"/>
      <c r="Q34" s="9"/>
      <c r="R34" s="9"/>
    </row>
    <row r="35" spans="1:18" ht="14.25" customHeight="1">
      <c r="A35" s="15"/>
      <c r="B35" s="26" t="s">
        <v>1046</v>
      </c>
      <c r="C35" s="135"/>
      <c r="D35" s="54"/>
      <c r="E35" s="54"/>
      <c r="F35" s="54"/>
      <c r="G35" s="54"/>
      <c r="H35" s="54"/>
      <c r="I35" s="282"/>
      <c r="J35" s="9"/>
      <c r="K35" s="9"/>
      <c r="L35" s="9"/>
      <c r="M35" s="9"/>
      <c r="N35" s="9"/>
      <c r="O35" s="9"/>
      <c r="P35" s="9"/>
      <c r="Q35" s="9"/>
      <c r="R35" s="9"/>
    </row>
    <row r="36" spans="1:18" ht="14.25" customHeight="1">
      <c r="A36" s="17" t="s">
        <v>1468</v>
      </c>
      <c r="B36" s="15" t="s">
        <v>1298</v>
      </c>
      <c r="C36" s="133" t="s">
        <v>1507</v>
      </c>
      <c r="D36" s="136">
        <v>9.2</v>
      </c>
      <c r="E36" s="54">
        <v>2350000</v>
      </c>
      <c r="F36" s="54">
        <v>14413</v>
      </c>
      <c r="G36" s="54"/>
      <c r="H36" s="54">
        <v>15980</v>
      </c>
      <c r="I36" s="282"/>
      <c r="J36" s="9"/>
      <c r="K36" s="9"/>
      <c r="L36" s="9"/>
      <c r="M36" s="9"/>
      <c r="N36" s="9"/>
      <c r="O36" s="9"/>
      <c r="P36" s="9"/>
      <c r="Q36" s="9"/>
      <c r="R36" s="9"/>
    </row>
    <row r="37" spans="1:18" ht="14.25" customHeight="1">
      <c r="A37" s="17" t="s">
        <v>1122</v>
      </c>
      <c r="B37" s="15" t="s">
        <v>1123</v>
      </c>
      <c r="C37" s="133" t="s">
        <v>1508</v>
      </c>
      <c r="D37" s="136">
        <v>5.6</v>
      </c>
      <c r="E37" s="54">
        <v>2350000</v>
      </c>
      <c r="F37" s="54">
        <v>8773</v>
      </c>
      <c r="G37" s="54"/>
      <c r="H37" s="54"/>
      <c r="I37" s="282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customHeight="1">
      <c r="A38" s="17" t="s">
        <v>1794</v>
      </c>
      <c r="B38" s="15" t="s">
        <v>1469</v>
      </c>
      <c r="C38" s="133"/>
      <c r="D38" s="136"/>
      <c r="E38" s="54"/>
      <c r="F38" s="54"/>
      <c r="G38" s="54"/>
      <c r="H38" s="54">
        <v>23120</v>
      </c>
      <c r="I38" s="282"/>
      <c r="J38" s="9"/>
      <c r="K38" s="9"/>
      <c r="L38" s="9"/>
      <c r="M38" s="9"/>
      <c r="N38" s="9"/>
      <c r="O38" s="9"/>
      <c r="P38" s="9"/>
      <c r="Q38" s="9"/>
      <c r="R38" s="9"/>
    </row>
    <row r="39" spans="1:18" ht="14.25" customHeight="1">
      <c r="A39" s="17" t="s">
        <v>1505</v>
      </c>
      <c r="B39" s="15" t="s">
        <v>1506</v>
      </c>
      <c r="C39" s="133" t="s">
        <v>1509</v>
      </c>
      <c r="D39" s="136">
        <v>7.9</v>
      </c>
      <c r="E39" s="54">
        <v>2350000</v>
      </c>
      <c r="F39" s="54">
        <v>12377</v>
      </c>
      <c r="G39" s="54"/>
      <c r="H39" s="54"/>
      <c r="I39" s="282"/>
      <c r="J39" s="9"/>
      <c r="K39" s="9"/>
      <c r="L39" s="9"/>
      <c r="M39" s="9"/>
      <c r="N39" s="9"/>
      <c r="O39" s="9"/>
      <c r="P39" s="9"/>
      <c r="Q39" s="9"/>
      <c r="R39" s="9"/>
    </row>
    <row r="40" spans="1:18" ht="14.25" customHeight="1">
      <c r="A40" s="17" t="s">
        <v>1470</v>
      </c>
      <c r="B40" s="15" t="s">
        <v>1471</v>
      </c>
      <c r="C40" s="133" t="s">
        <v>1510</v>
      </c>
      <c r="D40" s="136">
        <v>9.3</v>
      </c>
      <c r="E40" s="54">
        <v>2350000</v>
      </c>
      <c r="F40" s="54">
        <v>7285</v>
      </c>
      <c r="G40" s="54"/>
      <c r="H40" s="54">
        <v>7535</v>
      </c>
      <c r="I40" s="282"/>
      <c r="J40" s="9"/>
      <c r="K40" s="9"/>
      <c r="L40" s="9"/>
      <c r="M40" s="9"/>
      <c r="N40" s="9"/>
      <c r="O40" s="9"/>
      <c r="P40" s="9"/>
      <c r="Q40" s="9"/>
      <c r="R40" s="9"/>
    </row>
    <row r="41" spans="1:18" ht="14.25" customHeight="1">
      <c r="A41" s="17" t="s">
        <v>1472</v>
      </c>
      <c r="B41" s="15" t="s">
        <v>1473</v>
      </c>
      <c r="C41" s="133" t="s">
        <v>1511</v>
      </c>
      <c r="D41" s="136">
        <v>5.4</v>
      </c>
      <c r="E41" s="54">
        <v>2350000</v>
      </c>
      <c r="F41" s="54">
        <v>4230</v>
      </c>
      <c r="G41" s="54"/>
      <c r="H41" s="54">
        <v>4826</v>
      </c>
      <c r="I41" s="282"/>
      <c r="J41" s="9"/>
      <c r="K41" s="9"/>
      <c r="L41" s="9"/>
      <c r="M41" s="9"/>
      <c r="N41" s="9"/>
      <c r="O41" s="9"/>
      <c r="P41" s="9"/>
      <c r="Q41" s="9"/>
      <c r="R41" s="9"/>
    </row>
    <row r="42" spans="1:18" ht="14.25" customHeight="1">
      <c r="A42" s="17" t="s">
        <v>1512</v>
      </c>
      <c r="B42" s="15" t="s">
        <v>1513</v>
      </c>
      <c r="C42" s="133" t="s">
        <v>1508</v>
      </c>
      <c r="D42" s="136">
        <v>5.6</v>
      </c>
      <c r="E42" s="54">
        <v>2350000</v>
      </c>
      <c r="F42" s="54">
        <v>4387</v>
      </c>
      <c r="G42" s="54"/>
      <c r="H42" s="54"/>
      <c r="I42" s="282"/>
      <c r="J42" s="9"/>
      <c r="K42" s="9"/>
      <c r="L42" s="9"/>
      <c r="M42" s="9"/>
      <c r="N42" s="9"/>
      <c r="O42" s="9"/>
      <c r="P42" s="9"/>
      <c r="Q42" s="9"/>
      <c r="R42" s="9"/>
    </row>
    <row r="43" spans="1:18" ht="14.25" customHeight="1">
      <c r="A43" s="17" t="s">
        <v>1474</v>
      </c>
      <c r="B43" s="15" t="s">
        <v>1475</v>
      </c>
      <c r="C43" s="133"/>
      <c r="D43" s="136"/>
      <c r="E43" s="54"/>
      <c r="F43" s="54"/>
      <c r="G43" s="54"/>
      <c r="H43" s="54">
        <v>6858</v>
      </c>
      <c r="I43" s="282"/>
      <c r="J43" s="9"/>
      <c r="K43" s="9"/>
      <c r="L43" s="9"/>
      <c r="M43" s="9"/>
      <c r="N43" s="9"/>
      <c r="O43" s="9"/>
      <c r="P43" s="9"/>
      <c r="Q43" s="9"/>
      <c r="R43" s="9"/>
    </row>
    <row r="44" spans="1:18" ht="14.25" customHeight="1">
      <c r="A44" s="17" t="s">
        <v>1514</v>
      </c>
      <c r="B44" s="15" t="s">
        <v>1515</v>
      </c>
      <c r="C44" s="133" t="s">
        <v>1516</v>
      </c>
      <c r="D44" s="136">
        <v>2.8</v>
      </c>
      <c r="E44" s="54">
        <v>2350000</v>
      </c>
      <c r="F44" s="54">
        <v>2193</v>
      </c>
      <c r="G44" s="54"/>
      <c r="H44" s="54"/>
      <c r="I44" s="282"/>
      <c r="J44" s="9"/>
      <c r="K44" s="9"/>
      <c r="L44" s="9"/>
      <c r="M44" s="9"/>
      <c r="N44" s="9"/>
      <c r="O44" s="9"/>
      <c r="P44" s="9"/>
      <c r="Q44" s="9"/>
      <c r="R44" s="9"/>
    </row>
    <row r="45" spans="1:18" ht="14.25" customHeight="1">
      <c r="A45" s="17" t="s">
        <v>1518</v>
      </c>
      <c r="B45" s="15" t="s">
        <v>1517</v>
      </c>
      <c r="C45" s="133" t="s">
        <v>1519</v>
      </c>
      <c r="D45" s="136">
        <v>0.7</v>
      </c>
      <c r="E45" s="54">
        <v>2350000</v>
      </c>
      <c r="F45" s="54">
        <v>1097</v>
      </c>
      <c r="G45" s="54"/>
      <c r="H45" s="54"/>
      <c r="I45" s="282"/>
      <c r="J45" s="9"/>
      <c r="K45" s="9"/>
      <c r="L45" s="9"/>
      <c r="M45" s="9"/>
      <c r="N45" s="9"/>
      <c r="O45" s="9"/>
      <c r="P45" s="9"/>
      <c r="Q45" s="9"/>
      <c r="R45" s="9"/>
    </row>
    <row r="46" spans="1:18" ht="14.25" customHeight="1">
      <c r="A46" s="17" t="s">
        <v>1520</v>
      </c>
      <c r="B46" s="15" t="s">
        <v>1521</v>
      </c>
      <c r="C46" s="133" t="s">
        <v>1228</v>
      </c>
      <c r="D46" s="136">
        <v>1.1</v>
      </c>
      <c r="E46" s="54">
        <v>2350000</v>
      </c>
      <c r="F46" s="54">
        <v>862</v>
      </c>
      <c r="G46" s="54"/>
      <c r="H46" s="54"/>
      <c r="I46" s="282"/>
      <c r="J46" s="9"/>
      <c r="K46" s="9"/>
      <c r="L46" s="9"/>
      <c r="M46" s="9"/>
      <c r="N46" s="9"/>
      <c r="O46" s="9"/>
      <c r="P46" s="9"/>
      <c r="Q46" s="9"/>
      <c r="R46" s="9"/>
    </row>
    <row r="47" spans="1:18" ht="14.25" customHeight="1">
      <c r="A47" s="17" t="s">
        <v>1795</v>
      </c>
      <c r="B47" s="15" t="s">
        <v>1522</v>
      </c>
      <c r="C47" s="133" t="s">
        <v>1519</v>
      </c>
      <c r="D47" s="54"/>
      <c r="E47" s="54">
        <v>98000</v>
      </c>
      <c r="F47" s="54">
        <v>653</v>
      </c>
      <c r="G47" s="54"/>
      <c r="H47" s="54"/>
      <c r="I47" s="282"/>
      <c r="J47" s="9"/>
      <c r="K47" s="9"/>
      <c r="L47" s="9"/>
      <c r="M47" s="9"/>
      <c r="N47" s="9"/>
      <c r="O47" s="9"/>
      <c r="P47" s="9"/>
      <c r="Q47" s="9"/>
      <c r="R47" s="9"/>
    </row>
    <row r="48" spans="1:18" ht="14.25" customHeight="1">
      <c r="A48" s="17" t="s">
        <v>1795</v>
      </c>
      <c r="B48" s="15" t="s">
        <v>1523</v>
      </c>
      <c r="C48" s="133" t="s">
        <v>1228</v>
      </c>
      <c r="D48" s="54"/>
      <c r="E48" s="54">
        <v>98000</v>
      </c>
      <c r="F48" s="54">
        <v>490</v>
      </c>
      <c r="G48" s="54"/>
      <c r="H48" s="54"/>
      <c r="I48" s="282"/>
      <c r="J48" s="9"/>
      <c r="K48" s="9"/>
      <c r="L48" s="9"/>
      <c r="M48" s="9"/>
      <c r="N48" s="9"/>
      <c r="O48" s="9"/>
      <c r="P48" s="9"/>
      <c r="Q48" s="9"/>
      <c r="R48" s="9"/>
    </row>
    <row r="49" spans="1:18" ht="14.25" customHeight="1">
      <c r="A49" s="17" t="s">
        <v>1477</v>
      </c>
      <c r="B49" s="15" t="s">
        <v>30</v>
      </c>
      <c r="C49" s="133"/>
      <c r="D49" s="100">
        <v>28</v>
      </c>
      <c r="E49" s="54">
        <v>64000</v>
      </c>
      <c r="F49" s="54">
        <v>1195</v>
      </c>
      <c r="G49" s="54"/>
      <c r="H49" s="54">
        <v>1287</v>
      </c>
      <c r="I49" s="282"/>
      <c r="J49" s="9"/>
      <c r="K49" s="9"/>
      <c r="L49" s="9"/>
      <c r="M49" s="9"/>
      <c r="N49" s="9"/>
      <c r="O49" s="9"/>
      <c r="P49" s="9"/>
      <c r="Q49" s="9"/>
      <c r="R49" s="9"/>
    </row>
    <row r="50" spans="1:18" ht="14.25" customHeight="1">
      <c r="A50" s="17" t="s">
        <v>1476</v>
      </c>
      <c r="B50" s="15" t="s">
        <v>31</v>
      </c>
      <c r="C50" s="133"/>
      <c r="D50" s="100">
        <v>28</v>
      </c>
      <c r="E50" s="54">
        <v>64000</v>
      </c>
      <c r="F50" s="54">
        <v>597</v>
      </c>
      <c r="G50" s="54"/>
      <c r="H50" s="54">
        <v>589</v>
      </c>
      <c r="I50" s="282"/>
      <c r="J50" s="9"/>
      <c r="K50" s="9"/>
      <c r="L50" s="9"/>
      <c r="M50" s="9"/>
      <c r="N50" s="9"/>
      <c r="O50" s="9"/>
      <c r="P50" s="9"/>
      <c r="Q50" s="9"/>
      <c r="R50" s="9"/>
    </row>
    <row r="51" spans="1:18" ht="14.25" customHeight="1">
      <c r="A51" s="17" t="s">
        <v>964</v>
      </c>
      <c r="B51" s="15" t="s">
        <v>965</v>
      </c>
      <c r="C51" s="133"/>
      <c r="D51" s="100">
        <v>168</v>
      </c>
      <c r="E51" s="54">
        <v>15300</v>
      </c>
      <c r="F51" s="54">
        <v>1714</v>
      </c>
      <c r="G51" s="54"/>
      <c r="H51" s="54">
        <v>1944</v>
      </c>
      <c r="I51" s="282"/>
      <c r="J51" s="9"/>
      <c r="K51" s="9"/>
      <c r="L51" s="9"/>
      <c r="M51" s="9"/>
      <c r="N51" s="9"/>
      <c r="O51" s="9"/>
      <c r="P51" s="9"/>
      <c r="Q51" s="9"/>
      <c r="R51" s="9"/>
    </row>
    <row r="52" spans="1:18" ht="14.25" customHeight="1">
      <c r="A52" s="17" t="s">
        <v>1478</v>
      </c>
      <c r="B52" s="15" t="s">
        <v>963</v>
      </c>
      <c r="C52" s="133"/>
      <c r="D52" s="100">
        <v>150</v>
      </c>
      <c r="E52" s="54">
        <v>15300</v>
      </c>
      <c r="F52" s="54">
        <v>765</v>
      </c>
      <c r="G52" s="54"/>
      <c r="H52" s="54">
        <v>960</v>
      </c>
      <c r="I52" s="282"/>
      <c r="J52" s="9"/>
      <c r="K52" s="9"/>
      <c r="L52" s="9"/>
      <c r="M52" s="9"/>
      <c r="N52" s="9"/>
      <c r="O52" s="9"/>
      <c r="P52" s="9"/>
      <c r="Q52" s="9"/>
      <c r="R52" s="9"/>
    </row>
    <row r="53" spans="1:18" ht="14.25" customHeight="1">
      <c r="A53" s="17" t="s">
        <v>1778</v>
      </c>
      <c r="B53" s="15" t="s">
        <v>966</v>
      </c>
      <c r="C53" s="133"/>
      <c r="D53" s="54">
        <v>54</v>
      </c>
      <c r="E53" s="54">
        <v>10000</v>
      </c>
      <c r="F53" s="54">
        <v>540</v>
      </c>
      <c r="G53" s="54"/>
      <c r="H53" s="54">
        <v>580</v>
      </c>
      <c r="I53" s="282"/>
      <c r="J53" s="9"/>
      <c r="K53" s="9"/>
      <c r="L53" s="9"/>
      <c r="M53" s="9"/>
      <c r="N53" s="9"/>
      <c r="O53" s="9"/>
      <c r="P53" s="9"/>
      <c r="Q53" s="9"/>
      <c r="R53" s="9"/>
    </row>
    <row r="54" spans="1:18" ht="14.25" customHeight="1">
      <c r="A54" s="17" t="s">
        <v>1779</v>
      </c>
      <c r="B54" s="15" t="s">
        <v>536</v>
      </c>
      <c r="C54" s="133"/>
      <c r="D54" s="15">
        <v>265</v>
      </c>
      <c r="E54" s="54">
        <v>1000</v>
      </c>
      <c r="F54" s="54">
        <v>265</v>
      </c>
      <c r="G54" s="54"/>
      <c r="H54" s="54">
        <v>241</v>
      </c>
      <c r="I54" s="282"/>
      <c r="J54" s="9"/>
      <c r="K54" s="9"/>
      <c r="L54" s="9"/>
      <c r="M54" s="9"/>
      <c r="N54" s="9"/>
      <c r="O54" s="9"/>
      <c r="P54" s="9"/>
      <c r="Q54" s="9"/>
      <c r="R54" s="9"/>
    </row>
    <row r="55" spans="1:18" ht="14.25" customHeight="1">
      <c r="A55" s="26" t="s">
        <v>532</v>
      </c>
      <c r="B55" s="26"/>
      <c r="C55" s="135"/>
      <c r="D55" s="55"/>
      <c r="E55" s="55"/>
      <c r="F55" s="55"/>
      <c r="G55" s="55">
        <f>SUM(F36:F54)</f>
        <v>61836</v>
      </c>
      <c r="H55" s="55">
        <f>SUM(H36:H54)</f>
        <v>63920</v>
      </c>
      <c r="I55" s="282">
        <f>G55/H55*100</f>
        <v>96.73967459324156</v>
      </c>
      <c r="J55" s="9"/>
      <c r="K55" s="9"/>
      <c r="L55" s="9"/>
      <c r="M55" s="9"/>
      <c r="N55" s="9"/>
      <c r="O55" s="9"/>
      <c r="P55" s="9"/>
      <c r="Q55" s="9"/>
      <c r="R55" s="9"/>
    </row>
    <row r="56" spans="1:18" ht="14.25" customHeight="1">
      <c r="A56" s="17" t="s">
        <v>967</v>
      </c>
      <c r="B56" s="15" t="s">
        <v>32</v>
      </c>
      <c r="C56" s="133"/>
      <c r="D56" s="54"/>
      <c r="E56" s="54"/>
      <c r="F56" s="54"/>
      <c r="G56" s="54"/>
      <c r="H56" s="54">
        <v>171</v>
      </c>
      <c r="I56" s="282"/>
      <c r="J56" s="9"/>
      <c r="K56" s="9"/>
      <c r="L56" s="9"/>
      <c r="M56" s="9"/>
      <c r="N56" s="9"/>
      <c r="O56" s="9"/>
      <c r="P56" s="9"/>
      <c r="Q56" s="9"/>
      <c r="R56" s="9"/>
    </row>
    <row r="57" spans="1:18" ht="14.25" customHeight="1">
      <c r="A57" s="17" t="s">
        <v>764</v>
      </c>
      <c r="B57" s="15" t="s">
        <v>33</v>
      </c>
      <c r="C57" s="133"/>
      <c r="D57" s="54"/>
      <c r="E57" s="54"/>
      <c r="F57" s="54"/>
      <c r="G57" s="54"/>
      <c r="H57" s="54">
        <v>86</v>
      </c>
      <c r="I57" s="282"/>
      <c r="J57" s="9"/>
      <c r="K57" s="9"/>
      <c r="L57" s="9"/>
      <c r="M57" s="9"/>
      <c r="N57" s="9"/>
      <c r="O57" s="9"/>
      <c r="P57" s="9"/>
      <c r="Q57" s="9"/>
      <c r="R57" s="9"/>
    </row>
    <row r="58" spans="1:18" ht="14.25" customHeight="1">
      <c r="A58" s="17" t="s">
        <v>765</v>
      </c>
      <c r="B58" s="15" t="s">
        <v>766</v>
      </c>
      <c r="C58" s="133"/>
      <c r="D58" s="54"/>
      <c r="E58" s="54"/>
      <c r="F58" s="54"/>
      <c r="G58" s="54"/>
      <c r="H58" s="54">
        <v>69</v>
      </c>
      <c r="I58" s="282"/>
      <c r="J58" s="9"/>
      <c r="K58" s="9"/>
      <c r="L58" s="9"/>
      <c r="M58" s="9"/>
      <c r="N58" s="9"/>
      <c r="O58" s="9"/>
      <c r="P58" s="9"/>
      <c r="Q58" s="9"/>
      <c r="R58" s="9"/>
    </row>
    <row r="59" spans="1:18" ht="14.25" customHeight="1">
      <c r="A59" s="17" t="s">
        <v>767</v>
      </c>
      <c r="B59" s="15" t="s">
        <v>768</v>
      </c>
      <c r="C59" s="133"/>
      <c r="D59" s="54"/>
      <c r="E59" s="54"/>
      <c r="F59" s="54"/>
      <c r="G59" s="54"/>
      <c r="H59" s="54">
        <v>34</v>
      </c>
      <c r="I59" s="282"/>
      <c r="J59" s="9"/>
      <c r="K59" s="9"/>
      <c r="L59" s="9"/>
      <c r="M59" s="9"/>
      <c r="N59" s="9"/>
      <c r="O59" s="9"/>
      <c r="P59" s="9"/>
      <c r="Q59" s="9"/>
      <c r="R59" s="9"/>
    </row>
    <row r="60" spans="1:18" ht="17.25" customHeight="1">
      <c r="A60" s="26" t="s">
        <v>533</v>
      </c>
      <c r="B60" s="15"/>
      <c r="C60" s="133"/>
      <c r="D60" s="54"/>
      <c r="E60" s="54"/>
      <c r="F60" s="55"/>
      <c r="G60" s="55"/>
      <c r="H60" s="55">
        <f>SUM(H56:H59)</f>
        <v>360</v>
      </c>
      <c r="I60" s="282"/>
      <c r="J60" s="9"/>
      <c r="K60" s="9"/>
      <c r="L60" s="9"/>
      <c r="M60" s="9"/>
      <c r="N60" s="9"/>
      <c r="O60" s="9"/>
      <c r="P60" s="9"/>
      <c r="Q60" s="9"/>
      <c r="R60" s="9"/>
    </row>
    <row r="61" spans="1:18" ht="14.25" customHeight="1">
      <c r="A61" s="524" t="s">
        <v>996</v>
      </c>
      <c r="B61" s="524"/>
      <c r="C61" s="135"/>
      <c r="D61" s="54"/>
      <c r="E61" s="54"/>
      <c r="F61" s="55"/>
      <c r="G61" s="55">
        <f>G55+G60</f>
        <v>61836</v>
      </c>
      <c r="H61" s="55">
        <f>H55+H60</f>
        <v>64280</v>
      </c>
      <c r="I61" s="282">
        <f>G61/H61*100</f>
        <v>96.19788425637834</v>
      </c>
      <c r="J61" s="9"/>
      <c r="K61" s="9"/>
      <c r="L61" s="9"/>
      <c r="M61" s="9"/>
      <c r="N61" s="9"/>
      <c r="O61" s="9"/>
      <c r="P61" s="9"/>
      <c r="Q61" s="9"/>
      <c r="R61" s="9"/>
    </row>
    <row r="62" spans="1:18" ht="10.5" customHeight="1">
      <c r="A62" s="56"/>
      <c r="B62" s="56"/>
      <c r="C62" s="135"/>
      <c r="D62" s="54"/>
      <c r="E62" s="54"/>
      <c r="F62" s="54"/>
      <c r="G62" s="55"/>
      <c r="H62" s="54"/>
      <c r="I62" s="282"/>
      <c r="J62" s="9"/>
      <c r="K62" s="9"/>
      <c r="L62" s="9"/>
      <c r="M62" s="9"/>
      <c r="N62" s="9"/>
      <c r="O62" s="9"/>
      <c r="P62" s="9"/>
      <c r="Q62" s="9"/>
      <c r="R62" s="9"/>
    </row>
    <row r="63" spans="1:18" ht="14.25" customHeight="1">
      <c r="A63" s="15"/>
      <c r="B63" s="26" t="s">
        <v>1606</v>
      </c>
      <c r="C63" s="135"/>
      <c r="D63" s="54"/>
      <c r="E63" s="54"/>
      <c r="F63" s="54"/>
      <c r="G63" s="54"/>
      <c r="H63" s="54"/>
      <c r="I63" s="282"/>
      <c r="J63" s="9"/>
      <c r="K63" s="9"/>
      <c r="L63" s="9"/>
      <c r="M63" s="9"/>
      <c r="N63" s="9"/>
      <c r="O63" s="9"/>
      <c r="P63" s="9"/>
      <c r="Q63" s="9"/>
      <c r="R63" s="9"/>
    </row>
    <row r="64" spans="1:18" ht="14.25" customHeight="1">
      <c r="A64" s="17" t="s">
        <v>769</v>
      </c>
      <c r="B64" s="15" t="s">
        <v>34</v>
      </c>
      <c r="C64" s="133" t="s">
        <v>1524</v>
      </c>
      <c r="D64" s="136">
        <v>1.5</v>
      </c>
      <c r="E64" s="54">
        <v>2350000</v>
      </c>
      <c r="F64" s="54">
        <v>2350</v>
      </c>
      <c r="G64" s="55"/>
      <c r="H64" s="54">
        <v>2550</v>
      </c>
      <c r="I64" s="282"/>
      <c r="J64" s="9"/>
      <c r="K64" s="9"/>
      <c r="L64" s="9"/>
      <c r="M64" s="9"/>
      <c r="N64" s="9"/>
      <c r="O64" s="9"/>
      <c r="P64" s="9"/>
      <c r="Q64" s="9"/>
      <c r="R64" s="9"/>
    </row>
    <row r="65" spans="1:18" ht="14.25" customHeight="1">
      <c r="A65" s="17" t="s">
        <v>836</v>
      </c>
      <c r="B65" s="15" t="s">
        <v>35</v>
      </c>
      <c r="C65" s="133" t="s">
        <v>1524</v>
      </c>
      <c r="D65" s="136">
        <v>1.5</v>
      </c>
      <c r="E65" s="54">
        <v>2350000</v>
      </c>
      <c r="F65" s="54">
        <v>1175</v>
      </c>
      <c r="G65" s="55"/>
      <c r="H65" s="54">
        <v>1270</v>
      </c>
      <c r="I65" s="282"/>
      <c r="J65" s="9"/>
      <c r="K65" s="9"/>
      <c r="L65" s="9"/>
      <c r="M65" s="9"/>
      <c r="N65" s="9"/>
      <c r="O65" s="9"/>
      <c r="P65" s="9"/>
      <c r="Q65" s="9"/>
      <c r="R65" s="9"/>
    </row>
    <row r="66" spans="1:18" ht="14.25" customHeight="1">
      <c r="A66" s="17" t="s">
        <v>770</v>
      </c>
      <c r="B66" s="15" t="s">
        <v>771</v>
      </c>
      <c r="C66" s="133"/>
      <c r="D66" s="100">
        <v>28</v>
      </c>
      <c r="E66" s="54">
        <v>165000</v>
      </c>
      <c r="F66" s="54">
        <v>3080</v>
      </c>
      <c r="G66" s="15"/>
      <c r="H66" s="54">
        <v>3596</v>
      </c>
      <c r="I66" s="282"/>
      <c r="J66" s="9"/>
      <c r="K66" s="9"/>
      <c r="L66" s="9"/>
      <c r="M66" s="9"/>
      <c r="N66" s="9"/>
      <c r="O66" s="9"/>
      <c r="P66" s="9"/>
      <c r="Q66" s="9"/>
      <c r="R66" s="9"/>
    </row>
    <row r="67" spans="1:18" ht="14.25" customHeight="1">
      <c r="A67" s="17" t="s">
        <v>770</v>
      </c>
      <c r="B67" s="15" t="s">
        <v>1780</v>
      </c>
      <c r="C67" s="133"/>
      <c r="D67" s="100">
        <v>28</v>
      </c>
      <c r="E67" s="54">
        <v>165000</v>
      </c>
      <c r="F67" s="54">
        <v>1540</v>
      </c>
      <c r="G67" s="15"/>
      <c r="H67" s="54">
        <v>1711</v>
      </c>
      <c r="I67" s="282"/>
      <c r="J67" s="9"/>
      <c r="K67" s="9"/>
      <c r="L67" s="9"/>
      <c r="M67" s="9"/>
      <c r="N67" s="9"/>
      <c r="O67" s="9"/>
      <c r="P67" s="9"/>
      <c r="Q67" s="9"/>
      <c r="R67" s="9"/>
    </row>
    <row r="68" spans="1:18" ht="19.5" customHeight="1">
      <c r="A68" s="524" t="s">
        <v>532</v>
      </c>
      <c r="B68" s="524"/>
      <c r="C68" s="135"/>
      <c r="D68" s="55"/>
      <c r="E68" s="55"/>
      <c r="F68" s="55"/>
      <c r="G68" s="55">
        <f>SUM(F64:F67)</f>
        <v>8145</v>
      </c>
      <c r="H68" s="55">
        <f>SUM(H64:H67)</f>
        <v>9127</v>
      </c>
      <c r="I68" s="282">
        <f>G68/H68*100</f>
        <v>89.24071436397502</v>
      </c>
      <c r="J68" s="9"/>
      <c r="K68" s="9"/>
      <c r="L68" s="9"/>
      <c r="M68" s="9"/>
      <c r="N68" s="9"/>
      <c r="O68" s="9"/>
      <c r="P68" s="9"/>
      <c r="Q68" s="9"/>
      <c r="R68" s="9"/>
    </row>
    <row r="69" spans="1:18" ht="14.25" customHeight="1">
      <c r="A69" s="17" t="s">
        <v>772</v>
      </c>
      <c r="B69" s="15" t="s">
        <v>773</v>
      </c>
      <c r="C69" s="133"/>
      <c r="D69" s="54"/>
      <c r="E69" s="54"/>
      <c r="F69" s="54"/>
      <c r="G69" s="54"/>
      <c r="H69" s="54">
        <v>8</v>
      </c>
      <c r="I69" s="282"/>
      <c r="J69" s="9"/>
      <c r="K69" s="9"/>
      <c r="L69" s="9"/>
      <c r="M69" s="9"/>
      <c r="N69" s="9"/>
      <c r="O69" s="9"/>
      <c r="P69" s="9"/>
      <c r="Q69" s="9"/>
      <c r="R69" s="9"/>
    </row>
    <row r="70" spans="1:18" ht="14.25" customHeight="1">
      <c r="A70" s="17" t="s">
        <v>774</v>
      </c>
      <c r="B70" s="15" t="s">
        <v>775</v>
      </c>
      <c r="C70" s="133"/>
      <c r="D70" s="54"/>
      <c r="E70" s="54"/>
      <c r="F70" s="54"/>
      <c r="G70" s="54"/>
      <c r="H70" s="54">
        <v>4</v>
      </c>
      <c r="I70" s="282"/>
      <c r="J70" s="9"/>
      <c r="K70" s="9"/>
      <c r="L70" s="9"/>
      <c r="M70" s="9"/>
      <c r="N70" s="9"/>
      <c r="O70" s="9"/>
      <c r="P70" s="9"/>
      <c r="Q70" s="9"/>
      <c r="R70" s="9"/>
    </row>
    <row r="71" spans="1:18" ht="17.25" customHeight="1">
      <c r="A71" s="26" t="s">
        <v>533</v>
      </c>
      <c r="B71" s="15"/>
      <c r="C71" s="133"/>
      <c r="D71" s="54"/>
      <c r="E71" s="54"/>
      <c r="F71" s="55"/>
      <c r="G71" s="55"/>
      <c r="H71" s="55">
        <f>SUM(H69:H70)</f>
        <v>12</v>
      </c>
      <c r="I71" s="282"/>
      <c r="J71" s="9"/>
      <c r="K71" s="9"/>
      <c r="L71" s="9"/>
      <c r="M71" s="9"/>
      <c r="N71" s="9"/>
      <c r="O71" s="9"/>
      <c r="P71" s="9"/>
      <c r="Q71" s="9"/>
      <c r="R71" s="9"/>
    </row>
    <row r="72" spans="1:18" ht="14.25" customHeight="1">
      <c r="A72" s="56" t="s">
        <v>997</v>
      </c>
      <c r="B72" s="56"/>
      <c r="C72" s="135"/>
      <c r="D72" s="54"/>
      <c r="E72" s="54"/>
      <c r="F72" s="55"/>
      <c r="G72" s="55">
        <f>G68+G71</f>
        <v>8145</v>
      </c>
      <c r="H72" s="55">
        <f>H68+H71</f>
        <v>9139</v>
      </c>
      <c r="I72" s="282">
        <f>G72/H72*100</f>
        <v>89.12353649195754</v>
      </c>
      <c r="J72" s="9"/>
      <c r="K72" s="9"/>
      <c r="L72" s="9"/>
      <c r="M72" s="9"/>
      <c r="N72" s="9"/>
      <c r="O72" s="9"/>
      <c r="P72" s="9"/>
      <c r="Q72" s="9"/>
      <c r="R72" s="9"/>
    </row>
    <row r="73" spans="1:18" ht="14.25" customHeight="1">
      <c r="A73" s="524" t="s">
        <v>998</v>
      </c>
      <c r="B73" s="524"/>
      <c r="C73" s="135"/>
      <c r="D73" s="54"/>
      <c r="E73" s="54"/>
      <c r="F73" s="55"/>
      <c r="G73" s="55">
        <f>G61+G72</f>
        <v>69981</v>
      </c>
      <c r="H73" s="55">
        <f>H61+H72</f>
        <v>73419</v>
      </c>
      <c r="I73" s="282">
        <f>G73/H73*100</f>
        <v>95.31728844032199</v>
      </c>
      <c r="J73" s="9"/>
      <c r="K73" s="9"/>
      <c r="L73" s="9"/>
      <c r="M73" s="9"/>
      <c r="N73" s="9"/>
      <c r="O73" s="9"/>
      <c r="P73" s="9"/>
      <c r="Q73" s="9"/>
      <c r="R73" s="9"/>
    </row>
    <row r="74" spans="1:18" ht="23.25" customHeight="1">
      <c r="A74" s="56"/>
      <c r="B74" s="56"/>
      <c r="C74" s="135"/>
      <c r="D74" s="54"/>
      <c r="E74" s="54"/>
      <c r="F74" s="54"/>
      <c r="G74" s="55"/>
      <c r="H74" s="54"/>
      <c r="I74" s="282"/>
      <c r="J74" s="9"/>
      <c r="K74" s="9"/>
      <c r="L74" s="9"/>
      <c r="M74" s="9"/>
      <c r="N74" s="9"/>
      <c r="O74" s="9"/>
      <c r="P74" s="9"/>
      <c r="Q74" s="9"/>
      <c r="R74" s="9"/>
    </row>
    <row r="75" spans="1:18" ht="14.25" customHeight="1">
      <c r="A75" s="15"/>
      <c r="B75" s="26" t="s">
        <v>999</v>
      </c>
      <c r="C75" s="135"/>
      <c r="D75" s="54"/>
      <c r="E75" s="54"/>
      <c r="F75" s="54"/>
      <c r="G75" s="54"/>
      <c r="H75" s="54"/>
      <c r="I75" s="282"/>
      <c r="J75" s="9"/>
      <c r="K75" s="9"/>
      <c r="L75" s="9"/>
      <c r="M75" s="9"/>
      <c r="N75" s="9"/>
      <c r="O75" s="9"/>
      <c r="P75" s="9"/>
      <c r="Q75" s="9"/>
      <c r="R75" s="9"/>
    </row>
    <row r="76" spans="1:18" ht="14.25" customHeight="1">
      <c r="A76" s="17" t="s">
        <v>776</v>
      </c>
      <c r="B76" s="15" t="s">
        <v>777</v>
      </c>
      <c r="C76" s="133" t="s">
        <v>1525</v>
      </c>
      <c r="D76" s="136">
        <v>5.1</v>
      </c>
      <c r="E76" s="54">
        <v>2350000</v>
      </c>
      <c r="F76" s="54">
        <v>7990</v>
      </c>
      <c r="G76" s="54"/>
      <c r="H76" s="54">
        <v>10030</v>
      </c>
      <c r="I76" s="282"/>
      <c r="J76" s="9"/>
      <c r="K76" s="9"/>
      <c r="L76" s="9"/>
      <c r="M76" s="9"/>
      <c r="N76" s="9"/>
      <c r="O76" s="9"/>
      <c r="P76" s="9"/>
      <c r="Q76" s="9"/>
      <c r="R76" s="9"/>
    </row>
    <row r="77" spans="1:18" ht="14.25" customHeight="1">
      <c r="A77" s="17" t="s">
        <v>778</v>
      </c>
      <c r="B77" s="15" t="s">
        <v>779</v>
      </c>
      <c r="C77" s="133" t="s">
        <v>1526</v>
      </c>
      <c r="D77" s="136">
        <v>2.8</v>
      </c>
      <c r="E77" s="54">
        <v>2350000</v>
      </c>
      <c r="F77" s="54">
        <v>4386</v>
      </c>
      <c r="G77" s="54"/>
      <c r="H77" s="54">
        <v>4930</v>
      </c>
      <c r="I77" s="282"/>
      <c r="J77" s="9"/>
      <c r="K77" s="9"/>
      <c r="L77" s="9"/>
      <c r="M77" s="9"/>
      <c r="N77" s="9"/>
      <c r="O77" s="9"/>
      <c r="P77" s="9"/>
      <c r="Q77" s="9"/>
      <c r="R77" s="9"/>
    </row>
    <row r="78" spans="1:18" ht="14.25" customHeight="1">
      <c r="A78" s="17" t="s">
        <v>780</v>
      </c>
      <c r="B78" s="15" t="s">
        <v>38</v>
      </c>
      <c r="C78" s="133" t="s">
        <v>1146</v>
      </c>
      <c r="D78" s="136">
        <v>3.6</v>
      </c>
      <c r="E78" s="54">
        <v>2350000</v>
      </c>
      <c r="F78" s="54">
        <v>5640</v>
      </c>
      <c r="G78" s="54"/>
      <c r="H78" s="54">
        <v>5610</v>
      </c>
      <c r="I78" s="282"/>
      <c r="J78" s="9"/>
      <c r="K78" s="9"/>
      <c r="L78" s="9"/>
      <c r="M78" s="9"/>
      <c r="N78" s="9"/>
      <c r="O78" s="9"/>
      <c r="P78" s="9"/>
      <c r="Q78" s="9"/>
      <c r="R78" s="9"/>
    </row>
    <row r="79" spans="1:18" ht="14.25" customHeight="1">
      <c r="A79" s="17" t="s">
        <v>120</v>
      </c>
      <c r="B79" s="15" t="s">
        <v>162</v>
      </c>
      <c r="C79" s="133"/>
      <c r="D79" s="136"/>
      <c r="E79" s="54"/>
      <c r="F79" s="54"/>
      <c r="G79" s="54"/>
      <c r="H79" s="54"/>
      <c r="I79" s="282"/>
      <c r="J79" s="9"/>
      <c r="K79" s="9"/>
      <c r="L79" s="9"/>
      <c r="M79" s="9"/>
      <c r="N79" s="9"/>
      <c r="O79" s="9"/>
      <c r="P79" s="9"/>
      <c r="Q79" s="9"/>
      <c r="R79" s="9"/>
    </row>
    <row r="80" spans="1:18" ht="14.25" customHeight="1">
      <c r="A80" s="17" t="s">
        <v>1337</v>
      </c>
      <c r="B80" s="15" t="s">
        <v>163</v>
      </c>
      <c r="C80" s="133"/>
      <c r="D80" s="136"/>
      <c r="E80" s="54"/>
      <c r="F80" s="54"/>
      <c r="G80" s="54"/>
      <c r="H80" s="54"/>
      <c r="I80" s="282"/>
      <c r="J80" s="9"/>
      <c r="K80" s="9"/>
      <c r="L80" s="9"/>
      <c r="M80" s="9"/>
      <c r="N80" s="9"/>
      <c r="O80" s="9"/>
      <c r="P80" s="9"/>
      <c r="Q80" s="9"/>
      <c r="R80" s="9"/>
    </row>
    <row r="81" spans="1:18" ht="14.25" customHeight="1">
      <c r="A81" s="17" t="s">
        <v>1338</v>
      </c>
      <c r="B81" s="15" t="s">
        <v>164</v>
      </c>
      <c r="C81" s="133"/>
      <c r="D81" s="136"/>
      <c r="E81" s="54"/>
      <c r="F81" s="54"/>
      <c r="G81" s="54"/>
      <c r="H81" s="54"/>
      <c r="I81" s="282"/>
      <c r="J81" s="9"/>
      <c r="K81" s="9"/>
      <c r="L81" s="9"/>
      <c r="M81" s="9"/>
      <c r="N81" s="9"/>
      <c r="O81" s="9"/>
      <c r="P81" s="9"/>
      <c r="Q81" s="9"/>
      <c r="R81" s="9"/>
    </row>
    <row r="82" spans="1:18" ht="14.25" customHeight="1">
      <c r="A82" s="17" t="s">
        <v>781</v>
      </c>
      <c r="B82" s="15" t="s">
        <v>782</v>
      </c>
      <c r="C82" s="133" t="s">
        <v>1528</v>
      </c>
      <c r="D82" s="136">
        <v>5.5</v>
      </c>
      <c r="E82" s="54">
        <v>2350000</v>
      </c>
      <c r="F82" s="54">
        <v>8617</v>
      </c>
      <c r="G82" s="54"/>
      <c r="H82" s="54">
        <v>9860</v>
      </c>
      <c r="I82" s="282"/>
      <c r="J82" s="9"/>
      <c r="K82" s="9"/>
      <c r="L82" s="9"/>
      <c r="M82" s="9"/>
      <c r="N82" s="9"/>
      <c r="O82" s="9"/>
      <c r="P82" s="9"/>
      <c r="Q82" s="9"/>
      <c r="R82" s="9"/>
    </row>
    <row r="83" spans="1:18" ht="14.25" customHeight="1">
      <c r="A83" s="17" t="s">
        <v>1529</v>
      </c>
      <c r="B83" s="15" t="s">
        <v>1530</v>
      </c>
      <c r="C83" s="133" t="s">
        <v>1229</v>
      </c>
      <c r="D83" s="136">
        <v>3.5</v>
      </c>
      <c r="E83" s="54">
        <v>2350000</v>
      </c>
      <c r="F83" s="54">
        <v>5483</v>
      </c>
      <c r="G83" s="54"/>
      <c r="H83" s="54"/>
      <c r="I83" s="282"/>
      <c r="J83" s="9"/>
      <c r="K83" s="9"/>
      <c r="L83" s="9"/>
      <c r="M83" s="9"/>
      <c r="N83" s="9"/>
      <c r="O83" s="9"/>
      <c r="P83" s="9"/>
      <c r="Q83" s="9"/>
      <c r="R83" s="9"/>
    </row>
    <row r="84" spans="1:18" ht="14.25" customHeight="1">
      <c r="A84" s="17" t="s">
        <v>1105</v>
      </c>
      <c r="B84" s="15" t="s">
        <v>164</v>
      </c>
      <c r="C84" s="133"/>
      <c r="D84" s="136"/>
      <c r="E84" s="54"/>
      <c r="F84" s="54"/>
      <c r="G84" s="54"/>
      <c r="H84" s="54">
        <v>14280</v>
      </c>
      <c r="I84" s="282"/>
      <c r="J84" s="9"/>
      <c r="K84" s="9"/>
      <c r="L84" s="9"/>
      <c r="M84" s="9"/>
      <c r="N84" s="9"/>
      <c r="O84" s="9"/>
      <c r="P84" s="9"/>
      <c r="Q84" s="9"/>
      <c r="R84" s="9"/>
    </row>
    <row r="85" spans="1:18" ht="14.25" customHeight="1">
      <c r="A85" s="17" t="s">
        <v>1531</v>
      </c>
      <c r="B85" s="15" t="s">
        <v>1532</v>
      </c>
      <c r="C85" s="133" t="s">
        <v>1526</v>
      </c>
      <c r="D85" s="136">
        <v>4.2</v>
      </c>
      <c r="E85" s="54">
        <v>2350000</v>
      </c>
      <c r="F85" s="54">
        <v>6580</v>
      </c>
      <c r="G85" s="54"/>
      <c r="H85" s="54"/>
      <c r="I85" s="282"/>
      <c r="J85" s="9"/>
      <c r="K85" s="9"/>
      <c r="L85" s="9"/>
      <c r="M85" s="9"/>
      <c r="N85" s="9"/>
      <c r="O85" s="9"/>
      <c r="P85" s="9"/>
      <c r="Q85" s="9"/>
      <c r="R85" s="9"/>
    </row>
    <row r="86" spans="1:18" ht="14.25" customHeight="1">
      <c r="A86" s="17" t="s">
        <v>1106</v>
      </c>
      <c r="B86" s="15" t="s">
        <v>39</v>
      </c>
      <c r="C86" s="133" t="s">
        <v>1533</v>
      </c>
      <c r="D86" s="136">
        <v>4.7</v>
      </c>
      <c r="E86" s="54">
        <v>2350000</v>
      </c>
      <c r="F86" s="54">
        <v>3682</v>
      </c>
      <c r="G86" s="54"/>
      <c r="H86" s="54">
        <v>4318</v>
      </c>
      <c r="I86" s="282"/>
      <c r="J86" s="9"/>
      <c r="K86" s="9"/>
      <c r="L86" s="9"/>
      <c r="M86" s="9"/>
      <c r="N86" s="9"/>
      <c r="O86" s="9"/>
      <c r="P86" s="9"/>
      <c r="Q86" s="9"/>
      <c r="R86" s="9"/>
    </row>
    <row r="87" spans="1:18" ht="14.25" customHeight="1">
      <c r="A87" s="17" t="s">
        <v>1107</v>
      </c>
      <c r="B87" s="15" t="s">
        <v>161</v>
      </c>
      <c r="C87" s="133" t="s">
        <v>1511</v>
      </c>
      <c r="D87" s="136">
        <v>3.2</v>
      </c>
      <c r="E87" s="54">
        <v>2350000</v>
      </c>
      <c r="F87" s="54">
        <v>2507</v>
      </c>
      <c r="G87" s="54"/>
      <c r="H87" s="54">
        <v>2371</v>
      </c>
      <c r="I87" s="282"/>
      <c r="J87" s="9"/>
      <c r="K87" s="9"/>
      <c r="L87" s="9"/>
      <c r="M87" s="9"/>
      <c r="N87" s="9"/>
      <c r="O87" s="9"/>
      <c r="P87" s="9"/>
      <c r="Q87" s="9"/>
      <c r="R87" s="9"/>
    </row>
    <row r="88" spans="1:18" ht="14.25" customHeight="1">
      <c r="A88" s="17" t="s">
        <v>1108</v>
      </c>
      <c r="B88" s="15" t="s">
        <v>36</v>
      </c>
      <c r="C88" s="133" t="s">
        <v>1526</v>
      </c>
      <c r="D88" s="136">
        <v>3.2</v>
      </c>
      <c r="E88" s="54">
        <v>2350000</v>
      </c>
      <c r="F88" s="54">
        <v>2507</v>
      </c>
      <c r="G88" s="54"/>
      <c r="H88" s="54">
        <v>2963</v>
      </c>
      <c r="I88" s="282"/>
      <c r="J88" s="9"/>
      <c r="K88" s="9"/>
      <c r="L88" s="9"/>
      <c r="M88" s="9"/>
      <c r="N88" s="9"/>
      <c r="O88" s="9"/>
      <c r="P88" s="9"/>
      <c r="Q88" s="9"/>
      <c r="R88" s="9"/>
    </row>
    <row r="89" spans="1:18" ht="14.25" customHeight="1">
      <c r="A89" s="17" t="s">
        <v>1109</v>
      </c>
      <c r="B89" s="15" t="s">
        <v>165</v>
      </c>
      <c r="C89" s="133" t="s">
        <v>1110</v>
      </c>
      <c r="D89" s="136">
        <v>5.5</v>
      </c>
      <c r="E89" s="54">
        <v>2350000</v>
      </c>
      <c r="F89" s="54">
        <v>4308</v>
      </c>
      <c r="G89" s="54"/>
      <c r="H89" s="54">
        <v>4657</v>
      </c>
      <c r="I89" s="282"/>
      <c r="J89" s="9"/>
      <c r="K89" s="9"/>
      <c r="L89" s="9"/>
      <c r="M89" s="9"/>
      <c r="N89" s="9"/>
      <c r="O89" s="9"/>
      <c r="P89" s="9"/>
      <c r="Q89" s="9"/>
      <c r="R89" s="9"/>
    </row>
    <row r="90" spans="1:18" ht="14.25" customHeight="1">
      <c r="A90" s="17" t="s">
        <v>1111</v>
      </c>
      <c r="B90" s="15" t="s">
        <v>1112</v>
      </c>
      <c r="C90" s="133" t="s">
        <v>1534</v>
      </c>
      <c r="D90" s="136">
        <v>3.2</v>
      </c>
      <c r="E90" s="54">
        <v>2350000</v>
      </c>
      <c r="F90" s="54">
        <v>2507</v>
      </c>
      <c r="G90" s="54"/>
      <c r="H90" s="54">
        <v>2794</v>
      </c>
      <c r="I90" s="282"/>
      <c r="J90" s="9"/>
      <c r="K90" s="9"/>
      <c r="L90" s="9"/>
      <c r="M90" s="9"/>
      <c r="N90" s="9"/>
      <c r="O90" s="9"/>
      <c r="P90" s="9"/>
      <c r="Q90" s="9"/>
      <c r="R90" s="9"/>
    </row>
    <row r="91" spans="1:18" ht="14.25" customHeight="1">
      <c r="A91" s="17" t="s">
        <v>1113</v>
      </c>
      <c r="B91" s="15" t="s">
        <v>1114</v>
      </c>
      <c r="C91" s="133" t="s">
        <v>1229</v>
      </c>
      <c r="D91" s="136">
        <v>3.5</v>
      </c>
      <c r="E91" s="54">
        <v>2350000</v>
      </c>
      <c r="F91" s="54">
        <v>2741</v>
      </c>
      <c r="G91" s="54"/>
      <c r="H91" s="54">
        <v>3387</v>
      </c>
      <c r="I91" s="282"/>
      <c r="J91" s="9"/>
      <c r="K91" s="9"/>
      <c r="L91" s="9"/>
      <c r="M91" s="9"/>
      <c r="N91" s="9"/>
      <c r="O91" s="9"/>
      <c r="P91" s="9"/>
      <c r="Q91" s="9"/>
      <c r="R91" s="9"/>
    </row>
    <row r="92" spans="1:18" ht="14.25" customHeight="1">
      <c r="A92" s="17" t="s">
        <v>1115</v>
      </c>
      <c r="B92" s="15" t="s">
        <v>1116</v>
      </c>
      <c r="C92" s="133"/>
      <c r="D92" s="54">
        <v>9</v>
      </c>
      <c r="E92" s="54">
        <v>179200</v>
      </c>
      <c r="F92" s="54">
        <v>1075</v>
      </c>
      <c r="G92" s="54"/>
      <c r="H92" s="54">
        <v>1408</v>
      </c>
      <c r="I92" s="282"/>
      <c r="J92" s="9"/>
      <c r="K92" s="9"/>
      <c r="L92" s="9"/>
      <c r="M92" s="9"/>
      <c r="N92" s="9"/>
      <c r="O92" s="9"/>
      <c r="P92" s="9"/>
      <c r="Q92" s="9"/>
      <c r="R92" s="9"/>
    </row>
    <row r="93" spans="1:18" ht="14.25" customHeight="1">
      <c r="A93" s="17" t="s">
        <v>406</v>
      </c>
      <c r="B93" s="15" t="s">
        <v>407</v>
      </c>
      <c r="C93" s="133"/>
      <c r="D93" s="54">
        <v>10</v>
      </c>
      <c r="E93" s="54">
        <v>179200</v>
      </c>
      <c r="F93" s="54">
        <v>597</v>
      </c>
      <c r="G93" s="54"/>
      <c r="H93" s="54"/>
      <c r="I93" s="282"/>
      <c r="J93" s="9"/>
      <c r="K93" s="9"/>
      <c r="L93" s="9"/>
      <c r="M93" s="9"/>
      <c r="N93" s="9"/>
      <c r="O93" s="9"/>
      <c r="P93" s="9"/>
      <c r="Q93" s="9"/>
      <c r="R93" s="9"/>
    </row>
    <row r="94" spans="1:18" ht="14.25" customHeight="1">
      <c r="A94" s="17" t="s">
        <v>1117</v>
      </c>
      <c r="B94" s="15" t="s">
        <v>1118</v>
      </c>
      <c r="C94" s="133"/>
      <c r="D94" s="54"/>
      <c r="E94" s="54"/>
      <c r="F94" s="54"/>
      <c r="G94" s="54"/>
      <c r="H94" s="54">
        <v>510</v>
      </c>
      <c r="I94" s="282"/>
      <c r="J94" s="9"/>
      <c r="K94" s="9"/>
      <c r="L94" s="9"/>
      <c r="M94" s="9"/>
      <c r="N94" s="9"/>
      <c r="O94" s="9"/>
      <c r="P94" s="9"/>
      <c r="Q94" s="9"/>
      <c r="R94" s="9"/>
    </row>
    <row r="95" spans="1:18" ht="14.25" customHeight="1">
      <c r="A95" s="17" t="s">
        <v>1119</v>
      </c>
      <c r="B95" s="15" t="s">
        <v>1120</v>
      </c>
      <c r="C95" s="133"/>
      <c r="D95" s="54">
        <v>4</v>
      </c>
      <c r="E95" s="54">
        <v>134400</v>
      </c>
      <c r="F95" s="54">
        <v>359</v>
      </c>
      <c r="G95" s="54"/>
      <c r="H95" s="54">
        <v>192</v>
      </c>
      <c r="I95" s="282"/>
      <c r="J95" s="9"/>
      <c r="K95" s="9"/>
      <c r="L95" s="9"/>
      <c r="M95" s="9"/>
      <c r="N95" s="9"/>
      <c r="O95" s="9"/>
      <c r="P95" s="9"/>
      <c r="Q95" s="9"/>
      <c r="R95" s="9"/>
    </row>
    <row r="96" spans="1:18" ht="14.25" customHeight="1">
      <c r="A96" s="17" t="s">
        <v>1117</v>
      </c>
      <c r="B96" s="15" t="s">
        <v>1650</v>
      </c>
      <c r="C96" s="133"/>
      <c r="D96" s="54">
        <v>4</v>
      </c>
      <c r="E96" s="54">
        <v>134400</v>
      </c>
      <c r="F96" s="54">
        <v>179</v>
      </c>
      <c r="G96" s="54"/>
      <c r="H96" s="54">
        <v>48</v>
      </c>
      <c r="I96" s="282"/>
      <c r="J96" s="9"/>
      <c r="K96" s="9"/>
      <c r="L96" s="9"/>
      <c r="M96" s="9"/>
      <c r="N96" s="9"/>
      <c r="O96" s="9"/>
      <c r="P96" s="9"/>
      <c r="Q96" s="9"/>
      <c r="R96" s="9"/>
    </row>
    <row r="97" spans="1:18" ht="14.25" customHeight="1">
      <c r="A97" s="17" t="s">
        <v>470</v>
      </c>
      <c r="B97" s="15" t="s">
        <v>1339</v>
      </c>
      <c r="C97" s="133" t="s">
        <v>408</v>
      </c>
      <c r="D97" s="136">
        <v>1.4</v>
      </c>
      <c r="E97" s="54">
        <v>2350000</v>
      </c>
      <c r="F97" s="54">
        <v>2194</v>
      </c>
      <c r="G97" s="54"/>
      <c r="H97" s="54">
        <v>2380</v>
      </c>
      <c r="I97" s="282"/>
      <c r="J97" s="9"/>
      <c r="K97" s="9"/>
      <c r="L97" s="9"/>
      <c r="M97" s="9"/>
      <c r="N97" s="9"/>
      <c r="O97" s="9"/>
      <c r="P97" s="9"/>
      <c r="Q97" s="9"/>
      <c r="R97" s="9"/>
    </row>
    <row r="98" spans="1:18" ht="14.25" customHeight="1">
      <c r="A98" s="17" t="s">
        <v>471</v>
      </c>
      <c r="B98" s="183" t="s">
        <v>472</v>
      </c>
      <c r="C98" s="133" t="s">
        <v>408</v>
      </c>
      <c r="D98" s="136">
        <v>1.4</v>
      </c>
      <c r="E98" s="54">
        <v>2350000</v>
      </c>
      <c r="F98" s="54">
        <v>1097</v>
      </c>
      <c r="G98" s="54"/>
      <c r="H98" s="54">
        <v>1185</v>
      </c>
      <c r="I98" s="282"/>
      <c r="J98" s="9"/>
      <c r="K98" s="9"/>
      <c r="L98" s="9"/>
      <c r="M98" s="9"/>
      <c r="N98" s="9"/>
      <c r="O98" s="9"/>
      <c r="P98" s="9"/>
      <c r="Q98" s="9"/>
      <c r="R98" s="9"/>
    </row>
    <row r="99" spans="1:18" ht="14.25" customHeight="1">
      <c r="A99" s="17" t="s">
        <v>409</v>
      </c>
      <c r="B99" s="15" t="s">
        <v>1340</v>
      </c>
      <c r="C99" s="133" t="s">
        <v>410</v>
      </c>
      <c r="D99" s="136">
        <v>0.2</v>
      </c>
      <c r="E99" s="54">
        <v>2350000</v>
      </c>
      <c r="F99" s="54">
        <v>313</v>
      </c>
      <c r="G99" s="54"/>
      <c r="H99" s="54">
        <v>510</v>
      </c>
      <c r="I99" s="282"/>
      <c r="J99" s="9"/>
      <c r="K99" s="9"/>
      <c r="L99" s="9"/>
      <c r="M99" s="9"/>
      <c r="N99" s="9"/>
      <c r="O99" s="9"/>
      <c r="P99" s="9"/>
      <c r="Q99" s="9"/>
      <c r="R99" s="9"/>
    </row>
    <row r="100" spans="1:18" ht="14.25" customHeight="1">
      <c r="A100" s="17" t="s">
        <v>473</v>
      </c>
      <c r="B100" s="15" t="s">
        <v>166</v>
      </c>
      <c r="C100" s="133" t="s">
        <v>410</v>
      </c>
      <c r="D100" s="136">
        <v>0.2</v>
      </c>
      <c r="E100" s="54">
        <v>2350000</v>
      </c>
      <c r="F100" s="54">
        <v>156</v>
      </c>
      <c r="G100" s="54"/>
      <c r="H100" s="54">
        <v>254</v>
      </c>
      <c r="I100" s="282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4.25" customHeight="1">
      <c r="A101" s="17" t="s">
        <v>474</v>
      </c>
      <c r="B101" s="15" t="s">
        <v>475</v>
      </c>
      <c r="C101" s="133" t="s">
        <v>411</v>
      </c>
      <c r="D101" s="136">
        <v>1.7</v>
      </c>
      <c r="E101" s="54">
        <v>2350000</v>
      </c>
      <c r="F101" s="54">
        <v>2663</v>
      </c>
      <c r="G101" s="54"/>
      <c r="H101" s="54">
        <v>2720</v>
      </c>
      <c r="I101" s="282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4.25" customHeight="1">
      <c r="A102" s="17" t="s">
        <v>476</v>
      </c>
      <c r="B102" s="15" t="s">
        <v>477</v>
      </c>
      <c r="C102" s="133" t="s">
        <v>1527</v>
      </c>
      <c r="D102" s="136">
        <v>0.2</v>
      </c>
      <c r="E102" s="54">
        <v>2350000</v>
      </c>
      <c r="F102" s="54">
        <v>313</v>
      </c>
      <c r="G102" s="54"/>
      <c r="H102" s="54">
        <v>340</v>
      </c>
      <c r="I102" s="282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4.25" customHeight="1">
      <c r="A103" s="17" t="s">
        <v>478</v>
      </c>
      <c r="B103" s="15" t="s">
        <v>1502</v>
      </c>
      <c r="C103" s="133" t="s">
        <v>412</v>
      </c>
      <c r="D103" s="136">
        <v>1.8</v>
      </c>
      <c r="E103" s="54">
        <v>2350000</v>
      </c>
      <c r="F103" s="54">
        <v>1410</v>
      </c>
      <c r="G103" s="54"/>
      <c r="H103" s="54">
        <v>1355</v>
      </c>
      <c r="I103" s="282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4.25" customHeight="1">
      <c r="A104" s="17" t="s">
        <v>1503</v>
      </c>
      <c r="B104" s="15" t="s">
        <v>1504</v>
      </c>
      <c r="C104" s="133" t="s">
        <v>413</v>
      </c>
      <c r="D104" s="136">
        <v>0.2</v>
      </c>
      <c r="E104" s="54">
        <v>2350000</v>
      </c>
      <c r="F104" s="54">
        <v>157</v>
      </c>
      <c r="G104" s="54"/>
      <c r="H104" s="54">
        <v>169</v>
      </c>
      <c r="I104" s="282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4.25" customHeight="1">
      <c r="A105" s="17" t="s">
        <v>1999</v>
      </c>
      <c r="B105" s="15" t="s">
        <v>2000</v>
      </c>
      <c r="C105" s="133"/>
      <c r="D105" s="100">
        <v>68</v>
      </c>
      <c r="E105" s="54">
        <v>44900</v>
      </c>
      <c r="F105" s="54">
        <v>2036</v>
      </c>
      <c r="G105" s="54"/>
      <c r="H105" s="54">
        <v>2244</v>
      </c>
      <c r="I105" s="282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4.25" customHeight="1">
      <c r="A106" s="17" t="s">
        <v>2001</v>
      </c>
      <c r="B106" s="169" t="s">
        <v>2002</v>
      </c>
      <c r="C106" s="133"/>
      <c r="D106" s="100">
        <v>21</v>
      </c>
      <c r="E106" s="54">
        <v>17600</v>
      </c>
      <c r="F106" s="54">
        <v>246</v>
      </c>
      <c r="G106" s="54"/>
      <c r="H106" s="54">
        <v>547</v>
      </c>
      <c r="I106" s="282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4.25" customHeight="1">
      <c r="A107" s="17" t="s">
        <v>2003</v>
      </c>
      <c r="B107" s="15" t="s">
        <v>2004</v>
      </c>
      <c r="C107" s="133"/>
      <c r="D107" s="54">
        <v>66</v>
      </c>
      <c r="E107" s="54">
        <v>44900</v>
      </c>
      <c r="F107" s="54">
        <v>1018</v>
      </c>
      <c r="G107" s="54"/>
      <c r="H107" s="54">
        <v>1067</v>
      </c>
      <c r="I107" s="282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4.25" customHeight="1">
      <c r="A108" s="17" t="s">
        <v>2005</v>
      </c>
      <c r="B108" s="15" t="s">
        <v>2006</v>
      </c>
      <c r="C108" s="133"/>
      <c r="D108" s="54">
        <v>21</v>
      </c>
      <c r="E108" s="54">
        <v>17600</v>
      </c>
      <c r="F108" s="54">
        <v>123</v>
      </c>
      <c r="G108" s="54"/>
      <c r="H108" s="54">
        <v>259</v>
      </c>
      <c r="I108" s="282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4.25" customHeight="1">
      <c r="A109" s="17" t="s">
        <v>2007</v>
      </c>
      <c r="B109" s="15" t="s">
        <v>1341</v>
      </c>
      <c r="C109" s="133"/>
      <c r="D109" s="54"/>
      <c r="E109" s="54"/>
      <c r="F109" s="54"/>
      <c r="G109" s="54"/>
      <c r="H109" s="54"/>
      <c r="I109" s="282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4.25" customHeight="1">
      <c r="A110" s="17" t="s">
        <v>1010</v>
      </c>
      <c r="B110" s="15" t="s">
        <v>1149</v>
      </c>
      <c r="C110" s="133"/>
      <c r="D110" s="54">
        <v>32</v>
      </c>
      <c r="E110" s="54">
        <v>36300</v>
      </c>
      <c r="F110" s="54">
        <v>774</v>
      </c>
      <c r="G110" s="54"/>
      <c r="H110" s="54">
        <v>840</v>
      </c>
      <c r="I110" s="282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4.25" customHeight="1">
      <c r="A111" s="17" t="s">
        <v>2008</v>
      </c>
      <c r="B111" s="15" t="s">
        <v>1150</v>
      </c>
      <c r="C111" s="133"/>
      <c r="D111" s="54">
        <v>30</v>
      </c>
      <c r="E111" s="54">
        <v>36300</v>
      </c>
      <c r="F111" s="54">
        <v>363</v>
      </c>
      <c r="G111" s="54"/>
      <c r="H111" s="54">
        <v>342</v>
      </c>
      <c r="I111" s="282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4.25" customHeight="1">
      <c r="A112" s="17" t="s">
        <v>414</v>
      </c>
      <c r="B112" s="15" t="s">
        <v>415</v>
      </c>
      <c r="C112" s="133"/>
      <c r="D112" s="54">
        <v>13</v>
      </c>
      <c r="E112" s="54">
        <v>36300</v>
      </c>
      <c r="F112" s="54">
        <v>315</v>
      </c>
      <c r="G112" s="54"/>
      <c r="H112" s="54"/>
      <c r="I112" s="282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4.25" customHeight="1">
      <c r="A113" s="17" t="s">
        <v>1342</v>
      </c>
      <c r="B113" s="15" t="s">
        <v>969</v>
      </c>
      <c r="C113" s="133"/>
      <c r="D113" s="54"/>
      <c r="E113" s="54"/>
      <c r="F113" s="54"/>
      <c r="G113" s="54"/>
      <c r="H113" s="54">
        <v>540</v>
      </c>
      <c r="I113" s="282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4.25" customHeight="1">
      <c r="A114" s="17" t="s">
        <v>416</v>
      </c>
      <c r="B114" s="15" t="s">
        <v>417</v>
      </c>
      <c r="C114" s="133"/>
      <c r="D114" s="54">
        <v>15</v>
      </c>
      <c r="E114" s="54">
        <v>36300</v>
      </c>
      <c r="F114" s="54">
        <v>363</v>
      </c>
      <c r="G114" s="54"/>
      <c r="H114" s="54"/>
      <c r="I114" s="282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4.25" customHeight="1">
      <c r="A115" s="17" t="s">
        <v>2009</v>
      </c>
      <c r="B115" s="15" t="s">
        <v>324</v>
      </c>
      <c r="C115" s="133"/>
      <c r="D115" s="54"/>
      <c r="E115" s="54"/>
      <c r="F115" s="54"/>
      <c r="G115" s="54"/>
      <c r="H115" s="54">
        <v>185</v>
      </c>
      <c r="I115" s="282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4.25" customHeight="1">
      <c r="A116" s="17" t="s">
        <v>418</v>
      </c>
      <c r="B116" s="15" t="s">
        <v>419</v>
      </c>
      <c r="C116" s="133"/>
      <c r="D116" s="54">
        <v>18</v>
      </c>
      <c r="E116" s="54">
        <v>36300</v>
      </c>
      <c r="F116" s="54">
        <v>218</v>
      </c>
      <c r="G116" s="54"/>
      <c r="H116" s="54"/>
      <c r="I116" s="282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4.25" customHeight="1">
      <c r="A117" s="17" t="s">
        <v>1011</v>
      </c>
      <c r="B117" s="15" t="s">
        <v>968</v>
      </c>
      <c r="C117" s="133"/>
      <c r="D117" s="54"/>
      <c r="E117" s="54"/>
      <c r="F117" s="54"/>
      <c r="G117" s="54"/>
      <c r="H117" s="54">
        <v>186</v>
      </c>
      <c r="I117" s="282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4.25" customHeight="1">
      <c r="A118" s="17" t="s">
        <v>420</v>
      </c>
      <c r="B118" s="15" t="s">
        <v>421</v>
      </c>
      <c r="C118" s="133"/>
      <c r="D118" s="54">
        <v>6</v>
      </c>
      <c r="E118" s="54">
        <v>36300</v>
      </c>
      <c r="F118" s="54">
        <v>72</v>
      </c>
      <c r="G118" s="54"/>
      <c r="H118" s="54"/>
      <c r="I118" s="282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4.25" customHeight="1">
      <c r="A119" s="17" t="s">
        <v>1151</v>
      </c>
      <c r="B119" s="15" t="s">
        <v>1152</v>
      </c>
      <c r="C119" s="133"/>
      <c r="D119" s="54">
        <v>106</v>
      </c>
      <c r="E119" s="54">
        <v>10000</v>
      </c>
      <c r="F119" s="54">
        <v>1060</v>
      </c>
      <c r="G119" s="54"/>
      <c r="H119" s="54">
        <v>920</v>
      </c>
      <c r="I119" s="282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4.25" customHeight="1">
      <c r="A120" s="17" t="s">
        <v>1153</v>
      </c>
      <c r="B120" s="15" t="s">
        <v>1000</v>
      </c>
      <c r="C120" s="133"/>
      <c r="D120" s="54">
        <v>355</v>
      </c>
      <c r="E120" s="54">
        <v>1000</v>
      </c>
      <c r="F120" s="54">
        <v>355</v>
      </c>
      <c r="G120" s="54"/>
      <c r="H120" s="54">
        <v>348</v>
      </c>
      <c r="I120" s="282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4.25" customHeight="1">
      <c r="A121" s="26" t="s">
        <v>532</v>
      </c>
      <c r="B121" s="26"/>
      <c r="C121" s="135"/>
      <c r="D121" s="55"/>
      <c r="E121" s="55"/>
      <c r="F121" s="55"/>
      <c r="G121" s="55">
        <f>SUM(F76:F120)</f>
        <v>74404</v>
      </c>
      <c r="H121" s="55">
        <f>SUM(H76:H120)</f>
        <v>83749</v>
      </c>
      <c r="I121" s="282">
        <f>G121/H121*100</f>
        <v>88.84165781083954</v>
      </c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4.25" customHeight="1">
      <c r="A122" s="17" t="s">
        <v>970</v>
      </c>
      <c r="B122" s="15" t="s">
        <v>971</v>
      </c>
      <c r="C122" s="133"/>
      <c r="D122" s="54"/>
      <c r="E122" s="54"/>
      <c r="F122" s="54"/>
      <c r="G122" s="54"/>
      <c r="H122" s="54">
        <v>312</v>
      </c>
      <c r="I122" s="282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4.25" customHeight="1">
      <c r="A123" s="17" t="s">
        <v>970</v>
      </c>
      <c r="B123" s="15" t="s">
        <v>972</v>
      </c>
      <c r="C123" s="133"/>
      <c r="D123" s="54"/>
      <c r="E123" s="54"/>
      <c r="F123" s="54"/>
      <c r="G123" s="54"/>
      <c r="H123" s="54">
        <v>164</v>
      </c>
      <c r="I123" s="282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4.25" customHeight="1">
      <c r="A124" s="17" t="s">
        <v>975</v>
      </c>
      <c r="B124" s="15" t="s">
        <v>976</v>
      </c>
      <c r="C124" s="133"/>
      <c r="D124" s="54"/>
      <c r="E124" s="54"/>
      <c r="F124" s="54"/>
      <c r="G124" s="54"/>
      <c r="H124" s="54">
        <v>39</v>
      </c>
      <c r="I124" s="282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4.25" customHeight="1">
      <c r="A125" s="17" t="s">
        <v>973</v>
      </c>
      <c r="B125" s="15" t="s">
        <v>974</v>
      </c>
      <c r="C125" s="133"/>
      <c r="D125" s="54"/>
      <c r="E125" s="54"/>
      <c r="F125" s="54"/>
      <c r="G125" s="54"/>
      <c r="H125" s="54">
        <v>19</v>
      </c>
      <c r="I125" s="282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4.25" customHeight="1">
      <c r="A126" s="17" t="s">
        <v>977</v>
      </c>
      <c r="B126" s="15" t="s">
        <v>978</v>
      </c>
      <c r="C126" s="133"/>
      <c r="D126" s="54"/>
      <c r="E126" s="54"/>
      <c r="F126" s="54"/>
      <c r="G126" s="54"/>
      <c r="H126" s="54">
        <v>31</v>
      </c>
      <c r="I126" s="282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4.25" customHeight="1">
      <c r="A127" s="17" t="s">
        <v>979</v>
      </c>
      <c r="B127" s="15" t="s">
        <v>980</v>
      </c>
      <c r="C127" s="133"/>
      <c r="D127" s="54"/>
      <c r="E127" s="54"/>
      <c r="F127" s="54"/>
      <c r="G127" s="54"/>
      <c r="H127" s="54">
        <v>16</v>
      </c>
      <c r="I127" s="282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4.25" customHeight="1">
      <c r="A128" s="17" t="s">
        <v>981</v>
      </c>
      <c r="B128" s="15" t="s">
        <v>837</v>
      </c>
      <c r="C128" s="133"/>
      <c r="D128" s="54">
        <v>4</v>
      </c>
      <c r="E128" s="54">
        <v>900000</v>
      </c>
      <c r="F128" s="54">
        <v>2400</v>
      </c>
      <c r="G128" s="54"/>
      <c r="H128" s="54">
        <v>2587</v>
      </c>
      <c r="I128" s="282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4.25" customHeight="1">
      <c r="A129" s="17" t="s">
        <v>981</v>
      </c>
      <c r="B129" s="15" t="s">
        <v>838</v>
      </c>
      <c r="C129" s="133"/>
      <c r="D129" s="54">
        <v>4</v>
      </c>
      <c r="E129" s="54">
        <v>900000</v>
      </c>
      <c r="F129" s="54">
        <v>1200</v>
      </c>
      <c r="G129" s="54"/>
      <c r="H129" s="54">
        <v>1293</v>
      </c>
      <c r="I129" s="282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4.25" customHeight="1">
      <c r="A130" s="17" t="s">
        <v>982</v>
      </c>
      <c r="B130" s="15" t="s">
        <v>839</v>
      </c>
      <c r="C130" s="133" t="s">
        <v>983</v>
      </c>
      <c r="D130" s="54"/>
      <c r="E130" s="54"/>
      <c r="F130" s="54"/>
      <c r="G130" s="54"/>
      <c r="H130" s="54">
        <v>104</v>
      </c>
      <c r="I130" s="282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4.25" customHeight="1">
      <c r="A131" s="17" t="s">
        <v>982</v>
      </c>
      <c r="B131" s="15" t="s">
        <v>840</v>
      </c>
      <c r="C131" s="133"/>
      <c r="D131" s="54"/>
      <c r="E131" s="54"/>
      <c r="F131" s="54"/>
      <c r="G131" s="54"/>
      <c r="H131" s="54">
        <v>50</v>
      </c>
      <c r="I131" s="282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4.25" customHeight="1">
      <c r="A132" s="26" t="s">
        <v>533</v>
      </c>
      <c r="B132" s="15"/>
      <c r="C132" s="133"/>
      <c r="D132" s="54"/>
      <c r="E132" s="54"/>
      <c r="F132" s="55"/>
      <c r="G132" s="55">
        <v>3600</v>
      </c>
      <c r="H132" s="55">
        <f>SUM(H122:H131)</f>
        <v>4615</v>
      </c>
      <c r="I132" s="282">
        <f>G132/H132*100</f>
        <v>78.00650054171182</v>
      </c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4.25" customHeight="1">
      <c r="A133" s="524" t="s">
        <v>267</v>
      </c>
      <c r="B133" s="524"/>
      <c r="C133" s="135"/>
      <c r="D133" s="54"/>
      <c r="E133" s="54"/>
      <c r="F133" s="55"/>
      <c r="G133" s="55">
        <f>G121+G132</f>
        <v>78004</v>
      </c>
      <c r="H133" s="55">
        <f>H121+H132</f>
        <v>88364</v>
      </c>
      <c r="I133" s="282">
        <f>G133/H133*100</f>
        <v>88.27576841247566</v>
      </c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4.25" customHeight="1">
      <c r="A134" s="15"/>
      <c r="B134" s="26"/>
      <c r="C134" s="135"/>
      <c r="D134" s="54"/>
      <c r="E134" s="54"/>
      <c r="F134" s="54"/>
      <c r="G134" s="55"/>
      <c r="H134" s="54"/>
      <c r="I134" s="282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4.25" customHeight="1">
      <c r="A135" s="15"/>
      <c r="B135" s="184" t="s">
        <v>268</v>
      </c>
      <c r="C135" s="135"/>
      <c r="D135" s="54"/>
      <c r="E135" s="54"/>
      <c r="F135" s="54"/>
      <c r="G135" s="54"/>
      <c r="H135" s="54"/>
      <c r="I135" s="282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4.25" customHeight="1">
      <c r="A136" s="17" t="s">
        <v>987</v>
      </c>
      <c r="B136" s="15" t="s">
        <v>988</v>
      </c>
      <c r="C136" s="133"/>
      <c r="D136" s="136"/>
      <c r="E136" s="54"/>
      <c r="F136" s="54"/>
      <c r="G136" s="54"/>
      <c r="H136" s="54">
        <v>2040</v>
      </c>
      <c r="I136" s="282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4.25" customHeight="1">
      <c r="A137" s="17" t="s">
        <v>989</v>
      </c>
      <c r="B137" s="15" t="s">
        <v>990</v>
      </c>
      <c r="C137" s="133"/>
      <c r="D137" s="136"/>
      <c r="E137" s="54"/>
      <c r="F137" s="54"/>
      <c r="G137" s="54"/>
      <c r="H137" s="54">
        <v>22780</v>
      </c>
      <c r="I137" s="282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4.25" customHeight="1">
      <c r="A138" s="17" t="s">
        <v>422</v>
      </c>
      <c r="B138" s="15" t="s">
        <v>423</v>
      </c>
      <c r="C138" s="133" t="s">
        <v>424</v>
      </c>
      <c r="D138" s="136">
        <v>13.1</v>
      </c>
      <c r="E138" s="54">
        <v>2350000</v>
      </c>
      <c r="F138" s="54">
        <v>20524</v>
      </c>
      <c r="G138" s="54"/>
      <c r="H138" s="54"/>
      <c r="I138" s="282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4.25" customHeight="1">
      <c r="A139" s="17" t="s">
        <v>984</v>
      </c>
      <c r="B139" s="15" t="s">
        <v>985</v>
      </c>
      <c r="C139" s="133" t="s">
        <v>986</v>
      </c>
      <c r="D139" s="136">
        <v>12.7</v>
      </c>
      <c r="E139" s="54">
        <v>2350000</v>
      </c>
      <c r="F139" s="54">
        <v>9948</v>
      </c>
      <c r="G139" s="54"/>
      <c r="H139" s="54">
        <v>10753</v>
      </c>
      <c r="I139" s="282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4.25" customHeight="1">
      <c r="A140" s="17" t="s">
        <v>991</v>
      </c>
      <c r="B140" s="15" t="s">
        <v>992</v>
      </c>
      <c r="C140" s="133"/>
      <c r="D140" s="100"/>
      <c r="E140" s="54"/>
      <c r="F140" s="54"/>
      <c r="G140" s="54"/>
      <c r="H140" s="54">
        <v>256</v>
      </c>
      <c r="I140" s="282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4.25" customHeight="1">
      <c r="A141" s="17" t="s">
        <v>993</v>
      </c>
      <c r="B141" s="15" t="s">
        <v>994</v>
      </c>
      <c r="C141" s="133"/>
      <c r="D141" s="100"/>
      <c r="E141" s="54"/>
      <c r="F141" s="54"/>
      <c r="G141" s="54"/>
      <c r="H141" s="54">
        <v>128</v>
      </c>
      <c r="I141" s="282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4.25" customHeight="1">
      <c r="A142" s="17" t="s">
        <v>995</v>
      </c>
      <c r="B142" s="15" t="s">
        <v>1899</v>
      </c>
      <c r="C142" s="133"/>
      <c r="D142" s="100">
        <v>3</v>
      </c>
      <c r="E142" s="54">
        <v>179200</v>
      </c>
      <c r="F142" s="54">
        <v>359</v>
      </c>
      <c r="G142" s="54"/>
      <c r="H142" s="54">
        <v>256</v>
      </c>
      <c r="I142" s="282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4.25" customHeight="1">
      <c r="A143" s="17" t="s">
        <v>993</v>
      </c>
      <c r="B143" s="15" t="s">
        <v>1900</v>
      </c>
      <c r="C143" s="133"/>
      <c r="D143" s="54">
        <v>3</v>
      </c>
      <c r="E143" s="54">
        <v>179200</v>
      </c>
      <c r="F143" s="54">
        <v>179</v>
      </c>
      <c r="G143" s="54"/>
      <c r="H143" s="54">
        <v>127</v>
      </c>
      <c r="I143" s="282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4.25" customHeight="1">
      <c r="A144" s="17" t="s">
        <v>1063</v>
      </c>
      <c r="B144" s="15" t="s">
        <v>1188</v>
      </c>
      <c r="C144" s="133"/>
      <c r="D144" s="54">
        <v>7</v>
      </c>
      <c r="E144" s="54">
        <v>36300</v>
      </c>
      <c r="F144" s="54">
        <v>169</v>
      </c>
      <c r="G144" s="54"/>
      <c r="H144" s="54">
        <v>180</v>
      </c>
      <c r="I144" s="282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4.25" customHeight="1">
      <c r="A145" s="17" t="s">
        <v>1062</v>
      </c>
      <c r="B145" s="15" t="s">
        <v>1189</v>
      </c>
      <c r="C145" s="133"/>
      <c r="D145" s="54">
        <v>7</v>
      </c>
      <c r="E145" s="54">
        <v>36300</v>
      </c>
      <c r="F145" s="54">
        <v>85</v>
      </c>
      <c r="G145" s="54"/>
      <c r="H145" s="54">
        <v>100</v>
      </c>
      <c r="I145" s="282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4.25" customHeight="1">
      <c r="A146" s="26" t="s">
        <v>532</v>
      </c>
      <c r="B146" s="26"/>
      <c r="C146" s="135"/>
      <c r="D146" s="55"/>
      <c r="E146" s="55"/>
      <c r="F146" s="55"/>
      <c r="G146" s="55">
        <v>31264</v>
      </c>
      <c r="H146" s="55">
        <f>SUM(H136:H145)</f>
        <v>36620</v>
      </c>
      <c r="I146" s="282">
        <f>G146/H146*100</f>
        <v>85.37411250682688</v>
      </c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4.25" customHeight="1">
      <c r="A147" s="17" t="s">
        <v>1064</v>
      </c>
      <c r="B147" s="15" t="s">
        <v>32</v>
      </c>
      <c r="C147" s="133"/>
      <c r="D147" s="54"/>
      <c r="E147" s="54"/>
      <c r="F147" s="54"/>
      <c r="G147" s="54"/>
      <c r="H147" s="54">
        <v>133</v>
      </c>
      <c r="I147" s="282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4.25" customHeight="1">
      <c r="A148" s="17" t="s">
        <v>1065</v>
      </c>
      <c r="B148" s="15" t="s">
        <v>33</v>
      </c>
      <c r="C148" s="133"/>
      <c r="D148" s="54"/>
      <c r="E148" s="54"/>
      <c r="F148" s="54"/>
      <c r="G148" s="54"/>
      <c r="H148" s="54">
        <v>66</v>
      </c>
      <c r="I148" s="282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4.25" customHeight="1">
      <c r="A149" s="26" t="s">
        <v>533</v>
      </c>
      <c r="B149" s="15"/>
      <c r="C149" s="133"/>
      <c r="D149" s="54"/>
      <c r="E149" s="54"/>
      <c r="F149" s="55"/>
      <c r="G149" s="55"/>
      <c r="H149" s="55">
        <f>SUM(H147:H148)</f>
        <v>199</v>
      </c>
      <c r="I149" s="282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4.25" customHeight="1">
      <c r="A150" s="524" t="s">
        <v>269</v>
      </c>
      <c r="B150" s="524"/>
      <c r="C150" s="135"/>
      <c r="D150" s="54"/>
      <c r="E150" s="54"/>
      <c r="F150" s="55"/>
      <c r="G150" s="55">
        <f>G146+G149</f>
        <v>31264</v>
      </c>
      <c r="H150" s="55">
        <f>H146+H149</f>
        <v>36819</v>
      </c>
      <c r="I150" s="282">
        <f>G150/H150*100</f>
        <v>84.91268095276895</v>
      </c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4.25" customHeight="1">
      <c r="A151" s="15"/>
      <c r="B151" s="15"/>
      <c r="C151" s="133"/>
      <c r="D151" s="54"/>
      <c r="E151" s="54"/>
      <c r="F151" s="54"/>
      <c r="G151" s="54"/>
      <c r="H151" s="54"/>
      <c r="I151" s="282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4.25" customHeight="1">
      <c r="A152" s="15"/>
      <c r="B152" s="26" t="s">
        <v>270</v>
      </c>
      <c r="C152" s="135"/>
      <c r="D152" s="54"/>
      <c r="E152" s="54"/>
      <c r="F152" s="54"/>
      <c r="G152" s="55"/>
      <c r="H152" s="54"/>
      <c r="I152" s="282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4.25" customHeight="1">
      <c r="A153" s="17" t="s">
        <v>1066</v>
      </c>
      <c r="B153" s="15" t="s">
        <v>1154</v>
      </c>
      <c r="C153" s="133"/>
      <c r="D153" s="54">
        <v>10408</v>
      </c>
      <c r="E153" s="54"/>
      <c r="F153" s="54">
        <v>4111</v>
      </c>
      <c r="G153" s="55"/>
      <c r="H153" s="54">
        <v>4041</v>
      </c>
      <c r="I153" s="282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4.25" customHeight="1">
      <c r="A154" s="17" t="s">
        <v>1067</v>
      </c>
      <c r="B154" s="15" t="s">
        <v>0</v>
      </c>
      <c r="C154" s="133"/>
      <c r="D154" s="54">
        <v>10408</v>
      </c>
      <c r="E154" s="54"/>
      <c r="F154" s="54">
        <v>4111</v>
      </c>
      <c r="G154" s="55"/>
      <c r="H154" s="54">
        <v>4041</v>
      </c>
      <c r="I154" s="282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4.25" customHeight="1">
      <c r="A155" s="17" t="s">
        <v>425</v>
      </c>
      <c r="B155" s="15" t="s">
        <v>427</v>
      </c>
      <c r="C155" s="133"/>
      <c r="D155" s="100">
        <v>8</v>
      </c>
      <c r="E155" s="54">
        <v>221450</v>
      </c>
      <c r="F155" s="54">
        <v>1772</v>
      </c>
      <c r="G155" s="55"/>
      <c r="H155" s="54"/>
      <c r="I155" s="282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4.25" customHeight="1">
      <c r="A156" s="17" t="s">
        <v>426</v>
      </c>
      <c r="B156" s="15" t="s">
        <v>428</v>
      </c>
      <c r="C156" s="133"/>
      <c r="D156" s="100">
        <v>11</v>
      </c>
      <c r="E156" s="54">
        <v>143942.5</v>
      </c>
      <c r="F156" s="54">
        <v>1583</v>
      </c>
      <c r="G156" s="55"/>
      <c r="H156" s="54"/>
      <c r="I156" s="282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4.25" customHeight="1">
      <c r="A157" s="17" t="s">
        <v>1190</v>
      </c>
      <c r="B157" s="15" t="s">
        <v>1068</v>
      </c>
      <c r="C157" s="133"/>
      <c r="D157" s="100"/>
      <c r="E157" s="54"/>
      <c r="F157" s="54"/>
      <c r="G157" s="55"/>
      <c r="H157" s="54">
        <v>182</v>
      </c>
      <c r="I157" s="282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4.25" customHeight="1">
      <c r="A158" s="17" t="s">
        <v>1223</v>
      </c>
      <c r="B158" s="15" t="s">
        <v>1069</v>
      </c>
      <c r="C158" s="133"/>
      <c r="D158" s="100"/>
      <c r="E158" s="54"/>
      <c r="F158" s="54"/>
      <c r="G158" s="55"/>
      <c r="H158" s="54">
        <v>4519</v>
      </c>
      <c r="I158" s="282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4.25" customHeight="1">
      <c r="A159" s="17" t="s">
        <v>1223</v>
      </c>
      <c r="B159" s="15" t="s">
        <v>427</v>
      </c>
      <c r="C159" s="133"/>
      <c r="D159" s="100"/>
      <c r="E159" s="54"/>
      <c r="F159" s="54"/>
      <c r="G159" s="55"/>
      <c r="H159" s="54">
        <v>128</v>
      </c>
      <c r="I159" s="282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4.25" customHeight="1">
      <c r="A160" s="17" t="s">
        <v>1147</v>
      </c>
      <c r="B160" s="15" t="s">
        <v>1148</v>
      </c>
      <c r="C160" s="133"/>
      <c r="D160" s="100">
        <v>45</v>
      </c>
      <c r="E160" s="54">
        <v>55563</v>
      </c>
      <c r="F160" s="54">
        <v>2491</v>
      </c>
      <c r="G160" s="55"/>
      <c r="H160" s="54"/>
      <c r="I160" s="282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4.25" customHeight="1">
      <c r="A161" s="17" t="s">
        <v>429</v>
      </c>
      <c r="B161" s="15" t="s">
        <v>430</v>
      </c>
      <c r="C161" s="133"/>
      <c r="D161" s="100">
        <v>22</v>
      </c>
      <c r="E161" s="54">
        <v>166087.5</v>
      </c>
      <c r="F161" s="54">
        <v>3654</v>
      </c>
      <c r="G161" s="55"/>
      <c r="H161" s="54"/>
      <c r="I161" s="282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4.25" customHeight="1">
      <c r="A162" s="17" t="s">
        <v>1224</v>
      </c>
      <c r="B162" s="15" t="s">
        <v>1070</v>
      </c>
      <c r="C162" s="133"/>
      <c r="D162" s="100"/>
      <c r="E162" s="54"/>
      <c r="F162" s="54"/>
      <c r="G162" s="55"/>
      <c r="H162" s="54">
        <v>542</v>
      </c>
      <c r="I162" s="282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4.25" customHeight="1">
      <c r="A163" s="17" t="s">
        <v>1225</v>
      </c>
      <c r="B163" s="15" t="s">
        <v>1071</v>
      </c>
      <c r="C163" s="133"/>
      <c r="D163" s="100"/>
      <c r="E163" s="54"/>
      <c r="F163" s="54"/>
      <c r="G163" s="55"/>
      <c r="H163" s="54">
        <v>4275</v>
      </c>
      <c r="I163" s="282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4.25" customHeight="1">
      <c r="A164" s="17" t="s">
        <v>1072</v>
      </c>
      <c r="B164" s="15" t="s">
        <v>604</v>
      </c>
      <c r="C164" s="133"/>
      <c r="D164" s="100"/>
      <c r="E164" s="54"/>
      <c r="F164" s="54"/>
      <c r="G164" s="55"/>
      <c r="H164" s="54">
        <v>2301</v>
      </c>
      <c r="I164" s="282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4.25" customHeight="1">
      <c r="A165" s="17" t="s">
        <v>1073</v>
      </c>
      <c r="B165" s="15" t="s">
        <v>272</v>
      </c>
      <c r="C165" s="133"/>
      <c r="D165" s="54"/>
      <c r="E165" s="54"/>
      <c r="F165" s="54"/>
      <c r="G165" s="55"/>
      <c r="H165" s="54">
        <v>3655</v>
      </c>
      <c r="I165" s="282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4.25" customHeight="1">
      <c r="A166" s="17" t="s">
        <v>431</v>
      </c>
      <c r="B166" s="15" t="s">
        <v>432</v>
      </c>
      <c r="C166" s="133"/>
      <c r="D166" s="100">
        <v>14</v>
      </c>
      <c r="E166" s="54">
        <v>88580</v>
      </c>
      <c r="F166" s="54">
        <v>1240</v>
      </c>
      <c r="G166" s="55"/>
      <c r="H166" s="54"/>
      <c r="I166" s="282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4.25" customHeight="1">
      <c r="A167" s="17" t="s">
        <v>1226</v>
      </c>
      <c r="B167" s="15" t="s">
        <v>405</v>
      </c>
      <c r="C167" s="133"/>
      <c r="D167" s="54"/>
      <c r="E167" s="54"/>
      <c r="F167" s="54"/>
      <c r="G167" s="55"/>
      <c r="H167" s="54">
        <v>34450</v>
      </c>
      <c r="I167" s="282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4.25" customHeight="1">
      <c r="A168" s="17" t="s">
        <v>1227</v>
      </c>
      <c r="B168" s="15" t="s">
        <v>1165</v>
      </c>
      <c r="C168" s="133"/>
      <c r="D168" s="54"/>
      <c r="E168" s="54"/>
      <c r="F168" s="54"/>
      <c r="G168" s="55"/>
      <c r="H168" s="54">
        <v>4823</v>
      </c>
      <c r="I168" s="282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4.25" customHeight="1">
      <c r="A169" s="17" t="s">
        <v>433</v>
      </c>
      <c r="B169" s="15" t="s">
        <v>434</v>
      </c>
      <c r="C169" s="133"/>
      <c r="D169" s="54">
        <v>57</v>
      </c>
      <c r="E169" s="54">
        <v>635650</v>
      </c>
      <c r="F169" s="54">
        <v>36232</v>
      </c>
      <c r="G169" s="55"/>
      <c r="H169" s="54"/>
      <c r="I169" s="282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4.25" customHeight="1">
      <c r="A170" s="26" t="s">
        <v>532</v>
      </c>
      <c r="B170" s="26"/>
      <c r="C170" s="135"/>
      <c r="D170" s="55"/>
      <c r="E170" s="55"/>
      <c r="F170" s="55"/>
      <c r="G170" s="55">
        <f>SUM(F153:F169)</f>
        <v>55194</v>
      </c>
      <c r="H170" s="55">
        <f>SUM(H153:H168)</f>
        <v>62957</v>
      </c>
      <c r="I170" s="282">
        <f>G170/H170*100</f>
        <v>87.66936162777769</v>
      </c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4.25" customHeight="1">
      <c r="A171" s="17" t="s">
        <v>1074</v>
      </c>
      <c r="B171" s="15" t="s">
        <v>1075</v>
      </c>
      <c r="C171" s="133"/>
      <c r="D171" s="54">
        <v>25</v>
      </c>
      <c r="E171" s="54">
        <v>9400</v>
      </c>
      <c r="F171" s="54">
        <v>235</v>
      </c>
      <c r="G171" s="55"/>
      <c r="H171" s="54">
        <v>235</v>
      </c>
      <c r="I171" s="282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4.25" customHeight="1">
      <c r="A172" s="26" t="s">
        <v>533</v>
      </c>
      <c r="B172" s="15"/>
      <c r="C172" s="133"/>
      <c r="D172" s="54"/>
      <c r="E172" s="54"/>
      <c r="F172" s="55"/>
      <c r="G172" s="55">
        <f>SUM(F171)</f>
        <v>235</v>
      </c>
      <c r="H172" s="55">
        <f>SUM(H171)</f>
        <v>235</v>
      </c>
      <c r="I172" s="282">
        <f>G172/H172*100</f>
        <v>100</v>
      </c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4.25" customHeight="1">
      <c r="A173" s="524" t="s">
        <v>1207</v>
      </c>
      <c r="B173" s="524"/>
      <c r="C173" s="135"/>
      <c r="D173" s="54"/>
      <c r="E173" s="54"/>
      <c r="F173" s="55"/>
      <c r="G173" s="55">
        <f>SUM(G170:G172)</f>
        <v>55429</v>
      </c>
      <c r="H173" s="55">
        <f>H170+H172</f>
        <v>63192</v>
      </c>
      <c r="I173" s="282">
        <f>G173/H173*100</f>
        <v>87.71521711609066</v>
      </c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4.25" customHeight="1">
      <c r="A174" s="56"/>
      <c r="B174" s="56"/>
      <c r="C174" s="135"/>
      <c r="D174" s="54"/>
      <c r="E174" s="54"/>
      <c r="F174" s="54"/>
      <c r="G174" s="55"/>
      <c r="H174" s="54"/>
      <c r="I174" s="282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4.25" customHeight="1">
      <c r="A175" s="56"/>
      <c r="B175" s="56" t="s">
        <v>1031</v>
      </c>
      <c r="C175" s="135"/>
      <c r="D175" s="54"/>
      <c r="E175" s="54"/>
      <c r="F175" s="54"/>
      <c r="G175" s="55"/>
      <c r="H175" s="54"/>
      <c r="I175" s="282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4.25" customHeight="1">
      <c r="A176" s="17" t="s">
        <v>529</v>
      </c>
      <c r="B176" s="15" t="s">
        <v>327</v>
      </c>
      <c r="C176" s="133"/>
      <c r="D176" s="100"/>
      <c r="E176" s="54"/>
      <c r="F176" s="54"/>
      <c r="G176" s="54"/>
      <c r="H176" s="54">
        <v>5257</v>
      </c>
      <c r="I176" s="282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4.25" customHeight="1">
      <c r="A177" s="26" t="s">
        <v>532</v>
      </c>
      <c r="B177" s="185"/>
      <c r="C177" s="133"/>
      <c r="D177" s="54"/>
      <c r="E177" s="54"/>
      <c r="F177" s="55"/>
      <c r="G177" s="55"/>
      <c r="H177" s="55">
        <f>SUM(H176)</f>
        <v>5257</v>
      </c>
      <c r="I177" s="282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4.25" customHeight="1">
      <c r="A178" s="26" t="s">
        <v>841</v>
      </c>
      <c r="B178" s="185"/>
      <c r="C178" s="133"/>
      <c r="D178" s="54"/>
      <c r="E178" s="54"/>
      <c r="F178" s="55"/>
      <c r="G178" s="55"/>
      <c r="H178" s="55">
        <f>H177</f>
        <v>5257</v>
      </c>
      <c r="I178" s="282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4.25" customHeight="1">
      <c r="A179" s="15"/>
      <c r="B179" s="15"/>
      <c r="C179" s="133"/>
      <c r="D179" s="54"/>
      <c r="E179" s="54"/>
      <c r="F179" s="54"/>
      <c r="G179" s="54"/>
      <c r="H179" s="54"/>
      <c r="I179" s="282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4.25" customHeight="1">
      <c r="A180" s="15"/>
      <c r="B180" s="26" t="s">
        <v>26</v>
      </c>
      <c r="C180" s="135"/>
      <c r="D180" s="55"/>
      <c r="E180" s="55"/>
      <c r="F180" s="55"/>
      <c r="G180" s="55">
        <f>G24+G33+G73+G133+G150+G173+G178</f>
        <v>529759</v>
      </c>
      <c r="H180" s="55">
        <f>H24+H33+H73+H133+H150+H173+H178</f>
        <v>801928</v>
      </c>
      <c r="I180" s="282">
        <f>G180/H180*100</f>
        <v>66.06066878822038</v>
      </c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4.25" customHeight="1">
      <c r="A181" s="15"/>
      <c r="B181" s="15" t="s">
        <v>27</v>
      </c>
      <c r="C181" s="133"/>
      <c r="D181" s="54"/>
      <c r="E181" s="54"/>
      <c r="F181" s="54"/>
      <c r="G181" s="54">
        <f>G22+G33+G55+G68+G121+G146+G170+G177</f>
        <v>525924</v>
      </c>
      <c r="H181" s="54">
        <f>H22+H33+H55+H68+H121+H146+H170+H177</f>
        <v>796507</v>
      </c>
      <c r="I181" s="282">
        <f>G181/H181*100</f>
        <v>66.02879824031679</v>
      </c>
      <c r="J181" s="9"/>
      <c r="K181" s="9"/>
      <c r="L181" s="9"/>
      <c r="M181" s="9"/>
      <c r="N181" s="9"/>
      <c r="O181" s="9"/>
      <c r="P181" s="9"/>
      <c r="Q181" s="9"/>
      <c r="R181" s="9"/>
    </row>
    <row r="182" spans="1:18" s="8" customFormat="1" ht="14.25" customHeight="1">
      <c r="A182" s="26"/>
      <c r="B182" s="15" t="s">
        <v>28</v>
      </c>
      <c r="C182" s="133"/>
      <c r="D182" s="55"/>
      <c r="E182" s="55"/>
      <c r="F182" s="54"/>
      <c r="G182" s="54">
        <f>G23+G60+G71+G132+G149+G172</f>
        <v>3835</v>
      </c>
      <c r="H182" s="54">
        <f>H23+H60+H71+H132+H149+H172</f>
        <v>5421</v>
      </c>
      <c r="I182" s="282">
        <f>G182/H182*100</f>
        <v>70.74340527577938</v>
      </c>
      <c r="J182" s="9"/>
      <c r="K182" s="13"/>
      <c r="L182" s="13"/>
      <c r="M182" s="13"/>
      <c r="N182" s="13"/>
      <c r="O182" s="13"/>
      <c r="P182" s="13"/>
      <c r="Q182" s="13"/>
      <c r="R182" s="13"/>
    </row>
    <row r="183" spans="4:18" ht="13.5" customHeight="1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4:18" ht="13.5" customHeight="1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4:18" ht="13.5" customHeight="1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4:18" ht="13.5" customHeight="1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4:18" ht="13.5" customHeight="1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4:18" ht="13.5" customHeight="1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4:18" ht="13.5" customHeight="1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4:18" ht="13.5" customHeight="1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4:18" ht="13.5" customHeight="1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4:18" ht="13.5" customHeight="1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4:18" ht="13.5" customHeight="1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4:18" ht="13.5" customHeight="1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4:18" ht="13.5" customHeight="1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4:18" ht="13.5" customHeight="1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4:18" ht="13.5" customHeight="1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4:18" ht="13.5" customHeight="1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4:18" ht="13.5" customHeight="1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4:18" ht="13.5" customHeight="1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4:18" ht="13.5" customHeight="1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4:18" ht="13.5" customHeight="1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4:18" ht="13.5" customHeight="1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4:18" ht="13.5" customHeight="1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4:18" ht="13.5" customHeight="1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4:18" ht="13.5" customHeight="1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4:18" ht="13.5" customHeight="1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4:18" ht="13.5" customHeight="1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4:18" ht="13.5" customHeight="1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4:18" ht="13.5" customHeight="1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4:18" ht="13.5" customHeight="1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4:18" ht="13.5" customHeight="1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4:18" ht="13.5" customHeight="1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4:18" ht="13.5" customHeight="1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4:18" ht="13.5" customHeight="1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4:18" ht="13.5" customHeight="1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4:18" ht="13.5" customHeight="1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4:18" ht="13.5" customHeight="1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4:18" ht="13.5" customHeight="1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4:18" ht="13.5" customHeight="1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4:18" ht="13.5" customHeight="1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4:18" ht="13.5" customHeight="1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4:18" ht="13.5" customHeight="1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4:18" ht="13.5" customHeight="1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4:18" ht="13.5" customHeight="1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</sheetData>
  <mergeCells count="20">
    <mergeCell ref="F7:F8"/>
    <mergeCell ref="G7:G8"/>
    <mergeCell ref="A2:I2"/>
    <mergeCell ref="A3:I3"/>
    <mergeCell ref="A4:I4"/>
    <mergeCell ref="F5:I5"/>
    <mergeCell ref="A173:B173"/>
    <mergeCell ref="A24:B24"/>
    <mergeCell ref="A61:B61"/>
    <mergeCell ref="A68:B68"/>
    <mergeCell ref="G1:I1"/>
    <mergeCell ref="A73:B73"/>
    <mergeCell ref="A133:B133"/>
    <mergeCell ref="A150:B150"/>
    <mergeCell ref="A6:A8"/>
    <mergeCell ref="B6:C8"/>
    <mergeCell ref="D6:G6"/>
    <mergeCell ref="H6:I7"/>
    <mergeCell ref="D7:D8"/>
    <mergeCell ref="E7:E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167"/>
  <sheetViews>
    <sheetView workbookViewId="0" topLeftCell="A139">
      <selection activeCell="A1" sqref="A1"/>
    </sheetView>
  </sheetViews>
  <sheetFormatPr defaultColWidth="9.140625" defaultRowHeight="12.75"/>
  <cols>
    <col min="1" max="1" width="5.00390625" style="87" bestFit="1" customWidth="1"/>
    <col min="2" max="2" width="67.7109375" style="0" bestFit="1" customWidth="1"/>
    <col min="3" max="3" width="10.8515625" style="137" customWidth="1"/>
    <col min="4" max="4" width="10.421875" style="137" customWidth="1"/>
    <col min="5" max="5" width="10.28125" style="137" customWidth="1"/>
  </cols>
  <sheetData>
    <row r="1" spans="2:5" ht="15.75">
      <c r="B1" s="1"/>
      <c r="C1" s="513" t="s">
        <v>366</v>
      </c>
      <c r="D1" s="513"/>
      <c r="E1" s="513"/>
    </row>
    <row r="2" spans="2:5" ht="15.75">
      <c r="B2" s="500" t="s">
        <v>1197</v>
      </c>
      <c r="C2" s="500"/>
      <c r="D2" s="500"/>
      <c r="E2" s="500"/>
    </row>
    <row r="3" spans="2:5" ht="15.75">
      <c r="B3" s="500" t="s">
        <v>1144</v>
      </c>
      <c r="C3" s="500"/>
      <c r="D3" s="500"/>
      <c r="E3" s="500"/>
    </row>
    <row r="4" spans="2:5" ht="15.75">
      <c r="B4" s="500" t="s">
        <v>111</v>
      </c>
      <c r="C4" s="500"/>
      <c r="D4" s="500"/>
      <c r="E4" s="500"/>
    </row>
    <row r="5" spans="2:5" ht="15.75">
      <c r="B5" s="501" t="s">
        <v>1327</v>
      </c>
      <c r="C5" s="501"/>
      <c r="D5" s="501"/>
      <c r="E5" s="501"/>
    </row>
    <row r="6" spans="2:5" ht="15.75">
      <c r="B6" s="23"/>
      <c r="C6" s="155"/>
      <c r="D6" s="155"/>
      <c r="E6" s="155"/>
    </row>
    <row r="7" spans="1:5" ht="31.5">
      <c r="A7" s="369" t="s">
        <v>642</v>
      </c>
      <c r="B7" s="5" t="s">
        <v>1328</v>
      </c>
      <c r="C7" s="7" t="s">
        <v>1647</v>
      </c>
      <c r="D7" s="7" t="s">
        <v>1648</v>
      </c>
      <c r="E7" s="7" t="s">
        <v>1828</v>
      </c>
    </row>
    <row r="8" spans="2:5" ht="15.75">
      <c r="B8" s="44"/>
      <c r="C8" s="267"/>
      <c r="D8" s="267"/>
      <c r="E8" s="267"/>
    </row>
    <row r="9" spans="2:5" ht="15.75">
      <c r="B9" s="45" t="s">
        <v>58</v>
      </c>
      <c r="C9" s="272"/>
      <c r="D9" s="272"/>
      <c r="E9" s="272"/>
    </row>
    <row r="10" spans="1:5" ht="15.75">
      <c r="A10" s="3" t="s">
        <v>1157</v>
      </c>
      <c r="B10" s="46" t="s">
        <v>1740</v>
      </c>
      <c r="C10" s="272"/>
      <c r="D10" s="272"/>
      <c r="E10" s="272"/>
    </row>
    <row r="11" spans="1:6" s="180" customFormat="1" ht="15.75">
      <c r="A11" s="3" t="s">
        <v>1163</v>
      </c>
      <c r="B11" s="46" t="s">
        <v>229</v>
      </c>
      <c r="C11" s="310">
        <v>793928</v>
      </c>
      <c r="D11" s="310">
        <v>795186</v>
      </c>
      <c r="E11" s="310">
        <v>525924</v>
      </c>
      <c r="F11" s="345"/>
    </row>
    <row r="12" spans="1:5" s="180" customFormat="1" ht="15.75">
      <c r="A12" s="3" t="s">
        <v>1014</v>
      </c>
      <c r="B12" s="46" t="s">
        <v>122</v>
      </c>
      <c r="C12" s="310"/>
      <c r="D12" s="275"/>
      <c r="E12" s="275"/>
    </row>
    <row r="13" spans="1:5" ht="15.75">
      <c r="A13" s="255" t="s">
        <v>1271</v>
      </c>
      <c r="B13" s="120" t="s">
        <v>1481</v>
      </c>
      <c r="C13" s="308">
        <f>C14+C15</f>
        <v>5114</v>
      </c>
      <c r="D13" s="308">
        <f>D14+D15</f>
        <v>5167</v>
      </c>
      <c r="E13" s="308">
        <f>E14+E15</f>
        <v>3600</v>
      </c>
    </row>
    <row r="14" spans="1:5" ht="15.75">
      <c r="A14" s="2" t="s">
        <v>117</v>
      </c>
      <c r="B14" s="93" t="s">
        <v>98</v>
      </c>
      <c r="C14" s="307">
        <v>1034</v>
      </c>
      <c r="D14" s="307">
        <v>1287</v>
      </c>
      <c r="E14" s="273"/>
    </row>
    <row r="15" spans="1:5" ht="15.75">
      <c r="A15" s="2" t="s">
        <v>1685</v>
      </c>
      <c r="B15" s="93" t="s">
        <v>99</v>
      </c>
      <c r="C15" s="307">
        <v>4080</v>
      </c>
      <c r="D15" s="307">
        <v>3880</v>
      </c>
      <c r="E15" s="307">
        <v>3600</v>
      </c>
    </row>
    <row r="16" spans="1:5" ht="15.75">
      <c r="A16" s="255" t="s">
        <v>1688</v>
      </c>
      <c r="B16" s="120" t="s">
        <v>100</v>
      </c>
      <c r="C16" s="308">
        <f>SUM(C17:C23)</f>
        <v>13022</v>
      </c>
      <c r="D16" s="308">
        <f>SUM(D17:D23)</f>
        <v>18116</v>
      </c>
      <c r="E16" s="308">
        <f>SUM(E17:E23)</f>
        <v>24555</v>
      </c>
    </row>
    <row r="17" spans="1:5" ht="15.75">
      <c r="A17" s="2" t="s">
        <v>1690</v>
      </c>
      <c r="B17" s="93" t="s">
        <v>703</v>
      </c>
      <c r="C17" s="307">
        <v>235</v>
      </c>
      <c r="D17" s="307">
        <v>235</v>
      </c>
      <c r="E17" s="307">
        <v>235</v>
      </c>
    </row>
    <row r="18" spans="1:5" ht="15.75">
      <c r="A18" s="2" t="s">
        <v>1691</v>
      </c>
      <c r="B18" s="93" t="s">
        <v>123</v>
      </c>
      <c r="C18" s="307">
        <v>4787</v>
      </c>
      <c r="D18" s="307">
        <v>3035</v>
      </c>
      <c r="E18" s="307">
        <v>1944</v>
      </c>
    </row>
    <row r="19" spans="1:5" ht="15.75">
      <c r="A19" s="2" t="s">
        <v>144</v>
      </c>
      <c r="B19" s="254" t="s">
        <v>101</v>
      </c>
      <c r="C19" s="307">
        <v>7715</v>
      </c>
      <c r="D19" s="307">
        <v>6248</v>
      </c>
      <c r="E19" s="307">
        <v>6424</v>
      </c>
    </row>
    <row r="20" spans="1:5" ht="15.75">
      <c r="A20" s="2" t="s">
        <v>146</v>
      </c>
      <c r="B20" s="93" t="s">
        <v>124</v>
      </c>
      <c r="C20" s="307">
        <v>285</v>
      </c>
      <c r="D20" s="307">
        <v>584</v>
      </c>
      <c r="E20" s="307">
        <v>648</v>
      </c>
    </row>
    <row r="21" spans="1:5" ht="15.75">
      <c r="A21" s="2" t="s">
        <v>149</v>
      </c>
      <c r="B21" s="93" t="s">
        <v>102</v>
      </c>
      <c r="C21" s="307"/>
      <c r="D21" s="307">
        <v>516</v>
      </c>
      <c r="E21" s="307">
        <v>464</v>
      </c>
    </row>
    <row r="22" spans="1:5" ht="15.75">
      <c r="A22" s="2" t="s">
        <v>152</v>
      </c>
      <c r="B22" s="254" t="s">
        <v>1426</v>
      </c>
      <c r="C22" s="307"/>
      <c r="D22" s="307">
        <v>4377</v>
      </c>
      <c r="E22" s="307">
        <v>6840</v>
      </c>
    </row>
    <row r="23" spans="1:5" ht="15.75">
      <c r="A23" s="2" t="s">
        <v>153</v>
      </c>
      <c r="B23" s="254" t="s">
        <v>704</v>
      </c>
      <c r="C23" s="307"/>
      <c r="D23" s="307">
        <v>3121</v>
      </c>
      <c r="E23" s="307">
        <v>8000</v>
      </c>
    </row>
    <row r="24" spans="1:6" s="180" customFormat="1" ht="15.75">
      <c r="A24" s="3" t="s">
        <v>154</v>
      </c>
      <c r="B24" s="46" t="s">
        <v>1670</v>
      </c>
      <c r="C24" s="310">
        <f>C13+C16</f>
        <v>18136</v>
      </c>
      <c r="D24" s="310">
        <f>D13+D16</f>
        <v>23283</v>
      </c>
      <c r="E24" s="310">
        <f>E13+E16</f>
        <v>28155</v>
      </c>
      <c r="F24" s="309"/>
    </row>
    <row r="25" spans="1:6" ht="15.75">
      <c r="A25" s="2"/>
      <c r="B25" s="46"/>
      <c r="C25" s="308"/>
      <c r="D25" s="274"/>
      <c r="E25" s="274"/>
      <c r="F25" s="90"/>
    </row>
    <row r="26" spans="1:5" ht="15.75">
      <c r="A26" s="3" t="s">
        <v>156</v>
      </c>
      <c r="B26" s="46" t="s">
        <v>1210</v>
      </c>
      <c r="C26" s="307"/>
      <c r="D26" s="273"/>
      <c r="E26" s="274"/>
    </row>
    <row r="27" spans="1:4" ht="15.75">
      <c r="A27" s="2" t="s">
        <v>157</v>
      </c>
      <c r="B27" s="93" t="s">
        <v>349</v>
      </c>
      <c r="C27" s="307">
        <v>300</v>
      </c>
      <c r="D27" s="307">
        <v>2553</v>
      </c>
    </row>
    <row r="28" spans="1:9" ht="15.75">
      <c r="A28" s="2" t="s">
        <v>158</v>
      </c>
      <c r="B28" s="93" t="s">
        <v>1550</v>
      </c>
      <c r="C28" s="307">
        <v>4</v>
      </c>
      <c r="D28" s="273"/>
      <c r="E28" s="274"/>
      <c r="I28" s="322"/>
    </row>
    <row r="29" spans="1:5" ht="15.75">
      <c r="A29" s="2" t="s">
        <v>488</v>
      </c>
      <c r="B29" s="93" t="s">
        <v>1551</v>
      </c>
      <c r="C29" s="307">
        <v>26449</v>
      </c>
      <c r="D29" s="273"/>
      <c r="E29" s="307"/>
    </row>
    <row r="30" spans="1:5" ht="15.75">
      <c r="A30" s="2" t="s">
        <v>489</v>
      </c>
      <c r="B30" s="93" t="s">
        <v>348</v>
      </c>
      <c r="C30" s="307"/>
      <c r="D30" s="307">
        <v>26467</v>
      </c>
      <c r="E30" s="307"/>
    </row>
    <row r="31" spans="1:5" ht="15.75">
      <c r="A31" s="2" t="s">
        <v>490</v>
      </c>
      <c r="B31" s="93" t="s">
        <v>353</v>
      </c>
      <c r="C31" s="307">
        <v>186</v>
      </c>
      <c r="D31" s="307">
        <v>763</v>
      </c>
      <c r="E31" s="307"/>
    </row>
    <row r="32" spans="1:5" ht="15.75">
      <c r="A32" s="2" t="s">
        <v>491</v>
      </c>
      <c r="B32" s="93" t="s">
        <v>1552</v>
      </c>
      <c r="C32" s="307">
        <v>73</v>
      </c>
      <c r="D32" s="481">
        <v>478</v>
      </c>
      <c r="E32" s="274"/>
    </row>
    <row r="33" spans="1:5" ht="15.75">
      <c r="A33" s="2" t="s">
        <v>492</v>
      </c>
      <c r="B33" s="93" t="s">
        <v>1553</v>
      </c>
      <c r="C33" s="307">
        <v>175</v>
      </c>
      <c r="D33" s="481"/>
      <c r="E33" s="274"/>
    </row>
    <row r="34" spans="1:5" ht="15.75">
      <c r="A34" s="2" t="s">
        <v>493</v>
      </c>
      <c r="B34" s="93" t="s">
        <v>1554</v>
      </c>
      <c r="C34" s="307">
        <v>126</v>
      </c>
      <c r="D34" s="307">
        <v>180</v>
      </c>
      <c r="E34" s="274"/>
    </row>
    <row r="35" spans="1:5" ht="15.75">
      <c r="A35" s="2" t="s">
        <v>494</v>
      </c>
      <c r="B35" s="93" t="s">
        <v>351</v>
      </c>
      <c r="C35" s="307">
        <v>613</v>
      </c>
      <c r="D35" s="307">
        <v>591</v>
      </c>
      <c r="E35" s="274"/>
    </row>
    <row r="36" spans="1:5" ht="15.75">
      <c r="A36" s="2" t="s">
        <v>495</v>
      </c>
      <c r="B36" s="93" t="s">
        <v>350</v>
      </c>
      <c r="C36" s="307"/>
      <c r="D36" s="307">
        <v>845</v>
      </c>
      <c r="E36" s="274"/>
    </row>
    <row r="37" spans="1:5" ht="15.75">
      <c r="A37" s="2" t="s">
        <v>496</v>
      </c>
      <c r="B37" s="93" t="s">
        <v>352</v>
      </c>
      <c r="C37" s="307"/>
      <c r="D37" s="307">
        <v>174</v>
      </c>
      <c r="E37" s="274"/>
    </row>
    <row r="38" spans="1:5" ht="15.75">
      <c r="A38" s="2" t="s">
        <v>497</v>
      </c>
      <c r="B38" s="93" t="s">
        <v>1827</v>
      </c>
      <c r="C38" s="307"/>
      <c r="D38" s="307">
        <v>10</v>
      </c>
      <c r="E38" s="274"/>
    </row>
    <row r="39" spans="1:5" ht="15.75">
      <c r="A39" s="3" t="s">
        <v>498</v>
      </c>
      <c r="B39" s="46" t="s">
        <v>1555</v>
      </c>
      <c r="C39" s="310">
        <f>SUM(C26:C38)</f>
        <v>27926</v>
      </c>
      <c r="D39" s="310">
        <f>SUM(D26:D38)</f>
        <v>32061</v>
      </c>
      <c r="E39" s="310">
        <f>SUM(E26:E38)</f>
        <v>0</v>
      </c>
    </row>
    <row r="40" spans="1:5" ht="15.75">
      <c r="A40" s="2"/>
      <c r="B40" s="93"/>
      <c r="C40" s="273"/>
      <c r="D40" s="273"/>
      <c r="E40" s="274"/>
    </row>
    <row r="41" spans="1:5" ht="15.75">
      <c r="A41" s="2"/>
      <c r="B41" s="93"/>
      <c r="C41" s="273"/>
      <c r="D41" s="273"/>
      <c r="E41" s="274"/>
    </row>
    <row r="42" spans="1:6" ht="15.75">
      <c r="A42" s="3" t="s">
        <v>499</v>
      </c>
      <c r="B42" s="46" t="s">
        <v>1215</v>
      </c>
      <c r="C42" s="273"/>
      <c r="D42" s="273"/>
      <c r="E42" s="274"/>
      <c r="F42" s="90"/>
    </row>
    <row r="43" spans="1:6" ht="15.75">
      <c r="A43" s="2" t="s">
        <v>500</v>
      </c>
      <c r="B43" s="93" t="s">
        <v>1556</v>
      </c>
      <c r="C43" s="307">
        <v>29109</v>
      </c>
      <c r="D43" s="273"/>
      <c r="E43" s="274"/>
      <c r="F43" s="90"/>
    </row>
    <row r="44" spans="1:6" ht="15.75">
      <c r="A44" s="2" t="s">
        <v>516</v>
      </c>
      <c r="B44" s="93" t="s">
        <v>1557</v>
      </c>
      <c r="C44" s="307">
        <v>13194</v>
      </c>
      <c r="D44" s="273"/>
      <c r="E44" s="274"/>
      <c r="F44" s="90"/>
    </row>
    <row r="45" spans="1:6" ht="15.75">
      <c r="A45" s="2" t="s">
        <v>517</v>
      </c>
      <c r="B45" s="93" t="s">
        <v>1558</v>
      </c>
      <c r="C45" s="307">
        <v>6350</v>
      </c>
      <c r="D45" s="273"/>
      <c r="E45" s="274"/>
      <c r="F45" s="90"/>
    </row>
    <row r="46" spans="1:6" s="180" customFormat="1" ht="15.75">
      <c r="A46" s="3" t="s">
        <v>1230</v>
      </c>
      <c r="B46" s="46" t="s">
        <v>1559</v>
      </c>
      <c r="C46" s="310">
        <f>SUM(C43:C45)</f>
        <v>48653</v>
      </c>
      <c r="D46" s="310">
        <v>0</v>
      </c>
      <c r="E46" s="310">
        <v>0</v>
      </c>
      <c r="F46" s="309"/>
    </row>
    <row r="47" spans="1:6" ht="15.75">
      <c r="A47" s="2"/>
      <c r="B47" s="93"/>
      <c r="C47" s="273"/>
      <c r="D47" s="273"/>
      <c r="E47" s="274"/>
      <c r="F47" s="90"/>
    </row>
    <row r="48" spans="1:5" ht="15.75">
      <c r="A48" s="3" t="s">
        <v>1231</v>
      </c>
      <c r="B48" s="46" t="s">
        <v>1208</v>
      </c>
      <c r="C48" s="310">
        <f>SUM(C39)+C11+C24+C46</f>
        <v>888643</v>
      </c>
      <c r="D48" s="310">
        <f>SUM(D39)+D11+D24+D46</f>
        <v>850530</v>
      </c>
      <c r="E48" s="310">
        <f>SUM(E39)+E11+E24+E46</f>
        <v>554079</v>
      </c>
    </row>
    <row r="49" spans="2:5" ht="15.75">
      <c r="B49" s="109"/>
      <c r="C49" s="273"/>
      <c r="D49" s="273"/>
      <c r="E49" s="275"/>
    </row>
    <row r="50" spans="1:5" ht="15.75">
      <c r="A50" s="3" t="s">
        <v>387</v>
      </c>
      <c r="B50" s="46" t="s">
        <v>666</v>
      </c>
      <c r="C50" s="275"/>
      <c r="D50" s="275"/>
      <c r="E50" s="275"/>
    </row>
    <row r="51" spans="1:5" ht="15.75">
      <c r="A51" s="255" t="s">
        <v>1232</v>
      </c>
      <c r="B51" s="120" t="s">
        <v>1459</v>
      </c>
      <c r="C51" s="308">
        <f>SUM(C52:C53)</f>
        <v>1046</v>
      </c>
      <c r="D51" s="308">
        <f>SUM(D52:D53)</f>
        <v>1112</v>
      </c>
      <c r="E51" s="308">
        <f>SUM(E52:E53)</f>
        <v>2000</v>
      </c>
    </row>
    <row r="52" spans="1:5" ht="15.75">
      <c r="A52" s="2" t="s">
        <v>1277</v>
      </c>
      <c r="B52" s="38" t="s">
        <v>663</v>
      </c>
      <c r="C52" s="9">
        <v>1046</v>
      </c>
      <c r="D52" s="9">
        <v>1112</v>
      </c>
      <c r="E52" s="51"/>
    </row>
    <row r="53" spans="1:5" ht="15.75">
      <c r="A53" s="2" t="s">
        <v>1278</v>
      </c>
      <c r="B53" s="38" t="s">
        <v>664</v>
      </c>
      <c r="C53" s="9"/>
      <c r="D53" s="9"/>
      <c r="E53" s="9">
        <v>2000</v>
      </c>
    </row>
    <row r="54" spans="1:5" s="137" customFormat="1" ht="15.75">
      <c r="A54" s="255" t="s">
        <v>1279</v>
      </c>
      <c r="B54" s="120" t="s">
        <v>1458</v>
      </c>
      <c r="C54" s="308">
        <f>SUM(C55:C66)</f>
        <v>1347</v>
      </c>
      <c r="D54" s="308">
        <f>SUM(D55:D66)</f>
        <v>27118</v>
      </c>
      <c r="E54" s="308">
        <f>SUM(E55:E66)</f>
        <v>94058</v>
      </c>
    </row>
    <row r="55" spans="1:5" s="156" customFormat="1" ht="15.75">
      <c r="A55" s="2" t="s">
        <v>1280</v>
      </c>
      <c r="B55" s="38" t="s">
        <v>670</v>
      </c>
      <c r="C55" s="9"/>
      <c r="D55" s="9"/>
      <c r="E55" s="307">
        <v>1605</v>
      </c>
    </row>
    <row r="56" spans="1:5" s="156" customFormat="1" ht="15.75">
      <c r="A56" s="2" t="s">
        <v>1281</v>
      </c>
      <c r="B56" s="38" t="s">
        <v>671</v>
      </c>
      <c r="C56" s="9"/>
      <c r="D56" s="9"/>
      <c r="E56" s="307">
        <v>9636</v>
      </c>
    </row>
    <row r="57" spans="1:5" s="156" customFormat="1" ht="15.75">
      <c r="A57" s="2" t="s">
        <v>67</v>
      </c>
      <c r="B57" s="93" t="s">
        <v>672</v>
      </c>
      <c r="C57" s="307"/>
      <c r="D57" s="307"/>
      <c r="E57" s="307">
        <v>36529</v>
      </c>
    </row>
    <row r="58" spans="1:5" ht="15.75">
      <c r="A58" s="2" t="s">
        <v>1282</v>
      </c>
      <c r="B58" s="38" t="s">
        <v>1888</v>
      </c>
      <c r="C58" s="9">
        <v>460</v>
      </c>
      <c r="D58" s="51"/>
      <c r="E58" s="51"/>
    </row>
    <row r="59" spans="1:5" ht="15.75">
      <c r="A59" s="2" t="s">
        <v>1283</v>
      </c>
      <c r="B59" s="38" t="s">
        <v>1889</v>
      </c>
      <c r="C59" s="9"/>
      <c r="D59" s="9">
        <v>6480</v>
      </c>
      <c r="E59" s="51"/>
    </row>
    <row r="60" spans="1:5" ht="15.75">
      <c r="A60" s="2" t="s">
        <v>1284</v>
      </c>
      <c r="B60" s="38" t="s">
        <v>1890</v>
      </c>
      <c r="C60" s="9"/>
      <c r="D60" s="9">
        <v>140</v>
      </c>
      <c r="E60" s="51"/>
    </row>
    <row r="61" spans="1:5" ht="15.75">
      <c r="A61" s="2" t="s">
        <v>68</v>
      </c>
      <c r="B61" s="38" t="s">
        <v>1891</v>
      </c>
      <c r="C61" s="9"/>
      <c r="D61" s="9">
        <v>1000</v>
      </c>
      <c r="E61" s="51"/>
    </row>
    <row r="62" spans="1:5" ht="15.75">
      <c r="A62" s="2" t="s">
        <v>69</v>
      </c>
      <c r="B62" s="17" t="s">
        <v>1892</v>
      </c>
      <c r="C62" s="51"/>
      <c r="D62" s="51"/>
      <c r="E62" s="9">
        <v>6220</v>
      </c>
    </row>
    <row r="63" spans="1:5" ht="15.75">
      <c r="A63" s="2" t="s">
        <v>1285</v>
      </c>
      <c r="B63" s="1" t="s">
        <v>1219</v>
      </c>
      <c r="C63" s="9"/>
      <c r="D63" s="9">
        <v>19145</v>
      </c>
      <c r="E63" s="9">
        <v>39774</v>
      </c>
    </row>
    <row r="64" spans="1:5" ht="15.75">
      <c r="A64" s="2" t="s">
        <v>1286</v>
      </c>
      <c r="B64" s="38" t="s">
        <v>1894</v>
      </c>
      <c r="C64" s="9">
        <v>90</v>
      </c>
      <c r="D64" s="9">
        <v>80</v>
      </c>
      <c r="E64" s="9"/>
    </row>
    <row r="65" spans="1:5" ht="15.75">
      <c r="A65" s="2" t="s">
        <v>1287</v>
      </c>
      <c r="B65" s="38" t="s">
        <v>662</v>
      </c>
      <c r="C65" s="9">
        <v>429</v>
      </c>
      <c r="D65" s="51"/>
      <c r="E65" s="51"/>
    </row>
    <row r="66" spans="1:5" ht="15.75">
      <c r="A66" s="2" t="s">
        <v>70</v>
      </c>
      <c r="B66" s="1" t="s">
        <v>665</v>
      </c>
      <c r="C66" s="9">
        <v>368</v>
      </c>
      <c r="D66" s="9">
        <v>273</v>
      </c>
      <c r="E66" s="9">
        <v>294</v>
      </c>
    </row>
    <row r="67" spans="1:5" ht="15.75">
      <c r="A67" s="255" t="s">
        <v>71</v>
      </c>
      <c r="B67" s="120" t="s">
        <v>323</v>
      </c>
      <c r="C67" s="68">
        <f>SUM(C68:C72)</f>
        <v>4918</v>
      </c>
      <c r="D67" s="68">
        <f>SUM(D68:D72)</f>
        <v>5128</v>
      </c>
      <c r="E67" s="68">
        <f>SUM(E68:E72)</f>
        <v>5254</v>
      </c>
    </row>
    <row r="68" spans="1:5" ht="15" customHeight="1">
      <c r="A68" s="2" t="s">
        <v>72</v>
      </c>
      <c r="B68" s="38" t="s">
        <v>1893</v>
      </c>
      <c r="C68" s="9"/>
      <c r="D68" s="9">
        <v>50</v>
      </c>
      <c r="E68" s="9"/>
    </row>
    <row r="69" spans="1:5" ht="15.75">
      <c r="A69" s="2" t="s">
        <v>73</v>
      </c>
      <c r="B69" s="38" t="s">
        <v>1895</v>
      </c>
      <c r="C69" s="9">
        <v>4026</v>
      </c>
      <c r="D69" s="9">
        <v>4137</v>
      </c>
      <c r="E69" s="9">
        <v>4228</v>
      </c>
    </row>
    <row r="70" spans="1:5" ht="15.75">
      <c r="A70" s="2" t="s">
        <v>74</v>
      </c>
      <c r="B70" s="47" t="s">
        <v>1896</v>
      </c>
      <c r="C70" s="9">
        <v>292</v>
      </c>
      <c r="D70" s="9">
        <v>294</v>
      </c>
      <c r="E70" s="9">
        <v>285</v>
      </c>
    </row>
    <row r="71" spans="1:5" ht="15.75">
      <c r="A71" s="2" t="s">
        <v>75</v>
      </c>
      <c r="B71" s="1" t="s">
        <v>1897</v>
      </c>
      <c r="C71" s="9">
        <v>60</v>
      </c>
      <c r="D71" s="9">
        <v>64</v>
      </c>
      <c r="E71" s="9">
        <v>210</v>
      </c>
    </row>
    <row r="72" spans="1:5" ht="15.75">
      <c r="A72" s="2" t="s">
        <v>76</v>
      </c>
      <c r="B72" s="1" t="s">
        <v>1898</v>
      </c>
      <c r="C72" s="9">
        <v>540</v>
      </c>
      <c r="D72" s="9">
        <v>583</v>
      </c>
      <c r="E72" s="9">
        <v>531</v>
      </c>
    </row>
    <row r="73" spans="1:8" ht="15.75">
      <c r="A73" s="255" t="s">
        <v>77</v>
      </c>
      <c r="B73" s="120" t="s">
        <v>103</v>
      </c>
      <c r="C73" s="287">
        <f>SUM(C75:C84)</f>
        <v>37034</v>
      </c>
      <c r="D73" s="287">
        <f>SUM(D74:D84)</f>
        <v>40098</v>
      </c>
      <c r="E73" s="287">
        <f>SUM(E74:E84)</f>
        <v>36924</v>
      </c>
      <c r="G73" s="137"/>
      <c r="H73" s="137"/>
    </row>
    <row r="74" spans="1:5" ht="15.75">
      <c r="A74" s="2" t="s">
        <v>78</v>
      </c>
      <c r="B74" s="38" t="s">
        <v>842</v>
      </c>
      <c r="D74" s="264"/>
      <c r="E74" s="51"/>
    </row>
    <row r="75" spans="1:5" ht="15.75">
      <c r="A75" s="2" t="s">
        <v>79</v>
      </c>
      <c r="B75" s="38" t="s">
        <v>1439</v>
      </c>
      <c r="C75" s="206">
        <v>5718</v>
      </c>
      <c r="D75" s="206">
        <v>7493</v>
      </c>
      <c r="E75" s="9">
        <v>6409</v>
      </c>
    </row>
    <row r="76" spans="1:5" ht="15.75">
      <c r="A76" s="2" t="s">
        <v>80</v>
      </c>
      <c r="B76" s="38" t="s">
        <v>1343</v>
      </c>
      <c r="C76" s="206">
        <v>16482</v>
      </c>
      <c r="D76" s="206">
        <v>16284</v>
      </c>
      <c r="E76" s="9">
        <v>15597</v>
      </c>
    </row>
    <row r="77" spans="1:5" ht="15.75">
      <c r="A77" s="2" t="s">
        <v>1288</v>
      </c>
      <c r="B77" s="38" t="s">
        <v>673</v>
      </c>
      <c r="C77" s="206">
        <v>2892</v>
      </c>
      <c r="D77" s="206">
        <v>4190</v>
      </c>
      <c r="E77" s="9">
        <v>6744</v>
      </c>
    </row>
    <row r="78" spans="1:8" ht="15.75">
      <c r="A78" s="2" t="s">
        <v>81</v>
      </c>
      <c r="B78" s="38" t="s">
        <v>1440</v>
      </c>
      <c r="C78" s="206">
        <v>394</v>
      </c>
      <c r="D78" s="206">
        <v>440</v>
      </c>
      <c r="E78" s="9">
        <v>0</v>
      </c>
      <c r="F78" s="90"/>
      <c r="G78" s="137"/>
      <c r="H78" s="137"/>
    </row>
    <row r="79" spans="1:8" ht="15.75">
      <c r="A79" s="2" t="s">
        <v>82</v>
      </c>
      <c r="B79" s="38" t="s">
        <v>1344</v>
      </c>
      <c r="C79" s="264"/>
      <c r="D79" s="264"/>
      <c r="E79" s="51"/>
      <c r="F79" s="90"/>
      <c r="G79" s="137"/>
      <c r="H79" s="137"/>
    </row>
    <row r="80" spans="1:5" ht="15.75">
      <c r="A80" s="2" t="s">
        <v>83</v>
      </c>
      <c r="B80" s="38" t="s">
        <v>843</v>
      </c>
      <c r="C80" s="264"/>
      <c r="D80" s="206">
        <v>3069</v>
      </c>
      <c r="E80" s="9">
        <v>2998</v>
      </c>
    </row>
    <row r="81" spans="1:5" ht="15.75">
      <c r="A81" s="2" t="s">
        <v>84</v>
      </c>
      <c r="B81" s="38" t="s">
        <v>844</v>
      </c>
      <c r="C81" s="206">
        <v>2990</v>
      </c>
      <c r="D81" s="206">
        <v>1422</v>
      </c>
      <c r="E81" s="9">
        <v>1200</v>
      </c>
    </row>
    <row r="82" spans="1:5" ht="15.75">
      <c r="A82" s="2" t="s">
        <v>85</v>
      </c>
      <c r="B82" s="38" t="s">
        <v>845</v>
      </c>
      <c r="C82" s="264"/>
      <c r="D82" s="206">
        <v>1992</v>
      </c>
      <c r="E82" s="9">
        <v>0</v>
      </c>
    </row>
    <row r="83" spans="1:5" ht="15.75">
      <c r="A83" s="2" t="s">
        <v>86</v>
      </c>
      <c r="B83" s="38" t="s">
        <v>1437</v>
      </c>
      <c r="C83" s="206">
        <v>4658</v>
      </c>
      <c r="D83" s="206">
        <v>1668</v>
      </c>
      <c r="E83" s="9">
        <v>976</v>
      </c>
    </row>
    <row r="84" spans="1:6" ht="15.75">
      <c r="A84" s="2" t="s">
        <v>87</v>
      </c>
      <c r="B84" s="38" t="s">
        <v>1438</v>
      </c>
      <c r="C84" s="206">
        <v>3900</v>
      </c>
      <c r="D84" s="206">
        <v>3540</v>
      </c>
      <c r="E84" s="9">
        <v>3000</v>
      </c>
      <c r="F84" s="90"/>
    </row>
    <row r="85" spans="1:5" ht="15.75">
      <c r="A85" s="3" t="s">
        <v>88</v>
      </c>
      <c r="B85" s="8" t="s">
        <v>59</v>
      </c>
      <c r="C85" s="13">
        <f>C51+C54+C67+C73</f>
        <v>44345</v>
      </c>
      <c r="D85" s="13">
        <f>D51+D54+D67+D73</f>
        <v>73456</v>
      </c>
      <c r="E85" s="13">
        <f>E51+E54+E67+E73</f>
        <v>138236</v>
      </c>
    </row>
    <row r="86" spans="2:5" ht="15.75">
      <c r="B86" s="8"/>
      <c r="C86" s="138"/>
      <c r="D86" s="138"/>
      <c r="E86" s="138"/>
    </row>
    <row r="87" spans="1:5" ht="15.75">
      <c r="A87" s="3" t="s">
        <v>391</v>
      </c>
      <c r="B87" s="211" t="s">
        <v>612</v>
      </c>
      <c r="C87" s="212">
        <v>0</v>
      </c>
      <c r="D87" s="212">
        <v>250</v>
      </c>
      <c r="E87" s="212">
        <v>0</v>
      </c>
    </row>
    <row r="88" spans="1:5" ht="15.75">
      <c r="A88" s="3" t="s">
        <v>392</v>
      </c>
      <c r="B88" s="8" t="s">
        <v>60</v>
      </c>
      <c r="C88" s="13">
        <f>C48+C85</f>
        <v>932988</v>
      </c>
      <c r="D88" s="13">
        <f>D48+D85+D87</f>
        <v>924236</v>
      </c>
      <c r="E88" s="13">
        <f>E48+E85</f>
        <v>692315</v>
      </c>
    </row>
    <row r="89" spans="2:5" ht="15.75">
      <c r="B89" s="8"/>
      <c r="C89" s="138"/>
      <c r="D89" s="138"/>
      <c r="E89" s="138"/>
    </row>
    <row r="90" spans="2:5" ht="15.75">
      <c r="B90" s="48" t="s">
        <v>1460</v>
      </c>
      <c r="C90" s="138"/>
      <c r="D90" s="138"/>
      <c r="E90" s="138"/>
    </row>
    <row r="91" spans="1:5" ht="15.75">
      <c r="A91" s="3" t="s">
        <v>393</v>
      </c>
      <c r="B91" s="8" t="s">
        <v>1672</v>
      </c>
      <c r="C91" s="138"/>
      <c r="D91" s="13"/>
      <c r="E91" s="138"/>
    </row>
    <row r="92" spans="1:5" ht="15.75">
      <c r="A92" s="2" t="s">
        <v>394</v>
      </c>
      <c r="B92" s="1" t="s">
        <v>61</v>
      </c>
      <c r="C92" s="333">
        <v>189</v>
      </c>
      <c r="D92" s="9">
        <v>58</v>
      </c>
      <c r="E92" s="51"/>
    </row>
    <row r="93" spans="1:6" ht="15.75">
      <c r="A93" s="2" t="s">
        <v>395</v>
      </c>
      <c r="B93" s="1" t="s">
        <v>609</v>
      </c>
      <c r="C93" s="333">
        <v>7571</v>
      </c>
      <c r="D93" s="9">
        <v>7440</v>
      </c>
      <c r="E93" s="333">
        <v>7219</v>
      </c>
      <c r="F93" s="179"/>
    </row>
    <row r="94" spans="1:5" ht="15.75">
      <c r="A94" s="2" t="s">
        <v>396</v>
      </c>
      <c r="B94" s="1" t="s">
        <v>1636</v>
      </c>
      <c r="C94" s="333">
        <v>344</v>
      </c>
      <c r="D94" s="9">
        <v>359</v>
      </c>
      <c r="E94" s="333">
        <v>370</v>
      </c>
    </row>
    <row r="95" spans="1:5" ht="15.75">
      <c r="A95" s="3" t="s">
        <v>397</v>
      </c>
      <c r="B95" s="8" t="s">
        <v>1671</v>
      </c>
      <c r="C95" s="334">
        <f>SUM(C92:C94)</f>
        <v>8104</v>
      </c>
      <c r="D95" s="13">
        <f>SUM(D92:D94)</f>
        <v>7857</v>
      </c>
      <c r="E95" s="334">
        <f>SUM(E92:E94)</f>
        <v>7589</v>
      </c>
    </row>
    <row r="96" spans="1:5" ht="15.75">
      <c r="A96" s="2"/>
      <c r="B96" s="8"/>
      <c r="C96" s="51"/>
      <c r="D96" s="51"/>
      <c r="E96" s="51"/>
    </row>
    <row r="97" spans="1:5" ht="15.75">
      <c r="A97" s="2"/>
      <c r="B97" s="48" t="s">
        <v>62</v>
      </c>
      <c r="C97" s="138"/>
      <c r="D97" s="138"/>
      <c r="E97" s="138"/>
    </row>
    <row r="98" spans="1:5" ht="15.75">
      <c r="A98" s="3" t="s">
        <v>398</v>
      </c>
      <c r="B98" s="8" t="s">
        <v>439</v>
      </c>
      <c r="C98" s="138"/>
      <c r="D98" s="138"/>
      <c r="E98" s="138"/>
    </row>
    <row r="99" spans="1:5" ht="15.75">
      <c r="A99" s="2" t="s">
        <v>1086</v>
      </c>
      <c r="B99" s="1" t="s">
        <v>540</v>
      </c>
      <c r="C99" s="51"/>
      <c r="D99" s="9"/>
      <c r="E99" s="51"/>
    </row>
    <row r="100" spans="1:5" ht="15.75">
      <c r="A100" s="2" t="s">
        <v>1087</v>
      </c>
      <c r="B100" s="1" t="s">
        <v>440</v>
      </c>
      <c r="C100" s="333">
        <v>260</v>
      </c>
      <c r="D100" s="9">
        <v>165</v>
      </c>
      <c r="E100" s="51"/>
    </row>
    <row r="101" spans="1:5" ht="15.75">
      <c r="A101" s="3" t="s">
        <v>1088</v>
      </c>
      <c r="B101" s="8" t="s">
        <v>441</v>
      </c>
      <c r="C101" s="334">
        <f>SUM(C99:C100)</f>
        <v>260</v>
      </c>
      <c r="D101" s="13">
        <f>SUM(D99:D100)</f>
        <v>165</v>
      </c>
      <c r="E101" s="13">
        <f>SUM(E99:E100)</f>
        <v>0</v>
      </c>
    </row>
    <row r="102" spans="1:5" ht="15.75">
      <c r="A102" s="3" t="s">
        <v>1089</v>
      </c>
      <c r="B102" s="8" t="s">
        <v>1597</v>
      </c>
      <c r="C102" s="51"/>
      <c r="D102" s="51"/>
      <c r="E102" s="9"/>
    </row>
    <row r="103" spans="1:5" s="156" customFormat="1" ht="15.75">
      <c r="A103" s="2" t="s">
        <v>1090</v>
      </c>
      <c r="B103" s="1" t="s">
        <v>613</v>
      </c>
      <c r="C103" s="333">
        <v>250</v>
      </c>
      <c r="D103" s="9"/>
      <c r="E103" s="9"/>
    </row>
    <row r="104" spans="1:5" s="156" customFormat="1" ht="15.75">
      <c r="A104" s="2" t="s">
        <v>1091</v>
      </c>
      <c r="B104" s="1" t="s">
        <v>614</v>
      </c>
      <c r="C104" s="51"/>
      <c r="D104" s="9">
        <v>250</v>
      </c>
      <c r="E104" s="9"/>
    </row>
    <row r="105" spans="1:5" ht="15.75">
      <c r="A105" s="2" t="s">
        <v>1092</v>
      </c>
      <c r="B105" s="1" t="s">
        <v>846</v>
      </c>
      <c r="C105" s="130"/>
      <c r="D105" s="1"/>
      <c r="E105" s="1"/>
    </row>
    <row r="106" spans="1:5" ht="15.75">
      <c r="A106" s="2" t="s">
        <v>1093</v>
      </c>
      <c r="B106" s="1" t="s">
        <v>96</v>
      </c>
      <c r="C106" s="335"/>
      <c r="D106" s="1">
        <v>156</v>
      </c>
      <c r="E106" s="1"/>
    </row>
    <row r="107" spans="1:5" ht="15.75">
      <c r="A107" s="3" t="s">
        <v>1094</v>
      </c>
      <c r="B107" s="8" t="s">
        <v>442</v>
      </c>
      <c r="C107" s="334">
        <f>SUM(C103:C106)</f>
        <v>250</v>
      </c>
      <c r="D107" s="13">
        <f>SUM(D103:D106)</f>
        <v>406</v>
      </c>
      <c r="E107" s="13">
        <f>SUM(E103:E106)</f>
        <v>0</v>
      </c>
    </row>
    <row r="108" spans="1:5" ht="15.75">
      <c r="A108" s="3" t="s">
        <v>1095</v>
      </c>
      <c r="B108" s="8" t="s">
        <v>486</v>
      </c>
      <c r="C108" s="334">
        <f>C101+C107</f>
        <v>510</v>
      </c>
      <c r="D108" s="13">
        <f>D101+D107</f>
        <v>571</v>
      </c>
      <c r="E108" s="13">
        <f>E101+E107</f>
        <v>0</v>
      </c>
    </row>
    <row r="109" spans="1:5" ht="15.75">
      <c r="A109" s="2"/>
      <c r="B109" s="153"/>
      <c r="C109" s="51"/>
      <c r="D109" s="9"/>
      <c r="E109" s="9"/>
    </row>
    <row r="110" spans="1:5" ht="15.75">
      <c r="A110" s="2"/>
      <c r="B110" s="48" t="s">
        <v>63</v>
      </c>
      <c r="C110" s="138"/>
      <c r="D110" s="138"/>
      <c r="E110" s="13"/>
    </row>
    <row r="111" spans="1:5" ht="15.75">
      <c r="A111" s="2" t="s">
        <v>1096</v>
      </c>
      <c r="B111" s="8" t="s">
        <v>1597</v>
      </c>
      <c r="C111" s="138"/>
      <c r="D111" s="138"/>
      <c r="E111" s="13"/>
    </row>
    <row r="112" spans="1:5" ht="15.75">
      <c r="A112" s="2" t="s">
        <v>1097</v>
      </c>
      <c r="B112" s="1" t="s">
        <v>443</v>
      </c>
      <c r="C112" s="51"/>
      <c r="D112" s="51"/>
      <c r="E112" s="9"/>
    </row>
    <row r="113" spans="1:5" ht="15.75">
      <c r="A113" s="2" t="s">
        <v>1098</v>
      </c>
      <c r="B113" s="1" t="s">
        <v>444</v>
      </c>
      <c r="C113" s="51"/>
      <c r="D113" s="51"/>
      <c r="E113" s="9"/>
    </row>
    <row r="114" spans="1:5" ht="15.75">
      <c r="A114" s="3" t="s">
        <v>1099</v>
      </c>
      <c r="B114" s="8" t="s">
        <v>445</v>
      </c>
      <c r="C114" s="13">
        <f>SUM(C112:C113)</f>
        <v>0</v>
      </c>
      <c r="D114" s="13">
        <f>SUM(D112:D113)</f>
        <v>0</v>
      </c>
      <c r="E114" s="13">
        <f>SUM(E112:E113)</f>
        <v>0</v>
      </c>
    </row>
    <row r="115" spans="1:5" ht="15.75">
      <c r="A115" s="2"/>
      <c r="B115" s="130"/>
      <c r="C115" s="9"/>
      <c r="D115" s="9"/>
      <c r="E115" s="9"/>
    </row>
    <row r="116" spans="1:5" ht="15.75">
      <c r="A116" s="2"/>
      <c r="B116" s="48" t="s">
        <v>64</v>
      </c>
      <c r="C116" s="13"/>
      <c r="D116" s="9"/>
      <c r="E116" s="9"/>
    </row>
    <row r="117" spans="1:5" ht="15.75">
      <c r="A117" s="3" t="s">
        <v>1100</v>
      </c>
      <c r="B117" s="8" t="s">
        <v>1672</v>
      </c>
      <c r="C117" s="9"/>
      <c r="D117" s="9"/>
      <c r="E117" s="9"/>
    </row>
    <row r="118" spans="1:5" ht="15.75">
      <c r="A118" s="2" t="s">
        <v>1101</v>
      </c>
      <c r="B118" s="1" t="s">
        <v>1461</v>
      </c>
      <c r="C118" s="9"/>
      <c r="D118" s="9">
        <v>55</v>
      </c>
      <c r="E118" s="9"/>
    </row>
    <row r="119" spans="1:5" ht="15.75">
      <c r="A119" s="3" t="s">
        <v>1102</v>
      </c>
      <c r="B119" s="8" t="s">
        <v>446</v>
      </c>
      <c r="C119" s="13">
        <f>SUM(C118)</f>
        <v>0</v>
      </c>
      <c r="D119" s="13">
        <f>SUM(D118)</f>
        <v>55</v>
      </c>
      <c r="E119" s="13">
        <f>SUM(E118)</f>
        <v>0</v>
      </c>
    </row>
    <row r="120" spans="1:5" ht="15.75">
      <c r="A120" s="2"/>
      <c r="B120" s="8"/>
      <c r="C120" s="138"/>
      <c r="D120" s="138"/>
      <c r="E120" s="9"/>
    </row>
    <row r="121" spans="1:5" ht="15.75">
      <c r="A121" s="2"/>
      <c r="B121" s="48" t="s">
        <v>610</v>
      </c>
      <c r="C121" s="138"/>
      <c r="D121" s="138"/>
      <c r="E121" s="51"/>
    </row>
    <row r="122" spans="1:5" ht="15.75">
      <c r="A122" s="3" t="s">
        <v>1103</v>
      </c>
      <c r="B122" s="8" t="s">
        <v>1672</v>
      </c>
      <c r="C122" s="51"/>
      <c r="D122" s="9"/>
      <c r="E122" s="51"/>
    </row>
    <row r="123" spans="1:5" ht="15.75">
      <c r="A123" s="2" t="s">
        <v>1104</v>
      </c>
      <c r="B123" s="1" t="s">
        <v>1535</v>
      </c>
      <c r="C123" s="9">
        <v>70</v>
      </c>
      <c r="D123" s="9">
        <v>429</v>
      </c>
      <c r="E123" s="51"/>
    </row>
    <row r="124" spans="1:5" ht="15.75">
      <c r="A124" s="2" t="s">
        <v>1222</v>
      </c>
      <c r="B124" s="1" t="s">
        <v>1430</v>
      </c>
      <c r="C124" s="9">
        <v>8164</v>
      </c>
      <c r="D124" s="9">
        <v>7823</v>
      </c>
      <c r="E124" s="9">
        <v>7657</v>
      </c>
    </row>
    <row r="125" spans="1:5" ht="15.75">
      <c r="A125" s="2" t="s">
        <v>690</v>
      </c>
      <c r="B125" s="1" t="s">
        <v>1432</v>
      </c>
      <c r="C125" s="9">
        <v>100</v>
      </c>
      <c r="D125" s="9"/>
      <c r="E125" s="51"/>
    </row>
    <row r="126" spans="1:5" ht="15.75">
      <c r="A126" s="2" t="s">
        <v>691</v>
      </c>
      <c r="B126" s="1" t="s">
        <v>1433</v>
      </c>
      <c r="C126" s="9">
        <v>52</v>
      </c>
      <c r="D126" s="9"/>
      <c r="E126" s="51"/>
    </row>
    <row r="127" spans="1:5" ht="15.75">
      <c r="A127" s="3" t="s">
        <v>692</v>
      </c>
      <c r="B127" s="8" t="s">
        <v>1673</v>
      </c>
      <c r="C127" s="13">
        <f>SUM(C123:C126)</f>
        <v>8386</v>
      </c>
      <c r="D127" s="13">
        <f>SUM(D123:D126)</f>
        <v>8252</v>
      </c>
      <c r="E127" s="13">
        <f>SUM(E123:E126)</f>
        <v>7657</v>
      </c>
    </row>
    <row r="128" spans="1:5" ht="15.75">
      <c r="A128" s="3" t="s">
        <v>693</v>
      </c>
      <c r="B128" s="8" t="s">
        <v>1597</v>
      </c>
      <c r="C128" s="9"/>
      <c r="D128" s="9"/>
      <c r="E128" s="51"/>
    </row>
    <row r="129" spans="1:5" ht="15.75">
      <c r="A129" s="2" t="s">
        <v>1908</v>
      </c>
      <c r="B129" s="1" t="s">
        <v>447</v>
      </c>
      <c r="C129" s="9">
        <v>300</v>
      </c>
      <c r="D129" s="9">
        <v>500</v>
      </c>
      <c r="E129" s="51"/>
    </row>
    <row r="130" spans="1:5" ht="15.75">
      <c r="A130" s="2" t="s">
        <v>1909</v>
      </c>
      <c r="B130" s="1" t="s">
        <v>1431</v>
      </c>
      <c r="C130" s="9">
        <v>30</v>
      </c>
      <c r="D130" s="9"/>
      <c r="E130" s="51"/>
    </row>
    <row r="131" spans="1:5" ht="15.75">
      <c r="A131" s="3" t="s">
        <v>1910</v>
      </c>
      <c r="B131" s="8" t="s">
        <v>1573</v>
      </c>
      <c r="C131" s="13">
        <f>SUM(C129:C130)</f>
        <v>330</v>
      </c>
      <c r="D131" s="13">
        <f>SUM(D129:D130)</f>
        <v>500</v>
      </c>
      <c r="E131" s="13">
        <f>SUM(E129:E130)</f>
        <v>0</v>
      </c>
    </row>
    <row r="132" spans="1:5" ht="15.75">
      <c r="A132" s="3" t="s">
        <v>1911</v>
      </c>
      <c r="B132" s="8" t="s">
        <v>896</v>
      </c>
      <c r="C132" s="13">
        <f>C127+C131</f>
        <v>8716</v>
      </c>
      <c r="D132" s="13">
        <f>D127+D131</f>
        <v>8752</v>
      </c>
      <c r="E132" s="13">
        <f>E127+E131</f>
        <v>7657</v>
      </c>
    </row>
    <row r="133" spans="1:5" ht="15.75">
      <c r="A133" s="2"/>
      <c r="B133" s="130"/>
      <c r="C133" s="51"/>
      <c r="D133" s="9"/>
      <c r="E133" s="51"/>
    </row>
    <row r="134" spans="1:5" ht="15.75">
      <c r="A134" s="2"/>
      <c r="B134" s="48" t="s">
        <v>1031</v>
      </c>
      <c r="C134" s="51"/>
      <c r="D134" s="51"/>
      <c r="E134" s="51"/>
    </row>
    <row r="135" spans="1:5" ht="15.75">
      <c r="A135" s="3" t="s">
        <v>1912</v>
      </c>
      <c r="B135" s="8" t="s">
        <v>656</v>
      </c>
      <c r="C135" s="51"/>
      <c r="D135" s="138"/>
      <c r="E135" s="51"/>
    </row>
    <row r="136" spans="1:5" ht="15.75">
      <c r="A136" s="2" t="s">
        <v>1913</v>
      </c>
      <c r="B136" s="1" t="s">
        <v>1168</v>
      </c>
      <c r="C136" s="51"/>
      <c r="D136" s="138"/>
      <c r="E136" s="51"/>
    </row>
    <row r="137" spans="1:5" ht="15.75">
      <c r="A137" s="2" t="s">
        <v>1914</v>
      </c>
      <c r="B137" s="1" t="s">
        <v>1499</v>
      </c>
      <c r="C137" s="51"/>
      <c r="D137" s="9"/>
      <c r="E137" s="51"/>
    </row>
    <row r="138" spans="1:5" ht="15.75">
      <c r="A138" s="2" t="s">
        <v>1915</v>
      </c>
      <c r="B138" s="208" t="s">
        <v>599</v>
      </c>
      <c r="C138" s="9">
        <v>1000</v>
      </c>
      <c r="D138" s="9">
        <v>3243</v>
      </c>
      <c r="E138" s="9"/>
    </row>
    <row r="139" spans="1:5" ht="15.75">
      <c r="A139" s="2" t="s">
        <v>1916</v>
      </c>
      <c r="B139" s="1" t="s">
        <v>95</v>
      </c>
      <c r="C139" s="9">
        <v>398</v>
      </c>
      <c r="D139" s="9">
        <v>2781</v>
      </c>
      <c r="E139" s="9"/>
    </row>
    <row r="140" spans="1:5" ht="15.75">
      <c r="A140" s="2" t="s">
        <v>1917</v>
      </c>
      <c r="B140" s="1" t="s">
        <v>94</v>
      </c>
      <c r="C140" s="9">
        <v>402</v>
      </c>
      <c r="D140" s="9"/>
      <c r="E140" s="9"/>
    </row>
    <row r="141" spans="1:5" ht="15.75">
      <c r="A141" s="2" t="s">
        <v>1918</v>
      </c>
      <c r="B141" s="1" t="s">
        <v>1637</v>
      </c>
      <c r="C141" s="9">
        <v>772</v>
      </c>
      <c r="D141" s="9"/>
      <c r="E141" s="9"/>
    </row>
    <row r="142" spans="1:5" ht="15.75">
      <c r="A142" s="2" t="s">
        <v>1919</v>
      </c>
      <c r="B142" s="1" t="s">
        <v>1434</v>
      </c>
      <c r="C142" s="9">
        <v>400</v>
      </c>
      <c r="D142" s="9"/>
      <c r="E142" s="9"/>
    </row>
    <row r="143" spans="1:5" ht="15.75">
      <c r="A143" s="2" t="s">
        <v>1920</v>
      </c>
      <c r="B143" s="1" t="s">
        <v>1311</v>
      </c>
      <c r="C143" s="9">
        <v>1000</v>
      </c>
      <c r="D143" s="9"/>
      <c r="E143" s="9"/>
    </row>
    <row r="144" spans="1:5" ht="15.75">
      <c r="A144" s="2" t="s">
        <v>1921</v>
      </c>
      <c r="B144" s="1" t="s">
        <v>667</v>
      </c>
      <c r="C144" s="9"/>
      <c r="D144" s="9"/>
      <c r="E144" s="9">
        <v>188</v>
      </c>
    </row>
    <row r="145" spans="1:5" ht="15.75">
      <c r="A145" s="3" t="s">
        <v>1922</v>
      </c>
      <c r="B145" s="8" t="s">
        <v>1124</v>
      </c>
      <c r="C145" s="13">
        <f>SUM(C136:C144)</f>
        <v>3972</v>
      </c>
      <c r="D145" s="13">
        <f>SUM(D136:D144)</f>
        <v>6024</v>
      </c>
      <c r="E145" s="13">
        <f>SUM(E136:E144)</f>
        <v>188</v>
      </c>
    </row>
    <row r="146" spans="1:5" ht="15.75">
      <c r="A146" s="3" t="s">
        <v>1923</v>
      </c>
      <c r="B146" s="8" t="s">
        <v>1598</v>
      </c>
      <c r="C146" s="9"/>
      <c r="D146" s="9"/>
      <c r="E146" s="9"/>
    </row>
    <row r="147" spans="1:5" ht="15.75">
      <c r="A147" s="2" t="s">
        <v>1924</v>
      </c>
      <c r="B147" s="1" t="s">
        <v>1435</v>
      </c>
      <c r="C147" s="9">
        <v>3864</v>
      </c>
      <c r="D147" s="9">
        <v>4226</v>
      </c>
      <c r="E147" s="9">
        <v>3500</v>
      </c>
    </row>
    <row r="148" spans="1:5" ht="15.75">
      <c r="A148" s="2" t="s">
        <v>1925</v>
      </c>
      <c r="B148" s="1" t="s">
        <v>1172</v>
      </c>
      <c r="C148" s="9"/>
      <c r="D148" s="9">
        <v>3146</v>
      </c>
      <c r="E148" s="9"/>
    </row>
    <row r="149" spans="1:5" ht="15.75">
      <c r="A149" s="2" t="s">
        <v>1926</v>
      </c>
      <c r="B149" s="1" t="s">
        <v>668</v>
      </c>
      <c r="C149" s="9"/>
      <c r="D149" s="9">
        <v>400</v>
      </c>
      <c r="E149" s="9"/>
    </row>
    <row r="150" spans="1:5" ht="15.75">
      <c r="A150" s="2" t="s">
        <v>1927</v>
      </c>
      <c r="B150" s="1" t="s">
        <v>669</v>
      </c>
      <c r="C150" s="9"/>
      <c r="D150" s="9">
        <v>300</v>
      </c>
      <c r="E150" s="9"/>
    </row>
    <row r="151" spans="1:5" ht="15.75">
      <c r="A151" s="3" t="s">
        <v>1928</v>
      </c>
      <c r="B151" s="8" t="s">
        <v>1573</v>
      </c>
      <c r="C151" s="13">
        <f>SUM(C147:C147)</f>
        <v>3864</v>
      </c>
      <c r="D151" s="13">
        <f>SUM(D147:D150)</f>
        <v>8072</v>
      </c>
      <c r="E151" s="13">
        <f>SUM(E147:E147)</f>
        <v>3500</v>
      </c>
    </row>
    <row r="152" spans="1:5" ht="15.75">
      <c r="A152" s="3" t="s">
        <v>1929</v>
      </c>
      <c r="B152" s="8" t="s">
        <v>1436</v>
      </c>
      <c r="C152" s="13">
        <f>C145+C151</f>
        <v>7836</v>
      </c>
      <c r="D152" s="13">
        <f>D145+D151</f>
        <v>14096</v>
      </c>
      <c r="E152" s="13">
        <f>E145+E151</f>
        <v>3688</v>
      </c>
    </row>
    <row r="155" spans="1:5" ht="15.75">
      <c r="A155" s="3" t="s">
        <v>1930</v>
      </c>
      <c r="B155" s="26" t="s">
        <v>1936</v>
      </c>
      <c r="C155" s="13">
        <f>C95+C101+C127+C145</f>
        <v>20722</v>
      </c>
      <c r="D155" s="13">
        <f>D95+D101+D127+D145+D119</f>
        <v>22353</v>
      </c>
      <c r="E155" s="13">
        <f>E95+E101+E127+E145</f>
        <v>15434</v>
      </c>
    </row>
    <row r="156" spans="1:5" ht="15.75">
      <c r="A156" s="3" t="s">
        <v>1931</v>
      </c>
      <c r="B156" s="26" t="s">
        <v>1937</v>
      </c>
      <c r="C156" s="13">
        <f>C107+C114+C119+C131+C151</f>
        <v>4444</v>
      </c>
      <c r="D156" s="13">
        <f>D107+D114+D131+D151</f>
        <v>8978</v>
      </c>
      <c r="E156" s="13">
        <f>E107+E114+E119+E131+E151</f>
        <v>3500</v>
      </c>
    </row>
    <row r="157" spans="1:5" s="180" customFormat="1" ht="15.75">
      <c r="A157" s="3" t="s">
        <v>1932</v>
      </c>
      <c r="B157" s="8" t="s">
        <v>1938</v>
      </c>
      <c r="C157" s="13">
        <f>SUM(C155:C156)</f>
        <v>25166</v>
      </c>
      <c r="D157" s="13">
        <f>SUM(D155:D156)</f>
        <v>31331</v>
      </c>
      <c r="E157" s="13">
        <f>SUM(E155:E156)</f>
        <v>18934</v>
      </c>
    </row>
    <row r="158" spans="1:5" s="180" customFormat="1" ht="15.75">
      <c r="A158" s="3"/>
      <c r="B158" s="8"/>
      <c r="C158" s="13"/>
      <c r="D158" s="13"/>
      <c r="E158" s="13"/>
    </row>
    <row r="159" spans="1:5" ht="15.75">
      <c r="A159" s="3" t="s">
        <v>1933</v>
      </c>
      <c r="B159" s="8" t="s">
        <v>127</v>
      </c>
      <c r="C159" s="13">
        <f>C85+C155</f>
        <v>65067</v>
      </c>
      <c r="D159" s="13">
        <f>D85+D155</f>
        <v>95809</v>
      </c>
      <c r="E159" s="13">
        <f>E85+E155</f>
        <v>153670</v>
      </c>
    </row>
    <row r="160" spans="1:5" ht="15.75">
      <c r="A160" s="3" t="s">
        <v>1934</v>
      </c>
      <c r="B160" s="8" t="s">
        <v>128</v>
      </c>
      <c r="C160" s="13">
        <f>C87+C156</f>
        <v>4444</v>
      </c>
      <c r="D160" s="13">
        <f>D87+D156</f>
        <v>9228</v>
      </c>
      <c r="E160" s="13">
        <f>E87+E156</f>
        <v>3500</v>
      </c>
    </row>
    <row r="161" spans="1:6" s="1" customFormat="1" ht="15.75">
      <c r="A161" s="2"/>
      <c r="B161" s="8"/>
      <c r="C161" s="13"/>
      <c r="D161" s="13"/>
      <c r="E161" s="13"/>
      <c r="F161" s="58"/>
    </row>
    <row r="162" spans="1:6" s="1" customFormat="1" ht="15.75">
      <c r="A162" s="3" t="s">
        <v>1935</v>
      </c>
      <c r="B162" s="8" t="s">
        <v>487</v>
      </c>
      <c r="C162" s="13">
        <f>C159+C160+C48</f>
        <v>958154</v>
      </c>
      <c r="D162" s="13">
        <f>D159+D160+D48</f>
        <v>955567</v>
      </c>
      <c r="E162" s="13">
        <f>E159+E160+E48</f>
        <v>711249</v>
      </c>
      <c r="F162" s="58"/>
    </row>
    <row r="163" spans="1:6" s="1" customFormat="1" ht="15.75">
      <c r="A163" s="2"/>
      <c r="B163"/>
      <c r="C163" s="138"/>
      <c r="D163" s="13"/>
      <c r="E163" s="138"/>
      <c r="F163" s="58"/>
    </row>
    <row r="164" spans="1:6" s="1" customFormat="1" ht="15.75">
      <c r="A164" s="2"/>
      <c r="B164"/>
      <c r="C164" s="138"/>
      <c r="D164" s="138"/>
      <c r="E164" s="138"/>
      <c r="F164" s="58"/>
    </row>
    <row r="167" spans="4:5" ht="12.75">
      <c r="D167" s="284"/>
      <c r="E167" s="284"/>
    </row>
  </sheetData>
  <mergeCells count="6">
    <mergeCell ref="D32:D33"/>
    <mergeCell ref="C1:E1"/>
    <mergeCell ref="B5:E5"/>
    <mergeCell ref="B2:E2"/>
    <mergeCell ref="B3:E3"/>
    <mergeCell ref="B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37.28125" style="17" customWidth="1"/>
    <col min="2" max="7" width="16.57421875" style="17" customWidth="1"/>
    <col min="8" max="16384" width="9.140625" style="17" customWidth="1"/>
  </cols>
  <sheetData>
    <row r="1" spans="5:7" ht="15.75" customHeight="1">
      <c r="E1" s="513" t="s">
        <v>1299</v>
      </c>
      <c r="F1" s="513"/>
      <c r="G1" s="513"/>
    </row>
    <row r="2" spans="1:7" s="14" customFormat="1" ht="15.75">
      <c r="A2" s="500" t="s">
        <v>1197</v>
      </c>
      <c r="B2" s="500"/>
      <c r="C2" s="500"/>
      <c r="D2" s="500"/>
      <c r="E2" s="500"/>
      <c r="F2" s="500"/>
      <c r="G2" s="500"/>
    </row>
    <row r="3" spans="1:7" s="14" customFormat="1" ht="15.75">
      <c r="A3" s="500" t="s">
        <v>1144</v>
      </c>
      <c r="B3" s="500"/>
      <c r="C3" s="500"/>
      <c r="D3" s="500"/>
      <c r="E3" s="500"/>
      <c r="F3" s="500"/>
      <c r="G3" s="500"/>
    </row>
    <row r="4" spans="1:7" s="14" customFormat="1" ht="15.75">
      <c r="A4" s="500" t="s">
        <v>374</v>
      </c>
      <c r="B4" s="500"/>
      <c r="C4" s="500"/>
      <c r="D4" s="500"/>
      <c r="E4" s="500"/>
      <c r="F4" s="500"/>
      <c r="G4" s="500"/>
    </row>
    <row r="5" spans="1:7" s="14" customFormat="1" ht="15.75">
      <c r="A5" s="500" t="s">
        <v>1327</v>
      </c>
      <c r="B5" s="500"/>
      <c r="C5" s="500"/>
      <c r="D5" s="500"/>
      <c r="E5" s="500"/>
      <c r="F5" s="500"/>
      <c r="G5" s="500"/>
    </row>
    <row r="6" spans="1:7" s="14" customFormat="1" ht="15.75">
      <c r="A6" s="27"/>
      <c r="B6" s="27"/>
      <c r="C6" s="27"/>
      <c r="D6" s="27"/>
      <c r="E6" s="27"/>
      <c r="F6" s="27"/>
      <c r="G6" s="255"/>
    </row>
    <row r="7" spans="1:6" s="1" customFormat="1" ht="15.75">
      <c r="A7" s="3"/>
      <c r="B7" s="3"/>
      <c r="C7" s="3"/>
      <c r="E7" s="3"/>
      <c r="F7" s="3"/>
    </row>
    <row r="8" spans="1:7" s="89" customFormat="1" ht="12.75" customHeight="1">
      <c r="A8" s="515" t="s">
        <v>1199</v>
      </c>
      <c r="B8" s="517" t="s">
        <v>512</v>
      </c>
      <c r="C8" s="517" t="s">
        <v>1234</v>
      </c>
      <c r="D8" s="515" t="s">
        <v>1389</v>
      </c>
      <c r="E8" s="515" t="s">
        <v>947</v>
      </c>
      <c r="F8" s="515" t="s">
        <v>1082</v>
      </c>
      <c r="G8" s="482" t="s">
        <v>1201</v>
      </c>
    </row>
    <row r="9" spans="1:7" s="89" customFormat="1" ht="24.75" customHeight="1">
      <c r="A9" s="516"/>
      <c r="B9" s="517"/>
      <c r="C9" s="517"/>
      <c r="D9" s="516"/>
      <c r="E9" s="516"/>
      <c r="F9" s="516"/>
      <c r="G9" s="483"/>
    </row>
    <row r="10" spans="2:6" s="1" customFormat="1" ht="15.75">
      <c r="B10" s="256"/>
      <c r="C10" s="2"/>
      <c r="E10" s="2"/>
      <c r="F10" s="2"/>
    </row>
    <row r="11" spans="1:7" s="8" customFormat="1" ht="24.75" customHeight="1">
      <c r="A11" s="26" t="s">
        <v>1036</v>
      </c>
      <c r="B11" s="212">
        <v>66400</v>
      </c>
      <c r="C11" s="13">
        <v>1168014</v>
      </c>
      <c r="D11" s="13">
        <v>13464</v>
      </c>
      <c r="E11" s="13">
        <v>2250</v>
      </c>
      <c r="F11" s="13">
        <v>10600</v>
      </c>
      <c r="G11" s="13">
        <f aca="true" t="shared" si="0" ref="G11:G17">SUM(B11:F11)</f>
        <v>1260728</v>
      </c>
    </row>
    <row r="12" spans="1:7" s="1" customFormat="1" ht="24.75" customHeight="1">
      <c r="A12" s="15" t="s">
        <v>1624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3">
        <f t="shared" si="0"/>
        <v>0</v>
      </c>
    </row>
    <row r="13" spans="1:7" s="8" customFormat="1" ht="24.75" customHeight="1">
      <c r="A13" s="15" t="s">
        <v>169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3">
        <f t="shared" si="0"/>
        <v>0</v>
      </c>
    </row>
    <row r="14" spans="1:7" s="1" customFormat="1" ht="24.75" customHeight="1">
      <c r="A14" s="15" t="s">
        <v>1181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3">
        <f t="shared" si="0"/>
        <v>0</v>
      </c>
    </row>
    <row r="15" spans="1:7" s="1" customFormat="1" ht="24.75" customHeight="1">
      <c r="A15" s="15" t="s">
        <v>1182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3">
        <f t="shared" si="0"/>
        <v>0</v>
      </c>
    </row>
    <row r="16" spans="1:7" s="1" customFormat="1" ht="24.75" customHeight="1">
      <c r="A16" s="15" t="s">
        <v>1183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3">
        <f t="shared" si="0"/>
        <v>0</v>
      </c>
    </row>
    <row r="17" spans="1:7" s="1" customFormat="1" ht="24.75" customHeight="1">
      <c r="A17" s="15" t="s">
        <v>1390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13">
        <f t="shared" si="0"/>
        <v>0</v>
      </c>
    </row>
    <row r="18" spans="1:7" s="8" customFormat="1" ht="24.75" customHeight="1">
      <c r="A18" s="26" t="s">
        <v>1939</v>
      </c>
      <c r="B18" s="13">
        <f aca="true" t="shared" si="1" ref="B18:G18">SUM(B12:B17)</f>
        <v>0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v>0</v>
      </c>
      <c r="G18" s="13">
        <f t="shared" si="1"/>
        <v>0</v>
      </c>
    </row>
    <row r="19" spans="1:7" s="8" customFormat="1" ht="24.75" customHeight="1">
      <c r="A19" s="26" t="s">
        <v>1196</v>
      </c>
      <c r="B19" s="13">
        <f aca="true" t="shared" si="2" ref="B19:G19">B11+B18</f>
        <v>66400</v>
      </c>
      <c r="C19" s="13">
        <f t="shared" si="2"/>
        <v>1168014</v>
      </c>
      <c r="D19" s="13">
        <f>D11+D18</f>
        <v>13464</v>
      </c>
      <c r="E19" s="13">
        <f t="shared" si="2"/>
        <v>2250</v>
      </c>
      <c r="F19" s="13">
        <f t="shared" si="2"/>
        <v>10600</v>
      </c>
      <c r="G19" s="13">
        <f t="shared" si="2"/>
        <v>1260728</v>
      </c>
    </row>
  </sheetData>
  <mergeCells count="12">
    <mergeCell ref="A2:G2"/>
    <mergeCell ref="F8:F9"/>
    <mergeCell ref="A3:G3"/>
    <mergeCell ref="A4:G4"/>
    <mergeCell ref="E1:G1"/>
    <mergeCell ref="A8:A9"/>
    <mergeCell ref="G8:G9"/>
    <mergeCell ref="B8:B9"/>
    <mergeCell ref="C8:C9"/>
    <mergeCell ref="D8:D9"/>
    <mergeCell ref="E8:E9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85"/>
  <sheetViews>
    <sheetView workbookViewId="0" topLeftCell="A1">
      <selection activeCell="A1" sqref="A1:F1"/>
    </sheetView>
  </sheetViews>
  <sheetFormatPr defaultColWidth="9.140625" defaultRowHeight="13.5" customHeight="1"/>
  <cols>
    <col min="1" max="1" width="3.421875" style="110" customWidth="1"/>
    <col min="2" max="2" width="67.140625" style="110" customWidth="1"/>
    <col min="3" max="16384" width="9.140625" style="110" customWidth="1"/>
  </cols>
  <sheetData>
    <row r="1" spans="1:6" ht="12.75" customHeight="1">
      <c r="A1" s="469" t="s">
        <v>273</v>
      </c>
      <c r="B1" s="469"/>
      <c r="C1" s="469"/>
      <c r="D1" s="469"/>
      <c r="E1" s="469"/>
      <c r="F1" s="469"/>
    </row>
    <row r="2" spans="1:6" ht="13.5" customHeight="1">
      <c r="A2" s="472" t="s">
        <v>1197</v>
      </c>
      <c r="B2" s="472"/>
      <c r="C2" s="472"/>
      <c r="D2" s="472"/>
      <c r="E2" s="472"/>
      <c r="F2" s="472"/>
    </row>
    <row r="3" spans="1:6" ht="13.5" customHeight="1">
      <c r="A3" s="472" t="s">
        <v>1144</v>
      </c>
      <c r="B3" s="472"/>
      <c r="C3" s="472"/>
      <c r="D3" s="472"/>
      <c r="E3" s="472"/>
      <c r="F3" s="472"/>
    </row>
    <row r="4" spans="1:6" ht="13.5" customHeight="1">
      <c r="A4" s="472" t="s">
        <v>511</v>
      </c>
      <c r="B4" s="472"/>
      <c r="C4" s="472"/>
      <c r="D4" s="472"/>
      <c r="E4" s="472"/>
      <c r="F4" s="472"/>
    </row>
    <row r="5" spans="1:6" ht="13.5" customHeight="1">
      <c r="A5" s="473" t="s">
        <v>1327</v>
      </c>
      <c r="B5" s="473"/>
      <c r="C5" s="473"/>
      <c r="D5" s="473"/>
      <c r="E5" s="473"/>
      <c r="F5" s="473"/>
    </row>
    <row r="6" spans="1:2" ht="15" customHeight="1">
      <c r="A6" s="470"/>
      <c r="B6" s="470"/>
    </row>
    <row r="7" spans="1:6" ht="24.75" customHeight="1">
      <c r="A7" s="467" t="s">
        <v>1083</v>
      </c>
      <c r="B7" s="468" t="s">
        <v>1328</v>
      </c>
      <c r="C7" s="474" t="s">
        <v>868</v>
      </c>
      <c r="D7" s="476" t="s">
        <v>1446</v>
      </c>
      <c r="E7" s="476" t="s">
        <v>1214</v>
      </c>
      <c r="F7" s="459" t="s">
        <v>1447</v>
      </c>
    </row>
    <row r="8" spans="1:6" ht="21" customHeight="1">
      <c r="A8" s="467"/>
      <c r="B8" s="468"/>
      <c r="C8" s="475"/>
      <c r="D8" s="458"/>
      <c r="E8" s="458"/>
      <c r="F8" s="460"/>
    </row>
    <row r="9" spans="1:2" ht="14.25" customHeight="1">
      <c r="A9" s="97"/>
      <c r="B9" s="350"/>
    </row>
    <row r="10" ht="13.5" customHeight="1">
      <c r="B10" s="111" t="s">
        <v>1376</v>
      </c>
    </row>
    <row r="11" ht="12.75" customHeight="1">
      <c r="B11" s="111"/>
    </row>
    <row r="12" ht="12" customHeight="1">
      <c r="B12" s="111" t="s">
        <v>512</v>
      </c>
    </row>
    <row r="13" ht="13.5" customHeight="1">
      <c r="B13" s="115" t="s">
        <v>1393</v>
      </c>
    </row>
    <row r="14" spans="1:6" ht="12.75">
      <c r="A14" s="112" t="s">
        <v>1157</v>
      </c>
      <c r="B14" s="113" t="s">
        <v>867</v>
      </c>
      <c r="C14" s="114" t="s">
        <v>1456</v>
      </c>
      <c r="D14" s="114">
        <v>17000</v>
      </c>
      <c r="E14" s="114">
        <f>D14*0.25</f>
        <v>4250</v>
      </c>
      <c r="F14" s="114">
        <f>D14+E14</f>
        <v>21250</v>
      </c>
    </row>
    <row r="15" spans="1:6" ht="12.75">
      <c r="A15" s="112" t="s">
        <v>1163</v>
      </c>
      <c r="B15" s="113" t="s">
        <v>1391</v>
      </c>
      <c r="C15" s="114" t="s">
        <v>1456</v>
      </c>
      <c r="D15" s="114">
        <v>3440</v>
      </c>
      <c r="E15" s="114">
        <f>D15*0.25</f>
        <v>860</v>
      </c>
      <c r="F15" s="114">
        <f>D15+E15</f>
        <v>4300</v>
      </c>
    </row>
    <row r="16" spans="1:6" ht="12.75">
      <c r="A16" s="112" t="s">
        <v>1014</v>
      </c>
      <c r="B16" s="113" t="s">
        <v>866</v>
      </c>
      <c r="C16" s="114" t="s">
        <v>1456</v>
      </c>
      <c r="D16" s="114">
        <v>800</v>
      </c>
      <c r="E16" s="114">
        <f>D16*0.25</f>
        <v>200</v>
      </c>
      <c r="F16" s="114">
        <f>D16+E16</f>
        <v>1000</v>
      </c>
    </row>
    <row r="17" spans="1:6" ht="12.75">
      <c r="A17" s="112" t="s">
        <v>1271</v>
      </c>
      <c r="B17" s="113" t="s">
        <v>1684</v>
      </c>
      <c r="C17" s="114" t="s">
        <v>1456</v>
      </c>
      <c r="D17" s="114">
        <v>5000</v>
      </c>
      <c r="E17" s="114">
        <f>D17*0.25</f>
        <v>1250</v>
      </c>
      <c r="F17" s="114">
        <f>D17+E17</f>
        <v>6250</v>
      </c>
    </row>
    <row r="18" spans="1:6" ht="25.5">
      <c r="A18" s="112" t="s">
        <v>117</v>
      </c>
      <c r="B18" s="113" t="s">
        <v>186</v>
      </c>
      <c r="C18" s="114" t="s">
        <v>1456</v>
      </c>
      <c r="D18" s="114">
        <v>12000</v>
      </c>
      <c r="E18" s="114">
        <f>D18*0.25</f>
        <v>3000</v>
      </c>
      <c r="F18" s="114">
        <f>D18+E18</f>
        <v>15000</v>
      </c>
    </row>
    <row r="19" spans="1:6" ht="11.25" customHeight="1">
      <c r="A19" s="112"/>
      <c r="B19" s="113"/>
      <c r="C19" s="114"/>
      <c r="D19" s="114"/>
      <c r="E19" s="114"/>
      <c r="F19" s="114"/>
    </row>
    <row r="20" spans="1:6" ht="12.75">
      <c r="A20" s="112"/>
      <c r="B20" s="115" t="s">
        <v>1392</v>
      </c>
      <c r="C20" s="114"/>
      <c r="D20" s="114"/>
      <c r="E20" s="114"/>
      <c r="F20" s="114"/>
    </row>
    <row r="21" spans="1:6" ht="12.75">
      <c r="A21" s="112" t="s">
        <v>1685</v>
      </c>
      <c r="B21" s="113" t="s">
        <v>185</v>
      </c>
      <c r="C21" s="114" t="s">
        <v>962</v>
      </c>
      <c r="D21" s="114">
        <v>800</v>
      </c>
      <c r="E21" s="114">
        <f>D21*0.25</f>
        <v>200</v>
      </c>
      <c r="F21" s="114">
        <f>D21+E21</f>
        <v>1000</v>
      </c>
    </row>
    <row r="22" spans="1:6" ht="12.75">
      <c r="A22" s="112" t="s">
        <v>1688</v>
      </c>
      <c r="B22" s="113" t="s">
        <v>184</v>
      </c>
      <c r="C22" s="114" t="s">
        <v>962</v>
      </c>
      <c r="D22" s="114">
        <v>2400</v>
      </c>
      <c r="E22" s="114">
        <f>D22*0.25</f>
        <v>600</v>
      </c>
      <c r="F22" s="114">
        <f>D22+E22</f>
        <v>3000</v>
      </c>
    </row>
    <row r="23" spans="1:6" ht="12.75">
      <c r="A23" s="112" t="s">
        <v>1690</v>
      </c>
      <c r="B23" s="113" t="s">
        <v>183</v>
      </c>
      <c r="C23" s="114" t="s">
        <v>1456</v>
      </c>
      <c r="D23" s="114">
        <v>9600</v>
      </c>
      <c r="E23" s="114">
        <f>D23*0.25</f>
        <v>2400</v>
      </c>
      <c r="F23" s="114">
        <f>D23+E23</f>
        <v>12000</v>
      </c>
    </row>
    <row r="24" spans="1:6" ht="12.75">
      <c r="A24" s="112" t="s">
        <v>1691</v>
      </c>
      <c r="B24" s="113" t="s">
        <v>182</v>
      </c>
      <c r="C24" s="114" t="s">
        <v>962</v>
      </c>
      <c r="D24" s="114">
        <v>960</v>
      </c>
      <c r="E24" s="114">
        <f>D24*0.25</f>
        <v>240</v>
      </c>
      <c r="F24" s="114">
        <f>D24+E24</f>
        <v>1200</v>
      </c>
    </row>
    <row r="25" spans="1:6" ht="12.75">
      <c r="A25" s="112" t="s">
        <v>144</v>
      </c>
      <c r="B25" s="113" t="s">
        <v>181</v>
      </c>
      <c r="C25" s="114" t="s">
        <v>962</v>
      </c>
      <c r="D25" s="114">
        <v>1120</v>
      </c>
      <c r="E25" s="114">
        <f>D25*0.25</f>
        <v>280</v>
      </c>
      <c r="F25" s="114">
        <f>D25+E25</f>
        <v>1400</v>
      </c>
    </row>
    <row r="26" spans="1:6" ht="13.5" customHeight="1">
      <c r="A26" s="370" t="s">
        <v>146</v>
      </c>
      <c r="B26" s="111" t="s">
        <v>573</v>
      </c>
      <c r="C26" s="347"/>
      <c r="D26" s="347">
        <f>SUM(D14:D25)</f>
        <v>53120</v>
      </c>
      <c r="E26" s="347">
        <f>SUM(E14:E25)</f>
        <v>13280</v>
      </c>
      <c r="F26" s="347">
        <f>SUM(F14:F25)</f>
        <v>66400</v>
      </c>
    </row>
    <row r="27" spans="1:6" ht="11.25" customHeight="1">
      <c r="A27" s="112"/>
      <c r="B27" s="111"/>
      <c r="C27" s="114"/>
      <c r="D27" s="114"/>
      <c r="E27" s="114"/>
      <c r="F27" s="114"/>
    </row>
    <row r="28" spans="1:6" ht="13.5" customHeight="1">
      <c r="A28" s="112"/>
      <c r="B28" s="111" t="s">
        <v>1234</v>
      </c>
      <c r="C28" s="114"/>
      <c r="D28" s="114"/>
      <c r="E28" s="114"/>
      <c r="F28" s="114"/>
    </row>
    <row r="29" spans="1:6" ht="13.5" customHeight="1">
      <c r="A29" s="112"/>
      <c r="B29" s="115" t="s">
        <v>697</v>
      </c>
      <c r="C29" s="114"/>
      <c r="D29" s="114"/>
      <c r="E29" s="114"/>
      <c r="F29" s="114"/>
    </row>
    <row r="30" spans="1:6" ht="26.25" customHeight="1">
      <c r="A30" s="112" t="s">
        <v>149</v>
      </c>
      <c r="B30" s="113" t="s">
        <v>180</v>
      </c>
      <c r="C30" s="114" t="s">
        <v>1456</v>
      </c>
      <c r="D30" s="114">
        <v>4000</v>
      </c>
      <c r="E30" s="114">
        <f>D30*0.25</f>
        <v>1000</v>
      </c>
      <c r="F30" s="114">
        <f>D30+E30</f>
        <v>5000</v>
      </c>
    </row>
    <row r="31" spans="1:6" ht="13.5" customHeight="1">
      <c r="A31" s="112" t="s">
        <v>152</v>
      </c>
      <c r="B31" s="113" t="s">
        <v>179</v>
      </c>
      <c r="C31" s="114" t="s">
        <v>1456</v>
      </c>
      <c r="D31" s="114">
        <v>2400</v>
      </c>
      <c r="E31" s="114">
        <f>D31*0.25</f>
        <v>600</v>
      </c>
      <c r="F31" s="114">
        <f>D31+E31</f>
        <v>3000</v>
      </c>
    </row>
    <row r="32" spans="1:6" ht="13.5" customHeight="1">
      <c r="A32" s="112" t="s">
        <v>153</v>
      </c>
      <c r="B32" s="113" t="s">
        <v>178</v>
      </c>
      <c r="C32" s="114" t="s">
        <v>1456</v>
      </c>
      <c r="D32" s="114">
        <v>960</v>
      </c>
      <c r="E32" s="114">
        <f>D32*0.25</f>
        <v>240</v>
      </c>
      <c r="F32" s="114">
        <f>D32+E32</f>
        <v>1200</v>
      </c>
    </row>
    <row r="33" spans="1:6" ht="13.5" customHeight="1">
      <c r="A33" s="112" t="s">
        <v>154</v>
      </c>
      <c r="B33" s="113" t="s">
        <v>1081</v>
      </c>
      <c r="C33" s="114" t="s">
        <v>1456</v>
      </c>
      <c r="D33" s="114">
        <v>1000</v>
      </c>
      <c r="E33" s="114">
        <f>D33*0.25</f>
        <v>250</v>
      </c>
      <c r="F33" s="114">
        <f>D33+E33</f>
        <v>1250</v>
      </c>
    </row>
    <row r="34" spans="1:6" ht="14.25" customHeight="1">
      <c r="A34" s="112" t="s">
        <v>156</v>
      </c>
      <c r="B34" s="113" t="s">
        <v>177</v>
      </c>
      <c r="C34" s="114" t="s">
        <v>176</v>
      </c>
      <c r="D34" s="114">
        <v>3200</v>
      </c>
      <c r="E34" s="114">
        <f>D34*0.25</f>
        <v>800</v>
      </c>
      <c r="F34" s="114">
        <f>D34+E34</f>
        <v>4000</v>
      </c>
    </row>
    <row r="35" spans="1:6" ht="13.5" customHeight="1">
      <c r="A35" s="370" t="s">
        <v>157</v>
      </c>
      <c r="B35" s="111" t="s">
        <v>1178</v>
      </c>
      <c r="C35" s="347"/>
      <c r="D35" s="347">
        <f>SUM(D30:D34)</f>
        <v>11560</v>
      </c>
      <c r="E35" s="347">
        <f>SUM(E30:E34)</f>
        <v>2890</v>
      </c>
      <c r="F35" s="347">
        <f>SUM(F30:F34)</f>
        <v>14450</v>
      </c>
    </row>
    <row r="36" spans="1:6" ht="7.5" customHeight="1">
      <c r="A36" s="112"/>
      <c r="B36" s="113"/>
      <c r="C36" s="114"/>
      <c r="D36" s="114"/>
      <c r="E36" s="114"/>
      <c r="F36" s="114"/>
    </row>
    <row r="37" spans="1:6" ht="13.5" customHeight="1">
      <c r="A37" s="112"/>
      <c r="B37" s="115" t="s">
        <v>572</v>
      </c>
      <c r="C37" s="114"/>
      <c r="D37" s="114"/>
      <c r="E37" s="114"/>
      <c r="F37" s="114"/>
    </row>
    <row r="38" spans="1:6" ht="13.5" customHeight="1">
      <c r="A38" s="112" t="s">
        <v>158</v>
      </c>
      <c r="B38" s="113" t="s">
        <v>369</v>
      </c>
      <c r="C38" s="114" t="s">
        <v>1456</v>
      </c>
      <c r="D38" s="114">
        <v>789008</v>
      </c>
      <c r="E38" s="114">
        <f>D38*0.25</f>
        <v>197252</v>
      </c>
      <c r="F38" s="114">
        <f>D38+E38</f>
        <v>986260</v>
      </c>
    </row>
    <row r="39" spans="1:6" ht="13.5" customHeight="1">
      <c r="A39" s="112" t="s">
        <v>488</v>
      </c>
      <c r="B39" s="113" t="s">
        <v>175</v>
      </c>
      <c r="C39" s="114" t="s">
        <v>1456</v>
      </c>
      <c r="D39" s="114"/>
      <c r="E39" s="114"/>
      <c r="F39" s="114">
        <v>43890</v>
      </c>
    </row>
    <row r="40" spans="1:6" ht="13.5" customHeight="1">
      <c r="A40" s="112" t="s">
        <v>489</v>
      </c>
      <c r="B40" s="113" t="s">
        <v>1177</v>
      </c>
      <c r="C40" s="114" t="s">
        <v>1456</v>
      </c>
      <c r="D40" s="114">
        <v>49000</v>
      </c>
      <c r="E40" s="114">
        <f aca="true" t="shared" si="0" ref="E40:E46">D40*0.25</f>
        <v>12250</v>
      </c>
      <c r="F40" s="114">
        <f>D40+E40</f>
        <v>61250</v>
      </c>
    </row>
    <row r="41" spans="1:6" ht="13.5" customHeight="1">
      <c r="A41" s="112" t="s">
        <v>490</v>
      </c>
      <c r="B41" s="113" t="s">
        <v>174</v>
      </c>
      <c r="C41" s="114" t="s">
        <v>1456</v>
      </c>
      <c r="D41" s="114">
        <v>16500</v>
      </c>
      <c r="E41" s="114">
        <f t="shared" si="0"/>
        <v>4125</v>
      </c>
      <c r="F41" s="114">
        <f>D41+E41</f>
        <v>20625</v>
      </c>
    </row>
    <row r="42" spans="1:6" ht="13.5" customHeight="1">
      <c r="A42" s="112" t="s">
        <v>491</v>
      </c>
      <c r="B42" s="113" t="s">
        <v>173</v>
      </c>
      <c r="C42" s="114" t="s">
        <v>1456</v>
      </c>
      <c r="D42" s="114">
        <v>10500</v>
      </c>
      <c r="E42" s="114">
        <f t="shared" si="0"/>
        <v>2625</v>
      </c>
      <c r="F42" s="114">
        <f>D42+E42</f>
        <v>13125</v>
      </c>
    </row>
    <row r="43" spans="1:6" ht="13.5" customHeight="1">
      <c r="A43" s="112" t="s">
        <v>492</v>
      </c>
      <c r="B43" s="113" t="s">
        <v>1307</v>
      </c>
      <c r="C43" s="114" t="s">
        <v>962</v>
      </c>
      <c r="D43" s="114">
        <v>3000</v>
      </c>
      <c r="E43" s="114">
        <f t="shared" si="0"/>
        <v>750</v>
      </c>
      <c r="F43" s="114">
        <f>D43+E43</f>
        <v>3750</v>
      </c>
    </row>
    <row r="44" spans="1:6" ht="13.5" customHeight="1">
      <c r="A44" s="112" t="s">
        <v>493</v>
      </c>
      <c r="B44" s="113" t="s">
        <v>816</v>
      </c>
      <c r="C44" s="114" t="s">
        <v>962</v>
      </c>
      <c r="D44" s="114">
        <v>1000</v>
      </c>
      <c r="E44" s="114">
        <f t="shared" si="0"/>
        <v>250</v>
      </c>
      <c r="F44" s="114">
        <f>D44+E44</f>
        <v>1250</v>
      </c>
    </row>
    <row r="45" spans="1:6" ht="13.5" customHeight="1">
      <c r="A45" s="112" t="s">
        <v>494</v>
      </c>
      <c r="B45" s="349" t="s">
        <v>172</v>
      </c>
      <c r="C45" s="114" t="s">
        <v>962</v>
      </c>
      <c r="D45" s="114">
        <v>680</v>
      </c>
      <c r="E45" s="114">
        <f t="shared" si="0"/>
        <v>170</v>
      </c>
      <c r="F45" s="114">
        <f>SUM(D45:E45)</f>
        <v>850</v>
      </c>
    </row>
    <row r="46" spans="1:6" ht="13.5" customHeight="1">
      <c r="A46" s="112" t="s">
        <v>495</v>
      </c>
      <c r="B46" s="113" t="s">
        <v>45</v>
      </c>
      <c r="C46" s="114" t="s">
        <v>962</v>
      </c>
      <c r="D46" s="114">
        <v>8000</v>
      </c>
      <c r="E46" s="114">
        <f t="shared" si="0"/>
        <v>2000</v>
      </c>
      <c r="F46" s="114">
        <f>SUM(D46:E46)</f>
        <v>10000</v>
      </c>
    </row>
    <row r="47" spans="1:6" ht="12.75">
      <c r="A47" s="112" t="s">
        <v>496</v>
      </c>
      <c r="B47" s="111" t="s">
        <v>574</v>
      </c>
      <c r="C47" s="347"/>
      <c r="D47" s="347">
        <f>SUM(D38:D43)</f>
        <v>868008</v>
      </c>
      <c r="E47" s="347">
        <f>SUM(E38:E46)</f>
        <v>219422</v>
      </c>
      <c r="F47" s="347">
        <f>SUM(F38:F46)</f>
        <v>1141000</v>
      </c>
    </row>
    <row r="48" spans="1:6" ht="9.75" customHeight="1">
      <c r="A48" s="112"/>
      <c r="B48" s="113"/>
      <c r="C48" s="114"/>
      <c r="D48" s="114"/>
      <c r="E48" s="114"/>
      <c r="F48" s="114"/>
    </row>
    <row r="49" spans="1:6" ht="13.5" customHeight="1">
      <c r="A49" s="112"/>
      <c r="B49" s="115" t="s">
        <v>1233</v>
      </c>
      <c r="C49" s="114"/>
      <c r="D49" s="114"/>
      <c r="E49" s="114"/>
      <c r="F49" s="114"/>
    </row>
    <row r="50" spans="1:6" ht="13.5" customHeight="1">
      <c r="A50" s="112" t="s">
        <v>497</v>
      </c>
      <c r="B50" s="113" t="s">
        <v>961</v>
      </c>
      <c r="C50" s="114" t="s">
        <v>1456</v>
      </c>
      <c r="D50" s="114">
        <v>501</v>
      </c>
      <c r="E50" s="114">
        <f>D50*0.25</f>
        <v>125.25</v>
      </c>
      <c r="F50" s="114">
        <f>SUM(D50:E50)</f>
        <v>626.25</v>
      </c>
    </row>
    <row r="51" spans="1:6" ht="13.5" customHeight="1">
      <c r="A51" s="112" t="s">
        <v>498</v>
      </c>
      <c r="B51" s="113" t="s">
        <v>960</v>
      </c>
      <c r="C51" s="114" t="s">
        <v>1456</v>
      </c>
      <c r="D51" s="114">
        <v>300</v>
      </c>
      <c r="E51" s="114">
        <f>D51*0.25</f>
        <v>75</v>
      </c>
      <c r="F51" s="114">
        <f>SUM(D51:E51)</f>
        <v>375</v>
      </c>
    </row>
    <row r="52" spans="1:6" ht="13.5" customHeight="1">
      <c r="A52" s="112" t="s">
        <v>499</v>
      </c>
      <c r="B52" s="113" t="s">
        <v>1038</v>
      </c>
      <c r="C52" s="114" t="s">
        <v>959</v>
      </c>
      <c r="D52" s="114">
        <v>1000</v>
      </c>
      <c r="E52" s="114">
        <f>D52*0.25</f>
        <v>250</v>
      </c>
      <c r="F52" s="114">
        <f>D52+E52</f>
        <v>1250</v>
      </c>
    </row>
    <row r="53" spans="1:6" ht="15" customHeight="1">
      <c r="A53" s="112" t="s">
        <v>500</v>
      </c>
      <c r="B53" s="113" t="s">
        <v>958</v>
      </c>
      <c r="C53" s="114" t="s">
        <v>1456</v>
      </c>
      <c r="D53" s="114">
        <v>8000</v>
      </c>
      <c r="E53" s="114">
        <f>D53*0.25</f>
        <v>2000</v>
      </c>
      <c r="F53" s="114">
        <f>SUM(D53:E53)</f>
        <v>10000</v>
      </c>
    </row>
    <row r="54" spans="1:6" ht="12.75">
      <c r="A54" s="112" t="s">
        <v>516</v>
      </c>
      <c r="B54" s="113" t="s">
        <v>1457</v>
      </c>
      <c r="C54" s="114" t="s">
        <v>1456</v>
      </c>
      <c r="D54" s="114">
        <v>250</v>
      </c>
      <c r="E54" s="114">
        <f>D54*0.25</f>
        <v>62.5</v>
      </c>
      <c r="F54" s="114">
        <f>SUM(D54:E54)</f>
        <v>312.5</v>
      </c>
    </row>
    <row r="55" spans="1:6" ht="13.5" customHeight="1">
      <c r="A55" s="112" t="s">
        <v>517</v>
      </c>
      <c r="B55" s="111" t="s">
        <v>1235</v>
      </c>
      <c r="C55" s="347"/>
      <c r="D55" s="347">
        <f>SUM(D50:D54)</f>
        <v>10051</v>
      </c>
      <c r="E55" s="347">
        <f>SUM(E50:E54)</f>
        <v>2512.75</v>
      </c>
      <c r="F55" s="347">
        <f>SUM(F50:F54)</f>
        <v>12563.75</v>
      </c>
    </row>
    <row r="56" spans="1:6" ht="8.25" customHeight="1">
      <c r="A56" s="112"/>
      <c r="B56" s="113"/>
      <c r="C56" s="114"/>
      <c r="D56" s="114"/>
      <c r="E56" s="114"/>
      <c r="F56" s="114"/>
    </row>
    <row r="57" spans="1:6" ht="13.5" customHeight="1">
      <c r="A57" s="370" t="s">
        <v>1230</v>
      </c>
      <c r="B57" s="111" t="s">
        <v>1236</v>
      </c>
      <c r="C57" s="347"/>
      <c r="D57" s="347">
        <f>D35+D47+D55</f>
        <v>889619</v>
      </c>
      <c r="E57" s="347">
        <f>E35+E47+E55</f>
        <v>224824.75</v>
      </c>
      <c r="F57" s="347">
        <f>F35+F47+F55</f>
        <v>1168013.75</v>
      </c>
    </row>
    <row r="58" spans="1:6" ht="10.5" customHeight="1">
      <c r="A58" s="112"/>
      <c r="B58" s="113"/>
      <c r="C58" s="114"/>
      <c r="D58" s="114"/>
      <c r="E58" s="114"/>
      <c r="F58" s="114"/>
    </row>
    <row r="59" spans="1:6" ht="12.75">
      <c r="A59" s="112"/>
      <c r="B59" s="111" t="s">
        <v>570</v>
      </c>
      <c r="C59" s="114"/>
      <c r="D59" s="114"/>
      <c r="E59" s="114"/>
      <c r="F59" s="114"/>
    </row>
    <row r="60" spans="1:6" ht="12.75">
      <c r="A60" s="112" t="s">
        <v>517</v>
      </c>
      <c r="B60" s="113" t="s">
        <v>1455</v>
      </c>
      <c r="C60" s="114"/>
      <c r="D60" s="114">
        <v>2250</v>
      </c>
      <c r="E60" s="114"/>
      <c r="F60" s="114">
        <f>D60+E60</f>
        <v>2250</v>
      </c>
    </row>
    <row r="61" spans="1:6" ht="12.75">
      <c r="A61" s="370" t="s">
        <v>1230</v>
      </c>
      <c r="B61" s="111" t="s">
        <v>571</v>
      </c>
      <c r="C61" s="347"/>
      <c r="D61" s="347">
        <f>SUM(D60:D60)</f>
        <v>2250</v>
      </c>
      <c r="E61" s="347">
        <f>SUM(E60:E60)</f>
        <v>0</v>
      </c>
      <c r="F61" s="347">
        <f>SUM(F60:F60)</f>
        <v>2250</v>
      </c>
    </row>
    <row r="62" spans="1:6" ht="12.75">
      <c r="A62" s="112"/>
      <c r="B62" s="111"/>
      <c r="C62" s="114"/>
      <c r="D62" s="114"/>
      <c r="E62" s="114"/>
      <c r="F62" s="114"/>
    </row>
    <row r="63" spans="1:6" ht="12.75">
      <c r="A63" s="370"/>
      <c r="B63" s="111" t="s">
        <v>1454</v>
      </c>
      <c r="C63" s="114"/>
      <c r="D63" s="114"/>
      <c r="E63" s="114"/>
      <c r="F63" s="114"/>
    </row>
    <row r="64" spans="1:6" ht="12.75">
      <c r="A64" s="112" t="s">
        <v>1231</v>
      </c>
      <c r="B64" s="113" t="s">
        <v>1453</v>
      </c>
      <c r="C64" s="114"/>
      <c r="D64" s="114">
        <v>13464</v>
      </c>
      <c r="E64" s="114"/>
      <c r="F64" s="114">
        <f>D64+E64</f>
        <v>13464</v>
      </c>
    </row>
    <row r="65" spans="1:6" ht="12.75">
      <c r="A65" s="370" t="s">
        <v>387</v>
      </c>
      <c r="B65" s="111" t="s">
        <v>1452</v>
      </c>
      <c r="C65" s="347"/>
      <c r="D65" s="347">
        <f>SUM(D64:D64)</f>
        <v>13464</v>
      </c>
      <c r="E65" s="347">
        <f>SUM(E64:E64)</f>
        <v>0</v>
      </c>
      <c r="F65" s="347">
        <f>SUM(F64:F64)</f>
        <v>13464</v>
      </c>
    </row>
    <row r="66" spans="1:6" ht="12.75">
      <c r="A66" s="112"/>
      <c r="B66" s="111"/>
      <c r="C66" s="114"/>
      <c r="D66" s="114"/>
      <c r="E66" s="114"/>
      <c r="F66" s="114"/>
    </row>
    <row r="67" spans="1:6" ht="12.75">
      <c r="A67" s="112"/>
      <c r="B67" s="111" t="s">
        <v>1082</v>
      </c>
      <c r="C67" s="114"/>
      <c r="D67" s="114"/>
      <c r="E67" s="114"/>
      <c r="F67" s="114"/>
    </row>
    <row r="68" spans="1:6" ht="12.75">
      <c r="A68" s="112" t="s">
        <v>1232</v>
      </c>
      <c r="B68" s="113" t="s">
        <v>1451</v>
      </c>
      <c r="C68" s="114"/>
      <c r="D68" s="114">
        <v>6600</v>
      </c>
      <c r="E68" s="114">
        <v>0</v>
      </c>
      <c r="F68" s="114">
        <f>D68+E68</f>
        <v>6600</v>
      </c>
    </row>
    <row r="69" spans="1:6" ht="12.75">
      <c r="A69" s="112" t="s">
        <v>1277</v>
      </c>
      <c r="B69" s="113" t="s">
        <v>1450</v>
      </c>
      <c r="C69" s="114"/>
      <c r="D69" s="471">
        <v>4000</v>
      </c>
      <c r="E69" s="348"/>
      <c r="F69" s="471">
        <f>D69+E69</f>
        <v>4000</v>
      </c>
    </row>
    <row r="70" spans="1:6" ht="12.75">
      <c r="A70" s="112" t="s">
        <v>1278</v>
      </c>
      <c r="B70" s="113" t="s">
        <v>1449</v>
      </c>
      <c r="C70" s="114"/>
      <c r="D70" s="471"/>
      <c r="E70" s="348"/>
      <c r="F70" s="471">
        <f>D70+E70</f>
        <v>0</v>
      </c>
    </row>
    <row r="71" spans="1:6" ht="12.75">
      <c r="A71" s="370" t="s">
        <v>1279</v>
      </c>
      <c r="B71" s="111" t="s">
        <v>1448</v>
      </c>
      <c r="C71" s="347"/>
      <c r="D71" s="347">
        <f>SUM(D67:D69)</f>
        <v>10600</v>
      </c>
      <c r="E71" s="347">
        <f>SUM(E67:E70)</f>
        <v>0</v>
      </c>
      <c r="F71" s="347">
        <f>SUM(F67:F70)</f>
        <v>10600</v>
      </c>
    </row>
    <row r="72" spans="1:6" ht="12.75">
      <c r="A72" s="112"/>
      <c r="B72" s="113"/>
      <c r="C72" s="114"/>
      <c r="D72" s="114"/>
      <c r="E72" s="114"/>
      <c r="F72" s="114"/>
    </row>
    <row r="73" spans="1:6" s="117" customFormat="1" ht="13.5" customHeight="1">
      <c r="A73" s="366" t="s">
        <v>1280</v>
      </c>
      <c r="B73" s="111" t="s">
        <v>1237</v>
      </c>
      <c r="C73" s="347"/>
      <c r="D73" s="347">
        <f>D26+D57+D61+D71+D65</f>
        <v>969053</v>
      </c>
      <c r="E73" s="347">
        <f>E26+E57+E61+E71+E65</f>
        <v>238104.75</v>
      </c>
      <c r="F73" s="347">
        <f>F26+F57+F61+F71+F65</f>
        <v>1260727.75</v>
      </c>
    </row>
    <row r="74" spans="1:6" s="117" customFormat="1" ht="12.75">
      <c r="A74" s="366" t="s">
        <v>1281</v>
      </c>
      <c r="B74" s="111" t="s">
        <v>635</v>
      </c>
      <c r="C74" s="116"/>
      <c r="D74" s="116">
        <f>D73</f>
        <v>969053</v>
      </c>
      <c r="E74" s="116">
        <f>E73</f>
        <v>238104.75</v>
      </c>
      <c r="F74" s="116">
        <f>F73</f>
        <v>1260727.75</v>
      </c>
    </row>
    <row r="76" ht="13.5" customHeight="1">
      <c r="B76" s="110" t="s">
        <v>948</v>
      </c>
    </row>
    <row r="77" spans="2:3" ht="13.5" customHeight="1">
      <c r="B77" s="110" t="s">
        <v>949</v>
      </c>
      <c r="C77" s="465">
        <v>950</v>
      </c>
    </row>
    <row r="78" spans="2:3" ht="13.5" customHeight="1">
      <c r="B78" s="110" t="s">
        <v>950</v>
      </c>
      <c r="C78" s="465">
        <v>10</v>
      </c>
    </row>
    <row r="79" spans="2:3" ht="13.5" customHeight="1">
      <c r="B79" s="110" t="s">
        <v>951</v>
      </c>
      <c r="C79" s="465">
        <v>1.875</v>
      </c>
    </row>
    <row r="80" spans="2:3" ht="13.5" customHeight="1">
      <c r="B80" s="110" t="s">
        <v>952</v>
      </c>
      <c r="C80" s="465">
        <v>3.75</v>
      </c>
    </row>
    <row r="81" spans="2:3" ht="13.5" customHeight="1">
      <c r="B81" s="110" t="s">
        <v>953</v>
      </c>
      <c r="C81" s="465">
        <v>3.5</v>
      </c>
    </row>
    <row r="82" spans="2:3" ht="13.5" customHeight="1">
      <c r="B82" s="110" t="s">
        <v>954</v>
      </c>
      <c r="C82" s="465">
        <v>9.525</v>
      </c>
    </row>
    <row r="83" spans="2:3" ht="13.5" customHeight="1">
      <c r="B83" s="110" t="s">
        <v>955</v>
      </c>
      <c r="C83" s="465">
        <v>4</v>
      </c>
    </row>
    <row r="84" spans="2:3" ht="13.5" customHeight="1">
      <c r="B84" s="110" t="s">
        <v>956</v>
      </c>
      <c r="C84" s="465">
        <v>3.61</v>
      </c>
    </row>
    <row r="85" spans="2:3" ht="13.5" customHeight="1">
      <c r="B85" s="117" t="s">
        <v>957</v>
      </c>
      <c r="C85" s="466">
        <f>SUM(C77:C84)</f>
        <v>986.26</v>
      </c>
    </row>
  </sheetData>
  <mergeCells count="14">
    <mergeCell ref="D69:D70"/>
    <mergeCell ref="F69:F70"/>
    <mergeCell ref="A2:F2"/>
    <mergeCell ref="A3:F3"/>
    <mergeCell ref="A4:F4"/>
    <mergeCell ref="A5:F5"/>
    <mergeCell ref="C7:C8"/>
    <mergeCell ref="D7:D8"/>
    <mergeCell ref="E7:E8"/>
    <mergeCell ref="F7:F8"/>
    <mergeCell ref="A7:A8"/>
    <mergeCell ref="B7:B8"/>
    <mergeCell ref="A1:F1"/>
    <mergeCell ref="A6:B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6"/>
  <sheetViews>
    <sheetView workbookViewId="0" topLeftCell="A1">
      <selection activeCell="H12" sqref="H12"/>
    </sheetView>
  </sheetViews>
  <sheetFormatPr defaultColWidth="9.140625" defaultRowHeight="12.75"/>
  <cols>
    <col min="1" max="1" width="9.140625" style="435" customWidth="1"/>
    <col min="2" max="2" width="31.00390625" style="435" customWidth="1"/>
    <col min="3" max="3" width="10.7109375" style="435" bestFit="1" customWidth="1"/>
    <col min="4" max="4" width="12.28125" style="435" customWidth="1"/>
    <col min="5" max="5" width="13.57421875" style="435" customWidth="1"/>
    <col min="6" max="16384" width="9.140625" style="435" customWidth="1"/>
  </cols>
  <sheetData>
    <row r="1" spans="1:6" ht="12.75">
      <c r="A1" s="531" t="s">
        <v>1060</v>
      </c>
      <c r="B1" s="531"/>
      <c r="C1" s="531"/>
      <c r="D1" s="531"/>
      <c r="E1" s="531"/>
      <c r="F1" s="348"/>
    </row>
    <row r="2" spans="1:6" ht="12.75">
      <c r="A2" s="530" t="s">
        <v>1197</v>
      </c>
      <c r="B2" s="530"/>
      <c r="C2" s="530"/>
      <c r="D2" s="530"/>
      <c r="E2" s="530"/>
      <c r="F2" s="530"/>
    </row>
    <row r="3" spans="1:6" ht="12.75">
      <c r="A3" s="530" t="s">
        <v>1144</v>
      </c>
      <c r="B3" s="530"/>
      <c r="C3" s="530"/>
      <c r="D3" s="530"/>
      <c r="E3" s="530"/>
      <c r="F3" s="530"/>
    </row>
    <row r="4" spans="1:5" ht="12.75">
      <c r="A4" s="532" t="s">
        <v>1582</v>
      </c>
      <c r="B4" s="532"/>
      <c r="C4" s="532"/>
      <c r="D4" s="532"/>
      <c r="E4" s="532"/>
    </row>
    <row r="5" spans="1:6" ht="12.75">
      <c r="A5" s="529" t="s">
        <v>1327</v>
      </c>
      <c r="B5" s="529"/>
      <c r="C5" s="529"/>
      <c r="D5" s="529"/>
      <c r="E5" s="529"/>
      <c r="F5" s="529"/>
    </row>
    <row r="7" spans="1:6" ht="24" customHeight="1">
      <c r="A7" s="527" t="s">
        <v>1083</v>
      </c>
      <c r="B7" s="528" t="s">
        <v>1583</v>
      </c>
      <c r="C7" s="528" t="s">
        <v>1584</v>
      </c>
      <c r="D7" s="535" t="s">
        <v>1585</v>
      </c>
      <c r="E7" s="528" t="s">
        <v>1586</v>
      </c>
      <c r="F7" s="533" t="s">
        <v>1669</v>
      </c>
    </row>
    <row r="8" spans="1:6" ht="19.5" customHeight="1">
      <c r="A8" s="527"/>
      <c r="B8" s="528"/>
      <c r="C8" s="528"/>
      <c r="D8" s="536"/>
      <c r="E8" s="528"/>
      <c r="F8" s="533"/>
    </row>
    <row r="9" spans="1:6" ht="19.5" customHeight="1">
      <c r="A9" s="455"/>
      <c r="B9" s="447"/>
      <c r="C9" s="447"/>
      <c r="D9" s="456"/>
      <c r="E9" s="447"/>
      <c r="F9" s="457"/>
    </row>
    <row r="10" spans="1:6" ht="25.5">
      <c r="A10" s="434" t="s">
        <v>1157</v>
      </c>
      <c r="B10" s="436" t="s">
        <v>1587</v>
      </c>
      <c r="C10" s="437">
        <v>10000</v>
      </c>
      <c r="D10" s="435">
        <v>9200</v>
      </c>
      <c r="E10" s="435">
        <f>C10-D10</f>
        <v>800</v>
      </c>
      <c r="F10" s="450" t="s">
        <v>1590</v>
      </c>
    </row>
    <row r="11" spans="1:6" ht="25.5">
      <c r="A11" s="434" t="s">
        <v>1163</v>
      </c>
      <c r="B11" s="436" t="s">
        <v>1588</v>
      </c>
      <c r="C11" s="437">
        <v>986260</v>
      </c>
      <c r="D11" s="435">
        <v>489883</v>
      </c>
      <c r="E11" s="435">
        <f>C11-D11</f>
        <v>496377</v>
      </c>
      <c r="F11" s="450" t="s">
        <v>1590</v>
      </c>
    </row>
    <row r="12" spans="1:6" ht="25.5">
      <c r="A12" s="434" t="s">
        <v>1014</v>
      </c>
      <c r="B12" s="436" t="s">
        <v>1589</v>
      </c>
      <c r="C12" s="437">
        <v>64000</v>
      </c>
      <c r="D12" s="435">
        <v>0</v>
      </c>
      <c r="E12" s="435">
        <f>C12-D12</f>
        <v>64000</v>
      </c>
      <c r="F12" s="450" t="s">
        <v>1590</v>
      </c>
    </row>
    <row r="13" spans="1:6" s="284" customFormat="1" ht="25.5" customHeight="1">
      <c r="A13" s="461" t="s">
        <v>1271</v>
      </c>
      <c r="B13" s="534" t="s">
        <v>1667</v>
      </c>
      <c r="C13" s="526">
        <v>164770</v>
      </c>
      <c r="D13" s="449">
        <v>56022</v>
      </c>
      <c r="E13" s="435">
        <v>9886</v>
      </c>
      <c r="F13" s="450" t="s">
        <v>1591</v>
      </c>
    </row>
    <row r="14" spans="1:6" ht="12.75">
      <c r="A14" s="461"/>
      <c r="B14" s="534"/>
      <c r="C14" s="526"/>
      <c r="D14" s="449">
        <v>84033</v>
      </c>
      <c r="E14" s="435">
        <v>14829</v>
      </c>
      <c r="F14" s="450" t="s">
        <v>1590</v>
      </c>
    </row>
    <row r="15" spans="1:6" ht="12.75">
      <c r="A15" s="434"/>
      <c r="B15" s="534"/>
      <c r="C15" s="526">
        <v>6842</v>
      </c>
      <c r="D15" s="526">
        <v>0</v>
      </c>
      <c r="E15" s="446">
        <v>2737</v>
      </c>
      <c r="F15" s="450" t="s">
        <v>1591</v>
      </c>
    </row>
    <row r="16" spans="1:6" ht="12.75">
      <c r="A16" s="434"/>
      <c r="B16" s="448" t="s">
        <v>1668</v>
      </c>
      <c r="C16" s="526"/>
      <c r="D16" s="526"/>
      <c r="E16" s="446">
        <v>4105</v>
      </c>
      <c r="F16" s="450" t="s">
        <v>1590</v>
      </c>
    </row>
    <row r="17" spans="1:5" s="454" customFormat="1" ht="12.75">
      <c r="A17" s="451"/>
      <c r="B17" s="452" t="s">
        <v>1201</v>
      </c>
      <c r="C17" s="453">
        <f>SUM(C13:C15)</f>
        <v>171612</v>
      </c>
      <c r="D17" s="453">
        <f>SUM(D13:D15)</f>
        <v>140055</v>
      </c>
      <c r="E17" s="453">
        <f>SUM(E13:E16)</f>
        <v>31557</v>
      </c>
    </row>
    <row r="18" spans="1:5" s="454" customFormat="1" ht="12.75">
      <c r="A18" s="451"/>
      <c r="B18" s="452"/>
      <c r="C18" s="453"/>
      <c r="D18" s="453"/>
      <c r="E18" s="453"/>
    </row>
    <row r="19" spans="1:5" s="439" customFormat="1" ht="12.75">
      <c r="A19" s="438" t="s">
        <v>117</v>
      </c>
      <c r="B19" s="439" t="s">
        <v>1201</v>
      </c>
      <c r="C19" s="439">
        <f>C10+C11+C12+C17</f>
        <v>1231872</v>
      </c>
      <c r="D19" s="439">
        <f>D10+D11+D12+D17</f>
        <v>639138</v>
      </c>
      <c r="E19" s="439">
        <f>E10+E11+E12+E17</f>
        <v>592734</v>
      </c>
    </row>
    <row r="20" spans="1:5" ht="12.75">
      <c r="A20" s="434"/>
      <c r="B20" s="435" t="s">
        <v>482</v>
      </c>
      <c r="E20" s="435">
        <f>E10+E11+E12+E14+E16</f>
        <v>580111</v>
      </c>
    </row>
    <row r="21" spans="1:5" ht="12.75">
      <c r="A21" s="434"/>
      <c r="B21" s="435" t="s">
        <v>483</v>
      </c>
      <c r="E21" s="435">
        <f>E13+E15</f>
        <v>12623</v>
      </c>
    </row>
    <row r="22" ht="12.75">
      <c r="A22" s="434"/>
    </row>
    <row r="23" ht="12.75">
      <c r="A23" s="434"/>
    </row>
    <row r="24" ht="12.75">
      <c r="A24" s="434"/>
    </row>
    <row r="25" ht="12.75">
      <c r="A25" s="434"/>
    </row>
    <row r="26" ht="12.75">
      <c r="A26" s="434"/>
    </row>
  </sheetData>
  <mergeCells count="16">
    <mergeCell ref="F7:F8"/>
    <mergeCell ref="C15:C16"/>
    <mergeCell ref="D15:D16"/>
    <mergeCell ref="B13:B15"/>
    <mergeCell ref="E7:E8"/>
    <mergeCell ref="D7:D8"/>
    <mergeCell ref="A5:F5"/>
    <mergeCell ref="A3:F3"/>
    <mergeCell ref="A1:E1"/>
    <mergeCell ref="A2:F2"/>
    <mergeCell ref="A4:E4"/>
    <mergeCell ref="A13:A14"/>
    <mergeCell ref="C13:C14"/>
    <mergeCell ref="A7:A8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workbookViewId="0" topLeftCell="A16">
      <selection activeCell="D18" sqref="D18"/>
    </sheetView>
  </sheetViews>
  <sheetFormatPr defaultColWidth="9.140625" defaultRowHeight="12.75"/>
  <cols>
    <col min="1" max="1" width="44.421875" style="17" bestFit="1" customWidth="1"/>
    <col min="2" max="2" width="12.57421875" style="17" customWidth="1"/>
    <col min="3" max="3" width="12.8515625" style="17" customWidth="1"/>
    <col min="4" max="4" width="13.28125" style="17" customWidth="1"/>
    <col min="5" max="5" width="13.00390625" style="17" customWidth="1"/>
    <col min="6" max="6" width="13.28125" style="17" customWidth="1"/>
    <col min="7" max="7" width="12.57421875" style="17" customWidth="1"/>
    <col min="8" max="8" width="13.7109375" style="17" customWidth="1"/>
    <col min="9" max="16384" width="9.140625" style="17" customWidth="1"/>
  </cols>
  <sheetData>
    <row r="1" spans="7:8" ht="15.75">
      <c r="G1" s="513" t="s">
        <v>1484</v>
      </c>
      <c r="H1" s="513"/>
    </row>
    <row r="2" spans="1:8" s="1" customFormat="1" ht="15.75">
      <c r="A2" s="500" t="s">
        <v>1197</v>
      </c>
      <c r="B2" s="500"/>
      <c r="C2" s="500"/>
      <c r="D2" s="500"/>
      <c r="E2" s="500"/>
      <c r="F2" s="500"/>
      <c r="G2" s="500"/>
      <c r="H2" s="500"/>
    </row>
    <row r="3" spans="1:8" s="1" customFormat="1" ht="15.75">
      <c r="A3" s="500" t="s">
        <v>1144</v>
      </c>
      <c r="B3" s="500"/>
      <c r="C3" s="500"/>
      <c r="D3" s="500"/>
      <c r="E3" s="500"/>
      <c r="F3" s="500"/>
      <c r="G3" s="500"/>
      <c r="H3" s="500"/>
    </row>
    <row r="4" spans="1:8" s="1" customFormat="1" ht="15.75">
      <c r="A4" s="500" t="s">
        <v>1485</v>
      </c>
      <c r="B4" s="500"/>
      <c r="C4" s="500"/>
      <c r="D4" s="500"/>
      <c r="E4" s="500"/>
      <c r="F4" s="500"/>
      <c r="G4" s="500"/>
      <c r="H4" s="500"/>
    </row>
    <row r="5" spans="1:8" s="1" customFormat="1" ht="15.75">
      <c r="A5" s="500" t="s">
        <v>1327</v>
      </c>
      <c r="B5" s="500"/>
      <c r="C5" s="500"/>
      <c r="D5" s="500"/>
      <c r="E5" s="500"/>
      <c r="F5" s="500"/>
      <c r="G5" s="500"/>
      <c r="H5" s="500"/>
    </row>
    <row r="6" spans="1:6" s="1" customFormat="1" ht="15.75">
      <c r="A6" s="87"/>
      <c r="B6" s="3"/>
      <c r="C6" s="3"/>
      <c r="D6" s="3"/>
      <c r="E6" s="3"/>
      <c r="F6" s="3"/>
    </row>
    <row r="7" spans="1:8" ht="24.75" customHeight="1">
      <c r="A7" s="515" t="s">
        <v>1328</v>
      </c>
      <c r="B7" s="515" t="s">
        <v>1486</v>
      </c>
      <c r="C7" s="515" t="s">
        <v>1488</v>
      </c>
      <c r="D7" s="515" t="s">
        <v>171</v>
      </c>
      <c r="E7" s="515" t="s">
        <v>1487</v>
      </c>
      <c r="F7" s="515" t="s">
        <v>1482</v>
      </c>
      <c r="G7" s="515" t="s">
        <v>1483</v>
      </c>
      <c r="H7" s="459" t="s">
        <v>1201</v>
      </c>
    </row>
    <row r="8" spans="1:8" ht="39.75" customHeight="1">
      <c r="A8" s="516"/>
      <c r="B8" s="516"/>
      <c r="C8" s="516"/>
      <c r="D8" s="516"/>
      <c r="E8" s="516"/>
      <c r="F8" s="516"/>
      <c r="G8" s="516"/>
      <c r="H8" s="460"/>
    </row>
    <row r="9" spans="2:8" ht="15" customHeight="1">
      <c r="B9" s="88"/>
      <c r="C9" s="88"/>
      <c r="D9" s="88"/>
      <c r="E9" s="88"/>
      <c r="F9" s="88"/>
      <c r="G9" s="88"/>
      <c r="H9" s="89"/>
    </row>
    <row r="10" spans="1:8" s="1" customFormat="1" ht="24.75" customHeight="1">
      <c r="A10" s="26" t="s">
        <v>1255</v>
      </c>
      <c r="B10" s="13">
        <v>272506</v>
      </c>
      <c r="C10" s="13">
        <v>69347</v>
      </c>
      <c r="D10" s="13">
        <v>275279</v>
      </c>
      <c r="E10" s="13">
        <v>121776</v>
      </c>
      <c r="F10" s="13">
        <v>0</v>
      </c>
      <c r="G10" s="212">
        <v>35147</v>
      </c>
      <c r="H10" s="13">
        <f>SUM(B10:G10)</f>
        <v>774055</v>
      </c>
    </row>
    <row r="11" spans="1:8" s="1" customFormat="1" ht="24.75" customHeight="1">
      <c r="A11" s="15" t="s">
        <v>1256</v>
      </c>
      <c r="B11" s="9">
        <v>159191</v>
      </c>
      <c r="C11" s="9">
        <v>36414</v>
      </c>
      <c r="D11" s="9">
        <v>138901</v>
      </c>
      <c r="E11" s="9"/>
      <c r="F11" s="9"/>
      <c r="G11" s="9"/>
      <c r="H11" s="13">
        <f aca="true" t="shared" si="0" ref="H11:H16">SUM(B11:G11)</f>
        <v>334506</v>
      </c>
    </row>
    <row r="12" spans="1:8" s="1" customFormat="1" ht="24.75" customHeight="1">
      <c r="A12" s="15" t="s">
        <v>1257</v>
      </c>
      <c r="B12" s="9">
        <v>95963</v>
      </c>
      <c r="C12" s="9">
        <v>23049</v>
      </c>
      <c r="D12" s="9">
        <v>15827</v>
      </c>
      <c r="E12" s="9"/>
      <c r="F12" s="9">
        <v>1200</v>
      </c>
      <c r="G12" s="9"/>
      <c r="H12" s="13">
        <f t="shared" si="0"/>
        <v>136039</v>
      </c>
    </row>
    <row r="13" spans="1:8" s="1" customFormat="1" ht="24.75" customHeight="1">
      <c r="A13" s="15" t="s">
        <v>566</v>
      </c>
      <c r="B13" s="9">
        <v>162436</v>
      </c>
      <c r="C13" s="9">
        <v>38872</v>
      </c>
      <c r="D13" s="9">
        <v>35611</v>
      </c>
      <c r="E13" s="9"/>
      <c r="F13" s="9">
        <v>1300</v>
      </c>
      <c r="G13" s="9"/>
      <c r="H13" s="13">
        <f t="shared" si="0"/>
        <v>238219</v>
      </c>
    </row>
    <row r="14" spans="1:8" s="1" customFormat="1" ht="24.75" customHeight="1">
      <c r="A14" s="15" t="s">
        <v>567</v>
      </c>
      <c r="B14" s="9">
        <v>67487</v>
      </c>
      <c r="C14" s="9">
        <v>15945</v>
      </c>
      <c r="D14" s="9">
        <v>15337</v>
      </c>
      <c r="E14" s="9"/>
      <c r="F14" s="9"/>
      <c r="G14" s="9"/>
      <c r="H14" s="13">
        <f t="shared" si="0"/>
        <v>98769</v>
      </c>
    </row>
    <row r="15" spans="1:8" s="1" customFormat="1" ht="24.75" customHeight="1">
      <c r="A15" s="15" t="s">
        <v>568</v>
      </c>
      <c r="B15" s="9">
        <v>107681</v>
      </c>
      <c r="C15" s="9">
        <v>24814</v>
      </c>
      <c r="D15" s="9">
        <v>62159</v>
      </c>
      <c r="E15" s="9"/>
      <c r="F15" s="9"/>
      <c r="G15" s="9"/>
      <c r="H15" s="13">
        <f t="shared" si="0"/>
        <v>194654</v>
      </c>
    </row>
    <row r="16" spans="1:8" s="1" customFormat="1" ht="24.75" customHeight="1">
      <c r="A16" s="15" t="s">
        <v>1639</v>
      </c>
      <c r="B16" s="9">
        <v>33267</v>
      </c>
      <c r="C16" s="9">
        <v>7798</v>
      </c>
      <c r="D16" s="9">
        <v>29086</v>
      </c>
      <c r="E16" s="9"/>
      <c r="F16" s="9"/>
      <c r="G16" s="9"/>
      <c r="H16" s="13">
        <f t="shared" si="0"/>
        <v>70151</v>
      </c>
    </row>
    <row r="17" spans="1:8" s="1" customFormat="1" ht="24.75" customHeight="1">
      <c r="A17" s="26" t="s">
        <v>1940</v>
      </c>
      <c r="B17" s="13">
        <f>SUM(B11:B16)</f>
        <v>626025</v>
      </c>
      <c r="C17" s="13">
        <f aca="true" t="shared" si="1" ref="C17:H17">SUM(C11:C16)</f>
        <v>146892</v>
      </c>
      <c r="D17" s="13">
        <f t="shared" si="1"/>
        <v>296921</v>
      </c>
      <c r="E17" s="13">
        <f t="shared" si="1"/>
        <v>0</v>
      </c>
      <c r="F17" s="13">
        <f t="shared" si="1"/>
        <v>2500</v>
      </c>
      <c r="G17" s="13">
        <f t="shared" si="1"/>
        <v>0</v>
      </c>
      <c r="H17" s="13">
        <f t="shared" si="1"/>
        <v>1072338</v>
      </c>
    </row>
    <row r="18" spans="1:8" s="1" customFormat="1" ht="24.75" customHeight="1">
      <c r="A18" s="26" t="s">
        <v>1410</v>
      </c>
      <c r="B18" s="13">
        <f aca="true" t="shared" si="2" ref="B18:H18">B10+B17</f>
        <v>898531</v>
      </c>
      <c r="C18" s="13">
        <f t="shared" si="2"/>
        <v>216239</v>
      </c>
      <c r="D18" s="13">
        <f t="shared" si="2"/>
        <v>572200</v>
      </c>
      <c r="E18" s="13">
        <f t="shared" si="2"/>
        <v>121776</v>
      </c>
      <c r="F18" s="13">
        <f t="shared" si="2"/>
        <v>2500</v>
      </c>
      <c r="G18" s="13">
        <f t="shared" si="2"/>
        <v>35147</v>
      </c>
      <c r="H18" s="13">
        <f t="shared" si="2"/>
        <v>1846393</v>
      </c>
    </row>
  </sheetData>
  <mergeCells count="13"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66"/>
  <sheetViews>
    <sheetView workbookViewId="0" topLeftCell="A52">
      <selection activeCell="A1" sqref="A1"/>
    </sheetView>
  </sheetViews>
  <sheetFormatPr defaultColWidth="9.140625" defaultRowHeight="12.75"/>
  <cols>
    <col min="1" max="1" width="30.00390625" style="8" customWidth="1"/>
    <col min="2" max="2" width="15.421875" style="1" customWidth="1"/>
    <col min="3" max="3" width="14.8515625" style="1" customWidth="1"/>
    <col min="4" max="4" width="14.421875" style="1" customWidth="1"/>
    <col min="5" max="6" width="13.140625" style="1" customWidth="1"/>
    <col min="7" max="7" width="15.28125" style="1" customWidth="1"/>
    <col min="8" max="8" width="15.00390625" style="1" customWidth="1"/>
    <col min="9" max="16384" width="9.140625" style="1" customWidth="1"/>
  </cols>
  <sheetData>
    <row r="1" spans="5:8" ht="15.75">
      <c r="E1" s="513" t="s">
        <v>91</v>
      </c>
      <c r="F1" s="513"/>
      <c r="G1" s="513"/>
      <c r="H1" s="513"/>
    </row>
    <row r="2" spans="1:8" ht="15.75">
      <c r="A2" s="500" t="s">
        <v>1326</v>
      </c>
      <c r="B2" s="500"/>
      <c r="C2" s="500"/>
      <c r="D2" s="500"/>
      <c r="E2" s="500"/>
      <c r="F2" s="500"/>
      <c r="G2" s="500"/>
      <c r="H2" s="500"/>
    </row>
    <row r="3" spans="1:8" ht="15.75">
      <c r="A3" s="500" t="s">
        <v>1144</v>
      </c>
      <c r="B3" s="500"/>
      <c r="C3" s="500"/>
      <c r="D3" s="500"/>
      <c r="E3" s="500"/>
      <c r="F3" s="500"/>
      <c r="G3" s="500"/>
      <c r="H3" s="500"/>
    </row>
    <row r="4" spans="1:8" ht="15.75">
      <c r="A4" s="500" t="s">
        <v>504</v>
      </c>
      <c r="B4" s="500"/>
      <c r="C4" s="500"/>
      <c r="D4" s="500"/>
      <c r="E4" s="500"/>
      <c r="F4" s="500"/>
      <c r="G4" s="500"/>
      <c r="H4" s="500"/>
    </row>
    <row r="5" spans="1:8" ht="15.75">
      <c r="A5" s="500" t="s">
        <v>1327</v>
      </c>
      <c r="B5" s="500"/>
      <c r="C5" s="500"/>
      <c r="D5" s="500"/>
      <c r="E5" s="500"/>
      <c r="F5" s="500"/>
      <c r="G5" s="500"/>
      <c r="H5" s="500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9" s="17" customFormat="1" ht="24.75" customHeight="1">
      <c r="A7" s="515" t="s">
        <v>1328</v>
      </c>
      <c r="B7" s="515" t="s">
        <v>92</v>
      </c>
      <c r="C7" s="515" t="s">
        <v>435</v>
      </c>
      <c r="D7" s="515" t="s">
        <v>1640</v>
      </c>
      <c r="E7" s="515" t="s">
        <v>1641</v>
      </c>
      <c r="F7" s="515" t="s">
        <v>1642</v>
      </c>
      <c r="G7" s="515" t="s">
        <v>93</v>
      </c>
      <c r="H7" s="515" t="s">
        <v>1201</v>
      </c>
      <c r="I7" s="61"/>
    </row>
    <row r="8" spans="1:9" s="17" customFormat="1" ht="36.75" customHeight="1">
      <c r="A8" s="516"/>
      <c r="B8" s="516"/>
      <c r="C8" s="516"/>
      <c r="D8" s="516"/>
      <c r="E8" s="516"/>
      <c r="F8" s="516"/>
      <c r="G8" s="516"/>
      <c r="H8" s="516"/>
      <c r="I8" s="61"/>
    </row>
    <row r="9" spans="1:8" s="17" customFormat="1" ht="12.75">
      <c r="A9" s="372" t="s">
        <v>1941</v>
      </c>
      <c r="B9" s="371"/>
      <c r="C9" s="373"/>
      <c r="D9" s="374">
        <v>6250</v>
      </c>
      <c r="E9" s="373"/>
      <c r="F9" s="373"/>
      <c r="G9" s="373"/>
      <c r="H9" s="63">
        <f>B9+C9+D9+E9+F9+G9</f>
        <v>6250</v>
      </c>
    </row>
    <row r="10" spans="1:8" s="17" customFormat="1" ht="12.75">
      <c r="A10" s="372" t="s">
        <v>1942</v>
      </c>
      <c r="B10" s="19"/>
      <c r="C10" s="267"/>
      <c r="D10" s="375">
        <v>1575</v>
      </c>
      <c r="E10" s="267"/>
      <c r="F10" s="267"/>
      <c r="G10" s="267"/>
      <c r="H10" s="63">
        <f aca="true" t="shared" si="0" ref="H10:H66">B10+C10+D10+E10+F10+G10</f>
        <v>1575</v>
      </c>
    </row>
    <row r="11" spans="1:8" s="17" customFormat="1" ht="15" customHeight="1">
      <c r="A11" s="61" t="s">
        <v>1943</v>
      </c>
      <c r="B11" s="62"/>
      <c r="C11" s="311"/>
      <c r="D11" s="62">
        <v>53</v>
      </c>
      <c r="E11" s="311"/>
      <c r="F11" s="311"/>
      <c r="G11" s="311"/>
      <c r="H11" s="63">
        <f t="shared" si="0"/>
        <v>53</v>
      </c>
    </row>
    <row r="12" spans="1:8" s="17" customFormat="1" ht="15" customHeight="1">
      <c r="A12" s="61" t="s">
        <v>1944</v>
      </c>
      <c r="B12" s="62"/>
      <c r="C12" s="311"/>
      <c r="D12" s="62">
        <v>4121</v>
      </c>
      <c r="E12" s="311"/>
      <c r="F12" s="311"/>
      <c r="G12" s="311"/>
      <c r="H12" s="63">
        <f t="shared" si="0"/>
        <v>4121</v>
      </c>
    </row>
    <row r="13" spans="1:8" s="17" customFormat="1" ht="12.75">
      <c r="A13" s="372" t="s">
        <v>1945</v>
      </c>
      <c r="B13" s="19"/>
      <c r="C13" s="267"/>
      <c r="D13" s="375">
        <v>400</v>
      </c>
      <c r="E13" s="267"/>
      <c r="F13" s="267"/>
      <c r="G13" s="267"/>
      <c r="H13" s="63">
        <f t="shared" si="0"/>
        <v>400</v>
      </c>
    </row>
    <row r="14" spans="1:8" s="17" customFormat="1" ht="15" customHeight="1">
      <c r="A14" s="61" t="s">
        <v>1946</v>
      </c>
      <c r="B14" s="62">
        <v>400</v>
      </c>
      <c r="C14" s="62">
        <v>108</v>
      </c>
      <c r="D14" s="62">
        <v>7754</v>
      </c>
      <c r="E14" s="311"/>
      <c r="F14" s="311"/>
      <c r="G14" s="311"/>
      <c r="H14" s="63">
        <f t="shared" si="0"/>
        <v>8262</v>
      </c>
    </row>
    <row r="15" spans="1:8" s="17" customFormat="1" ht="15" customHeight="1">
      <c r="A15" s="61" t="s">
        <v>1947</v>
      </c>
      <c r="B15" s="62"/>
      <c r="C15" s="311"/>
      <c r="D15" s="62">
        <v>16438</v>
      </c>
      <c r="E15" s="311"/>
      <c r="F15" s="311"/>
      <c r="G15" s="311"/>
      <c r="H15" s="63">
        <f t="shared" si="0"/>
        <v>16438</v>
      </c>
    </row>
    <row r="16" spans="1:8" s="17" customFormat="1" ht="15" customHeight="1">
      <c r="A16" s="61" t="s">
        <v>1948</v>
      </c>
      <c r="B16" s="62"/>
      <c r="C16" s="311"/>
      <c r="D16" s="62">
        <v>1140</v>
      </c>
      <c r="E16" s="311"/>
      <c r="F16" s="311"/>
      <c r="G16" s="311"/>
      <c r="H16" s="63">
        <f t="shared" si="0"/>
        <v>1140</v>
      </c>
    </row>
    <row r="17" spans="1:8" s="17" customFormat="1" ht="15" customHeight="1">
      <c r="A17" s="61" t="s">
        <v>1949</v>
      </c>
      <c r="B17" s="62"/>
      <c r="C17" s="311"/>
      <c r="D17" s="62">
        <v>4000</v>
      </c>
      <c r="E17" s="311"/>
      <c r="F17" s="311"/>
      <c r="G17" s="311"/>
      <c r="H17" s="63">
        <f t="shared" si="0"/>
        <v>4000</v>
      </c>
    </row>
    <row r="18" spans="1:8" s="17" customFormat="1" ht="15" customHeight="1">
      <c r="A18" s="61" t="s">
        <v>1950</v>
      </c>
      <c r="B18" s="62"/>
      <c r="C18" s="311"/>
      <c r="D18" s="62">
        <v>17705</v>
      </c>
      <c r="E18" s="311"/>
      <c r="F18" s="311"/>
      <c r="G18" s="311"/>
      <c r="H18" s="63">
        <f t="shared" si="0"/>
        <v>17705</v>
      </c>
    </row>
    <row r="19" spans="1:8" s="17" customFormat="1" ht="15" customHeight="1">
      <c r="A19" s="61" t="s">
        <v>1951</v>
      </c>
      <c r="B19" s="62"/>
      <c r="C19" s="62"/>
      <c r="D19" s="62">
        <v>3300</v>
      </c>
      <c r="E19" s="311"/>
      <c r="F19" s="311"/>
      <c r="G19" s="311"/>
      <c r="H19" s="63">
        <f t="shared" si="0"/>
        <v>3300</v>
      </c>
    </row>
    <row r="20" spans="1:8" s="17" customFormat="1" ht="15" customHeight="1">
      <c r="A20" s="61" t="s">
        <v>1952</v>
      </c>
      <c r="B20" s="62">
        <v>129</v>
      </c>
      <c r="C20" s="62">
        <v>33</v>
      </c>
      <c r="D20" s="62"/>
      <c r="E20" s="311"/>
      <c r="F20" s="311"/>
      <c r="G20" s="311"/>
      <c r="H20" s="63">
        <f t="shared" si="0"/>
        <v>162</v>
      </c>
    </row>
    <row r="21" spans="1:8" s="17" customFormat="1" ht="15" customHeight="1">
      <c r="A21" s="61" t="s">
        <v>1953</v>
      </c>
      <c r="B21" s="62">
        <v>6365</v>
      </c>
      <c r="C21" s="62">
        <v>1425</v>
      </c>
      <c r="D21" s="62">
        <v>28206</v>
      </c>
      <c r="E21" s="311"/>
      <c r="F21" s="311"/>
      <c r="G21" s="311"/>
      <c r="H21" s="63">
        <f t="shared" si="0"/>
        <v>35996</v>
      </c>
    </row>
    <row r="22" spans="1:8" ht="15.75">
      <c r="A22" s="17" t="s">
        <v>1954</v>
      </c>
      <c r="B22" s="17">
        <v>41470</v>
      </c>
      <c r="C22" s="17">
        <v>11024</v>
      </c>
      <c r="D22" s="17">
        <v>264</v>
      </c>
      <c r="H22" s="63">
        <f t="shared" si="0"/>
        <v>52758</v>
      </c>
    </row>
    <row r="23" spans="1:8" s="17" customFormat="1" ht="15" customHeight="1">
      <c r="A23" s="61" t="s">
        <v>1955</v>
      </c>
      <c r="B23" s="62">
        <v>500</v>
      </c>
      <c r="C23" s="62">
        <v>135</v>
      </c>
      <c r="D23" s="62">
        <v>665</v>
      </c>
      <c r="E23" s="311"/>
      <c r="F23" s="311"/>
      <c r="G23" s="311"/>
      <c r="H23" s="63">
        <f t="shared" si="0"/>
        <v>1300</v>
      </c>
    </row>
    <row r="24" spans="1:8" s="17" customFormat="1" ht="15" customHeight="1">
      <c r="A24" s="61" t="s">
        <v>1956</v>
      </c>
      <c r="B24" s="62">
        <v>500</v>
      </c>
      <c r="C24" s="62">
        <v>135</v>
      </c>
      <c r="D24" s="62">
        <v>665</v>
      </c>
      <c r="E24" s="311"/>
      <c r="F24" s="311"/>
      <c r="G24" s="311"/>
      <c r="H24" s="63">
        <f t="shared" si="0"/>
        <v>1300</v>
      </c>
    </row>
    <row r="25" spans="1:8" s="34" customFormat="1" ht="12.75">
      <c r="A25" s="34" t="s">
        <v>1957</v>
      </c>
      <c r="H25" s="63">
        <f t="shared" si="0"/>
        <v>0</v>
      </c>
    </row>
    <row r="26" spans="1:8" s="17" customFormat="1" ht="15" customHeight="1">
      <c r="A26" s="61" t="s">
        <v>1958</v>
      </c>
      <c r="B26" s="62">
        <v>19161</v>
      </c>
      <c r="C26" s="62">
        <v>4586</v>
      </c>
      <c r="D26" s="62">
        <v>947</v>
      </c>
      <c r="E26" s="311"/>
      <c r="F26" s="311"/>
      <c r="G26" s="311"/>
      <c r="H26" s="63">
        <f t="shared" si="0"/>
        <v>24694</v>
      </c>
    </row>
    <row r="27" spans="1:8" s="17" customFormat="1" ht="15" customHeight="1">
      <c r="A27" s="61" t="s">
        <v>1959</v>
      </c>
      <c r="B27" s="62">
        <v>2339</v>
      </c>
      <c r="C27" s="62">
        <v>521</v>
      </c>
      <c r="D27" s="62">
        <v>292</v>
      </c>
      <c r="E27" s="311"/>
      <c r="F27" s="311"/>
      <c r="G27" s="311"/>
      <c r="H27" s="63">
        <f t="shared" si="0"/>
        <v>3152</v>
      </c>
    </row>
    <row r="28" spans="1:8" s="17" customFormat="1" ht="15" customHeight="1">
      <c r="A28" s="61" t="s">
        <v>1960</v>
      </c>
      <c r="B28" s="62">
        <v>10048</v>
      </c>
      <c r="C28" s="62">
        <v>2242</v>
      </c>
      <c r="D28" s="62">
        <v>741</v>
      </c>
      <c r="E28" s="311"/>
      <c r="F28" s="311"/>
      <c r="G28" s="311"/>
      <c r="H28" s="63">
        <f t="shared" si="0"/>
        <v>13031</v>
      </c>
    </row>
    <row r="29" spans="1:8" s="17" customFormat="1" ht="15" customHeight="1">
      <c r="A29" s="61" t="s">
        <v>1961</v>
      </c>
      <c r="B29" s="62">
        <v>9117</v>
      </c>
      <c r="C29" s="62">
        <v>2183</v>
      </c>
      <c r="D29" s="62">
        <v>532</v>
      </c>
      <c r="E29" s="62"/>
      <c r="F29" s="62"/>
      <c r="G29" s="311"/>
      <c r="H29" s="63">
        <f t="shared" si="0"/>
        <v>11832</v>
      </c>
    </row>
    <row r="30" spans="1:8" s="17" customFormat="1" ht="15" customHeight="1">
      <c r="A30" s="65" t="s">
        <v>1962</v>
      </c>
      <c r="B30" s="62"/>
      <c r="C30" s="62"/>
      <c r="D30" s="62"/>
      <c r="E30" s="62"/>
      <c r="F30" s="62"/>
      <c r="G30" s="311"/>
      <c r="H30" s="63">
        <f t="shared" si="0"/>
        <v>0</v>
      </c>
    </row>
    <row r="31" spans="1:8" s="17" customFormat="1" ht="15" customHeight="1">
      <c r="A31" s="61" t="s">
        <v>1963</v>
      </c>
      <c r="B31" s="62">
        <v>61441</v>
      </c>
      <c r="C31" s="62">
        <v>15226</v>
      </c>
      <c r="D31" s="62">
        <v>90620</v>
      </c>
      <c r="E31" s="62">
        <v>43331</v>
      </c>
      <c r="F31" s="62">
        <v>13992</v>
      </c>
      <c r="G31" s="311"/>
      <c r="H31" s="63">
        <f t="shared" si="0"/>
        <v>224610</v>
      </c>
    </row>
    <row r="32" spans="1:8" s="17" customFormat="1" ht="15" customHeight="1">
      <c r="A32" s="61" t="s">
        <v>1964</v>
      </c>
      <c r="B32" s="62">
        <v>3212</v>
      </c>
      <c r="C32" s="62">
        <v>921</v>
      </c>
      <c r="D32" s="62">
        <v>146</v>
      </c>
      <c r="E32" s="62"/>
      <c r="F32" s="62"/>
      <c r="G32" s="311"/>
      <c r="H32" s="63">
        <f t="shared" si="0"/>
        <v>4279</v>
      </c>
    </row>
    <row r="33" spans="1:8" s="17" customFormat="1" ht="15" customHeight="1">
      <c r="A33" s="61" t="s">
        <v>1965</v>
      </c>
      <c r="B33" s="62">
        <v>40280</v>
      </c>
      <c r="C33" s="62">
        <v>9795</v>
      </c>
      <c r="D33" s="62">
        <v>17950</v>
      </c>
      <c r="E33" s="62"/>
      <c r="F33" s="62"/>
      <c r="G33" s="311"/>
      <c r="H33" s="63">
        <f t="shared" si="0"/>
        <v>68025</v>
      </c>
    </row>
    <row r="34" spans="1:8" s="17" customFormat="1" ht="15" customHeight="1">
      <c r="A34" s="61" t="s">
        <v>1966</v>
      </c>
      <c r="B34" s="62">
        <v>15931</v>
      </c>
      <c r="C34" s="62">
        <v>3826</v>
      </c>
      <c r="D34" s="62">
        <v>1060</v>
      </c>
      <c r="E34" s="62"/>
      <c r="F34" s="62"/>
      <c r="G34" s="311"/>
      <c r="H34" s="63">
        <f t="shared" si="0"/>
        <v>20817</v>
      </c>
    </row>
    <row r="35" spans="1:8" s="17" customFormat="1" ht="15" customHeight="1">
      <c r="A35" s="61" t="s">
        <v>1967</v>
      </c>
      <c r="B35" s="62"/>
      <c r="C35" s="311"/>
      <c r="D35" s="62">
        <v>1250</v>
      </c>
      <c r="E35" s="311"/>
      <c r="F35" s="311"/>
      <c r="G35" s="311"/>
      <c r="H35" s="63">
        <f t="shared" si="0"/>
        <v>1250</v>
      </c>
    </row>
    <row r="36" spans="1:8" s="17" customFormat="1" ht="15" customHeight="1">
      <c r="A36" s="61" t="s">
        <v>1968</v>
      </c>
      <c r="B36" s="62"/>
      <c r="C36" s="311"/>
      <c r="D36" s="62">
        <v>625</v>
      </c>
      <c r="E36" s="311"/>
      <c r="F36" s="311"/>
      <c r="G36" s="311"/>
      <c r="H36" s="63">
        <f t="shared" si="0"/>
        <v>625</v>
      </c>
    </row>
    <row r="37" spans="1:8" s="17" customFormat="1" ht="15" customHeight="1">
      <c r="A37" s="61" t="s">
        <v>1969</v>
      </c>
      <c r="B37" s="62"/>
      <c r="C37" s="311"/>
      <c r="D37" s="62">
        <v>625</v>
      </c>
      <c r="E37" s="311"/>
      <c r="F37" s="311"/>
      <c r="G37" s="311"/>
      <c r="H37" s="63">
        <f t="shared" si="0"/>
        <v>625</v>
      </c>
    </row>
    <row r="38" spans="1:8" s="17" customFormat="1" ht="15" customHeight="1">
      <c r="A38" s="61" t="s">
        <v>1970</v>
      </c>
      <c r="B38" s="62">
        <v>5438</v>
      </c>
      <c r="C38" s="62">
        <v>1300</v>
      </c>
      <c r="D38" s="62">
        <v>7078</v>
      </c>
      <c r="E38" s="311"/>
      <c r="F38" s="311"/>
      <c r="G38" s="311"/>
      <c r="H38" s="63">
        <f t="shared" si="0"/>
        <v>13816</v>
      </c>
    </row>
    <row r="39" spans="1:8" s="52" customFormat="1" ht="15" customHeight="1">
      <c r="A39" s="61" t="s">
        <v>1971</v>
      </c>
      <c r="B39" s="62">
        <v>25748</v>
      </c>
      <c r="C39" s="66">
        <v>6574</v>
      </c>
      <c r="D39" s="66">
        <v>1249</v>
      </c>
      <c r="E39" s="66"/>
      <c r="F39" s="66"/>
      <c r="G39" s="66"/>
      <c r="H39" s="63">
        <f t="shared" si="0"/>
        <v>33571</v>
      </c>
    </row>
    <row r="40" spans="1:8" s="17" customFormat="1" ht="15" customHeight="1">
      <c r="A40" s="61" t="s">
        <v>1972</v>
      </c>
      <c r="B40" s="62">
        <v>4467</v>
      </c>
      <c r="C40" s="62">
        <v>1081</v>
      </c>
      <c r="D40" s="62">
        <v>6031</v>
      </c>
      <c r="E40" s="311"/>
      <c r="F40" s="376"/>
      <c r="G40" s="311"/>
      <c r="H40" s="63">
        <f t="shared" si="0"/>
        <v>11579</v>
      </c>
    </row>
    <row r="41" spans="1:8" s="52" customFormat="1" ht="15" customHeight="1">
      <c r="A41" s="61" t="s">
        <v>1973</v>
      </c>
      <c r="B41" s="62"/>
      <c r="C41" s="66"/>
      <c r="D41" s="66">
        <v>3125</v>
      </c>
      <c r="E41" s="66"/>
      <c r="F41" s="66"/>
      <c r="G41" s="66"/>
      <c r="H41" s="63">
        <f t="shared" si="0"/>
        <v>3125</v>
      </c>
    </row>
    <row r="42" spans="1:8" s="261" customFormat="1" ht="15" customHeight="1">
      <c r="A42" s="61" t="s">
        <v>1974</v>
      </c>
      <c r="B42" s="62"/>
      <c r="C42" s="62"/>
      <c r="D42" s="62">
        <v>19375</v>
      </c>
      <c r="E42" s="62"/>
      <c r="F42" s="311"/>
      <c r="G42" s="311"/>
      <c r="H42" s="63">
        <f t="shared" si="0"/>
        <v>19375</v>
      </c>
    </row>
    <row r="43" spans="1:8" s="17" customFormat="1" ht="15" customHeight="1">
      <c r="A43" s="61" t="s">
        <v>1975</v>
      </c>
      <c r="B43" s="62">
        <v>924</v>
      </c>
      <c r="C43" s="62">
        <v>250</v>
      </c>
      <c r="D43" s="62">
        <v>3750</v>
      </c>
      <c r="E43" s="62"/>
      <c r="F43" s="311"/>
      <c r="G43" s="311"/>
      <c r="H43" s="63">
        <f t="shared" si="0"/>
        <v>4924</v>
      </c>
    </row>
    <row r="44" spans="1:8" s="17" customFormat="1" ht="15" customHeight="1">
      <c r="A44" s="61" t="s">
        <v>1976</v>
      </c>
      <c r="B44" s="62">
        <v>12558</v>
      </c>
      <c r="C44" s="62">
        <v>3042</v>
      </c>
      <c r="D44" s="62">
        <v>1615</v>
      </c>
      <c r="E44" s="62"/>
      <c r="F44" s="311"/>
      <c r="G44" s="311"/>
      <c r="H44" s="63">
        <f t="shared" si="0"/>
        <v>17215</v>
      </c>
    </row>
    <row r="45" spans="1:8" s="17" customFormat="1" ht="15" customHeight="1">
      <c r="A45" s="61" t="s">
        <v>1977</v>
      </c>
      <c r="B45" s="62">
        <v>200</v>
      </c>
      <c r="C45" s="62">
        <v>54</v>
      </c>
      <c r="D45" s="62"/>
      <c r="E45" s="62"/>
      <c r="F45" s="311"/>
      <c r="G45" s="62"/>
      <c r="H45" s="63">
        <f t="shared" si="0"/>
        <v>254</v>
      </c>
    </row>
    <row r="46" spans="1:8" s="17" customFormat="1" ht="15" customHeight="1">
      <c r="A46" s="61" t="s">
        <v>1978</v>
      </c>
      <c r="B46" s="62">
        <v>1391</v>
      </c>
      <c r="C46" s="62">
        <v>427</v>
      </c>
      <c r="D46" s="62">
        <v>2477</v>
      </c>
      <c r="E46" s="62">
        <v>490</v>
      </c>
      <c r="F46" s="311"/>
      <c r="G46" s="62"/>
      <c r="H46" s="63">
        <f t="shared" si="0"/>
        <v>4785</v>
      </c>
    </row>
    <row r="47" spans="1:8" s="17" customFormat="1" ht="15" customHeight="1">
      <c r="A47" s="61" t="s">
        <v>1979</v>
      </c>
      <c r="B47" s="62">
        <v>1392</v>
      </c>
      <c r="C47" s="62">
        <v>428</v>
      </c>
      <c r="D47" s="62">
        <v>2496</v>
      </c>
      <c r="E47" s="62"/>
      <c r="F47" s="311"/>
      <c r="G47" s="62"/>
      <c r="H47" s="63">
        <f t="shared" si="0"/>
        <v>4316</v>
      </c>
    </row>
    <row r="48" spans="1:8" s="17" customFormat="1" ht="15" customHeight="1">
      <c r="A48" s="61" t="s">
        <v>1980</v>
      </c>
      <c r="B48" s="62">
        <v>4300</v>
      </c>
      <c r="C48" s="62">
        <v>1273</v>
      </c>
      <c r="D48" s="62">
        <v>10187</v>
      </c>
      <c r="E48" s="62"/>
      <c r="F48" s="311"/>
      <c r="G48" s="62"/>
      <c r="H48" s="63">
        <f t="shared" si="0"/>
        <v>15760</v>
      </c>
    </row>
    <row r="49" spans="1:8" s="17" customFormat="1" ht="15" customHeight="1">
      <c r="A49" s="61" t="s">
        <v>1981</v>
      </c>
      <c r="B49" s="62">
        <v>4300</v>
      </c>
      <c r="C49" s="62">
        <v>1273</v>
      </c>
      <c r="D49" s="62">
        <v>10447</v>
      </c>
      <c r="E49" s="62"/>
      <c r="F49" s="311"/>
      <c r="G49" s="62"/>
      <c r="H49" s="63">
        <f t="shared" si="0"/>
        <v>16020</v>
      </c>
    </row>
    <row r="50" spans="1:8" s="17" customFormat="1" ht="15" customHeight="1">
      <c r="A50" s="61" t="s">
        <v>1982</v>
      </c>
      <c r="B50" s="62"/>
      <c r="C50" s="62"/>
      <c r="D50" s="62"/>
      <c r="E50" s="62"/>
      <c r="F50" s="311"/>
      <c r="G50" s="62"/>
      <c r="H50" s="63">
        <f t="shared" si="0"/>
        <v>0</v>
      </c>
    </row>
    <row r="51" spans="1:8" s="17" customFormat="1" ht="15" customHeight="1">
      <c r="A51" s="61" t="s">
        <v>1983</v>
      </c>
      <c r="B51" s="62"/>
      <c r="C51" s="62"/>
      <c r="D51" s="62"/>
      <c r="E51" s="61"/>
      <c r="F51" s="377"/>
      <c r="G51" s="62">
        <v>10710</v>
      </c>
      <c r="H51" s="63">
        <f t="shared" si="0"/>
        <v>10710</v>
      </c>
    </row>
    <row r="52" spans="1:8" s="17" customFormat="1" ht="15" customHeight="1">
      <c r="A52" s="378" t="s">
        <v>1984</v>
      </c>
      <c r="B52" s="62"/>
      <c r="C52" s="311"/>
      <c r="D52" s="62"/>
      <c r="E52" s="61"/>
      <c r="F52" s="377"/>
      <c r="G52" s="62">
        <v>720</v>
      </c>
      <c r="H52" s="63">
        <f t="shared" si="0"/>
        <v>720</v>
      </c>
    </row>
    <row r="53" spans="1:8" s="17" customFormat="1" ht="15" customHeight="1">
      <c r="A53" s="61" t="s">
        <v>1985</v>
      </c>
      <c r="B53" s="62"/>
      <c r="C53" s="62">
        <v>1243</v>
      </c>
      <c r="D53" s="62">
        <v>125</v>
      </c>
      <c r="E53" s="61"/>
      <c r="F53" s="377"/>
      <c r="G53" s="62">
        <v>6908</v>
      </c>
      <c r="H53" s="63">
        <f t="shared" si="0"/>
        <v>8276</v>
      </c>
    </row>
    <row r="54" spans="1:8" s="17" customFormat="1" ht="15" customHeight="1">
      <c r="A54" s="61" t="s">
        <v>1986</v>
      </c>
      <c r="B54" s="62"/>
      <c r="C54" s="62"/>
      <c r="D54" s="62"/>
      <c r="E54" s="377"/>
      <c r="F54" s="377"/>
      <c r="G54" s="62">
        <v>547</v>
      </c>
      <c r="H54" s="63">
        <f t="shared" si="0"/>
        <v>547</v>
      </c>
    </row>
    <row r="55" spans="1:8" s="17" customFormat="1" ht="15" customHeight="1">
      <c r="A55" s="61" t="s">
        <v>1987</v>
      </c>
      <c r="B55" s="62"/>
      <c r="C55" s="311"/>
      <c r="D55" s="62"/>
      <c r="E55" s="377"/>
      <c r="F55" s="377"/>
      <c r="G55" s="62">
        <v>464</v>
      </c>
      <c r="H55" s="63">
        <f t="shared" si="0"/>
        <v>464</v>
      </c>
    </row>
    <row r="56" spans="1:8" s="17" customFormat="1" ht="15" customHeight="1">
      <c r="A56" s="61" t="s">
        <v>1988</v>
      </c>
      <c r="B56" s="62"/>
      <c r="C56" s="311"/>
      <c r="D56" s="62"/>
      <c r="E56" s="377"/>
      <c r="F56" s="377"/>
      <c r="G56" s="62">
        <v>6821</v>
      </c>
      <c r="H56" s="63">
        <f t="shared" si="0"/>
        <v>6821</v>
      </c>
    </row>
    <row r="57" spans="1:8" s="17" customFormat="1" ht="15" customHeight="1">
      <c r="A57" s="61" t="s">
        <v>1989</v>
      </c>
      <c r="B57" s="62"/>
      <c r="C57" s="311"/>
      <c r="D57" s="62"/>
      <c r="E57" s="377"/>
      <c r="F57" s="377"/>
      <c r="G57" s="62">
        <v>3000</v>
      </c>
      <c r="H57" s="63">
        <f t="shared" si="0"/>
        <v>3000</v>
      </c>
    </row>
    <row r="58" spans="1:8" s="17" customFormat="1" ht="15" customHeight="1">
      <c r="A58" s="61" t="s">
        <v>1990</v>
      </c>
      <c r="B58" s="62"/>
      <c r="C58" s="311"/>
      <c r="D58" s="62"/>
      <c r="E58" s="311"/>
      <c r="F58" s="311"/>
      <c r="G58" s="62">
        <v>500</v>
      </c>
      <c r="H58" s="63">
        <f t="shared" si="0"/>
        <v>500</v>
      </c>
    </row>
    <row r="59" spans="1:8" s="17" customFormat="1" ht="15" customHeight="1">
      <c r="A59" s="61" t="s">
        <v>1991</v>
      </c>
      <c r="B59" s="62"/>
      <c r="C59" s="311"/>
      <c r="D59" s="62"/>
      <c r="E59" s="311"/>
      <c r="F59" s="311"/>
      <c r="G59" s="62">
        <v>294</v>
      </c>
      <c r="H59" s="63">
        <f t="shared" si="0"/>
        <v>294</v>
      </c>
    </row>
    <row r="60" spans="1:8" s="17" customFormat="1" ht="15" customHeight="1">
      <c r="A60" s="61" t="s">
        <v>1992</v>
      </c>
      <c r="B60" s="62"/>
      <c r="C60" s="311"/>
      <c r="D60" s="62"/>
      <c r="E60" s="311"/>
      <c r="F60" s="311"/>
      <c r="G60" s="62">
        <v>2713</v>
      </c>
      <c r="H60" s="63">
        <f t="shared" si="0"/>
        <v>2713</v>
      </c>
    </row>
    <row r="61" spans="1:8" s="17" customFormat="1" ht="15" customHeight="1">
      <c r="A61" s="61" t="s">
        <v>1993</v>
      </c>
      <c r="B61" s="62"/>
      <c r="C61" s="311"/>
      <c r="D61" s="62"/>
      <c r="E61" s="311"/>
      <c r="F61" s="311"/>
      <c r="G61" s="62">
        <v>2070</v>
      </c>
      <c r="H61" s="63">
        <f t="shared" si="0"/>
        <v>2070</v>
      </c>
    </row>
    <row r="62" spans="1:8" s="17" customFormat="1" ht="15" customHeight="1">
      <c r="A62" s="61" t="s">
        <v>1994</v>
      </c>
      <c r="B62" s="62"/>
      <c r="C62" s="311"/>
      <c r="D62" s="62"/>
      <c r="E62" s="311"/>
      <c r="F62" s="311"/>
      <c r="G62" s="62">
        <v>320</v>
      </c>
      <c r="H62" s="63">
        <f t="shared" si="0"/>
        <v>320</v>
      </c>
    </row>
    <row r="63" spans="1:8" s="17" customFormat="1" ht="15" customHeight="1">
      <c r="A63" s="61" t="s">
        <v>1995</v>
      </c>
      <c r="B63" s="62"/>
      <c r="C63" s="311"/>
      <c r="D63" s="62"/>
      <c r="E63" s="377"/>
      <c r="F63" s="377"/>
      <c r="G63" s="62">
        <v>80</v>
      </c>
      <c r="H63" s="63">
        <f t="shared" si="0"/>
        <v>80</v>
      </c>
    </row>
    <row r="64" spans="1:8" ht="15.75">
      <c r="A64" s="17" t="s">
        <v>1996</v>
      </c>
      <c r="B64" s="17">
        <v>895</v>
      </c>
      <c r="C64" s="17">
        <v>242</v>
      </c>
      <c r="H64" s="63">
        <f t="shared" si="0"/>
        <v>1137</v>
      </c>
    </row>
    <row r="65" spans="1:8" s="17" customFormat="1" ht="15" customHeight="1">
      <c r="A65" s="61" t="s">
        <v>1997</v>
      </c>
      <c r="B65" s="62"/>
      <c r="C65" s="311"/>
      <c r="D65" s="311"/>
      <c r="E65" s="311"/>
      <c r="F65" s="62">
        <v>32000</v>
      </c>
      <c r="G65" s="62"/>
      <c r="H65" s="63">
        <f t="shared" si="0"/>
        <v>32000</v>
      </c>
    </row>
    <row r="66" spans="1:8" s="17" customFormat="1" ht="15" customHeight="1">
      <c r="A66" s="64" t="s">
        <v>1998</v>
      </c>
      <c r="B66" s="63">
        <f>SUM(B9:B65)</f>
        <v>272506</v>
      </c>
      <c r="C66" s="63">
        <f>SUM(C13:C65)</f>
        <v>69347</v>
      </c>
      <c r="D66" s="63">
        <f>SUM(D9:D65)</f>
        <v>275279</v>
      </c>
      <c r="E66" s="63">
        <f>SUM(E28:E65)</f>
        <v>43821</v>
      </c>
      <c r="F66" s="63">
        <v>77955</v>
      </c>
      <c r="G66" s="63">
        <f>SUM(G39:G65)+G14+G11+G40+G15+G17+G18+G12+G9</f>
        <v>35147</v>
      </c>
      <c r="H66" s="63">
        <f t="shared" si="0"/>
        <v>774055</v>
      </c>
    </row>
  </sheetData>
  <mergeCells count="13">
    <mergeCell ref="A5:H5"/>
    <mergeCell ref="A7:A8"/>
    <mergeCell ref="B7:B8"/>
    <mergeCell ref="C7:C8"/>
    <mergeCell ref="D7:D8"/>
    <mergeCell ref="E7:E8"/>
    <mergeCell ref="G7:G8"/>
    <mergeCell ref="H7:H8"/>
    <mergeCell ref="F7:F8"/>
    <mergeCell ref="E1:H1"/>
    <mergeCell ref="A2:H2"/>
    <mergeCell ref="A3:H3"/>
    <mergeCell ref="A4:H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36"/>
  <sheetViews>
    <sheetView workbookViewId="0" topLeftCell="A10">
      <selection activeCell="A1" sqref="A1:B1"/>
    </sheetView>
  </sheetViews>
  <sheetFormatPr defaultColWidth="9.140625" defaultRowHeight="12.75"/>
  <cols>
    <col min="1" max="1" width="63.421875" style="1" customWidth="1"/>
    <col min="2" max="2" width="15.8515625" style="1" customWidth="1"/>
    <col min="3" max="16384" width="9.140625" style="1" customWidth="1"/>
  </cols>
  <sheetData>
    <row r="1" spans="1:2" ht="15.75">
      <c r="A1" s="513" t="s">
        <v>275</v>
      </c>
      <c r="B1" s="513"/>
    </row>
    <row r="2" spans="1:2" ht="15" customHeight="1">
      <c r="A2" s="500" t="s">
        <v>1197</v>
      </c>
      <c r="B2" s="500"/>
    </row>
    <row r="3" spans="1:2" ht="15" customHeight="1">
      <c r="A3" s="500" t="s">
        <v>1144</v>
      </c>
      <c r="B3" s="500"/>
    </row>
    <row r="4" spans="1:2" ht="15" customHeight="1">
      <c r="A4" s="500" t="s">
        <v>1245</v>
      </c>
      <c r="B4" s="537"/>
    </row>
    <row r="5" spans="1:2" ht="15" customHeight="1">
      <c r="A5" s="500" t="s">
        <v>1327</v>
      </c>
      <c r="B5" s="500"/>
    </row>
    <row r="6" s="14" customFormat="1" ht="19.5" customHeight="1"/>
    <row r="7" spans="1:2" s="14" customFormat="1" ht="19.5" customHeight="1">
      <c r="A7" s="4"/>
      <c r="B7" s="4"/>
    </row>
    <row r="8" spans="1:2" ht="19.5" customHeight="1">
      <c r="A8" s="91" t="s">
        <v>1328</v>
      </c>
      <c r="B8" s="339" t="s">
        <v>1828</v>
      </c>
    </row>
    <row r="9" spans="1:2" ht="19.5" customHeight="1">
      <c r="A9" s="44"/>
      <c r="B9" s="44"/>
    </row>
    <row r="10" ht="19.5" customHeight="1">
      <c r="A10" s="92" t="s">
        <v>1246</v>
      </c>
    </row>
    <row r="11" ht="19.5" customHeight="1">
      <c r="A11" s="46"/>
    </row>
    <row r="12" ht="19.5" customHeight="1">
      <c r="A12" s="46" t="s">
        <v>870</v>
      </c>
    </row>
    <row r="13" spans="1:2" ht="19.5" customHeight="1">
      <c r="A13" s="1" t="s">
        <v>1247</v>
      </c>
      <c r="B13" s="9">
        <v>247185</v>
      </c>
    </row>
    <row r="14" spans="1:2" ht="19.5" customHeight="1">
      <c r="A14" s="1" t="s">
        <v>1394</v>
      </c>
      <c r="B14" s="9">
        <v>70000</v>
      </c>
    </row>
    <row r="15" spans="1:2" ht="19.5" customHeight="1">
      <c r="A15" s="1" t="s">
        <v>189</v>
      </c>
      <c r="B15" s="9">
        <v>62665</v>
      </c>
    </row>
    <row r="16" spans="1:2" ht="15.75" customHeight="1">
      <c r="A16" s="352" t="s">
        <v>1300</v>
      </c>
      <c r="B16" s="9">
        <v>2000</v>
      </c>
    </row>
    <row r="17" spans="1:2" ht="19.5" customHeight="1">
      <c r="A17" s="213" t="s">
        <v>1445</v>
      </c>
      <c r="B17" s="9">
        <v>5000</v>
      </c>
    </row>
    <row r="18" spans="1:2" s="8" customFormat="1" ht="19.5" customHeight="1">
      <c r="A18" s="351" t="s">
        <v>871</v>
      </c>
      <c r="B18" s="13">
        <f>SUM(B13:B17)</f>
        <v>386850</v>
      </c>
    </row>
    <row r="19" spans="1:2" ht="19.5" customHeight="1">
      <c r="A19" s="351" t="s">
        <v>872</v>
      </c>
      <c r="B19" s="9"/>
    </row>
    <row r="20" spans="1:2" ht="19.5" customHeight="1">
      <c r="A20" s="1" t="s">
        <v>1248</v>
      </c>
      <c r="B20" s="9">
        <v>2000</v>
      </c>
    </row>
    <row r="21" spans="1:2" ht="19.5" customHeight="1">
      <c r="A21" s="1" t="s">
        <v>365</v>
      </c>
      <c r="B21" s="9">
        <v>1000</v>
      </c>
    </row>
    <row r="22" spans="1:2" ht="19.5" customHeight="1">
      <c r="A22" s="1" t="s">
        <v>607</v>
      </c>
      <c r="B22" s="9">
        <v>2000</v>
      </c>
    </row>
    <row r="23" spans="1:2" ht="19.5" customHeight="1">
      <c r="A23" s="1" t="s">
        <v>608</v>
      </c>
      <c r="B23" s="9">
        <v>3000</v>
      </c>
    </row>
    <row r="24" spans="1:2" ht="19.5" customHeight="1">
      <c r="A24" s="1" t="s">
        <v>696</v>
      </c>
      <c r="B24" s="9">
        <v>66000</v>
      </c>
    </row>
    <row r="25" spans="1:2" ht="15.75" customHeight="1">
      <c r="A25" s="94" t="s">
        <v>702</v>
      </c>
      <c r="B25" s="9">
        <v>3000</v>
      </c>
    </row>
    <row r="26" spans="1:2" ht="19.5" customHeight="1">
      <c r="A26" s="213" t="s">
        <v>595</v>
      </c>
      <c r="B26" s="9">
        <v>10000</v>
      </c>
    </row>
    <row r="27" spans="1:2" s="8" customFormat="1" ht="19.5" customHeight="1">
      <c r="A27" s="351" t="s">
        <v>873</v>
      </c>
      <c r="B27" s="13">
        <f>SUM(B20:B26)</f>
        <v>87000</v>
      </c>
    </row>
    <row r="28" spans="1:2" s="8" customFormat="1" ht="19.5" customHeight="1">
      <c r="A28" s="95" t="s">
        <v>889</v>
      </c>
      <c r="B28" s="13">
        <f>B18+B27</f>
        <v>473850</v>
      </c>
    </row>
    <row r="29" spans="1:2" ht="19.5" customHeight="1">
      <c r="A29" s="94"/>
      <c r="B29" s="9"/>
    </row>
    <row r="30" spans="1:2" ht="19.5" customHeight="1">
      <c r="A30" s="92" t="s">
        <v>550</v>
      </c>
      <c r="B30" s="9"/>
    </row>
    <row r="31" spans="1:2" ht="19.5" customHeight="1">
      <c r="A31" s="1" t="s">
        <v>551</v>
      </c>
      <c r="B31" s="9">
        <v>48813</v>
      </c>
    </row>
    <row r="32" spans="1:2" s="8" customFormat="1" ht="19.5" customHeight="1">
      <c r="A32" s="8" t="s">
        <v>552</v>
      </c>
      <c r="B32" s="13">
        <f>SUM(B31:B31)</f>
        <v>48813</v>
      </c>
    </row>
    <row r="33" ht="19.5" customHeight="1">
      <c r="B33" s="9"/>
    </row>
    <row r="34" spans="1:3" s="8" customFormat="1" ht="19.5" customHeight="1">
      <c r="A34" s="8" t="s">
        <v>553</v>
      </c>
      <c r="B34" s="13">
        <f>B28+B32</f>
        <v>522663</v>
      </c>
      <c r="C34" s="13"/>
    </row>
    <row r="35" s="8" customFormat="1" ht="19.5" customHeight="1">
      <c r="B35" s="13"/>
    </row>
    <row r="36" ht="19.5" customHeight="1">
      <c r="A36" s="96"/>
    </row>
    <row r="37" ht="15" customHeight="1"/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71"/>
  <sheetViews>
    <sheetView workbookViewId="0" topLeftCell="A1">
      <selection activeCell="I17" sqref="I17"/>
    </sheetView>
  </sheetViews>
  <sheetFormatPr defaultColWidth="9.140625" defaultRowHeight="12.75"/>
  <cols>
    <col min="1" max="1" width="40.8515625" style="17" bestFit="1" customWidth="1"/>
    <col min="2" max="3" width="9.421875" style="17" bestFit="1" customWidth="1"/>
    <col min="4" max="4" width="9.57421875" style="17" bestFit="1" customWidth="1"/>
    <col min="5" max="5" width="4.421875" style="17" customWidth="1"/>
    <col min="6" max="6" width="43.00390625" style="17" bestFit="1" customWidth="1"/>
    <col min="7" max="8" width="9.421875" style="17" bestFit="1" customWidth="1"/>
    <col min="9" max="9" width="9.57421875" style="17" bestFit="1" customWidth="1"/>
    <col min="10" max="16384" width="9.140625" style="17" customWidth="1"/>
  </cols>
  <sheetData>
    <row r="1" spans="8:9" ht="12.75">
      <c r="H1" s="498" t="s">
        <v>501</v>
      </c>
      <c r="I1" s="498"/>
    </row>
    <row r="2" spans="1:11" s="305" customFormat="1" ht="12.75">
      <c r="A2" s="496" t="s">
        <v>1197</v>
      </c>
      <c r="B2" s="497"/>
      <c r="C2" s="497"/>
      <c r="D2" s="497"/>
      <c r="E2" s="497"/>
      <c r="F2" s="497"/>
      <c r="G2" s="497"/>
      <c r="H2" s="497"/>
      <c r="I2" s="497"/>
      <c r="J2" s="367"/>
      <c r="K2" s="367"/>
    </row>
    <row r="3" spans="1:11" s="305" customFormat="1" ht="12.75">
      <c r="A3" s="496" t="s">
        <v>890</v>
      </c>
      <c r="B3" s="496"/>
      <c r="C3" s="496"/>
      <c r="D3" s="496"/>
      <c r="E3" s="496"/>
      <c r="F3" s="496"/>
      <c r="G3" s="496"/>
      <c r="H3" s="496"/>
      <c r="I3" s="496"/>
      <c r="J3" s="367"/>
      <c r="K3" s="367"/>
    </row>
    <row r="4" spans="1:11" s="305" customFormat="1" ht="12.75">
      <c r="A4" s="496" t="s">
        <v>1144</v>
      </c>
      <c r="B4" s="497"/>
      <c r="C4" s="497"/>
      <c r="D4" s="497"/>
      <c r="E4" s="497"/>
      <c r="F4" s="497"/>
      <c r="G4" s="497"/>
      <c r="H4" s="497"/>
      <c r="I4" s="497"/>
      <c r="J4" s="367"/>
      <c r="K4" s="367"/>
    </row>
    <row r="5" spans="1:11" s="305" customFormat="1" ht="12.75">
      <c r="A5" s="496" t="s">
        <v>244</v>
      </c>
      <c r="B5" s="497"/>
      <c r="C5" s="497"/>
      <c r="D5" s="497"/>
      <c r="E5" s="497"/>
      <c r="F5" s="497"/>
      <c r="G5" s="497"/>
      <c r="H5" s="497"/>
      <c r="I5" s="497"/>
      <c r="J5" s="367"/>
      <c r="K5" s="367"/>
    </row>
    <row r="6" spans="1:11" s="305" customFormat="1" ht="12.75">
      <c r="A6" s="496" t="s">
        <v>1327</v>
      </c>
      <c r="B6" s="497"/>
      <c r="C6" s="497"/>
      <c r="D6" s="497"/>
      <c r="E6" s="497"/>
      <c r="F6" s="497"/>
      <c r="G6" s="497"/>
      <c r="H6" s="497"/>
      <c r="I6" s="497"/>
      <c r="J6" s="367"/>
      <c r="K6" s="367"/>
    </row>
    <row r="7" spans="1:9" s="341" customFormat="1" ht="29.25" customHeight="1">
      <c r="A7" s="57" t="s">
        <v>623</v>
      </c>
      <c r="B7" s="7" t="s">
        <v>1647</v>
      </c>
      <c r="C7" s="7" t="s">
        <v>245</v>
      </c>
      <c r="D7" s="171" t="s">
        <v>246</v>
      </c>
      <c r="E7" s="7"/>
      <c r="F7" s="57" t="s">
        <v>624</v>
      </c>
      <c r="G7" s="7" t="s">
        <v>1647</v>
      </c>
      <c r="H7" s="7" t="s">
        <v>245</v>
      </c>
      <c r="I7" s="7" t="s">
        <v>246</v>
      </c>
    </row>
    <row r="8" spans="1:9" ht="12.75">
      <c r="A8" s="173" t="s">
        <v>247</v>
      </c>
      <c r="B8" s="77"/>
      <c r="C8" s="77"/>
      <c r="D8" s="77"/>
      <c r="E8" s="417"/>
      <c r="F8" s="342" t="s">
        <v>264</v>
      </c>
      <c r="G8" s="77"/>
      <c r="H8" s="77"/>
      <c r="I8" s="77"/>
    </row>
    <row r="9" spans="1:9" ht="12.75">
      <c r="A9" s="61" t="s">
        <v>248</v>
      </c>
      <c r="B9" s="62">
        <v>165123</v>
      </c>
      <c r="C9" s="62">
        <v>173332</v>
      </c>
      <c r="D9" s="62">
        <v>75237</v>
      </c>
      <c r="E9" s="418"/>
      <c r="F9" s="343" t="s">
        <v>265</v>
      </c>
      <c r="G9" s="62">
        <v>251407</v>
      </c>
      <c r="H9" s="62">
        <v>256783</v>
      </c>
      <c r="I9" s="62">
        <v>272506</v>
      </c>
    </row>
    <row r="10" spans="1:9" ht="12.75">
      <c r="A10" s="61" t="s">
        <v>249</v>
      </c>
      <c r="B10" s="62">
        <v>825223</v>
      </c>
      <c r="C10" s="62">
        <v>830600</v>
      </c>
      <c r="D10" s="62">
        <v>864258</v>
      </c>
      <c r="E10" s="418"/>
      <c r="F10" s="343" t="s">
        <v>266</v>
      </c>
      <c r="G10" s="62">
        <v>72430</v>
      </c>
      <c r="H10" s="62">
        <v>70273</v>
      </c>
      <c r="I10" s="62">
        <v>69347</v>
      </c>
    </row>
    <row r="11" spans="1:9" ht="12.75">
      <c r="A11" s="61" t="s">
        <v>250</v>
      </c>
      <c r="B11" s="62"/>
      <c r="C11" s="311"/>
      <c r="D11" s="62"/>
      <c r="E11" s="418"/>
      <c r="F11" s="343" t="s">
        <v>1873</v>
      </c>
      <c r="G11" s="62">
        <v>182465</v>
      </c>
      <c r="H11" s="62">
        <v>190845</v>
      </c>
      <c r="I11" s="62">
        <v>275279</v>
      </c>
    </row>
    <row r="12" spans="1:9" ht="12.75">
      <c r="A12" s="61" t="s">
        <v>251</v>
      </c>
      <c r="B12" s="398">
        <v>888643</v>
      </c>
      <c r="C12" s="398">
        <v>850530</v>
      </c>
      <c r="D12" s="399">
        <v>554079</v>
      </c>
      <c r="E12" s="419"/>
      <c r="F12" s="343" t="s">
        <v>1765</v>
      </c>
      <c r="G12" s="17">
        <v>13631</v>
      </c>
      <c r="H12" s="17">
        <v>11931</v>
      </c>
      <c r="I12" s="17">
        <v>10000</v>
      </c>
    </row>
    <row r="13" spans="1:9" ht="12.75">
      <c r="A13" s="61" t="s">
        <v>252</v>
      </c>
      <c r="B13" s="398">
        <v>44345</v>
      </c>
      <c r="C13" s="398">
        <v>73456</v>
      </c>
      <c r="D13" s="398">
        <v>138236</v>
      </c>
      <c r="E13" s="420"/>
      <c r="F13" s="343" t="s">
        <v>1874</v>
      </c>
      <c r="G13" s="62">
        <v>48979</v>
      </c>
      <c r="H13" s="62">
        <v>47372</v>
      </c>
      <c r="I13" s="62">
        <v>43821</v>
      </c>
    </row>
    <row r="14" spans="1:9" ht="12.75">
      <c r="A14" s="61" t="s">
        <v>253</v>
      </c>
      <c r="B14" s="398"/>
      <c r="C14" s="398">
        <v>250</v>
      </c>
      <c r="D14" s="400"/>
      <c r="E14" s="421"/>
      <c r="F14" s="343" t="s">
        <v>1875</v>
      </c>
      <c r="G14" s="62">
        <v>82280</v>
      </c>
      <c r="H14" s="62">
        <v>91796</v>
      </c>
      <c r="I14" s="62">
        <v>77955</v>
      </c>
    </row>
    <row r="15" spans="1:9" ht="12.75">
      <c r="A15" s="65" t="s">
        <v>254</v>
      </c>
      <c r="B15" s="66">
        <f>SUM(B12:B14)</f>
        <v>932988</v>
      </c>
      <c r="C15" s="66">
        <f>SUM(C12:C14)</f>
        <v>924236</v>
      </c>
      <c r="D15" s="66">
        <f>SUM(D12:D14)</f>
        <v>692315</v>
      </c>
      <c r="E15" s="422"/>
      <c r="F15" s="343" t="s">
        <v>1876</v>
      </c>
      <c r="G15" s="62"/>
      <c r="H15" s="311"/>
      <c r="I15" s="311"/>
    </row>
    <row r="16" spans="1:9" s="346" customFormat="1" ht="13.5">
      <c r="A16" s="65"/>
      <c r="B16" s="66"/>
      <c r="C16" s="66"/>
      <c r="D16" s="66"/>
      <c r="E16" s="422"/>
      <c r="F16" s="343" t="s">
        <v>1877</v>
      </c>
      <c r="G16" s="62">
        <v>30809</v>
      </c>
      <c r="H16" s="62">
        <v>35406</v>
      </c>
      <c r="I16" s="402">
        <v>35147</v>
      </c>
    </row>
    <row r="17" spans="5:9" ht="12.75">
      <c r="E17" s="423"/>
      <c r="F17" s="411" t="s">
        <v>888</v>
      </c>
      <c r="G17" s="66">
        <f>G9+G10+G11+G13+G14+G15+G16</f>
        <v>668370</v>
      </c>
      <c r="H17" s="66">
        <f>H9+H10+H11+H13+H14+H15+H16</f>
        <v>692475</v>
      </c>
      <c r="I17" s="66">
        <f>I9+I10+I11+I13+I14+I15+I16</f>
        <v>774055</v>
      </c>
    </row>
    <row r="18" spans="5:9" ht="12.75">
      <c r="E18" s="423"/>
      <c r="F18" s="343" t="s">
        <v>1618</v>
      </c>
      <c r="G18" s="62"/>
      <c r="H18" s="403"/>
      <c r="I18" s="311"/>
    </row>
    <row r="19" spans="5:9" ht="12.75">
      <c r="E19" s="423"/>
      <c r="F19" s="343" t="s">
        <v>1619</v>
      </c>
      <c r="G19" s="62">
        <v>258533</v>
      </c>
      <c r="H19" s="62">
        <v>211914</v>
      </c>
      <c r="I19" s="62">
        <v>209228</v>
      </c>
    </row>
    <row r="20" spans="5:9" ht="12.75">
      <c r="E20" s="423"/>
      <c r="F20" s="343" t="s">
        <v>1620</v>
      </c>
      <c r="G20" s="62">
        <v>154171</v>
      </c>
      <c r="H20" s="62">
        <v>136381</v>
      </c>
      <c r="I20" s="62">
        <v>132548</v>
      </c>
    </row>
    <row r="21" spans="5:9" ht="12.75">
      <c r="E21" s="423"/>
      <c r="F21" s="343" t="s">
        <v>1621</v>
      </c>
      <c r="G21" s="62">
        <v>266679</v>
      </c>
      <c r="H21" s="62">
        <v>261214</v>
      </c>
      <c r="I21" s="62">
        <v>235079</v>
      </c>
    </row>
    <row r="22" spans="5:9" ht="12.75">
      <c r="E22" s="423"/>
      <c r="F22" s="343" t="s">
        <v>1622</v>
      </c>
      <c r="G22" s="62">
        <v>114246</v>
      </c>
      <c r="H22" s="62">
        <v>107574</v>
      </c>
      <c r="I22" s="62">
        <v>98444</v>
      </c>
    </row>
    <row r="23" spans="5:9" ht="12.75">
      <c r="E23" s="423"/>
      <c r="F23" s="343" t="s">
        <v>1375</v>
      </c>
      <c r="G23" s="62">
        <v>119158</v>
      </c>
      <c r="H23" s="62">
        <v>116269</v>
      </c>
      <c r="I23" s="62">
        <v>121580</v>
      </c>
    </row>
    <row r="24" spans="5:9" ht="12.75">
      <c r="E24" s="423"/>
      <c r="F24" s="343" t="s">
        <v>1294</v>
      </c>
      <c r="G24" s="62">
        <v>58247</v>
      </c>
      <c r="H24" s="62">
        <v>59311</v>
      </c>
      <c r="I24" s="62">
        <v>53070</v>
      </c>
    </row>
    <row r="25" spans="1:9" s="346" customFormat="1" ht="13.5">
      <c r="A25" s="17"/>
      <c r="B25" s="17"/>
      <c r="C25" s="17"/>
      <c r="D25" s="17"/>
      <c r="E25" s="423"/>
      <c r="F25" s="395" t="s">
        <v>887</v>
      </c>
      <c r="G25" s="404">
        <f>SUM(G19:G24)</f>
        <v>971034</v>
      </c>
      <c r="H25" s="404">
        <f>SUM(H19:H24)</f>
        <v>892663</v>
      </c>
      <c r="I25" s="404">
        <f>SUM(I19:I24)</f>
        <v>849949</v>
      </c>
    </row>
    <row r="26" spans="1:9" ht="13.5">
      <c r="A26" s="392" t="s">
        <v>255</v>
      </c>
      <c r="B26" s="356">
        <f>SUM(B9:B10,B15)</f>
        <v>1923334</v>
      </c>
      <c r="C26" s="356">
        <f>SUM(C9:C10,C15)</f>
        <v>1928168</v>
      </c>
      <c r="D26" s="356">
        <f>SUM(D9:D10,D15)</f>
        <v>1631810</v>
      </c>
      <c r="E26" s="424"/>
      <c r="F26" s="394" t="s">
        <v>1901</v>
      </c>
      <c r="G26" s="356">
        <f>SUM(G17,G25)</f>
        <v>1639404</v>
      </c>
      <c r="H26" s="356">
        <f>SUM(H17,H25)</f>
        <v>1585138</v>
      </c>
      <c r="I26" s="356">
        <f>SUM(I17,I25)</f>
        <v>1624004</v>
      </c>
    </row>
    <row r="27" spans="1:9" s="89" customFormat="1" ht="12.75">
      <c r="A27" s="64" t="s">
        <v>256</v>
      </c>
      <c r="B27" s="62"/>
      <c r="C27" s="62"/>
      <c r="D27" s="62"/>
      <c r="E27" s="418"/>
      <c r="F27" s="344" t="s">
        <v>1879</v>
      </c>
      <c r="G27" s="62"/>
      <c r="H27" s="62"/>
      <c r="I27" s="62"/>
    </row>
    <row r="28" spans="1:9" ht="12.75">
      <c r="A28" s="61" t="s">
        <v>257</v>
      </c>
      <c r="B28" s="62">
        <v>22456</v>
      </c>
      <c r="C28" s="62">
        <v>5744</v>
      </c>
      <c r="D28" s="62">
        <v>21142</v>
      </c>
      <c r="E28" s="418"/>
      <c r="F28" s="343" t="s">
        <v>1880</v>
      </c>
      <c r="G28" s="62">
        <v>22175</v>
      </c>
      <c r="H28" s="62">
        <v>47522</v>
      </c>
      <c r="I28" s="62">
        <v>66400</v>
      </c>
    </row>
    <row r="29" spans="1:9" ht="12.75">
      <c r="A29" s="61" t="s">
        <v>258</v>
      </c>
      <c r="B29" s="62">
        <v>1323</v>
      </c>
      <c r="C29" s="62">
        <v>1575</v>
      </c>
      <c r="D29" s="62">
        <v>1575</v>
      </c>
      <c r="E29" s="418"/>
      <c r="F29" s="343" t="s">
        <v>1881</v>
      </c>
      <c r="G29" s="62">
        <v>107710</v>
      </c>
      <c r="H29" s="62">
        <v>89455</v>
      </c>
      <c r="I29" s="123">
        <v>1168014</v>
      </c>
    </row>
    <row r="30" spans="1:9" ht="12.75">
      <c r="A30" s="61" t="s">
        <v>259</v>
      </c>
      <c r="B30" s="62">
        <v>218</v>
      </c>
      <c r="C30" s="62">
        <v>471</v>
      </c>
      <c r="D30" s="62">
        <v>400</v>
      </c>
      <c r="E30" s="418"/>
      <c r="F30" s="343" t="s">
        <v>1882</v>
      </c>
      <c r="G30" s="62">
        <v>159</v>
      </c>
      <c r="H30" s="62">
        <v>5711</v>
      </c>
      <c r="I30" s="62">
        <v>13464</v>
      </c>
    </row>
    <row r="31" spans="1:9" ht="12.75">
      <c r="A31" s="61" t="s">
        <v>260</v>
      </c>
      <c r="B31" s="62">
        <v>3668</v>
      </c>
      <c r="C31" s="62">
        <v>8279</v>
      </c>
      <c r="D31" s="62">
        <v>517448</v>
      </c>
      <c r="E31" s="418"/>
      <c r="F31" s="343" t="s">
        <v>1883</v>
      </c>
      <c r="G31" s="62">
        <v>10760</v>
      </c>
      <c r="H31" s="62">
        <v>2210</v>
      </c>
      <c r="I31" s="62">
        <v>2250</v>
      </c>
    </row>
    <row r="32" spans="1:9" ht="12.75">
      <c r="A32" s="61" t="s">
        <v>261</v>
      </c>
      <c r="B32" s="62">
        <v>2000</v>
      </c>
      <c r="C32" s="311"/>
      <c r="D32" s="62"/>
      <c r="E32" s="418"/>
      <c r="F32" s="343" t="s">
        <v>1884</v>
      </c>
      <c r="G32" s="62">
        <v>1600</v>
      </c>
      <c r="H32" s="62">
        <v>4000</v>
      </c>
      <c r="I32" s="62">
        <v>10600</v>
      </c>
    </row>
    <row r="33" spans="1:9" ht="13.5" customHeight="1">
      <c r="A33" s="61" t="s">
        <v>262</v>
      </c>
      <c r="B33" s="62">
        <v>4159</v>
      </c>
      <c r="C33" s="62">
        <v>3971</v>
      </c>
      <c r="D33" s="62">
        <v>3506</v>
      </c>
      <c r="E33" s="418"/>
      <c r="F33" s="343" t="s">
        <v>881</v>
      </c>
      <c r="G33" s="61"/>
      <c r="H33" s="61"/>
      <c r="I33" s="61"/>
    </row>
    <row r="34" spans="1:9" ht="13.5" customHeight="1">
      <c r="A34" s="61" t="s">
        <v>263</v>
      </c>
      <c r="B34" s="62">
        <v>8166</v>
      </c>
      <c r="C34" s="62">
        <v>20599</v>
      </c>
      <c r="D34" s="62"/>
      <c r="E34" s="418"/>
      <c r="F34" s="343" t="s">
        <v>1619</v>
      </c>
      <c r="G34" s="62">
        <v>13785</v>
      </c>
      <c r="H34" s="397">
        <v>3789</v>
      </c>
      <c r="I34" s="311"/>
    </row>
    <row r="35" spans="5:9" ht="12.75">
      <c r="E35" s="423"/>
      <c r="F35" s="343" t="s">
        <v>1620</v>
      </c>
      <c r="G35" s="62">
        <v>431</v>
      </c>
      <c r="H35" s="397">
        <v>1400</v>
      </c>
      <c r="I35" s="311"/>
    </row>
    <row r="36" spans="5:9" ht="12.75">
      <c r="E36" s="423"/>
      <c r="F36" s="343" t="s">
        <v>1621</v>
      </c>
      <c r="G36" s="62">
        <v>10287</v>
      </c>
      <c r="H36" s="397">
        <v>1480</v>
      </c>
      <c r="I36" s="311"/>
    </row>
    <row r="37" spans="5:9" ht="12.75">
      <c r="E37" s="423"/>
      <c r="F37" s="343" t="s">
        <v>1622</v>
      </c>
      <c r="G37" s="62">
        <v>143</v>
      </c>
      <c r="H37" s="397">
        <v>599</v>
      </c>
      <c r="I37" s="311"/>
    </row>
    <row r="38" spans="5:9" ht="12.75">
      <c r="E38" s="423"/>
      <c r="F38" s="343" t="s">
        <v>1375</v>
      </c>
      <c r="G38" s="62">
        <v>490</v>
      </c>
      <c r="H38" s="397">
        <v>873</v>
      </c>
      <c r="I38" s="311"/>
    </row>
    <row r="39" spans="1:9" s="89" customFormat="1" ht="12.75">
      <c r="A39" s="17"/>
      <c r="B39" s="17"/>
      <c r="C39" s="17"/>
      <c r="D39" s="17"/>
      <c r="E39" s="423"/>
      <c r="F39" s="343" t="s">
        <v>1294</v>
      </c>
      <c r="G39" s="62">
        <v>2347</v>
      </c>
      <c r="H39" s="397">
        <v>1279</v>
      </c>
      <c r="I39" s="311"/>
    </row>
    <row r="40" spans="5:9" s="89" customFormat="1" ht="12.75">
      <c r="E40" s="425"/>
      <c r="F40" s="395" t="s">
        <v>882</v>
      </c>
      <c r="G40" s="66">
        <f>SUM(G34:G39)</f>
        <v>27483</v>
      </c>
      <c r="H40" s="401">
        <f>SUM(H34:H39)</f>
        <v>9420</v>
      </c>
      <c r="I40" s="66">
        <f>SUM(I34:I39)</f>
        <v>0</v>
      </c>
    </row>
    <row r="41" spans="1:9" ht="13.5">
      <c r="A41" s="392" t="s">
        <v>66</v>
      </c>
      <c r="B41" s="356">
        <f>SUM(B28:B34)</f>
        <v>41990</v>
      </c>
      <c r="C41" s="356">
        <f>SUM(C28:C34)</f>
        <v>40639</v>
      </c>
      <c r="D41" s="356">
        <f>SUM(D28:D34)</f>
        <v>544071</v>
      </c>
      <c r="E41" s="424"/>
      <c r="F41" s="394" t="s">
        <v>701</v>
      </c>
      <c r="G41" s="356">
        <f>SUM(G28:G32,G40)</f>
        <v>169887</v>
      </c>
      <c r="H41" s="356">
        <f>SUM(H28:H32,H40)</f>
        <v>158318</v>
      </c>
      <c r="I41" s="356">
        <f>SUM(I28:I32,I40)</f>
        <v>1260728</v>
      </c>
    </row>
    <row r="42" spans="1:9" ht="12.75">
      <c r="A42" s="64" t="s">
        <v>1878</v>
      </c>
      <c r="B42" s="63">
        <f>SUM(B26,B41)</f>
        <v>1965324</v>
      </c>
      <c r="C42" s="63">
        <f>SUM(C26,C41)</f>
        <v>1968807</v>
      </c>
      <c r="D42" s="63">
        <f>SUM(D26,D41)</f>
        <v>2175881</v>
      </c>
      <c r="E42" s="426"/>
      <c r="F42" s="344" t="s">
        <v>1885</v>
      </c>
      <c r="G42" s="63">
        <f>SUM(G26,G41)</f>
        <v>1809291</v>
      </c>
      <c r="H42" s="63">
        <f>SUM(H26,H41)</f>
        <v>1743456</v>
      </c>
      <c r="I42" s="63">
        <f>SUM(I26,I41)</f>
        <v>2884732</v>
      </c>
    </row>
    <row r="43" spans="1:9" ht="12.75">
      <c r="A43" s="64" t="s">
        <v>203</v>
      </c>
      <c r="B43" s="63">
        <f>B42-G42</f>
        <v>156033</v>
      </c>
      <c r="C43" s="63">
        <f>C42-H42</f>
        <v>225351</v>
      </c>
      <c r="D43" s="63">
        <f>D42-I42</f>
        <v>-708851</v>
      </c>
      <c r="E43" s="426"/>
      <c r="F43" s="344"/>
      <c r="G43" s="63"/>
      <c r="H43" s="63"/>
      <c r="I43" s="63"/>
    </row>
    <row r="44" spans="1:6" ht="12.75">
      <c r="A44" s="17" t="s">
        <v>674</v>
      </c>
      <c r="E44" s="423"/>
      <c r="F44" s="343"/>
    </row>
    <row r="45" spans="1:6" ht="12.75">
      <c r="A45" s="17" t="s">
        <v>883</v>
      </c>
      <c r="E45" s="423"/>
      <c r="F45" s="343"/>
    </row>
    <row r="46" spans="1:9" ht="12.75">
      <c r="A46" s="64" t="s">
        <v>1462</v>
      </c>
      <c r="B46" s="62"/>
      <c r="C46" s="62"/>
      <c r="D46" s="62"/>
      <c r="E46" s="418"/>
      <c r="F46" s="344" t="s">
        <v>869</v>
      </c>
      <c r="G46" s="63"/>
      <c r="H46" s="63"/>
      <c r="I46" s="63"/>
    </row>
    <row r="47" spans="1:9" ht="12.75">
      <c r="A47" s="61" t="s">
        <v>554</v>
      </c>
      <c r="B47" s="62">
        <v>250493</v>
      </c>
      <c r="C47" s="397">
        <v>275894</v>
      </c>
      <c r="D47" s="397">
        <v>394777</v>
      </c>
      <c r="E47" s="427"/>
      <c r="F47" s="343" t="s">
        <v>1382</v>
      </c>
      <c r="G47" s="62"/>
      <c r="H47" s="62"/>
      <c r="I47" s="62"/>
    </row>
    <row r="48" spans="1:9" ht="12.75">
      <c r="A48" s="61" t="s">
        <v>555</v>
      </c>
      <c r="B48" s="62">
        <v>6793</v>
      </c>
      <c r="C48" s="62">
        <v>786429</v>
      </c>
      <c r="D48" s="397">
        <v>864817</v>
      </c>
      <c r="E48" s="427"/>
      <c r="F48" s="343" t="s">
        <v>1815</v>
      </c>
      <c r="G48" s="62"/>
      <c r="H48" s="62"/>
      <c r="I48" s="62">
        <v>386850</v>
      </c>
    </row>
    <row r="49" spans="1:9" ht="12.75">
      <c r="A49" s="61"/>
      <c r="B49" s="62"/>
      <c r="C49" s="62"/>
      <c r="D49" s="62"/>
      <c r="E49" s="418"/>
      <c r="F49" s="343" t="s">
        <v>1816</v>
      </c>
      <c r="G49" s="62"/>
      <c r="H49" s="62"/>
      <c r="I49" s="62">
        <v>87000</v>
      </c>
    </row>
    <row r="50" spans="1:9" ht="12.75">
      <c r="A50" s="61"/>
      <c r="B50" s="62"/>
      <c r="C50" s="62"/>
      <c r="D50" s="62"/>
      <c r="E50" s="418"/>
      <c r="F50" s="395" t="s">
        <v>1383</v>
      </c>
      <c r="G50" s="66"/>
      <c r="H50" s="66"/>
      <c r="I50" s="66">
        <f>SUM(I48:I49)</f>
        <v>473850</v>
      </c>
    </row>
    <row r="51" spans="1:9" ht="12.75">
      <c r="A51" s="61"/>
      <c r="B51" s="62"/>
      <c r="C51" s="62"/>
      <c r="D51" s="62"/>
      <c r="E51" s="418"/>
      <c r="F51" s="343" t="s">
        <v>1385</v>
      </c>
      <c r="G51" s="62"/>
      <c r="H51" s="62"/>
      <c r="I51" s="62">
        <v>48813</v>
      </c>
    </row>
    <row r="52" spans="1:9" ht="12.75">
      <c r="A52" s="64" t="s">
        <v>1444</v>
      </c>
      <c r="B52" s="63">
        <f>SUM(B47:B48)</f>
        <v>257286</v>
      </c>
      <c r="C52" s="63">
        <f>SUM(C47:C48)</f>
        <v>1062323</v>
      </c>
      <c r="D52" s="63">
        <f>SUM(D47:D48)</f>
        <v>1259594</v>
      </c>
      <c r="E52" s="426"/>
      <c r="F52" s="344" t="s">
        <v>1387</v>
      </c>
      <c r="G52" s="63">
        <f>G50+G51</f>
        <v>0</v>
      </c>
      <c r="H52" s="63">
        <f>H50+H51</f>
        <v>0</v>
      </c>
      <c r="I52" s="63">
        <f>I50+I51</f>
        <v>522663</v>
      </c>
    </row>
    <row r="53" spans="1:9" ht="25.5">
      <c r="A53" s="396" t="s">
        <v>1777</v>
      </c>
      <c r="B53" s="63"/>
      <c r="C53" s="63"/>
      <c r="D53" s="63">
        <f>D52+D43</f>
        <v>550743</v>
      </c>
      <c r="E53" s="426"/>
      <c r="F53" s="344"/>
      <c r="G53" s="63"/>
      <c r="H53" s="63"/>
      <c r="I53" s="63"/>
    </row>
    <row r="54" spans="1:9" ht="12.75">
      <c r="A54" s="61" t="s">
        <v>645</v>
      </c>
      <c r="B54" s="62"/>
      <c r="C54" s="62"/>
      <c r="D54" s="62"/>
      <c r="E54" s="418"/>
      <c r="F54" s="344"/>
      <c r="G54" s="89"/>
      <c r="H54" s="89"/>
      <c r="I54" s="89"/>
    </row>
    <row r="55" spans="1:9" ht="12.75">
      <c r="A55" s="61" t="s">
        <v>646</v>
      </c>
      <c r="B55" s="62"/>
      <c r="C55" s="62"/>
      <c r="D55" s="62"/>
      <c r="E55" s="418"/>
      <c r="F55" s="344"/>
      <c r="G55" s="89"/>
      <c r="H55" s="89"/>
      <c r="I55" s="89"/>
    </row>
    <row r="56" spans="1:9" ht="12.75">
      <c r="A56" s="64" t="s">
        <v>1442</v>
      </c>
      <c r="B56" s="62"/>
      <c r="C56" s="62"/>
      <c r="D56" s="62"/>
      <c r="E56" s="418"/>
      <c r="F56" s="344" t="s">
        <v>874</v>
      </c>
      <c r="G56" s="62"/>
      <c r="H56" s="62"/>
      <c r="I56" s="62"/>
    </row>
    <row r="57" spans="1:9" ht="12.75">
      <c r="A57" s="61" t="s">
        <v>1441</v>
      </c>
      <c r="B57" s="62">
        <v>9420</v>
      </c>
      <c r="C57" s="62">
        <v>9420</v>
      </c>
      <c r="D57" s="62">
        <v>9420</v>
      </c>
      <c r="E57" s="418"/>
      <c r="F57" s="343" t="s">
        <v>1384</v>
      </c>
      <c r="G57" s="62">
        <v>37500</v>
      </c>
      <c r="H57" s="62">
        <v>37500</v>
      </c>
      <c r="I57" s="62">
        <v>37500</v>
      </c>
    </row>
    <row r="58" spans="1:9" ht="12.75">
      <c r="A58" s="61" t="s">
        <v>1463</v>
      </c>
      <c r="B58" s="62">
        <v>22605</v>
      </c>
      <c r="C58" s="311"/>
      <c r="D58" s="311"/>
      <c r="E58" s="428"/>
      <c r="F58" s="343" t="s">
        <v>1386</v>
      </c>
      <c r="G58" s="61"/>
      <c r="H58" s="61"/>
      <c r="I58" s="61"/>
    </row>
    <row r="59" spans="1:9" ht="12.75">
      <c r="A59" s="64" t="s">
        <v>1388</v>
      </c>
      <c r="B59" s="63">
        <f>SUM(B57:B58)</f>
        <v>32025</v>
      </c>
      <c r="C59" s="63">
        <f>SUM(C57:C58)</f>
        <v>9420</v>
      </c>
      <c r="D59" s="63">
        <f>SUM(D57:D58)</f>
        <v>9420</v>
      </c>
      <c r="E59" s="426"/>
      <c r="F59" s="344" t="s">
        <v>1760</v>
      </c>
      <c r="G59" s="64">
        <f>SUM(G57:G58)</f>
        <v>37500</v>
      </c>
      <c r="H59" s="64">
        <f>SUM(H57:H58)</f>
        <v>37500</v>
      </c>
      <c r="I59" s="64">
        <f>SUM(I57:I58)</f>
        <v>37500</v>
      </c>
    </row>
    <row r="60" spans="1:9" ht="12.75">
      <c r="A60" s="64" t="s">
        <v>1443</v>
      </c>
      <c r="B60" s="63">
        <f>B42+B52+B59</f>
        <v>2254635</v>
      </c>
      <c r="C60" s="63">
        <f>C42+C52+C59</f>
        <v>3040550</v>
      </c>
      <c r="D60" s="63">
        <f>D42+D52+D59</f>
        <v>3444895</v>
      </c>
      <c r="E60" s="426"/>
      <c r="F60" s="344" t="s">
        <v>875</v>
      </c>
      <c r="G60" s="63">
        <f>G42+G59+G52</f>
        <v>1846791</v>
      </c>
      <c r="H60" s="63">
        <f>H42+H59+H52</f>
        <v>1780956</v>
      </c>
      <c r="I60" s="63">
        <f>I42+I59+I52</f>
        <v>3444895</v>
      </c>
    </row>
    <row r="61" spans="1:9" ht="12.75">
      <c r="A61" s="89"/>
      <c r="B61" s="122"/>
      <c r="C61" s="122"/>
      <c r="D61" s="122"/>
      <c r="E61" s="122"/>
      <c r="F61" s="89"/>
      <c r="G61" s="122"/>
      <c r="H61" s="122"/>
      <c r="I61" s="122"/>
    </row>
    <row r="62" spans="2:5" ht="12.75">
      <c r="B62" s="123"/>
      <c r="C62" s="123"/>
      <c r="D62" s="123"/>
      <c r="E62" s="123"/>
    </row>
    <row r="63" spans="2:5" ht="12.75">
      <c r="B63" s="123"/>
      <c r="C63" s="123"/>
      <c r="D63" s="123"/>
      <c r="E63" s="123"/>
    </row>
    <row r="64" spans="2:5" ht="12.75">
      <c r="B64" s="123"/>
      <c r="C64" s="123"/>
      <c r="D64" s="123"/>
      <c r="E64" s="123"/>
    </row>
    <row r="65" spans="2:5" ht="12.75">
      <c r="B65" s="123"/>
      <c r="C65" s="123"/>
      <c r="D65" s="123"/>
      <c r="E65" s="123"/>
    </row>
    <row r="66" spans="2:5" ht="12.75">
      <c r="B66" s="123"/>
      <c r="C66" s="123"/>
      <c r="D66" s="123"/>
      <c r="E66" s="123"/>
    </row>
    <row r="67" spans="2:5" ht="12.75">
      <c r="B67" s="123"/>
      <c r="C67" s="123"/>
      <c r="D67" s="123"/>
      <c r="E67" s="123"/>
    </row>
    <row r="68" spans="2:5" ht="12.75">
      <c r="B68" s="123"/>
      <c r="C68" s="123"/>
      <c r="D68" s="123"/>
      <c r="E68" s="123"/>
    </row>
    <row r="69" spans="2:5" ht="12.75">
      <c r="B69" s="123"/>
      <c r="C69" s="123"/>
      <c r="D69" s="123"/>
      <c r="E69" s="123"/>
    </row>
    <row r="70" spans="2:5" ht="12.75">
      <c r="B70" s="123"/>
      <c r="C70" s="123"/>
      <c r="D70" s="123"/>
      <c r="E70" s="123"/>
    </row>
    <row r="71" spans="2:5" ht="12.75">
      <c r="B71" s="123"/>
      <c r="C71" s="123"/>
      <c r="D71" s="123"/>
      <c r="E71" s="123"/>
    </row>
  </sheetData>
  <mergeCells count="6">
    <mergeCell ref="A6:I6"/>
    <mergeCell ref="A3:I3"/>
    <mergeCell ref="H1:I1"/>
    <mergeCell ref="A2:I2"/>
    <mergeCell ref="A4:I4"/>
    <mergeCell ref="A5:I5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4">
      <selection activeCell="A1" sqref="A1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523</v>
      </c>
      <c r="H1" s="498"/>
    </row>
    <row r="2" spans="1:10" s="305" customFormat="1" ht="12.75">
      <c r="A2" s="496" t="s">
        <v>1197</v>
      </c>
      <c r="B2" s="497"/>
      <c r="C2" s="497"/>
      <c r="D2" s="497"/>
      <c r="E2" s="497"/>
      <c r="F2" s="497"/>
      <c r="G2" s="497"/>
      <c r="H2" s="497"/>
      <c r="I2" s="367"/>
      <c r="J2" s="367"/>
    </row>
    <row r="3" spans="1:10" s="305" customFormat="1" ht="12.75">
      <c r="A3" s="538" t="s">
        <v>683</v>
      </c>
      <c r="B3" s="538"/>
      <c r="C3" s="538"/>
      <c r="D3" s="538"/>
      <c r="E3" s="538"/>
      <c r="F3" s="538"/>
      <c r="G3" s="538"/>
      <c r="H3" s="538"/>
      <c r="I3" s="367"/>
      <c r="J3" s="367"/>
    </row>
    <row r="4" spans="1:10" s="305" customFormat="1" ht="12.75">
      <c r="A4" s="496" t="s">
        <v>1144</v>
      </c>
      <c r="B4" s="497"/>
      <c r="C4" s="497"/>
      <c r="D4" s="497"/>
      <c r="E4" s="497"/>
      <c r="F4" s="497"/>
      <c r="G4" s="497"/>
      <c r="H4" s="497"/>
      <c r="I4" s="367"/>
      <c r="J4" s="367"/>
    </row>
    <row r="5" spans="1:10" s="305" customFormat="1" ht="12.75">
      <c r="A5" s="496" t="s">
        <v>244</v>
      </c>
      <c r="B5" s="497"/>
      <c r="C5" s="497"/>
      <c r="D5" s="497"/>
      <c r="E5" s="497"/>
      <c r="F5" s="497"/>
      <c r="G5" s="497"/>
      <c r="H5" s="497"/>
      <c r="I5" s="367"/>
      <c r="J5" s="367"/>
    </row>
    <row r="6" spans="1:10" s="305" customFormat="1" ht="12.75">
      <c r="A6" s="496" t="s">
        <v>1327</v>
      </c>
      <c r="B6" s="497"/>
      <c r="C6" s="497"/>
      <c r="D6" s="497"/>
      <c r="E6" s="497"/>
      <c r="F6" s="497"/>
      <c r="G6" s="497"/>
      <c r="H6" s="497"/>
      <c r="I6" s="367"/>
      <c r="J6" s="367"/>
    </row>
    <row r="7" spans="1:8" s="341" customFormat="1" ht="25.5">
      <c r="A7" s="57" t="s">
        <v>623</v>
      </c>
      <c r="B7" s="7" t="s">
        <v>1647</v>
      </c>
      <c r="C7" s="7" t="s">
        <v>245</v>
      </c>
      <c r="D7" s="171" t="s">
        <v>246</v>
      </c>
      <c r="E7" s="57" t="s">
        <v>624</v>
      </c>
      <c r="F7" s="7" t="s">
        <v>1647</v>
      </c>
      <c r="G7" s="7" t="s">
        <v>245</v>
      </c>
      <c r="H7" s="7" t="s">
        <v>246</v>
      </c>
    </row>
    <row r="8" spans="1:8" ht="12.75">
      <c r="A8" s="173" t="s">
        <v>247</v>
      </c>
      <c r="B8" s="77"/>
      <c r="C8" s="77"/>
      <c r="D8" s="353"/>
      <c r="E8" s="342" t="s">
        <v>264</v>
      </c>
      <c r="F8" s="77"/>
      <c r="G8" s="77"/>
      <c r="H8" s="77"/>
    </row>
    <row r="9" spans="1:8" ht="12.75">
      <c r="A9" s="61" t="s">
        <v>248</v>
      </c>
      <c r="B9" s="398">
        <f>'püim-Gamesz'!B9+'püim-Bibó'!B9+'püim-Illyés'!B9+'püim-Óvoda'!B9+'püim-TASZII'!B9+'püim-Művkp'!B9</f>
        <v>142173</v>
      </c>
      <c r="C9" s="398">
        <f>'püim-Gamesz'!C9+'püim-Bibó'!C9+'püim-Illyés'!C9+'püim-Óvoda'!C9+'püim-TASZII'!C9+'püim-Művkp'!C9</f>
        <v>212221</v>
      </c>
      <c r="D9" s="398">
        <f>'püim-Gamesz'!D9+'püim-Bibó'!D9+'püim-Illyés'!D9+'püim-Óvoda'!D9+'püim-TASZII'!D9+'püim-Művkp'!D9</f>
        <v>194165</v>
      </c>
      <c r="E9" s="343" t="s">
        <v>265</v>
      </c>
      <c r="F9" s="398">
        <f>'püim-Gamesz'!F9+'püim-Bibó'!F9+'püim-Illyés'!F9+'püim-Óvoda'!F9+'püim-TASZII'!F9+'püim-Művkp'!F9</f>
        <v>669669</v>
      </c>
      <c r="G9" s="398">
        <f>'püim-Gamesz'!G9+'püim-Bibó'!G9+'püim-Illyés'!G9+'püim-Óvoda'!G9+'püim-TASZII'!G9+'püim-Művkp'!G9</f>
        <v>637448</v>
      </c>
      <c r="H9" s="398">
        <f>'püim-Gamesz'!H9+'püim-Bibó'!H9+'püim-Illyés'!H9+'püim-Óvoda'!H9+'püim-TASZII'!H9+'püim-Művkp'!H9</f>
        <v>626025</v>
      </c>
    </row>
    <row r="10" spans="1:8" ht="12.75">
      <c r="A10" s="61" t="s">
        <v>249</v>
      </c>
      <c r="B10" s="398"/>
      <c r="C10" s="398"/>
      <c r="D10" s="398"/>
      <c r="E10" s="343" t="s">
        <v>266</v>
      </c>
      <c r="F10" s="398">
        <f>'püim-Gamesz'!F10+'püim-Bibó'!F10+'püim-Illyés'!F10+'püim-Óvoda'!F10+'püim-TASZII'!F10+'püim-Művkp'!F10</f>
        <v>191652</v>
      </c>
      <c r="G10" s="398">
        <f>'püim-Gamesz'!G10+'püim-Bibó'!G10+'püim-Illyés'!G10+'püim-Óvoda'!G10+'püim-TASZII'!G10+'püim-Művkp'!G10</f>
        <v>171981</v>
      </c>
      <c r="H10" s="398">
        <f>'püim-Gamesz'!H10+'püim-Bibó'!H10+'püim-Illyés'!H10+'püim-Óvoda'!H10+'püim-TASZII'!H10+'püim-Művkp'!H10</f>
        <v>146892</v>
      </c>
    </row>
    <row r="11" spans="1:8" ht="12.75">
      <c r="A11" s="61" t="s">
        <v>250</v>
      </c>
      <c r="B11" s="398"/>
      <c r="C11" s="398"/>
      <c r="D11" s="398"/>
      <c r="E11" s="343" t="s">
        <v>1873</v>
      </c>
      <c r="F11" s="398">
        <f>'püim-Gamesz'!F11+'püim-Bibó'!F11+'püim-Illyés'!F11+'püim-Óvoda'!F11+'püim-TASZII'!F11+'püim-Művkp'!F11</f>
        <v>274045</v>
      </c>
      <c r="G11" s="398">
        <f>'püim-Gamesz'!G11+'püim-Bibó'!G11+'püim-Illyés'!G11+'püim-Óvoda'!G11+'püim-TASZII'!G11+'püim-Művkp'!G11</f>
        <v>321104</v>
      </c>
      <c r="H11" s="398">
        <f>'püim-Gamesz'!H11+'püim-Bibó'!H11+'püim-Illyés'!H11+'püim-Óvoda'!H11+'püim-TASZII'!H11+'püim-Művkp'!H11</f>
        <v>296921</v>
      </c>
    </row>
    <row r="12" spans="1:8" ht="12.75">
      <c r="A12" s="61" t="s">
        <v>251</v>
      </c>
      <c r="B12" s="398"/>
      <c r="C12" s="398"/>
      <c r="D12" s="398"/>
      <c r="E12" s="343" t="s">
        <v>1765</v>
      </c>
      <c r="F12" s="398"/>
      <c r="G12" s="398"/>
      <c r="H12" s="398"/>
    </row>
    <row r="13" spans="1:8" ht="12.75">
      <c r="A13" s="61" t="s">
        <v>252</v>
      </c>
      <c r="B13" s="398">
        <f>'püim-Gamesz'!B13+'püim-Bibó'!B13+'püim-Illyés'!B13+'püim-Óvoda'!B13+'püim-TASZII'!B13+'püim-Művkp'!B13</f>
        <v>20722</v>
      </c>
      <c r="C13" s="398">
        <f>'püim-Gamesz'!C13+'püim-Bibó'!C13+'püim-Illyés'!C13+'püim-Óvoda'!C13+'püim-TASZII'!C13+'püim-Művkp'!C13</f>
        <v>22353</v>
      </c>
      <c r="D13" s="398">
        <f>'püim-Gamesz'!D13+'püim-Bibó'!D13+'püim-Illyés'!D13+'püim-Óvoda'!D13+'püim-TASZII'!D13+'püim-Művkp'!D13</f>
        <v>15434</v>
      </c>
      <c r="E13" s="343" t="s">
        <v>1874</v>
      </c>
      <c r="F13" s="398">
        <f>'püim-Gamesz'!F13+'püim-Bibó'!F13+'püim-Illyés'!F13+'püim-Óvoda'!F13+'püim-TASZII'!F13+'püim-Művkp'!F13</f>
        <v>100</v>
      </c>
      <c r="G13" s="398">
        <f>'püim-Gamesz'!G13+'püim-Bibó'!G13+'püim-Illyés'!G13+'püim-Óvoda'!G13+'püim-TASZII'!G13+'püim-Művkp'!G13</f>
        <v>2719</v>
      </c>
      <c r="H13" s="398"/>
    </row>
    <row r="14" spans="1:8" ht="12.75">
      <c r="A14" s="61" t="s">
        <v>253</v>
      </c>
      <c r="B14" s="398">
        <f>'püim-Gamesz'!B14+'püim-Bibó'!B14+'püim-Illyés'!B14+'püim-Óvoda'!B14+'püim-TASZII'!B14+'püim-Művkp'!B14</f>
        <v>4444</v>
      </c>
      <c r="C14" s="398">
        <f>'püim-Gamesz'!C14+'püim-Bibó'!C14+'püim-Illyés'!C14+'püim-Óvoda'!C14+'püim-TASZII'!C14+'püim-Művkp'!C14</f>
        <v>8978</v>
      </c>
      <c r="D14" s="398">
        <f>'püim-Gamesz'!D14+'püim-Bibó'!D14+'püim-Illyés'!D14+'püim-Óvoda'!D14+'püim-TASZII'!D14+'püim-Művkp'!D14</f>
        <v>3500</v>
      </c>
      <c r="E14" s="343" t="s">
        <v>1875</v>
      </c>
      <c r="F14" s="398"/>
      <c r="G14" s="398"/>
      <c r="H14" s="398"/>
    </row>
    <row r="15" spans="1:8" ht="12.75">
      <c r="A15" s="119" t="s">
        <v>878</v>
      </c>
      <c r="B15" s="398">
        <f>'püim-Gamesz'!B15+'püim-Bibó'!B15+'püim-Illyés'!B15+'püim-Óvoda'!B15+'püim-TASZII'!B15+'püim-Művkp'!B15</f>
        <v>971034</v>
      </c>
      <c r="C15" s="398">
        <f>'püim-Gamesz'!C15+'püim-Bibó'!C15+'püim-Illyés'!C15+'püim-Óvoda'!C15+'püim-TASZII'!C15+'püim-Művkp'!C15</f>
        <v>901460</v>
      </c>
      <c r="D15" s="398">
        <f>'püim-Gamesz'!D15+'püim-Bibó'!D15+'püim-Illyés'!D15+'püim-Óvoda'!D15+'püim-TASZII'!D15+'püim-Művkp'!D15</f>
        <v>849949</v>
      </c>
      <c r="E15" s="343" t="s">
        <v>1876</v>
      </c>
      <c r="F15" s="398">
        <f>'püim-Gamesz'!F15+'püim-Bibó'!F15+'püim-Illyés'!F15+'püim-Óvoda'!F15+'püim-TASZII'!F15+'püim-Művkp'!F15</f>
        <v>2439</v>
      </c>
      <c r="G15" s="398">
        <f>'püim-Gamesz'!G15+'püim-Bibó'!G15+'püim-Illyés'!G15+'püim-Óvoda'!G15+'püim-TASZII'!G15+'püim-Művkp'!G15</f>
        <v>2182</v>
      </c>
      <c r="H15" s="398">
        <f>'püim-Gamesz'!H15+'püim-Bibó'!H15+'püim-Illyés'!H15+'püim-Óvoda'!H15+'püim-TASZII'!H15+'püim-Művkp'!H15</f>
        <v>2500</v>
      </c>
    </row>
    <row r="16" spans="1:8" s="346" customFormat="1" ht="13.5">
      <c r="A16" s="119" t="s">
        <v>375</v>
      </c>
      <c r="B16" s="398">
        <f>'püim-Gamesz'!B16+'püim-Bibó'!B16+'püim-Illyés'!B16+'püim-Óvoda'!B16+'püim-TASZII'!B16+'püim-Művkp'!B16</f>
        <v>278974</v>
      </c>
      <c r="C16" s="398">
        <f>'püim-Gamesz'!C16+'püim-Bibó'!C16+'püim-Illyés'!C16+'püim-Óvoda'!C16+'püim-TASZII'!C16+'püim-Művkp'!C16</f>
        <v>278476</v>
      </c>
      <c r="D16" s="398">
        <f>'püim-Gamesz'!D16+'püim-Bibó'!D16+'püim-Illyés'!D16+'püim-Óvoda'!D16+'püim-TASZII'!D16+'püim-Művkp'!D16</f>
        <v>247483</v>
      </c>
      <c r="E16" s="343" t="s">
        <v>1877</v>
      </c>
      <c r="F16" s="398"/>
      <c r="G16" s="398"/>
      <c r="H16" s="398"/>
    </row>
    <row r="17" spans="1:8" ht="12.75">
      <c r="A17" s="406" t="s">
        <v>376</v>
      </c>
      <c r="B17" s="398">
        <f>'püim-Gamesz'!B17+'püim-Bibó'!B17+'püim-Illyés'!B17+'püim-Óvoda'!B17+'püim-TASZII'!B17+'püim-Művkp'!B17</f>
        <v>36640</v>
      </c>
      <c r="C17" s="398">
        <f>'püim-Gamesz'!C17+'püim-Bibó'!C17+'püim-Illyés'!C17+'püim-Óvoda'!C17+'püim-TASZII'!C17+'püim-Művkp'!C17</f>
        <v>39658</v>
      </c>
      <c r="D17" s="398">
        <f>'püim-Gamesz'!D17+'püim-Bibó'!D17+'püim-Illyés'!D17+'püim-Óvoda'!D17+'püim-TASZII'!D17+'püim-Művkp'!D17</f>
        <v>36924</v>
      </c>
      <c r="E17" s="343"/>
      <c r="F17" s="398"/>
      <c r="G17" s="398"/>
      <c r="H17" s="398"/>
    </row>
    <row r="18" spans="1:8" ht="12.75">
      <c r="A18" s="119" t="s">
        <v>377</v>
      </c>
      <c r="B18" s="398">
        <f>'püim-Gamesz'!B18+'püim-Bibó'!B18+'püim-Illyés'!B18+'püim-Óvoda'!B18+'püim-TASZII'!B18+'püim-Művkp'!B18</f>
        <v>655420</v>
      </c>
      <c r="C18" s="398">
        <f>'püim-Gamesz'!C18+'püim-Bibó'!C18+'püim-Illyés'!C18+'püim-Óvoda'!C18+'püim-TASZII'!C18+'püim-Művkp'!C18</f>
        <v>583326</v>
      </c>
      <c r="D18" s="398">
        <f>'püim-Gamesz'!D18+'püim-Bibó'!D18+'püim-Illyés'!D18+'püim-Óvoda'!D18+'püim-TASZII'!D18+'püim-Művkp'!D18</f>
        <v>565542</v>
      </c>
      <c r="E18" s="343"/>
      <c r="F18" s="398"/>
      <c r="G18" s="398"/>
      <c r="H18" s="398"/>
    </row>
    <row r="19" spans="1:8" ht="12.75">
      <c r="A19" s="65" t="s">
        <v>254</v>
      </c>
      <c r="B19" s="410">
        <f>'püim-Gamesz'!B19+'püim-Bibó'!B19+'püim-Illyés'!B19+'püim-Óvoda'!B19+'püim-TASZII'!B19+'püim-Művkp'!B19</f>
        <v>996200</v>
      </c>
      <c r="C19" s="410">
        <f>'püim-Gamesz'!C19+'püim-Bibó'!C19+'püim-Illyés'!C19+'püim-Óvoda'!C19+'püim-TASZII'!C19+'püim-Művkp'!C19</f>
        <v>932791</v>
      </c>
      <c r="D19" s="410">
        <f>'püim-Gamesz'!D19+'püim-Bibó'!D19+'püim-Illyés'!D19+'püim-Óvoda'!D19+'püim-TASZII'!D19+'püim-Művkp'!D19</f>
        <v>868883</v>
      </c>
      <c r="E19" s="343"/>
      <c r="F19" s="398"/>
      <c r="G19" s="398"/>
      <c r="H19" s="398"/>
    </row>
    <row r="20" spans="1:8" s="89" customFormat="1" ht="13.5">
      <c r="A20" s="392" t="s">
        <v>255</v>
      </c>
      <c r="B20" s="409">
        <f>'püim-Gamesz'!B20+'püim-Bibó'!B20+'püim-Illyés'!B20+'püim-Óvoda'!B20+'püim-TASZII'!B20+'püim-Művkp'!B20</f>
        <v>1138373</v>
      </c>
      <c r="C20" s="409">
        <f>'püim-Gamesz'!C20+'püim-Bibó'!C20+'püim-Illyés'!C20+'püim-Óvoda'!C20+'püim-TASZII'!C20+'püim-Művkp'!C20</f>
        <v>1145012</v>
      </c>
      <c r="D20" s="409">
        <f>'püim-Gamesz'!D20+'püim-Bibó'!D20+'püim-Illyés'!D20+'püim-Óvoda'!D20+'püim-TASZII'!D20+'püim-Művkp'!D20</f>
        <v>1063048</v>
      </c>
      <c r="E20" s="394" t="s">
        <v>1901</v>
      </c>
      <c r="F20" s="409">
        <f>'püim-Gamesz'!F20+'püim-Bibó'!F20+'püim-Illyés'!F20+'püim-Óvoda'!F20+'püim-TASZII'!F20+'püim-Művkp'!F20</f>
        <v>1137905</v>
      </c>
      <c r="G20" s="409">
        <f>'püim-Gamesz'!G20+'püim-Bibó'!G20+'püim-Illyés'!G20+'püim-Óvoda'!G20+'püim-TASZII'!G20+'püim-Művkp'!G20</f>
        <v>1135434</v>
      </c>
      <c r="H20" s="409">
        <f>'püim-Gamesz'!H20+'püim-Bibó'!H20+'püim-Illyés'!H20+'püim-Óvoda'!H20+'püim-TASZII'!H20+'püim-Művkp'!H20</f>
        <v>1072338</v>
      </c>
    </row>
    <row r="21" spans="1:8" s="89" customFormat="1" ht="12.75">
      <c r="A21" s="64" t="s">
        <v>256</v>
      </c>
      <c r="B21" s="408"/>
      <c r="C21" s="408"/>
      <c r="D21" s="408"/>
      <c r="E21" s="344" t="s">
        <v>1879</v>
      </c>
      <c r="F21" s="408"/>
      <c r="G21" s="408"/>
      <c r="H21" s="408"/>
    </row>
    <row r="22" spans="1:8" ht="12.75">
      <c r="A22" s="61" t="s">
        <v>257</v>
      </c>
      <c r="B22" s="398">
        <f>'püim-Gamesz'!B22+'püim-Bibó'!B22+'püim-Illyés'!B22+'püim-Óvoda'!B22+'püim-TASZII'!B22+'püim-Művkp'!B22</f>
        <v>833</v>
      </c>
      <c r="C22" s="398"/>
      <c r="D22" s="398"/>
      <c r="E22" s="343" t="s">
        <v>1880</v>
      </c>
      <c r="F22" s="398">
        <f>'püim-Gamesz'!F22+'püim-Bibó'!F22+'püim-Illyés'!F22+'püim-Óvoda'!F22+'püim-TASZII'!F22+'püim-Művkp'!F22</f>
        <v>499</v>
      </c>
      <c r="G22" s="398"/>
      <c r="H22" s="398"/>
    </row>
    <row r="23" spans="1:8" ht="12.75">
      <c r="A23" s="61" t="s">
        <v>258</v>
      </c>
      <c r="B23" s="398"/>
      <c r="C23" s="398"/>
      <c r="D23" s="398"/>
      <c r="E23" s="343" t="s">
        <v>1881</v>
      </c>
      <c r="F23" s="398">
        <f>'püim-Gamesz'!F23+'püim-Bibó'!F23+'püim-Illyés'!F23+'püim-Óvoda'!F23+'püim-TASZII'!F23+'püim-Művkp'!F23</f>
        <v>29724</v>
      </c>
      <c r="G23" s="398">
        <f>'püim-Gamesz'!G23+'püim-Bibó'!G23+'püim-Illyés'!G23+'püim-Óvoda'!G23+'püim-TASZII'!G23+'püim-Művkp'!G23</f>
        <v>9420</v>
      </c>
      <c r="H23" s="398"/>
    </row>
    <row r="24" spans="1:8" ht="12.75">
      <c r="A24" s="61" t="s">
        <v>259</v>
      </c>
      <c r="B24" s="398"/>
      <c r="C24" s="398"/>
      <c r="D24" s="398"/>
      <c r="E24" s="343" t="s">
        <v>1882</v>
      </c>
      <c r="F24" s="398">
        <f>'püim-Gamesz'!F24+'püim-Bibó'!F24+'püim-Illyés'!F24+'püim-Óvoda'!F24+'püim-TASZII'!F24+'püim-Művkp'!F24</f>
        <v>4641</v>
      </c>
      <c r="G24" s="398">
        <f>'püim-Gamesz'!G24+'püim-Bibó'!G24+'püim-Illyés'!G24+'püim-Óvoda'!G24+'püim-TASZII'!G24+'püim-Művkp'!G24</f>
        <v>1832</v>
      </c>
      <c r="H24" s="398"/>
    </row>
    <row r="25" spans="1:8" s="346" customFormat="1" ht="13.5">
      <c r="A25" s="61" t="s">
        <v>260</v>
      </c>
      <c r="B25" s="398"/>
      <c r="C25" s="398"/>
      <c r="D25" s="398"/>
      <c r="E25" s="343" t="s">
        <v>1883</v>
      </c>
      <c r="F25" s="398"/>
      <c r="G25" s="398"/>
      <c r="H25" s="398"/>
    </row>
    <row r="26" spans="1:8" ht="12.75">
      <c r="A26" s="61" t="s">
        <v>261</v>
      </c>
      <c r="B26" s="398">
        <f>'püim-Gamesz'!B26+'püim-Bibó'!B26+'püim-Illyés'!B26+'püim-Óvoda'!B26+'püim-TASZII'!B26+'püim-Művkp'!B26</f>
        <v>3032</v>
      </c>
      <c r="C26" s="398"/>
      <c r="D26" s="398"/>
      <c r="E26" s="343" t="s">
        <v>1884</v>
      </c>
      <c r="F26" s="398"/>
      <c r="G26" s="398"/>
      <c r="H26" s="398"/>
    </row>
    <row r="27" spans="1:8" s="89" customFormat="1" ht="12.75">
      <c r="A27" s="119" t="s">
        <v>879</v>
      </c>
      <c r="B27" s="398">
        <f>'püim-Gamesz'!B27+'püim-Bibó'!B27+'püim-Illyés'!B27+'püim-Óvoda'!B27+'püim-TASZII'!B27+'püim-Művkp'!B27</f>
        <v>27483</v>
      </c>
      <c r="C27" s="398">
        <f>'püim-Gamesz'!C27+'püim-Bibó'!C27+'püim-Illyés'!C27+'püim-Óvoda'!C27+'püim-TASZII'!C27+'püim-Művkp'!C27</f>
        <v>9420</v>
      </c>
      <c r="D27" s="398"/>
      <c r="E27" s="343"/>
      <c r="F27" s="398"/>
      <c r="G27" s="398"/>
      <c r="H27" s="398"/>
    </row>
    <row r="28" spans="1:8" s="89" customFormat="1" ht="13.5">
      <c r="A28" s="392" t="s">
        <v>66</v>
      </c>
      <c r="B28" s="409">
        <f>'püim-Gamesz'!B28+'püim-Bibó'!B28+'püim-Illyés'!B28+'püim-Óvoda'!B28+'püim-TASZII'!B28+'püim-Művkp'!B28</f>
        <v>31348</v>
      </c>
      <c r="C28" s="409">
        <f>'püim-Gamesz'!C28+'püim-Bibó'!C28+'püim-Illyés'!C28+'püim-Óvoda'!C28+'püim-TASZII'!C28+'püim-Művkp'!C28</f>
        <v>9420</v>
      </c>
      <c r="D28" s="409"/>
      <c r="E28" s="394" t="s">
        <v>701</v>
      </c>
      <c r="F28" s="409">
        <f>'püim-Gamesz'!F28+'püim-Bibó'!F28+'püim-Illyés'!F28+'püim-Óvoda'!F28+'püim-TASZII'!F28+'püim-Művkp'!F28</f>
        <v>34864</v>
      </c>
      <c r="G28" s="409">
        <f>'püim-Gamesz'!G28+'püim-Bibó'!G28+'püim-Illyés'!G28+'püim-Óvoda'!G28+'püim-TASZII'!G28+'püim-Művkp'!G28</f>
        <v>11252</v>
      </c>
      <c r="H28" s="409"/>
    </row>
    <row r="29" spans="1:8" s="89" customFormat="1" ht="12.75">
      <c r="A29" s="64" t="s">
        <v>1878</v>
      </c>
      <c r="B29" s="408">
        <f>'püim-Gamesz'!B29+'püim-Bibó'!B29+'püim-Illyés'!B29+'püim-Óvoda'!B29+'püim-TASZII'!B29+'püim-Művkp'!B29</f>
        <v>1169721</v>
      </c>
      <c r="C29" s="408">
        <f>'püim-Gamesz'!C29+'püim-Bibó'!C29+'püim-Illyés'!C29+'püim-Óvoda'!C29+'püim-TASZII'!C29+'püim-Művkp'!C29</f>
        <v>1154432</v>
      </c>
      <c r="D29" s="408">
        <f>'püim-Gamesz'!D29+'püim-Bibó'!D29+'püim-Illyés'!D29+'püim-Óvoda'!D29+'püim-TASZII'!D29+'püim-Művkp'!D29</f>
        <v>1063048</v>
      </c>
      <c r="E29" s="344" t="s">
        <v>1885</v>
      </c>
      <c r="F29" s="408">
        <f>'püim-Gamesz'!F29+'püim-Bibó'!F29+'püim-Illyés'!F29+'püim-Óvoda'!F29+'püim-TASZII'!F29+'püim-Művkp'!F29</f>
        <v>1172769</v>
      </c>
      <c r="G29" s="408">
        <f>'püim-Gamesz'!G29+'püim-Bibó'!G29+'püim-Illyés'!G29+'püim-Óvoda'!G29+'püim-TASZII'!G29+'püim-Művkp'!G29</f>
        <v>1146686</v>
      </c>
      <c r="H29" s="408">
        <f>'püim-Gamesz'!H29+'püim-Bibó'!H29+'püim-Illyés'!H29+'püim-Óvoda'!H29+'püim-TASZII'!H29+'püim-Művkp'!H29</f>
        <v>1072338</v>
      </c>
    </row>
    <row r="30" spans="1:8" s="89" customFormat="1" ht="12.75">
      <c r="A30" s="64" t="s">
        <v>203</v>
      </c>
      <c r="B30" s="408">
        <f>'püim-Gamesz'!B30+'püim-Bibó'!B30+'püim-Illyés'!B30+'püim-Óvoda'!B30+'püim-TASZII'!B30+'püim-Művkp'!B30</f>
        <v>-3048</v>
      </c>
      <c r="C30" s="408">
        <f>'püim-Gamesz'!C30+'püim-Bibó'!C30+'püim-Illyés'!C30+'püim-Óvoda'!C30+'püim-TASZII'!C30+'püim-Művkp'!C30</f>
        <v>7746</v>
      </c>
      <c r="D30" s="408">
        <f>'püim-Gamesz'!D30+'püim-Bibó'!D30+'püim-Illyés'!D30+'püim-Óvoda'!D30+'püim-TASZII'!D30+'püim-Művkp'!D30</f>
        <v>-9290</v>
      </c>
      <c r="E30" s="344"/>
      <c r="F30" s="408"/>
      <c r="G30" s="408"/>
      <c r="H30" s="408"/>
    </row>
    <row r="31" spans="1:8" ht="13.5">
      <c r="A31" s="17" t="s">
        <v>674</v>
      </c>
      <c r="B31" s="409"/>
      <c r="C31" s="409"/>
      <c r="D31" s="409"/>
      <c r="E31" s="343"/>
      <c r="F31" s="398"/>
      <c r="G31" s="398"/>
      <c r="H31" s="398"/>
    </row>
    <row r="32" spans="1:8" ht="13.5">
      <c r="A32" s="17" t="s">
        <v>883</v>
      </c>
      <c r="B32" s="409"/>
      <c r="C32" s="409"/>
      <c r="D32" s="409"/>
      <c r="E32" s="343"/>
      <c r="F32" s="398"/>
      <c r="G32" s="398"/>
      <c r="H32" s="398"/>
    </row>
    <row r="33" spans="1:8" ht="13.5">
      <c r="A33" s="64" t="s">
        <v>1462</v>
      </c>
      <c r="B33" s="409"/>
      <c r="C33" s="409"/>
      <c r="D33" s="409"/>
      <c r="E33" s="344" t="s">
        <v>869</v>
      </c>
      <c r="F33" s="398"/>
      <c r="G33" s="398"/>
      <c r="H33" s="398"/>
    </row>
    <row r="34" spans="1:8" ht="12.75">
      <c r="A34" s="61" t="s">
        <v>554</v>
      </c>
      <c r="B34" s="398">
        <f>'püim-Gamesz'!B34+'püim-Bibó'!B34+'püim-Illyés'!B34+'püim-Óvoda'!B34+'püim-TASZII'!B34+'püim-Művkp'!B34</f>
        <v>8041</v>
      </c>
      <c r="C34" s="398">
        <f>'püim-Gamesz'!C34+'püim-Bibó'!C34+'püim-Illyés'!C34+'püim-Óvoda'!C34+'püim-TASZII'!C34+'püim-Művkp'!C34</f>
        <v>8509</v>
      </c>
      <c r="D34" s="398">
        <f>'püim-Gamesz'!D34+'püim-Bibó'!D34+'püim-Illyés'!D34+'püim-Óvoda'!D34+'püim-TASZII'!D34+'püim-Művkp'!D34</f>
        <v>9290</v>
      </c>
      <c r="E34" s="343" t="s">
        <v>1382</v>
      </c>
      <c r="F34" s="398"/>
      <c r="G34" s="398"/>
      <c r="H34" s="398"/>
    </row>
    <row r="35" spans="1:8" ht="12.75">
      <c r="A35" s="61" t="s">
        <v>555</v>
      </c>
      <c r="B35" s="398">
        <f>'püim-Gamesz'!B35+'püim-Bibó'!B35+'püim-Illyés'!B35+'püim-Óvoda'!B35+'püim-TASZII'!B35+'püim-Művkp'!B35</f>
        <v>5348</v>
      </c>
      <c r="C35" s="398">
        <f>'püim-Gamesz'!C35+'püim-Bibó'!C35+'püim-Illyés'!C35+'püim-Óvoda'!C35+'püim-TASZII'!C35+'püim-Művkp'!C35</f>
        <v>1832</v>
      </c>
      <c r="D35" s="398"/>
      <c r="E35" s="343" t="s">
        <v>1815</v>
      </c>
      <c r="F35" s="398"/>
      <c r="G35" s="398"/>
      <c r="H35" s="398"/>
    </row>
    <row r="36" spans="1:8" ht="13.5">
      <c r="A36" s="61"/>
      <c r="B36" s="409"/>
      <c r="C36" s="409"/>
      <c r="D36" s="409"/>
      <c r="E36" s="343" t="s">
        <v>1816</v>
      </c>
      <c r="F36" s="398"/>
      <c r="G36" s="398"/>
      <c r="H36" s="398"/>
    </row>
    <row r="37" spans="1:8" ht="13.5">
      <c r="A37" s="61"/>
      <c r="B37" s="409"/>
      <c r="C37" s="409"/>
      <c r="D37" s="409"/>
      <c r="E37" s="395" t="s">
        <v>1383</v>
      </c>
      <c r="F37" s="398"/>
      <c r="G37" s="398"/>
      <c r="H37" s="398"/>
    </row>
    <row r="38" spans="1:8" s="89" customFormat="1" ht="13.5">
      <c r="A38" s="61"/>
      <c r="B38" s="409"/>
      <c r="C38" s="409"/>
      <c r="D38" s="409"/>
      <c r="E38" s="343" t="s">
        <v>1385</v>
      </c>
      <c r="F38" s="398"/>
      <c r="G38" s="398"/>
      <c r="H38" s="398"/>
    </row>
    <row r="39" spans="1:8" s="89" customFormat="1" ht="12.75">
      <c r="A39" s="64" t="s">
        <v>1444</v>
      </c>
      <c r="B39" s="408">
        <f>'püim-Gamesz'!B39+'püim-Bibó'!B39+'püim-Illyés'!B39+'püim-Óvoda'!B39+'püim-TASZII'!B39+'püim-Művkp'!B39</f>
        <v>13389</v>
      </c>
      <c r="C39" s="408">
        <f>'püim-Gamesz'!C39+'püim-Bibó'!C39+'püim-Illyés'!C39+'püim-Óvoda'!C39+'püim-TASZII'!C39+'püim-Művkp'!C39</f>
        <v>10341</v>
      </c>
      <c r="D39" s="408">
        <f>'püim-Gamesz'!D39+'püim-Bibó'!D39+'püim-Illyés'!D39+'püim-Óvoda'!D39+'püim-TASZII'!D39+'püim-Művkp'!D39</f>
        <v>9290</v>
      </c>
      <c r="E39" s="344" t="s">
        <v>1387</v>
      </c>
      <c r="F39" s="408"/>
      <c r="G39" s="408"/>
      <c r="H39" s="408"/>
    </row>
    <row r="40" spans="1:8" s="89" customFormat="1" ht="26.25">
      <c r="A40" s="396" t="s">
        <v>1777</v>
      </c>
      <c r="B40" s="409"/>
      <c r="C40" s="409"/>
      <c r="D40" s="409"/>
      <c r="E40" s="344"/>
      <c r="F40" s="408"/>
      <c r="G40" s="408"/>
      <c r="H40" s="408"/>
    </row>
    <row r="41" spans="1:8" ht="13.5">
      <c r="A41" s="61" t="s">
        <v>645</v>
      </c>
      <c r="B41" s="409"/>
      <c r="C41" s="409"/>
      <c r="D41" s="409"/>
      <c r="E41" s="344"/>
      <c r="F41" s="398"/>
      <c r="G41" s="398"/>
      <c r="H41" s="398"/>
    </row>
    <row r="42" spans="1:8" ht="13.5">
      <c r="A42" s="61" t="s">
        <v>646</v>
      </c>
      <c r="B42" s="409"/>
      <c r="C42" s="409"/>
      <c r="D42" s="409"/>
      <c r="E42" s="344"/>
      <c r="F42" s="398"/>
      <c r="G42" s="398"/>
      <c r="H42" s="398"/>
    </row>
    <row r="43" spans="1:8" s="89" customFormat="1" ht="13.5">
      <c r="A43" s="64" t="s">
        <v>1442</v>
      </c>
      <c r="B43" s="409"/>
      <c r="C43" s="409"/>
      <c r="D43" s="409"/>
      <c r="E43" s="344" t="s">
        <v>874</v>
      </c>
      <c r="F43" s="408"/>
      <c r="G43" s="408"/>
      <c r="H43" s="408"/>
    </row>
    <row r="44" spans="1:8" ht="13.5">
      <c r="A44" s="61" t="s">
        <v>1441</v>
      </c>
      <c r="B44" s="409"/>
      <c r="C44" s="409"/>
      <c r="D44" s="409"/>
      <c r="E44" s="343" t="s">
        <v>1384</v>
      </c>
      <c r="F44" s="398"/>
      <c r="G44" s="398"/>
      <c r="H44" s="398"/>
    </row>
    <row r="45" spans="1:8" ht="13.5">
      <c r="A45" s="61" t="s">
        <v>1463</v>
      </c>
      <c r="B45" s="409"/>
      <c r="C45" s="409"/>
      <c r="D45" s="409"/>
      <c r="E45" s="343" t="s">
        <v>1386</v>
      </c>
      <c r="F45" s="398"/>
      <c r="G45" s="398"/>
      <c r="H45" s="398"/>
    </row>
    <row r="46" spans="1:8" s="89" customFormat="1" ht="13.5">
      <c r="A46" s="64" t="s">
        <v>1388</v>
      </c>
      <c r="B46" s="409"/>
      <c r="C46" s="409"/>
      <c r="D46" s="409"/>
      <c r="E46" s="344" t="s">
        <v>1760</v>
      </c>
      <c r="F46" s="408"/>
      <c r="G46" s="408"/>
      <c r="H46" s="408"/>
    </row>
    <row r="47" spans="1:8" s="89" customFormat="1" ht="12.75">
      <c r="A47" s="64" t="s">
        <v>1443</v>
      </c>
      <c r="B47" s="408">
        <f>'püim-Gamesz'!B47+'püim-Bibó'!B47+'püim-Illyés'!B47+'püim-Óvoda'!B47+'püim-TASZII'!B47+'püim-Művkp'!B47</f>
        <v>1183110</v>
      </c>
      <c r="C47" s="408">
        <f>'püim-Gamesz'!C47+'püim-Bibó'!C47+'püim-Illyés'!C47+'püim-Óvoda'!C47+'püim-TASZII'!C47+'püim-Művkp'!C47</f>
        <v>1164773</v>
      </c>
      <c r="D47" s="408">
        <f>'püim-Gamesz'!D47+'püim-Bibó'!D47+'püim-Illyés'!D47+'püim-Óvoda'!D47+'püim-TASZII'!D47+'püim-Művkp'!D47</f>
        <v>1072338</v>
      </c>
      <c r="E47" s="344" t="s">
        <v>875</v>
      </c>
      <c r="F47" s="408">
        <f>'püim-Gamesz'!F47+'püim-Bibó'!F47+'püim-Illyés'!F47+'püim-Óvoda'!F47+'püim-TASZII'!F47+'püim-Művkp'!F47</f>
        <v>1172769</v>
      </c>
      <c r="G47" s="408">
        <f>'püim-Gamesz'!G47+'püim-Bibó'!G47+'püim-Illyés'!G47+'püim-Óvoda'!G47+'püim-TASZII'!G47+'püim-Művkp'!G47</f>
        <v>1146686</v>
      </c>
      <c r="H47" s="408">
        <f>'püim-Gamesz'!H47+'püim-Bibó'!H47+'püim-Illyés'!H47+'püim-Óvoda'!H47+'püim-TASZII'!H47+'püim-Művkp'!H47</f>
        <v>1072338</v>
      </c>
    </row>
    <row r="48" spans="1:8" ht="12.75">
      <c r="A48" s="89"/>
      <c r="B48" s="122"/>
      <c r="C48" s="122"/>
      <c r="D48" s="122"/>
      <c r="E48" s="89"/>
      <c r="F48" s="122"/>
      <c r="G48" s="122"/>
      <c r="H48" s="122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  <row r="70" spans="2:4" ht="12.75">
      <c r="B70" s="123"/>
      <c r="C70" s="123"/>
      <c r="D70" s="123"/>
    </row>
    <row r="71" spans="2:4" ht="12.75">
      <c r="B71" s="123"/>
      <c r="C71" s="123"/>
      <c r="D71" s="123"/>
    </row>
    <row r="72" spans="2:4" ht="12.75">
      <c r="B72" s="123"/>
      <c r="C72" s="123"/>
      <c r="D72" s="123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66"/>
  <sheetViews>
    <sheetView workbookViewId="0" topLeftCell="A10">
      <selection activeCell="D22" sqref="D22"/>
    </sheetView>
  </sheetViews>
  <sheetFormatPr defaultColWidth="9.140625" defaultRowHeight="12.75"/>
  <cols>
    <col min="1" max="1" width="47.57421875" style="17" customWidth="1"/>
    <col min="2" max="2" width="16.8515625" style="17" customWidth="1"/>
    <col min="3" max="3" width="2.00390625" style="17" customWidth="1"/>
    <col min="4" max="4" width="43.140625" style="17" bestFit="1" customWidth="1"/>
    <col min="5" max="5" width="16.7109375" style="17" customWidth="1"/>
    <col min="6" max="16384" width="9.140625" style="17" customWidth="1"/>
  </cols>
  <sheetData>
    <row r="1" spans="4:5" ht="15.75" customHeight="1">
      <c r="D1" s="498" t="s">
        <v>694</v>
      </c>
      <c r="E1" s="498"/>
    </row>
    <row r="2" spans="1:7" s="305" customFormat="1" ht="12.75">
      <c r="A2" s="496" t="s">
        <v>1197</v>
      </c>
      <c r="B2" s="499"/>
      <c r="C2" s="499"/>
      <c r="D2" s="499"/>
      <c r="E2" s="499"/>
      <c r="F2" s="367"/>
      <c r="G2" s="367"/>
    </row>
    <row r="3" spans="1:7" s="305" customFormat="1" ht="12.75">
      <c r="A3" s="496" t="s">
        <v>1144</v>
      </c>
      <c r="B3" s="499"/>
      <c r="C3" s="499"/>
      <c r="D3" s="499"/>
      <c r="E3" s="499"/>
      <c r="F3" s="367"/>
      <c r="G3" s="367"/>
    </row>
    <row r="4" spans="1:7" s="305" customFormat="1" ht="12.75">
      <c r="A4" s="496" t="s">
        <v>1751</v>
      </c>
      <c r="B4" s="499"/>
      <c r="C4" s="499"/>
      <c r="D4" s="499"/>
      <c r="E4" s="499"/>
      <c r="F4" s="367"/>
      <c r="G4" s="367"/>
    </row>
    <row r="5" spans="1:7" s="305" customFormat="1" ht="12.75">
      <c r="A5" s="496" t="s">
        <v>1327</v>
      </c>
      <c r="B5" s="499"/>
      <c r="C5" s="499"/>
      <c r="D5" s="499"/>
      <c r="E5" s="499"/>
      <c r="F5" s="367"/>
      <c r="G5" s="367"/>
    </row>
    <row r="7" spans="1:5" s="341" customFormat="1" ht="29.25" customHeight="1">
      <c r="A7" s="57" t="s">
        <v>623</v>
      </c>
      <c r="B7" s="171" t="s">
        <v>246</v>
      </c>
      <c r="C7" s="7"/>
      <c r="D7" s="381" t="s">
        <v>624</v>
      </c>
      <c r="E7" s="7" t="s">
        <v>246</v>
      </c>
    </row>
    <row r="8" spans="1:5" ht="12.75">
      <c r="A8" s="173" t="s">
        <v>247</v>
      </c>
      <c r="B8" s="353"/>
      <c r="C8" s="61"/>
      <c r="D8" s="342" t="s">
        <v>264</v>
      </c>
      <c r="E8" s="77"/>
    </row>
    <row r="9" spans="1:5" ht="12.75">
      <c r="A9" s="61" t="s">
        <v>248</v>
      </c>
      <c r="B9" s="354">
        <v>269402</v>
      </c>
      <c r="C9" s="62"/>
      <c r="D9" s="343" t="s">
        <v>265</v>
      </c>
      <c r="E9" s="62">
        <v>898531</v>
      </c>
    </row>
    <row r="10" spans="1:5" ht="12.75">
      <c r="A10" s="61" t="s">
        <v>249</v>
      </c>
      <c r="B10" s="354">
        <v>864258</v>
      </c>
      <c r="C10" s="62"/>
      <c r="D10" s="343" t="s">
        <v>266</v>
      </c>
      <c r="E10" s="62">
        <v>216239</v>
      </c>
    </row>
    <row r="11" spans="1:5" ht="12.75">
      <c r="A11" s="61" t="s">
        <v>250</v>
      </c>
      <c r="B11" s="354"/>
      <c r="C11" s="62"/>
      <c r="D11" s="383" t="s">
        <v>479</v>
      </c>
      <c r="E11" s="62">
        <v>562200</v>
      </c>
    </row>
    <row r="12" spans="1:5" ht="12.75">
      <c r="A12" s="61" t="s">
        <v>251</v>
      </c>
      <c r="B12" s="354">
        <v>554079</v>
      </c>
      <c r="C12" s="62"/>
      <c r="D12" s="343" t="s">
        <v>1874</v>
      </c>
      <c r="E12" s="62">
        <v>43821</v>
      </c>
    </row>
    <row r="13" spans="1:5" ht="12.75">
      <c r="A13" s="61" t="s">
        <v>252</v>
      </c>
      <c r="B13" s="354">
        <v>153670</v>
      </c>
      <c r="C13" s="62"/>
      <c r="D13" s="343" t="s">
        <v>1875</v>
      </c>
      <c r="E13" s="62">
        <v>77955</v>
      </c>
    </row>
    <row r="14" spans="1:5" ht="12.75">
      <c r="A14" s="61" t="s">
        <v>253</v>
      </c>
      <c r="B14" s="354">
        <v>3500</v>
      </c>
      <c r="C14" s="62"/>
      <c r="D14" s="343" t="s">
        <v>1876</v>
      </c>
      <c r="E14" s="62">
        <v>2500</v>
      </c>
    </row>
    <row r="15" spans="1:5" ht="12.75">
      <c r="A15" s="65" t="s">
        <v>254</v>
      </c>
      <c r="B15" s="355">
        <f>SUM(B12:B14)</f>
        <v>711249</v>
      </c>
      <c r="C15" s="66"/>
      <c r="D15" s="343" t="s">
        <v>1877</v>
      </c>
      <c r="E15" s="62">
        <v>35147</v>
      </c>
    </row>
    <row r="16" spans="1:5" s="89" customFormat="1" ht="12.75">
      <c r="A16" s="64" t="s">
        <v>1752</v>
      </c>
      <c r="B16" s="357">
        <f>SUM(B9:B10,B15)</f>
        <v>1844909</v>
      </c>
      <c r="C16" s="63"/>
      <c r="D16" s="368" t="s">
        <v>1763</v>
      </c>
      <c r="E16" s="63">
        <f>SUM(E9:E15)</f>
        <v>1836393</v>
      </c>
    </row>
    <row r="17" spans="1:5" ht="12.75">
      <c r="A17" s="64" t="s">
        <v>1753</v>
      </c>
      <c r="B17" s="357">
        <f>B16-E16</f>
        <v>8516</v>
      </c>
      <c r="C17" s="62"/>
      <c r="D17" s="344"/>
      <c r="E17" s="62"/>
    </row>
    <row r="18" spans="1:5" ht="12.75">
      <c r="A18" s="61" t="s">
        <v>554</v>
      </c>
      <c r="B18" s="354">
        <v>404067</v>
      </c>
      <c r="C18" s="62"/>
      <c r="D18" s="344"/>
      <c r="E18" s="62"/>
    </row>
    <row r="19" spans="1:5" ht="12.75">
      <c r="A19" s="61" t="s">
        <v>1754</v>
      </c>
      <c r="B19" s="354">
        <v>0</v>
      </c>
      <c r="C19" s="62"/>
      <c r="D19" s="343" t="s">
        <v>1818</v>
      </c>
      <c r="E19" s="17">
        <v>48813</v>
      </c>
    </row>
    <row r="20" spans="1:5" ht="12.75">
      <c r="A20" s="61"/>
      <c r="B20" s="354"/>
      <c r="C20" s="62"/>
      <c r="D20" s="343" t="s">
        <v>1819</v>
      </c>
      <c r="E20" s="62">
        <v>87000</v>
      </c>
    </row>
    <row r="21" spans="1:5" s="89" customFormat="1" ht="12.75">
      <c r="A21" s="64" t="s">
        <v>1902</v>
      </c>
      <c r="B21" s="357">
        <f>SUM(B18:B19)</f>
        <v>404067</v>
      </c>
      <c r="C21" s="63"/>
      <c r="D21" s="344" t="s">
        <v>1757</v>
      </c>
      <c r="E21" s="63">
        <f>SUM(E19:E20)</f>
        <v>135813</v>
      </c>
    </row>
    <row r="22" spans="1:5" ht="12.75">
      <c r="A22" s="61"/>
      <c r="B22" s="354"/>
      <c r="C22" s="62"/>
      <c r="D22" s="343"/>
      <c r="E22" s="62"/>
    </row>
    <row r="23" spans="1:5" s="89" customFormat="1" ht="12.75">
      <c r="A23" s="64" t="s">
        <v>1764</v>
      </c>
      <c r="B23" s="357">
        <f>B17+B21</f>
        <v>412583</v>
      </c>
      <c r="C23" s="63"/>
      <c r="D23" s="344"/>
      <c r="E23" s="63"/>
    </row>
    <row r="24" spans="1:5" ht="12.75">
      <c r="A24" s="61"/>
      <c r="B24" s="354"/>
      <c r="C24" s="62"/>
      <c r="D24" s="343"/>
      <c r="E24" s="62"/>
    </row>
    <row r="25" spans="1:5" ht="12.75">
      <c r="A25" s="61" t="s">
        <v>1755</v>
      </c>
      <c r="B25" s="354">
        <v>0</v>
      </c>
      <c r="C25" s="62"/>
      <c r="D25" s="343" t="s">
        <v>1758</v>
      </c>
      <c r="E25" s="62">
        <v>0</v>
      </c>
    </row>
    <row r="26" spans="1:5" ht="12.75">
      <c r="A26" s="61" t="s">
        <v>1463</v>
      </c>
      <c r="B26" s="354">
        <v>0</v>
      </c>
      <c r="C26" s="62"/>
      <c r="D26" s="343" t="s">
        <v>1759</v>
      </c>
      <c r="E26" s="63">
        <v>0</v>
      </c>
    </row>
    <row r="27" spans="1:5" s="346" customFormat="1" ht="13.5">
      <c r="A27" s="64" t="s">
        <v>1388</v>
      </c>
      <c r="B27" s="357">
        <f>SUM(B26)</f>
        <v>0</v>
      </c>
      <c r="C27" s="356"/>
      <c r="D27" s="344" t="s">
        <v>1760</v>
      </c>
      <c r="E27" s="63">
        <f>SUM(E25:E26)</f>
        <v>0</v>
      </c>
    </row>
    <row r="28" spans="1:5" ht="12.75">
      <c r="A28" s="64"/>
      <c r="B28" s="357"/>
      <c r="C28" s="63"/>
      <c r="D28" s="344"/>
      <c r="E28" s="63"/>
    </row>
    <row r="29" spans="1:5" s="89" customFormat="1" ht="12.75">
      <c r="A29" s="64" t="s">
        <v>1756</v>
      </c>
      <c r="B29" s="357">
        <f>B27+B21+B16</f>
        <v>2248976</v>
      </c>
      <c r="C29" s="63"/>
      <c r="D29" s="344" t="s">
        <v>1761</v>
      </c>
      <c r="E29" s="63">
        <f>E16+E21+E27</f>
        <v>1972206</v>
      </c>
    </row>
    <row r="30" spans="1:5" ht="12.75">
      <c r="A30" s="64" t="s">
        <v>1776</v>
      </c>
      <c r="B30" s="63">
        <f>B29-E29</f>
        <v>276770</v>
      </c>
      <c r="C30" s="384"/>
      <c r="D30" s="343"/>
      <c r="E30" s="62"/>
    </row>
    <row r="31" spans="1:5" ht="12.75">
      <c r="A31" s="61"/>
      <c r="B31" s="62"/>
      <c r="C31" s="62"/>
      <c r="D31" s="61"/>
      <c r="E31" s="62"/>
    </row>
    <row r="32" spans="1:5" ht="12.75">
      <c r="A32" s="61"/>
      <c r="B32" s="62"/>
      <c r="C32" s="62"/>
      <c r="D32" s="65"/>
      <c r="E32" s="66"/>
    </row>
    <row r="33" spans="1:5" ht="12.75">
      <c r="A33" s="64"/>
      <c r="B33" s="63"/>
      <c r="C33" s="63"/>
      <c r="D33" s="61"/>
      <c r="E33" s="62"/>
    </row>
    <row r="34" spans="1:5" ht="12.75">
      <c r="A34" s="380"/>
      <c r="B34" s="63"/>
      <c r="C34" s="63"/>
      <c r="D34" s="61"/>
      <c r="E34" s="62"/>
    </row>
    <row r="35" spans="1:5" ht="13.5" customHeight="1">
      <c r="A35" s="377"/>
      <c r="B35" s="62"/>
      <c r="C35" s="62"/>
      <c r="D35" s="64"/>
      <c r="E35" s="63"/>
    </row>
    <row r="36" spans="1:5" ht="13.5" customHeight="1">
      <c r="A36" s="377"/>
      <c r="B36" s="62"/>
      <c r="C36" s="62"/>
      <c r="D36" s="64"/>
      <c r="E36" s="63"/>
    </row>
    <row r="37" spans="1:5" ht="12.75">
      <c r="A37" s="64"/>
      <c r="B37" s="62"/>
      <c r="C37" s="62"/>
      <c r="D37" s="64"/>
      <c r="E37" s="62"/>
    </row>
    <row r="38" spans="1:5" ht="12.75">
      <c r="A38" s="61"/>
      <c r="B38" s="62"/>
      <c r="C38" s="62"/>
      <c r="D38" s="61"/>
      <c r="E38" s="61"/>
    </row>
    <row r="39" spans="1:5" ht="12.75">
      <c r="A39" s="61"/>
      <c r="B39" s="62"/>
      <c r="C39" s="62"/>
      <c r="D39" s="61"/>
      <c r="E39" s="61"/>
    </row>
    <row r="40" spans="1:5" ht="12.75">
      <c r="A40" s="64"/>
      <c r="B40" s="62"/>
      <c r="C40" s="62"/>
      <c r="D40" s="382"/>
      <c r="E40" s="64"/>
    </row>
    <row r="41" spans="1:5" s="89" customFormat="1" ht="12.75">
      <c r="A41" s="64"/>
      <c r="B41" s="63"/>
      <c r="C41" s="63"/>
      <c r="D41" s="64"/>
      <c r="E41" s="63"/>
    </row>
    <row r="42" spans="2:5" s="89" customFormat="1" ht="12.75">
      <c r="B42" s="122"/>
      <c r="C42" s="63"/>
      <c r="E42" s="122"/>
    </row>
    <row r="43" spans="2:3" ht="12.75">
      <c r="B43" s="123"/>
      <c r="C43" s="62"/>
    </row>
    <row r="44" spans="2:3" ht="12.75">
      <c r="B44" s="123"/>
      <c r="C44" s="62"/>
    </row>
    <row r="45" spans="2:3" ht="12.75">
      <c r="B45" s="123"/>
      <c r="C45" s="123"/>
    </row>
    <row r="46" spans="2:3" ht="12.75">
      <c r="B46" s="123"/>
      <c r="C46" s="123"/>
    </row>
    <row r="47" spans="2:3" ht="12.75">
      <c r="B47" s="123"/>
      <c r="C47" s="123"/>
    </row>
    <row r="48" spans="2:3" ht="12.75">
      <c r="B48" s="123"/>
      <c r="C48" s="123"/>
    </row>
    <row r="49" spans="2:3" ht="12.75">
      <c r="B49" s="123"/>
      <c r="C49" s="123"/>
    </row>
    <row r="50" spans="2:3" ht="12.75">
      <c r="B50" s="123"/>
      <c r="C50" s="123"/>
    </row>
    <row r="51" spans="2:3" ht="12.75">
      <c r="B51" s="123"/>
      <c r="C51" s="123"/>
    </row>
    <row r="52" spans="2:3" ht="12.75">
      <c r="B52" s="123"/>
      <c r="C52" s="123"/>
    </row>
    <row r="53" spans="2:3" ht="12.75">
      <c r="B53" s="123"/>
      <c r="C53" s="123"/>
    </row>
    <row r="54" spans="2:3" ht="12.75">
      <c r="B54" s="123"/>
      <c r="C54" s="123"/>
    </row>
    <row r="55" spans="2:3" ht="12.75">
      <c r="B55" s="123"/>
      <c r="C55" s="123"/>
    </row>
    <row r="56" spans="2:3" ht="12.75">
      <c r="B56" s="123"/>
      <c r="C56" s="123"/>
    </row>
    <row r="57" spans="2:3" ht="12.75">
      <c r="B57" s="123"/>
      <c r="C57" s="123"/>
    </row>
    <row r="58" spans="2:3" ht="12.75">
      <c r="B58" s="123"/>
      <c r="C58" s="123"/>
    </row>
    <row r="59" spans="2:3" ht="12.75">
      <c r="B59" s="123"/>
      <c r="C59" s="123"/>
    </row>
    <row r="60" spans="2:3" ht="12.75">
      <c r="B60" s="123"/>
      <c r="C60" s="123"/>
    </row>
    <row r="61" spans="2:3" ht="12.75">
      <c r="B61" s="123"/>
      <c r="C61" s="123"/>
    </row>
    <row r="62" spans="2:3" ht="12.75">
      <c r="B62" s="123"/>
      <c r="C62" s="123"/>
    </row>
    <row r="63" spans="2:3" ht="12.75">
      <c r="B63" s="123"/>
      <c r="C63" s="123"/>
    </row>
    <row r="64" spans="2:3" ht="12.75">
      <c r="B64" s="123"/>
      <c r="C64" s="123"/>
    </row>
    <row r="65" spans="2:3" ht="12.75">
      <c r="B65" s="123"/>
      <c r="C65" s="123"/>
    </row>
    <row r="66" spans="2:3" ht="12.75">
      <c r="B66" s="123"/>
      <c r="C66" s="123"/>
    </row>
  </sheetData>
  <mergeCells count="5">
    <mergeCell ref="D1:E1"/>
    <mergeCell ref="A5:E5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">
      <selection activeCell="B16" sqref="B1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204</v>
      </c>
      <c r="H1" s="498"/>
    </row>
    <row r="2" spans="1:10" s="305" customFormat="1" ht="12.75">
      <c r="A2" s="496" t="s">
        <v>1197</v>
      </c>
      <c r="B2" s="539"/>
      <c r="C2" s="539"/>
      <c r="D2" s="539"/>
      <c r="E2" s="539"/>
      <c r="F2" s="539"/>
      <c r="G2" s="539"/>
      <c r="H2" s="539"/>
      <c r="I2" s="405"/>
      <c r="J2" s="405"/>
    </row>
    <row r="3" spans="1:10" s="305" customFormat="1" ht="12.75">
      <c r="A3" s="538" t="s">
        <v>1832</v>
      </c>
      <c r="B3" s="538"/>
      <c r="C3" s="538"/>
      <c r="D3" s="538"/>
      <c r="E3" s="538"/>
      <c r="F3" s="538"/>
      <c r="G3" s="538"/>
      <c r="H3" s="538"/>
      <c r="I3" s="405"/>
      <c r="J3" s="405"/>
    </row>
    <row r="4" spans="1:10" s="305" customFormat="1" ht="12.75">
      <c r="A4" s="496" t="s">
        <v>1144</v>
      </c>
      <c r="B4" s="539"/>
      <c r="C4" s="539"/>
      <c r="D4" s="539"/>
      <c r="E4" s="539"/>
      <c r="F4" s="539"/>
      <c r="G4" s="539"/>
      <c r="H4" s="539"/>
      <c r="I4" s="405"/>
      <c r="J4" s="405"/>
    </row>
    <row r="5" spans="1:10" s="305" customFormat="1" ht="12.75">
      <c r="A5" s="496" t="s">
        <v>244</v>
      </c>
      <c r="B5" s="539"/>
      <c r="C5" s="539"/>
      <c r="D5" s="539"/>
      <c r="E5" s="539"/>
      <c r="F5" s="539"/>
      <c r="G5" s="539"/>
      <c r="H5" s="539"/>
      <c r="I5" s="405"/>
      <c r="J5" s="405"/>
    </row>
    <row r="6" spans="1:10" s="305" customFormat="1" ht="12.75">
      <c r="A6" s="496" t="s">
        <v>1327</v>
      </c>
      <c r="B6" s="539"/>
      <c r="C6" s="539"/>
      <c r="D6" s="539"/>
      <c r="E6" s="539"/>
      <c r="F6" s="539"/>
      <c r="G6" s="539"/>
      <c r="H6" s="539"/>
      <c r="I6" s="405"/>
      <c r="J6" s="405"/>
    </row>
    <row r="7" spans="1:8" s="341" customFormat="1" ht="25.5">
      <c r="A7" s="57" t="s">
        <v>623</v>
      </c>
      <c r="B7" s="7" t="s">
        <v>1647</v>
      </c>
      <c r="C7" s="7" t="s">
        <v>245</v>
      </c>
      <c r="D7" s="171" t="s">
        <v>246</v>
      </c>
      <c r="E7" s="57" t="s">
        <v>624</v>
      </c>
      <c r="F7" s="7" t="s">
        <v>1647</v>
      </c>
      <c r="G7" s="7" t="s">
        <v>245</v>
      </c>
      <c r="H7" s="7" t="s">
        <v>246</v>
      </c>
    </row>
    <row r="8" spans="1:8" ht="12.75">
      <c r="A8" s="173" t="s">
        <v>247</v>
      </c>
      <c r="B8" s="77"/>
      <c r="C8" s="77"/>
      <c r="D8" s="353"/>
      <c r="E8" s="342" t="s">
        <v>264</v>
      </c>
      <c r="F8" s="77"/>
      <c r="G8" s="77"/>
      <c r="H8" s="77"/>
    </row>
    <row r="9" spans="1:8" ht="12.75">
      <c r="A9" s="61" t="s">
        <v>248</v>
      </c>
      <c r="B9" s="398">
        <v>63997</v>
      </c>
      <c r="C9" s="119">
        <v>127885</v>
      </c>
      <c r="D9" s="398">
        <v>114463</v>
      </c>
      <c r="E9" s="343" t="s">
        <v>265</v>
      </c>
      <c r="F9" s="398">
        <v>164853</v>
      </c>
      <c r="G9" s="119">
        <v>159738</v>
      </c>
      <c r="H9" s="398">
        <v>159191</v>
      </c>
    </row>
    <row r="10" spans="1:8" ht="12.75">
      <c r="A10" s="61" t="s">
        <v>249</v>
      </c>
      <c r="B10" s="62"/>
      <c r="C10" s="62"/>
      <c r="D10" s="354"/>
      <c r="E10" s="343" t="s">
        <v>266</v>
      </c>
      <c r="F10" s="398">
        <v>46158</v>
      </c>
      <c r="G10" s="119">
        <v>41819</v>
      </c>
      <c r="H10" s="398">
        <v>36414</v>
      </c>
    </row>
    <row r="11" spans="1:8" ht="12.75">
      <c r="A11" s="61" t="s">
        <v>250</v>
      </c>
      <c r="B11" s="62"/>
      <c r="C11" s="62"/>
      <c r="D11" s="354"/>
      <c r="E11" s="343" t="s">
        <v>1873</v>
      </c>
      <c r="F11" s="398">
        <v>117662</v>
      </c>
      <c r="G11" s="119">
        <v>147441</v>
      </c>
      <c r="H11" s="398">
        <v>138901</v>
      </c>
    </row>
    <row r="12" spans="1:5" ht="12.75">
      <c r="A12" s="61" t="s">
        <v>251</v>
      </c>
      <c r="B12" s="62"/>
      <c r="C12" s="62"/>
      <c r="D12" s="354"/>
      <c r="E12" s="17" t="s">
        <v>1765</v>
      </c>
    </row>
    <row r="13" spans="1:8" ht="12.75">
      <c r="A13" s="61" t="s">
        <v>252</v>
      </c>
      <c r="B13" s="398">
        <v>8104</v>
      </c>
      <c r="C13" s="119">
        <v>7857</v>
      </c>
      <c r="D13" s="398">
        <v>7589</v>
      </c>
      <c r="E13" s="343" t="s">
        <v>1874</v>
      </c>
      <c r="F13" s="62"/>
      <c r="G13" s="62"/>
      <c r="H13" s="62"/>
    </row>
    <row r="14" spans="1:8" ht="12.75">
      <c r="A14" s="61" t="s">
        <v>253</v>
      </c>
      <c r="B14" s="62"/>
      <c r="C14" s="62"/>
      <c r="D14" s="354"/>
      <c r="E14" s="343" t="s">
        <v>1875</v>
      </c>
      <c r="F14" s="62"/>
      <c r="G14" s="62"/>
      <c r="H14" s="62"/>
    </row>
    <row r="15" spans="1:8" ht="12.75">
      <c r="A15" s="119" t="s">
        <v>878</v>
      </c>
      <c r="B15" s="398">
        <f>SUM(B16:B18)</f>
        <v>258533</v>
      </c>
      <c r="C15" s="398">
        <f>SUM(C16:C18)</f>
        <v>211914</v>
      </c>
      <c r="D15" s="398">
        <f>SUM(D16:D18)</f>
        <v>209228</v>
      </c>
      <c r="E15" s="343" t="s">
        <v>1876</v>
      </c>
      <c r="F15" s="62"/>
      <c r="G15" s="62"/>
      <c r="H15" s="62"/>
    </row>
    <row r="16" spans="1:8" s="346" customFormat="1" ht="13.5">
      <c r="A16" s="119" t="s">
        <v>375</v>
      </c>
      <c r="B16" s="398">
        <v>9797</v>
      </c>
      <c r="C16" s="119">
        <v>11425</v>
      </c>
      <c r="D16" s="398">
        <v>12805</v>
      </c>
      <c r="E16" s="343" t="s">
        <v>1877</v>
      </c>
      <c r="F16" s="62"/>
      <c r="G16" s="62"/>
      <c r="H16" s="62"/>
    </row>
    <row r="17" spans="1:8" ht="12.75">
      <c r="A17" s="406" t="s">
        <v>376</v>
      </c>
      <c r="B17" s="398"/>
      <c r="C17" s="119"/>
      <c r="D17" s="398"/>
      <c r="E17" s="343"/>
      <c r="F17" s="62"/>
      <c r="G17" s="62"/>
      <c r="H17" s="62"/>
    </row>
    <row r="18" spans="1:8" ht="12.75">
      <c r="A18" s="119" t="s">
        <v>377</v>
      </c>
      <c r="B18" s="398">
        <v>248736</v>
      </c>
      <c r="C18" s="119">
        <v>200489</v>
      </c>
      <c r="D18" s="398">
        <v>196423</v>
      </c>
      <c r="E18" s="343"/>
      <c r="F18" s="62"/>
      <c r="G18" s="62"/>
      <c r="H18" s="62"/>
    </row>
    <row r="19" spans="1:8" ht="12.75">
      <c r="A19" s="65" t="s">
        <v>254</v>
      </c>
      <c r="B19" s="66">
        <f>SUM(B12:B15)</f>
        <v>266637</v>
      </c>
      <c r="C19" s="66">
        <f>SUM(C12:C15)</f>
        <v>219771</v>
      </c>
      <c r="D19" s="66">
        <f>SUM(D12:D15)</f>
        <v>216817</v>
      </c>
      <c r="E19" s="343"/>
      <c r="F19" s="62"/>
      <c r="G19" s="62"/>
      <c r="H19" s="62"/>
    </row>
    <row r="20" spans="1:8" ht="13.5">
      <c r="A20" s="392" t="s">
        <v>255</v>
      </c>
      <c r="B20" s="356">
        <f>SUM(B9:B10,B19)</f>
        <v>330634</v>
      </c>
      <c r="C20" s="356">
        <f>SUM(C9:C10,C19)</f>
        <v>347656</v>
      </c>
      <c r="D20" s="393">
        <f>SUM(D9:D10,D19)</f>
        <v>331280</v>
      </c>
      <c r="E20" s="394" t="s">
        <v>1901</v>
      </c>
      <c r="F20" s="356">
        <f>SUM(F9:F16)</f>
        <v>328673</v>
      </c>
      <c r="G20" s="356">
        <f>SUM(G9:G16)</f>
        <v>348998</v>
      </c>
      <c r="H20" s="356">
        <f>H9+H10+H11+H13+H14+H15+H16</f>
        <v>334506</v>
      </c>
    </row>
    <row r="21" spans="1:8" ht="12.75">
      <c r="A21" s="64" t="s">
        <v>256</v>
      </c>
      <c r="B21" s="62"/>
      <c r="C21" s="62"/>
      <c r="D21" s="354"/>
      <c r="E21" s="344" t="s">
        <v>1879</v>
      </c>
      <c r="F21" s="62"/>
      <c r="G21" s="62"/>
      <c r="H21" s="62"/>
    </row>
    <row r="22" spans="1:8" ht="12.75">
      <c r="A22" s="61" t="s">
        <v>257</v>
      </c>
      <c r="B22" s="62">
        <v>833</v>
      </c>
      <c r="C22" s="62"/>
      <c r="D22" s="354"/>
      <c r="E22" s="343" t="s">
        <v>1880</v>
      </c>
      <c r="F22" s="62"/>
      <c r="G22" s="62"/>
      <c r="H22" s="62"/>
    </row>
    <row r="23" spans="1:8" ht="12.75">
      <c r="A23" s="61" t="s">
        <v>258</v>
      </c>
      <c r="B23" s="62"/>
      <c r="C23" s="62"/>
      <c r="D23" s="354"/>
      <c r="E23" s="343" t="s">
        <v>1881</v>
      </c>
      <c r="F23" s="398">
        <v>14618</v>
      </c>
      <c r="G23" s="119">
        <v>3789</v>
      </c>
      <c r="H23" s="62"/>
    </row>
    <row r="24" spans="1:8" ht="12.75">
      <c r="A24" s="61" t="s">
        <v>259</v>
      </c>
      <c r="B24" s="62"/>
      <c r="C24" s="62"/>
      <c r="D24" s="354"/>
      <c r="E24" s="343" t="s">
        <v>1882</v>
      </c>
      <c r="F24" s="62"/>
      <c r="G24" s="62"/>
      <c r="H24" s="62"/>
    </row>
    <row r="25" spans="1:8" s="346" customFormat="1" ht="13.5">
      <c r="A25" s="61" t="s">
        <v>260</v>
      </c>
      <c r="B25" s="62"/>
      <c r="C25" s="62"/>
      <c r="D25" s="354"/>
      <c r="E25" s="343" t="s">
        <v>1883</v>
      </c>
      <c r="F25" s="62"/>
      <c r="G25" s="62"/>
      <c r="H25" s="62"/>
    </row>
    <row r="26" spans="1:8" ht="12.75">
      <c r="A26" s="61" t="s">
        <v>261</v>
      </c>
      <c r="B26" s="62"/>
      <c r="C26" s="62"/>
      <c r="D26" s="354"/>
      <c r="E26" s="343" t="s">
        <v>1884</v>
      </c>
      <c r="F26" s="62"/>
      <c r="G26" s="62"/>
      <c r="H26" s="62"/>
    </row>
    <row r="27" spans="1:8" s="89" customFormat="1" ht="12.75">
      <c r="A27" s="119" t="s">
        <v>879</v>
      </c>
      <c r="B27" s="398">
        <v>13785</v>
      </c>
      <c r="C27" s="119">
        <v>3789</v>
      </c>
      <c r="D27" s="354"/>
      <c r="E27" s="343"/>
      <c r="F27" s="62"/>
      <c r="G27" s="62"/>
      <c r="H27" s="62"/>
    </row>
    <row r="28" spans="1:8" ht="13.5">
      <c r="A28" s="392" t="s">
        <v>66</v>
      </c>
      <c r="B28" s="356">
        <f>SUM(B22:B27)</f>
        <v>14618</v>
      </c>
      <c r="C28" s="356">
        <f>SUM(C22:C27)</f>
        <v>3789</v>
      </c>
      <c r="D28" s="393">
        <f>SUM(D22:D27)</f>
        <v>0</v>
      </c>
      <c r="E28" s="394" t="s">
        <v>701</v>
      </c>
      <c r="F28" s="356">
        <f>SUM(F22:F26)</f>
        <v>14618</v>
      </c>
      <c r="G28" s="356">
        <f>SUM(G22:G26)</f>
        <v>3789</v>
      </c>
      <c r="H28" s="356">
        <f>SUM(H22:H26)</f>
        <v>0</v>
      </c>
    </row>
    <row r="29" spans="1:8" ht="12.75">
      <c r="A29" s="64" t="s">
        <v>1878</v>
      </c>
      <c r="B29" s="63">
        <f>SUM(B20,B28)</f>
        <v>345252</v>
      </c>
      <c r="C29" s="63">
        <f>SUM(C20,C28)</f>
        <v>351445</v>
      </c>
      <c r="D29" s="357">
        <f>SUM(D20,D28)</f>
        <v>331280</v>
      </c>
      <c r="E29" s="344" t="s">
        <v>1885</v>
      </c>
      <c r="F29" s="63">
        <f>SUM(F20,F28)</f>
        <v>343291</v>
      </c>
      <c r="G29" s="63">
        <f>SUM(G20,G28)</f>
        <v>352787</v>
      </c>
      <c r="H29" s="63">
        <f>SUM(H20,H28)</f>
        <v>334506</v>
      </c>
    </row>
    <row r="30" spans="1:8" ht="12.75">
      <c r="A30" s="64" t="s">
        <v>203</v>
      </c>
      <c r="B30" s="63">
        <f>B29-F29</f>
        <v>1961</v>
      </c>
      <c r="C30" s="63">
        <f>C29-G29</f>
        <v>-1342</v>
      </c>
      <c r="D30" s="357">
        <f>D29-H29</f>
        <v>-3226</v>
      </c>
      <c r="E30" s="344"/>
      <c r="F30" s="63"/>
      <c r="G30" s="63"/>
      <c r="H30" s="63"/>
    </row>
    <row r="31" spans="1:5" ht="12.75">
      <c r="A31" s="17" t="s">
        <v>674</v>
      </c>
      <c r="E31" s="343"/>
    </row>
    <row r="32" spans="1:5" ht="12.75">
      <c r="A32" s="17" t="s">
        <v>883</v>
      </c>
      <c r="E32" s="343"/>
    </row>
    <row r="33" spans="1:8" ht="12.75">
      <c r="A33" s="64" t="s">
        <v>1462</v>
      </c>
      <c r="B33" s="62"/>
      <c r="C33" s="62"/>
      <c r="D33" s="354"/>
      <c r="E33" s="344" t="s">
        <v>869</v>
      </c>
      <c r="F33" s="63"/>
      <c r="G33" s="63"/>
      <c r="H33" s="63"/>
    </row>
    <row r="34" spans="1:8" ht="12.75">
      <c r="A34" s="61" t="s">
        <v>554</v>
      </c>
      <c r="B34" s="398">
        <v>2607</v>
      </c>
      <c r="C34" s="119">
        <v>4568</v>
      </c>
      <c r="D34" s="407">
        <v>3226</v>
      </c>
      <c r="E34" s="343" t="s">
        <v>1382</v>
      </c>
      <c r="F34" s="62"/>
      <c r="G34" s="62"/>
      <c r="H34" s="62"/>
    </row>
    <row r="35" spans="1:8" ht="12.75">
      <c r="A35" s="61" t="s">
        <v>555</v>
      </c>
      <c r="B35" s="62"/>
      <c r="C35" s="62"/>
      <c r="D35" s="354"/>
      <c r="E35" s="343" t="s">
        <v>1815</v>
      </c>
      <c r="F35" s="62"/>
      <c r="G35" s="62"/>
      <c r="H35" s="62"/>
    </row>
    <row r="36" spans="1:8" ht="12.75">
      <c r="A36" s="61"/>
      <c r="B36" s="62"/>
      <c r="C36" s="62"/>
      <c r="D36" s="354"/>
      <c r="E36" s="343" t="s">
        <v>1816</v>
      </c>
      <c r="F36" s="62"/>
      <c r="G36" s="62"/>
      <c r="H36" s="62"/>
    </row>
    <row r="37" spans="1:8" ht="12.75">
      <c r="A37" s="61"/>
      <c r="B37" s="62"/>
      <c r="C37" s="62"/>
      <c r="D37" s="354"/>
      <c r="E37" s="395" t="s">
        <v>1383</v>
      </c>
      <c r="F37" s="66"/>
      <c r="G37" s="66"/>
      <c r="H37" s="66">
        <f>SUM(H35:H36)</f>
        <v>0</v>
      </c>
    </row>
    <row r="38" spans="1:8" s="89" customFormat="1" ht="12.75">
      <c r="A38" s="61"/>
      <c r="B38" s="62"/>
      <c r="C38" s="62"/>
      <c r="D38" s="354"/>
      <c r="E38" s="343" t="s">
        <v>1385</v>
      </c>
      <c r="F38" s="62"/>
      <c r="G38" s="62"/>
      <c r="H38" s="62"/>
    </row>
    <row r="39" spans="1:8" s="89" customFormat="1" ht="12.75">
      <c r="A39" s="64" t="s">
        <v>1444</v>
      </c>
      <c r="B39" s="63">
        <f>SUM(B34:B35)</f>
        <v>2607</v>
      </c>
      <c r="C39" s="63">
        <f>SUM(C34:C35)</f>
        <v>4568</v>
      </c>
      <c r="D39" s="357">
        <f>SUM(D34:D35)</f>
        <v>3226</v>
      </c>
      <c r="E39" s="344" t="s">
        <v>1387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96" t="s">
        <v>1777</v>
      </c>
      <c r="B40" s="63"/>
      <c r="C40" s="63"/>
      <c r="D40" s="357">
        <f>D39+D30</f>
        <v>0</v>
      </c>
      <c r="E40" s="344"/>
      <c r="F40" s="63"/>
      <c r="G40" s="63"/>
      <c r="H40" s="63"/>
    </row>
    <row r="41" spans="1:8" ht="12.75">
      <c r="A41" s="61" t="s">
        <v>645</v>
      </c>
      <c r="B41" s="62"/>
      <c r="C41" s="62"/>
      <c r="D41" s="354"/>
      <c r="E41" s="89"/>
      <c r="F41" s="89"/>
      <c r="G41" s="89"/>
      <c r="H41" s="89"/>
    </row>
    <row r="42" spans="1:8" ht="12.75">
      <c r="A42" s="61" t="s">
        <v>646</v>
      </c>
      <c r="B42" s="62"/>
      <c r="C42" s="62"/>
      <c r="D42" s="354"/>
      <c r="E42" s="89"/>
      <c r="F42" s="89"/>
      <c r="G42" s="89"/>
      <c r="H42" s="89"/>
    </row>
    <row r="43" spans="1:8" ht="12.75">
      <c r="A43" s="64" t="s">
        <v>1442</v>
      </c>
      <c r="B43" s="62"/>
      <c r="C43" s="62"/>
      <c r="D43" s="354"/>
      <c r="E43" s="344" t="s">
        <v>874</v>
      </c>
      <c r="F43" s="62"/>
      <c r="G43" s="62"/>
      <c r="H43" s="62"/>
    </row>
    <row r="44" spans="1:8" ht="12.75">
      <c r="A44" s="61" t="s">
        <v>1441</v>
      </c>
      <c r="B44" s="62"/>
      <c r="C44" s="62"/>
      <c r="D44" s="354"/>
      <c r="E44" s="343" t="s">
        <v>1384</v>
      </c>
      <c r="F44" s="61"/>
      <c r="G44" s="61"/>
      <c r="H44" s="61"/>
    </row>
    <row r="45" spans="1:8" ht="12.75">
      <c r="A45" s="61" t="s">
        <v>1463</v>
      </c>
      <c r="B45" s="62"/>
      <c r="C45" s="62"/>
      <c r="D45" s="354"/>
      <c r="E45" s="343" t="s">
        <v>1386</v>
      </c>
      <c r="F45" s="61"/>
      <c r="G45" s="61"/>
      <c r="H45" s="61"/>
    </row>
    <row r="46" spans="1:8" ht="12.75">
      <c r="A46" s="64" t="s">
        <v>1388</v>
      </c>
      <c r="B46" s="63">
        <f>SUM(B44:B45)</f>
        <v>0</v>
      </c>
      <c r="C46" s="63">
        <f>SUM(C44:C45)</f>
        <v>0</v>
      </c>
      <c r="D46" s="357">
        <f>SUM(D44:D45)</f>
        <v>0</v>
      </c>
      <c r="E46" s="344" t="s">
        <v>1760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1443</v>
      </c>
      <c r="B47" s="63">
        <f>B29+B39+B46</f>
        <v>347859</v>
      </c>
      <c r="C47" s="63">
        <f>C29+C39+C46</f>
        <v>356013</v>
      </c>
      <c r="D47" s="357">
        <f>D29+D39+D46</f>
        <v>334506</v>
      </c>
      <c r="E47" s="344" t="s">
        <v>875</v>
      </c>
      <c r="F47" s="63">
        <f>F29+F46+F39</f>
        <v>343291</v>
      </c>
      <c r="G47" s="63">
        <f>G29+G46+G39</f>
        <v>352787</v>
      </c>
      <c r="H47" s="63">
        <f>H29+H46+H39</f>
        <v>334506</v>
      </c>
    </row>
    <row r="48" spans="1:8" ht="12.75">
      <c r="A48" s="89"/>
      <c r="B48" s="122"/>
      <c r="C48" s="122"/>
      <c r="D48" s="122"/>
      <c r="E48" s="89"/>
      <c r="F48" s="122"/>
      <c r="G48" s="122"/>
      <c r="H48" s="122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  <row r="70" spans="2:4" ht="12.75">
      <c r="B70" s="123"/>
      <c r="C70" s="123"/>
      <c r="D70" s="123"/>
    </row>
    <row r="71" spans="2:4" ht="12.75">
      <c r="B71" s="123"/>
      <c r="C71" s="123"/>
      <c r="D71" s="123"/>
    </row>
    <row r="72" spans="2:4" ht="12.75">
      <c r="B72" s="123"/>
      <c r="C72" s="123"/>
      <c r="D72" s="123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">
      <selection activeCell="B16" sqref="B1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205</v>
      </c>
      <c r="H1" s="498"/>
    </row>
    <row r="2" spans="1:10" s="305" customFormat="1" ht="12.75">
      <c r="A2" s="496" t="s">
        <v>1197</v>
      </c>
      <c r="B2" s="496"/>
      <c r="C2" s="496"/>
      <c r="D2" s="496"/>
      <c r="E2" s="496"/>
      <c r="F2" s="496"/>
      <c r="G2" s="496"/>
      <c r="H2" s="496"/>
      <c r="I2" s="405"/>
      <c r="J2" s="405"/>
    </row>
    <row r="3" spans="1:10" s="305" customFormat="1" ht="12.75">
      <c r="A3" s="538" t="s">
        <v>1833</v>
      </c>
      <c r="B3" s="538"/>
      <c r="C3" s="538"/>
      <c r="D3" s="538"/>
      <c r="E3" s="538"/>
      <c r="F3" s="538"/>
      <c r="G3" s="538"/>
      <c r="H3" s="538"/>
      <c r="I3" s="405"/>
      <c r="J3" s="405"/>
    </row>
    <row r="4" spans="1:10" s="305" customFormat="1" ht="12.75">
      <c r="A4" s="496" t="s">
        <v>1144</v>
      </c>
      <c r="B4" s="539"/>
      <c r="C4" s="539"/>
      <c r="D4" s="539"/>
      <c r="E4" s="539"/>
      <c r="F4" s="539"/>
      <c r="G4" s="539"/>
      <c r="H4" s="539"/>
      <c r="I4" s="405"/>
      <c r="J4" s="405"/>
    </row>
    <row r="5" spans="1:10" s="305" customFormat="1" ht="12.75">
      <c r="A5" s="496" t="s">
        <v>244</v>
      </c>
      <c r="B5" s="539"/>
      <c r="C5" s="539"/>
      <c r="D5" s="539"/>
      <c r="E5" s="539"/>
      <c r="F5" s="539"/>
      <c r="G5" s="539"/>
      <c r="H5" s="539"/>
      <c r="I5" s="405"/>
      <c r="J5" s="405"/>
    </row>
    <row r="6" spans="1:10" s="305" customFormat="1" ht="12.75">
      <c r="A6" s="496" t="s">
        <v>1327</v>
      </c>
      <c r="B6" s="539"/>
      <c r="C6" s="539"/>
      <c r="D6" s="539"/>
      <c r="E6" s="539"/>
      <c r="F6" s="539"/>
      <c r="G6" s="539"/>
      <c r="H6" s="539"/>
      <c r="I6" s="405"/>
      <c r="J6" s="405"/>
    </row>
    <row r="7" spans="1:8" s="341" customFormat="1" ht="25.5">
      <c r="A7" s="57" t="s">
        <v>623</v>
      </c>
      <c r="B7" s="7" t="s">
        <v>1647</v>
      </c>
      <c r="C7" s="7" t="s">
        <v>245</v>
      </c>
      <c r="D7" s="171" t="s">
        <v>246</v>
      </c>
      <c r="E7" s="57" t="s">
        <v>624</v>
      </c>
      <c r="F7" s="7" t="s">
        <v>1647</v>
      </c>
      <c r="G7" s="7" t="s">
        <v>245</v>
      </c>
      <c r="H7" s="7" t="s">
        <v>246</v>
      </c>
    </row>
    <row r="8" spans="1:8" ht="12.75">
      <c r="A8" s="173" t="s">
        <v>247</v>
      </c>
      <c r="B8" s="77"/>
      <c r="C8" s="77"/>
      <c r="D8" s="353"/>
      <c r="E8" s="342" t="s">
        <v>264</v>
      </c>
      <c r="F8" s="77"/>
      <c r="G8" s="77"/>
      <c r="H8" s="77"/>
    </row>
    <row r="9" spans="1:8" ht="12.75">
      <c r="A9" s="61" t="s">
        <v>248</v>
      </c>
      <c r="B9" s="398">
        <v>2861</v>
      </c>
      <c r="C9" s="119">
        <v>2856</v>
      </c>
      <c r="D9" s="398">
        <v>2100</v>
      </c>
      <c r="E9" s="343" t="s">
        <v>265</v>
      </c>
      <c r="F9" s="398">
        <v>107469</v>
      </c>
      <c r="G9" s="119">
        <v>95198</v>
      </c>
      <c r="H9" s="398">
        <v>95963</v>
      </c>
    </row>
    <row r="10" spans="1:8" ht="12.75">
      <c r="A10" s="61" t="s">
        <v>249</v>
      </c>
      <c r="B10" s="62"/>
      <c r="C10" s="62"/>
      <c r="D10" s="354"/>
      <c r="E10" s="343" t="s">
        <v>266</v>
      </c>
      <c r="F10" s="398">
        <v>30878</v>
      </c>
      <c r="G10" s="119">
        <v>25798</v>
      </c>
      <c r="H10" s="398">
        <v>23049</v>
      </c>
    </row>
    <row r="11" spans="1:8" ht="12.75">
      <c r="A11" s="61" t="s">
        <v>250</v>
      </c>
      <c r="D11" s="354"/>
      <c r="E11" s="343" t="s">
        <v>1873</v>
      </c>
      <c r="F11" s="398">
        <v>17771</v>
      </c>
      <c r="G11" s="119">
        <v>17549</v>
      </c>
      <c r="H11" s="398">
        <v>15827</v>
      </c>
    </row>
    <row r="12" spans="1:5" ht="12.75">
      <c r="A12" s="61" t="s">
        <v>251</v>
      </c>
      <c r="D12" s="354"/>
      <c r="E12" s="17" t="s">
        <v>1765</v>
      </c>
    </row>
    <row r="13" spans="1:8" ht="12.75">
      <c r="A13" s="61" t="s">
        <v>252</v>
      </c>
      <c r="B13" s="398">
        <v>260</v>
      </c>
      <c r="C13" s="119">
        <v>165</v>
      </c>
      <c r="D13" s="354"/>
      <c r="E13" s="343" t="s">
        <v>1874</v>
      </c>
      <c r="F13" s="62"/>
      <c r="G13" s="62"/>
      <c r="H13" s="62"/>
    </row>
    <row r="14" spans="1:8" ht="12.75">
      <c r="A14" s="61" t="s">
        <v>253</v>
      </c>
      <c r="B14" s="398">
        <v>250</v>
      </c>
      <c r="C14" s="119">
        <v>406</v>
      </c>
      <c r="D14" s="354"/>
      <c r="E14" s="343" t="s">
        <v>1875</v>
      </c>
      <c r="F14" s="62"/>
      <c r="G14" s="62"/>
      <c r="H14" s="62"/>
    </row>
    <row r="15" spans="1:8" ht="12.75">
      <c r="A15" s="119" t="s">
        <v>878</v>
      </c>
      <c r="B15" s="398">
        <f>SUM(B16:B18)</f>
        <v>154171</v>
      </c>
      <c r="C15" s="398">
        <f>SUM(C16:C18)</f>
        <v>136381</v>
      </c>
      <c r="D15" s="398">
        <f>SUM(D16:D18)</f>
        <v>132548</v>
      </c>
      <c r="E15" s="343" t="s">
        <v>1876</v>
      </c>
      <c r="F15" s="407">
        <v>1227</v>
      </c>
      <c r="G15" s="119">
        <v>982</v>
      </c>
      <c r="H15" s="407">
        <v>1200</v>
      </c>
    </row>
    <row r="16" spans="1:8" s="346" customFormat="1" ht="13.5">
      <c r="A16" s="119" t="s">
        <v>375</v>
      </c>
      <c r="B16" s="398">
        <v>69479</v>
      </c>
      <c r="C16" s="119">
        <v>73419</v>
      </c>
      <c r="D16" s="398">
        <v>69981</v>
      </c>
      <c r="E16" s="343" t="s">
        <v>1877</v>
      </c>
      <c r="F16" s="62"/>
      <c r="G16" s="62"/>
      <c r="H16" s="62"/>
    </row>
    <row r="17" spans="1:8" ht="12.75">
      <c r="A17" s="406" t="s">
        <v>376</v>
      </c>
      <c r="B17" s="398"/>
      <c r="C17" s="119"/>
      <c r="D17" s="398"/>
      <c r="E17" s="343"/>
      <c r="F17" s="62"/>
      <c r="G17" s="62"/>
      <c r="H17" s="62"/>
    </row>
    <row r="18" spans="1:8" ht="12.75">
      <c r="A18" s="119" t="s">
        <v>377</v>
      </c>
      <c r="B18" s="398">
        <v>84692</v>
      </c>
      <c r="C18" s="119">
        <v>62962</v>
      </c>
      <c r="D18" s="398">
        <v>62567</v>
      </c>
      <c r="E18" s="343"/>
      <c r="F18" s="62"/>
      <c r="G18" s="62"/>
      <c r="H18" s="62"/>
    </row>
    <row r="19" spans="1:8" ht="12.75">
      <c r="A19" s="65" t="s">
        <v>254</v>
      </c>
      <c r="B19" s="66">
        <f>SUM(B13:B15)</f>
        <v>154681</v>
      </c>
      <c r="C19" s="66">
        <f>SUM(C13:C15)</f>
        <v>136952</v>
      </c>
      <c r="D19" s="66">
        <f>SUM(D13:D15)</f>
        <v>132548</v>
      </c>
      <c r="E19" s="343"/>
      <c r="F19" s="62"/>
      <c r="G19" s="62"/>
      <c r="H19" s="62"/>
    </row>
    <row r="20" spans="1:8" ht="13.5">
      <c r="A20" s="392" t="s">
        <v>255</v>
      </c>
      <c r="B20" s="356">
        <f>SUM(B9:B10,B19)</f>
        <v>157542</v>
      </c>
      <c r="C20" s="356">
        <f>SUM(C9:C10,C19)</f>
        <v>139808</v>
      </c>
      <c r="D20" s="393">
        <f>SUM(D9:D10,D19)</f>
        <v>134648</v>
      </c>
      <c r="E20" s="394" t="s">
        <v>1901</v>
      </c>
      <c r="F20" s="356">
        <f>SUM(F9:F16)</f>
        <v>157345</v>
      </c>
      <c r="G20" s="356">
        <f>SUM(G9:G16)</f>
        <v>139527</v>
      </c>
      <c r="H20" s="356">
        <f>H9+H10+H11+H13+H14+H15+H16</f>
        <v>136039</v>
      </c>
    </row>
    <row r="21" spans="1:8" ht="12.75">
      <c r="A21" s="64" t="s">
        <v>256</v>
      </c>
      <c r="B21" s="62"/>
      <c r="C21" s="62"/>
      <c r="D21" s="354"/>
      <c r="E21" s="344" t="s">
        <v>1879</v>
      </c>
      <c r="F21" s="62"/>
      <c r="G21" s="62"/>
      <c r="H21" s="62"/>
    </row>
    <row r="22" spans="1:8" ht="12.75">
      <c r="A22" s="61" t="s">
        <v>257</v>
      </c>
      <c r="B22" s="62"/>
      <c r="C22" s="62"/>
      <c r="D22" s="354"/>
      <c r="E22" s="343" t="s">
        <v>1880</v>
      </c>
      <c r="F22" s="398">
        <v>499</v>
      </c>
      <c r="G22" s="119"/>
      <c r="H22" s="62"/>
    </row>
    <row r="23" spans="1:8" ht="12.75">
      <c r="A23" s="61" t="s">
        <v>258</v>
      </c>
      <c r="B23" s="62"/>
      <c r="C23" s="62"/>
      <c r="D23" s="354"/>
      <c r="E23" s="343" t="s">
        <v>1881</v>
      </c>
      <c r="F23" s="398">
        <v>431</v>
      </c>
      <c r="G23" s="119">
        <v>1400</v>
      </c>
      <c r="H23" s="62"/>
    </row>
    <row r="24" spans="1:8" ht="12.75">
      <c r="A24" s="61" t="s">
        <v>259</v>
      </c>
      <c r="B24" s="62"/>
      <c r="C24" s="62"/>
      <c r="D24" s="354"/>
      <c r="E24" s="343" t="s">
        <v>1882</v>
      </c>
      <c r="F24" s="398">
        <v>4641</v>
      </c>
      <c r="G24" s="119">
        <v>1832</v>
      </c>
      <c r="H24" s="62"/>
    </row>
    <row r="25" spans="1:8" s="346" customFormat="1" ht="13.5">
      <c r="A25" s="61" t="s">
        <v>260</v>
      </c>
      <c r="B25" s="62"/>
      <c r="C25" s="62"/>
      <c r="D25" s="354"/>
      <c r="E25" s="343" t="s">
        <v>1883</v>
      </c>
      <c r="F25" s="62"/>
      <c r="G25" s="62"/>
      <c r="H25" s="62"/>
    </row>
    <row r="26" spans="1:8" ht="12.75">
      <c r="A26" s="61" t="s">
        <v>261</v>
      </c>
      <c r="B26" s="398">
        <v>1832</v>
      </c>
      <c r="C26" s="62"/>
      <c r="D26" s="354"/>
      <c r="E26" s="343" t="s">
        <v>1884</v>
      </c>
      <c r="F26" s="62"/>
      <c r="G26" s="62"/>
      <c r="H26" s="62"/>
    </row>
    <row r="27" spans="1:8" s="89" customFormat="1" ht="12.75">
      <c r="A27" s="61" t="s">
        <v>879</v>
      </c>
      <c r="B27" s="398">
        <v>431</v>
      </c>
      <c r="C27" s="119">
        <v>1400</v>
      </c>
      <c r="D27" s="354"/>
      <c r="E27" s="343"/>
      <c r="F27" s="62"/>
      <c r="G27" s="62"/>
      <c r="H27" s="62"/>
    </row>
    <row r="28" spans="1:8" ht="13.5">
      <c r="A28" s="392" t="s">
        <v>66</v>
      </c>
      <c r="B28" s="356">
        <f>SUM(B22:B27)</f>
        <v>2263</v>
      </c>
      <c r="C28" s="356">
        <f>SUM(C22:C27)</f>
        <v>1400</v>
      </c>
      <c r="D28" s="393">
        <f>SUM(D22:D27)</f>
        <v>0</v>
      </c>
      <c r="E28" s="394" t="s">
        <v>701</v>
      </c>
      <c r="F28" s="356">
        <f>SUM(F22:F26)</f>
        <v>5571</v>
      </c>
      <c r="G28" s="356">
        <f>SUM(G22:G26)</f>
        <v>3232</v>
      </c>
      <c r="H28" s="356">
        <f>SUM(H22:H26)</f>
        <v>0</v>
      </c>
    </row>
    <row r="29" spans="1:8" ht="12.75">
      <c r="A29" s="64" t="s">
        <v>1878</v>
      </c>
      <c r="B29" s="63">
        <f>SUM(B20,B28)</f>
        <v>159805</v>
      </c>
      <c r="C29" s="63">
        <f>SUM(C20,C28)</f>
        <v>141208</v>
      </c>
      <c r="D29" s="357">
        <f>SUM(D20,D28)</f>
        <v>134648</v>
      </c>
      <c r="E29" s="344" t="s">
        <v>1885</v>
      </c>
      <c r="F29" s="63">
        <f>SUM(F20,F28)</f>
        <v>162916</v>
      </c>
      <c r="G29" s="63">
        <f>SUM(G20,G28)</f>
        <v>142759</v>
      </c>
      <c r="H29" s="63">
        <f>SUM(H20,H28)</f>
        <v>136039</v>
      </c>
    </row>
    <row r="30" spans="1:8" ht="12.75">
      <c r="A30" s="64" t="s">
        <v>203</v>
      </c>
      <c r="B30" s="63">
        <f>B29-F29</f>
        <v>-3111</v>
      </c>
      <c r="C30" s="63">
        <f>C29-G29</f>
        <v>-1551</v>
      </c>
      <c r="D30" s="357">
        <f>D29-H29</f>
        <v>-1391</v>
      </c>
      <c r="E30" s="344"/>
      <c r="F30" s="63"/>
      <c r="G30" s="63"/>
      <c r="H30" s="63"/>
    </row>
    <row r="31" spans="1:5" ht="12.75">
      <c r="A31" s="17" t="s">
        <v>674</v>
      </c>
      <c r="E31" s="343"/>
    </row>
    <row r="32" spans="1:5" ht="12.75">
      <c r="A32" s="17" t="s">
        <v>883</v>
      </c>
      <c r="E32" s="343"/>
    </row>
    <row r="33" spans="1:8" ht="12.75">
      <c r="A33" s="64" t="s">
        <v>1462</v>
      </c>
      <c r="B33" s="62"/>
      <c r="C33" s="62"/>
      <c r="D33" s="354"/>
      <c r="E33" s="344" t="s">
        <v>869</v>
      </c>
      <c r="F33" s="63"/>
      <c r="G33" s="63"/>
      <c r="H33" s="63"/>
    </row>
    <row r="34" spans="1:8" ht="12.75">
      <c r="A34" s="61" t="s">
        <v>554</v>
      </c>
      <c r="B34" s="398">
        <v>913</v>
      </c>
      <c r="C34" s="119">
        <v>1110</v>
      </c>
      <c r="D34" s="398">
        <v>1391</v>
      </c>
      <c r="E34" s="343" t="s">
        <v>1382</v>
      </c>
      <c r="F34" s="62"/>
      <c r="G34" s="62"/>
      <c r="H34" s="62"/>
    </row>
    <row r="35" spans="1:8" ht="12.75">
      <c r="A35" s="61" t="s">
        <v>555</v>
      </c>
      <c r="B35" s="398">
        <v>5140</v>
      </c>
      <c r="C35" s="119">
        <v>1832</v>
      </c>
      <c r="D35" s="354"/>
      <c r="E35" s="343" t="s">
        <v>1815</v>
      </c>
      <c r="F35" s="62"/>
      <c r="G35" s="62"/>
      <c r="H35" s="62"/>
    </row>
    <row r="36" spans="1:8" ht="12.75">
      <c r="A36" s="61"/>
      <c r="B36" s="62"/>
      <c r="C36" s="62"/>
      <c r="D36" s="354"/>
      <c r="E36" s="343" t="s">
        <v>1816</v>
      </c>
      <c r="F36" s="62"/>
      <c r="G36" s="62"/>
      <c r="H36" s="62"/>
    </row>
    <row r="37" spans="1:8" ht="12.75">
      <c r="A37" s="61"/>
      <c r="B37" s="62"/>
      <c r="C37" s="62"/>
      <c r="D37" s="354"/>
      <c r="E37" s="395" t="s">
        <v>1383</v>
      </c>
      <c r="F37" s="66"/>
      <c r="G37" s="66"/>
      <c r="H37" s="66">
        <f>SUM(H35:H36)</f>
        <v>0</v>
      </c>
    </row>
    <row r="38" spans="1:8" s="89" customFormat="1" ht="12.75">
      <c r="A38" s="61"/>
      <c r="B38" s="62"/>
      <c r="C38" s="62"/>
      <c r="D38" s="354"/>
      <c r="E38" s="343" t="s">
        <v>1385</v>
      </c>
      <c r="F38" s="62"/>
      <c r="G38" s="62"/>
      <c r="H38" s="62"/>
    </row>
    <row r="39" spans="1:8" s="89" customFormat="1" ht="12.75">
      <c r="A39" s="64" t="s">
        <v>1444</v>
      </c>
      <c r="B39" s="63">
        <f>SUM(B34:B35)</f>
        <v>6053</v>
      </c>
      <c r="C39" s="63">
        <f>SUM(C34:C35)</f>
        <v>2942</v>
      </c>
      <c r="D39" s="357">
        <f>SUM(D34:D35)</f>
        <v>1391</v>
      </c>
      <c r="E39" s="344" t="s">
        <v>1387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96" t="s">
        <v>1777</v>
      </c>
      <c r="B40" s="63"/>
      <c r="C40" s="63"/>
      <c r="D40" s="357">
        <f>D39+D30</f>
        <v>0</v>
      </c>
      <c r="E40" s="344"/>
      <c r="F40" s="63"/>
      <c r="G40" s="63"/>
      <c r="H40" s="63"/>
    </row>
    <row r="41" spans="1:8" ht="12.75">
      <c r="A41" s="61" t="s">
        <v>645</v>
      </c>
      <c r="B41" s="62"/>
      <c r="C41" s="62"/>
      <c r="D41" s="354"/>
      <c r="E41" s="89"/>
      <c r="F41" s="89"/>
      <c r="G41" s="89"/>
      <c r="H41" s="89"/>
    </row>
    <row r="42" spans="1:8" ht="12.75">
      <c r="A42" s="61" t="s">
        <v>646</v>
      </c>
      <c r="B42" s="62"/>
      <c r="C42" s="62"/>
      <c r="D42" s="354"/>
      <c r="E42" s="89"/>
      <c r="F42" s="89"/>
      <c r="G42" s="89"/>
      <c r="H42" s="89"/>
    </row>
    <row r="43" spans="1:8" ht="12.75">
      <c r="A43" s="64" t="s">
        <v>1442</v>
      </c>
      <c r="B43" s="62"/>
      <c r="C43" s="62"/>
      <c r="D43" s="354"/>
      <c r="E43" s="344" t="s">
        <v>874</v>
      </c>
      <c r="F43" s="62"/>
      <c r="G43" s="62"/>
      <c r="H43" s="62"/>
    </row>
    <row r="44" spans="1:8" ht="12.75">
      <c r="A44" s="61" t="s">
        <v>1441</v>
      </c>
      <c r="B44" s="62"/>
      <c r="C44" s="62"/>
      <c r="D44" s="354"/>
      <c r="E44" s="343" t="s">
        <v>1384</v>
      </c>
      <c r="F44" s="61"/>
      <c r="G44" s="61"/>
      <c r="H44" s="61"/>
    </row>
    <row r="45" spans="1:8" ht="12.75">
      <c r="A45" s="61" t="s">
        <v>1463</v>
      </c>
      <c r="B45" s="62"/>
      <c r="C45" s="62"/>
      <c r="D45" s="354"/>
      <c r="E45" s="343" t="s">
        <v>1386</v>
      </c>
      <c r="F45" s="61"/>
      <c r="G45" s="61"/>
      <c r="H45" s="61"/>
    </row>
    <row r="46" spans="1:8" ht="12.75">
      <c r="A46" s="64" t="s">
        <v>1388</v>
      </c>
      <c r="B46" s="63">
        <f>SUM(B44:B45)</f>
        <v>0</v>
      </c>
      <c r="C46" s="63">
        <f>SUM(C44:C45)</f>
        <v>0</v>
      </c>
      <c r="D46" s="357">
        <f>SUM(D44:D45)</f>
        <v>0</v>
      </c>
      <c r="E46" s="344" t="s">
        <v>1760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1443</v>
      </c>
      <c r="B47" s="63">
        <f>B29+B39+B46</f>
        <v>165858</v>
      </c>
      <c r="C47" s="63">
        <f>C29+C39+C46</f>
        <v>144150</v>
      </c>
      <c r="D47" s="357">
        <f>D29+D39+D46</f>
        <v>136039</v>
      </c>
      <c r="E47" s="344" t="s">
        <v>875</v>
      </c>
      <c r="F47" s="63">
        <f>F29+F46+F39</f>
        <v>162916</v>
      </c>
      <c r="G47" s="63">
        <f>G29+G46+G39</f>
        <v>142759</v>
      </c>
      <c r="H47" s="63">
        <f>H29+H46+H39</f>
        <v>136039</v>
      </c>
    </row>
    <row r="48" spans="1:8" ht="12.75">
      <c r="A48" s="89"/>
      <c r="B48" s="122"/>
      <c r="C48" s="122"/>
      <c r="D48" s="122"/>
      <c r="E48" s="89"/>
      <c r="F48" s="122"/>
      <c r="G48" s="122"/>
      <c r="H48" s="122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  <row r="70" spans="2:4" ht="12.75">
      <c r="B70" s="123"/>
      <c r="C70" s="123"/>
      <c r="D70" s="123"/>
    </row>
    <row r="71" spans="2:4" ht="12.75">
      <c r="B71" s="123"/>
      <c r="C71" s="123"/>
      <c r="D71" s="123"/>
    </row>
    <row r="72" spans="2:4" ht="12.75">
      <c r="B72" s="123"/>
      <c r="C72" s="123"/>
      <c r="D72" s="123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">
      <selection activeCell="B16" sqref="B1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206</v>
      </c>
      <c r="H1" s="498"/>
    </row>
    <row r="2" spans="1:10" s="305" customFormat="1" ht="12.75">
      <c r="A2" s="496" t="s">
        <v>1197</v>
      </c>
      <c r="B2" s="539"/>
      <c r="C2" s="539"/>
      <c r="D2" s="539"/>
      <c r="E2" s="539"/>
      <c r="F2" s="539"/>
      <c r="G2" s="539"/>
      <c r="H2" s="539"/>
      <c r="I2" s="405"/>
      <c r="J2" s="405"/>
    </row>
    <row r="3" spans="1:10" s="305" customFormat="1" ht="12.75">
      <c r="A3" s="538" t="s">
        <v>891</v>
      </c>
      <c r="B3" s="538"/>
      <c r="C3" s="538"/>
      <c r="D3" s="538"/>
      <c r="E3" s="499"/>
      <c r="F3" s="499"/>
      <c r="G3" s="499"/>
      <c r="H3" s="499"/>
      <c r="I3" s="405"/>
      <c r="J3" s="405"/>
    </row>
    <row r="4" spans="1:10" s="305" customFormat="1" ht="12.75">
      <c r="A4" s="496" t="s">
        <v>1144</v>
      </c>
      <c r="B4" s="539"/>
      <c r="C4" s="539"/>
      <c r="D4" s="539"/>
      <c r="E4" s="539"/>
      <c r="F4" s="539"/>
      <c r="G4" s="539"/>
      <c r="H4" s="539"/>
      <c r="I4" s="405"/>
      <c r="J4" s="405"/>
    </row>
    <row r="5" spans="1:10" s="305" customFormat="1" ht="12.75">
      <c r="A5" s="496" t="s">
        <v>244</v>
      </c>
      <c r="B5" s="539"/>
      <c r="C5" s="539"/>
      <c r="D5" s="539"/>
      <c r="E5" s="539"/>
      <c r="F5" s="539"/>
      <c r="G5" s="539"/>
      <c r="H5" s="539"/>
      <c r="I5" s="405"/>
      <c r="J5" s="405"/>
    </row>
    <row r="6" spans="1:10" s="305" customFormat="1" ht="12.75">
      <c r="A6" s="496" t="s">
        <v>1327</v>
      </c>
      <c r="B6" s="539"/>
      <c r="C6" s="539"/>
      <c r="D6" s="539"/>
      <c r="E6" s="539"/>
      <c r="F6" s="539"/>
      <c r="G6" s="539"/>
      <c r="H6" s="539"/>
      <c r="I6" s="405"/>
      <c r="J6" s="405"/>
    </row>
    <row r="7" spans="1:8" s="341" customFormat="1" ht="25.5">
      <c r="A7" s="57" t="s">
        <v>623</v>
      </c>
      <c r="B7" s="7" t="s">
        <v>1647</v>
      </c>
      <c r="C7" s="7" t="s">
        <v>245</v>
      </c>
      <c r="D7" s="171" t="s">
        <v>246</v>
      </c>
      <c r="E7" s="57" t="s">
        <v>624</v>
      </c>
      <c r="F7" s="7" t="s">
        <v>1647</v>
      </c>
      <c r="G7" s="7" t="s">
        <v>245</v>
      </c>
      <c r="H7" s="7" t="s">
        <v>246</v>
      </c>
    </row>
    <row r="8" spans="1:8" ht="12.75">
      <c r="A8" s="173" t="s">
        <v>247</v>
      </c>
      <c r="B8" s="77"/>
      <c r="C8" s="77"/>
      <c r="D8" s="353"/>
      <c r="E8" s="342" t="s">
        <v>264</v>
      </c>
      <c r="F8" s="77"/>
      <c r="G8" s="77"/>
      <c r="H8" s="77"/>
    </row>
    <row r="9" spans="1:8" ht="12.75">
      <c r="A9" s="61" t="s">
        <v>248</v>
      </c>
      <c r="B9" s="398">
        <v>2359</v>
      </c>
      <c r="C9" s="119">
        <v>2297</v>
      </c>
      <c r="D9" s="398">
        <v>1600</v>
      </c>
      <c r="E9" s="343" t="s">
        <v>265</v>
      </c>
      <c r="F9" s="398">
        <v>182518</v>
      </c>
      <c r="G9" s="119">
        <v>176057</v>
      </c>
      <c r="H9" s="398">
        <v>162436</v>
      </c>
    </row>
    <row r="10" spans="1:8" ht="12.75">
      <c r="A10" s="61" t="s">
        <v>249</v>
      </c>
      <c r="B10" s="62"/>
      <c r="C10" s="62"/>
      <c r="D10" s="354"/>
      <c r="E10" s="343" t="s">
        <v>266</v>
      </c>
      <c r="F10" s="398">
        <v>52571</v>
      </c>
      <c r="G10" s="119">
        <v>47677</v>
      </c>
      <c r="H10" s="398">
        <v>38872</v>
      </c>
    </row>
    <row r="11" spans="1:8" ht="12.75">
      <c r="A11" s="61" t="s">
        <v>250</v>
      </c>
      <c r="B11" s="62"/>
      <c r="C11" s="62"/>
      <c r="D11" s="354"/>
      <c r="E11" s="343" t="s">
        <v>1873</v>
      </c>
      <c r="F11" s="398">
        <v>33321</v>
      </c>
      <c r="G11" s="119">
        <v>38343</v>
      </c>
      <c r="H11" s="398">
        <v>35611</v>
      </c>
    </row>
    <row r="12" spans="1:5" ht="12.75">
      <c r="A12" s="61" t="s">
        <v>251</v>
      </c>
      <c r="B12" s="62"/>
      <c r="C12" s="62"/>
      <c r="D12" s="354"/>
      <c r="E12" s="17" t="s">
        <v>1765</v>
      </c>
    </row>
    <row r="13" spans="1:8" ht="12.75">
      <c r="A13" s="61" t="s">
        <v>252</v>
      </c>
      <c r="B13" s="62"/>
      <c r="C13" s="62"/>
      <c r="D13" s="354"/>
      <c r="E13" s="343" t="s">
        <v>1874</v>
      </c>
      <c r="F13" s="62"/>
      <c r="G13" s="62"/>
      <c r="H13" s="62"/>
    </row>
    <row r="14" spans="1:8" ht="12.75">
      <c r="A14" s="61" t="s">
        <v>253</v>
      </c>
      <c r="B14" s="62"/>
      <c r="C14" s="62"/>
      <c r="D14" s="354"/>
      <c r="E14" s="343" t="s">
        <v>1875</v>
      </c>
      <c r="F14" s="62"/>
      <c r="G14" s="62"/>
      <c r="H14" s="62"/>
    </row>
    <row r="15" spans="1:8" ht="12.75">
      <c r="A15" s="119" t="s">
        <v>878</v>
      </c>
      <c r="B15" s="398">
        <f>SUM(B16:B18)</f>
        <v>266679</v>
      </c>
      <c r="C15" s="398">
        <f>SUM(C16:C18)</f>
        <v>261214</v>
      </c>
      <c r="D15" s="398">
        <f>SUM(D16:D18)</f>
        <v>235079</v>
      </c>
      <c r="E15" s="343" t="s">
        <v>1876</v>
      </c>
      <c r="F15" s="407">
        <v>1212</v>
      </c>
      <c r="G15" s="119">
        <v>1200</v>
      </c>
      <c r="H15" s="407">
        <v>1300</v>
      </c>
    </row>
    <row r="16" spans="1:8" s="346" customFormat="1" ht="13.5">
      <c r="A16" s="119" t="s">
        <v>375</v>
      </c>
      <c r="B16" s="398">
        <v>91869</v>
      </c>
      <c r="C16" s="119">
        <v>88364</v>
      </c>
      <c r="D16" s="398">
        <v>78004</v>
      </c>
      <c r="E16" s="343" t="s">
        <v>1877</v>
      </c>
      <c r="F16" s="62"/>
      <c r="G16" s="62"/>
      <c r="H16" s="62"/>
    </row>
    <row r="17" spans="1:8" ht="12.75">
      <c r="A17" s="406" t="s">
        <v>376</v>
      </c>
      <c r="B17" s="398">
        <v>19374</v>
      </c>
      <c r="C17" s="119">
        <v>20474</v>
      </c>
      <c r="D17" s="398">
        <v>22341</v>
      </c>
      <c r="E17" s="343"/>
      <c r="F17" s="62"/>
      <c r="G17" s="62"/>
      <c r="H17" s="62"/>
    </row>
    <row r="18" spans="1:8" ht="12.75">
      <c r="A18" s="119" t="s">
        <v>377</v>
      </c>
      <c r="B18" s="398">
        <v>155436</v>
      </c>
      <c r="C18" s="119">
        <v>152376</v>
      </c>
      <c r="D18" s="398">
        <v>134734</v>
      </c>
      <c r="E18" s="343"/>
      <c r="F18" s="62"/>
      <c r="G18" s="62"/>
      <c r="H18" s="62"/>
    </row>
    <row r="19" spans="1:8" ht="12.75">
      <c r="A19" s="65" t="s">
        <v>254</v>
      </c>
      <c r="B19" s="66">
        <f>SUM(B12:B15)</f>
        <v>266679</v>
      </c>
      <c r="C19" s="66">
        <f>SUM(C12:C15)</f>
        <v>261214</v>
      </c>
      <c r="D19" s="66">
        <f>SUM(D12:D15)</f>
        <v>235079</v>
      </c>
      <c r="E19" s="343"/>
      <c r="F19" s="62"/>
      <c r="G19" s="62"/>
      <c r="H19" s="62"/>
    </row>
    <row r="20" spans="1:8" ht="13.5">
      <c r="A20" s="392" t="s">
        <v>255</v>
      </c>
      <c r="B20" s="356">
        <f>SUM(B9:B10,B19)</f>
        <v>269038</v>
      </c>
      <c r="C20" s="356">
        <f>SUM(C9:C10,C19)</f>
        <v>263511</v>
      </c>
      <c r="D20" s="393">
        <f>SUM(D9:D10,D19)</f>
        <v>236679</v>
      </c>
      <c r="E20" s="394" t="s">
        <v>1901</v>
      </c>
      <c r="F20" s="356">
        <f>SUM(F9:F16)</f>
        <v>269622</v>
      </c>
      <c r="G20" s="356">
        <f>SUM(G9:G16)</f>
        <v>263277</v>
      </c>
      <c r="H20" s="356">
        <f>H9+H10+H11+H13+H14+H15+H16</f>
        <v>238219</v>
      </c>
    </row>
    <row r="21" spans="1:8" ht="12.75">
      <c r="A21" s="64" t="s">
        <v>256</v>
      </c>
      <c r="B21" s="62"/>
      <c r="C21" s="62"/>
      <c r="D21" s="354"/>
      <c r="E21" s="344" t="s">
        <v>1879</v>
      </c>
      <c r="F21" s="62"/>
      <c r="G21" s="62"/>
      <c r="H21" s="62"/>
    </row>
    <row r="22" spans="1:8" ht="12.75">
      <c r="A22" s="61" t="s">
        <v>257</v>
      </c>
      <c r="B22" s="62"/>
      <c r="C22" s="62"/>
      <c r="D22" s="354"/>
      <c r="E22" s="343" t="s">
        <v>1880</v>
      </c>
      <c r="F22" s="62"/>
      <c r="G22" s="62"/>
      <c r="H22" s="62"/>
    </row>
    <row r="23" spans="1:8" ht="12.75">
      <c r="A23" s="61" t="s">
        <v>258</v>
      </c>
      <c r="B23" s="62"/>
      <c r="C23" s="62"/>
      <c r="D23" s="354"/>
      <c r="E23" s="343" t="s">
        <v>1881</v>
      </c>
      <c r="F23" s="398">
        <v>10287</v>
      </c>
      <c r="G23" s="119">
        <v>1480</v>
      </c>
      <c r="H23" s="62"/>
    </row>
    <row r="24" spans="1:8" ht="12.75">
      <c r="A24" s="61" t="s">
        <v>259</v>
      </c>
      <c r="B24" s="62"/>
      <c r="C24" s="62"/>
      <c r="D24" s="354"/>
      <c r="E24" s="343" t="s">
        <v>1882</v>
      </c>
      <c r="F24" s="62"/>
      <c r="G24" s="62"/>
      <c r="H24" s="62"/>
    </row>
    <row r="25" spans="1:8" s="346" customFormat="1" ht="13.5">
      <c r="A25" s="61" t="s">
        <v>260</v>
      </c>
      <c r="B25" s="62"/>
      <c r="C25" s="62"/>
      <c r="D25" s="354"/>
      <c r="E25" s="343" t="s">
        <v>1883</v>
      </c>
      <c r="F25" s="62"/>
      <c r="G25" s="62"/>
      <c r="H25" s="62"/>
    </row>
    <row r="26" spans="1:8" ht="12.75">
      <c r="A26" s="61" t="s">
        <v>261</v>
      </c>
      <c r="B26" s="62"/>
      <c r="C26" s="62"/>
      <c r="D26" s="354"/>
      <c r="E26" s="343" t="s">
        <v>1884</v>
      </c>
      <c r="F26" s="62"/>
      <c r="G26" s="62"/>
      <c r="H26" s="62"/>
    </row>
    <row r="27" spans="1:8" s="89" customFormat="1" ht="12.75">
      <c r="A27" s="61" t="s">
        <v>879</v>
      </c>
      <c r="B27" s="398">
        <v>10287</v>
      </c>
      <c r="C27" s="119">
        <v>1480</v>
      </c>
      <c r="D27" s="354"/>
      <c r="E27" s="343"/>
      <c r="F27" s="62"/>
      <c r="G27" s="62"/>
      <c r="H27" s="62"/>
    </row>
    <row r="28" spans="1:8" ht="13.5">
      <c r="A28" s="392" t="s">
        <v>66</v>
      </c>
      <c r="B28" s="356">
        <f>SUM(B22:B27)</f>
        <v>10287</v>
      </c>
      <c r="C28" s="356">
        <f>SUM(C22:C27)</f>
        <v>1480</v>
      </c>
      <c r="D28" s="393">
        <f>SUM(D22:D27)</f>
        <v>0</v>
      </c>
      <c r="E28" s="394" t="s">
        <v>701</v>
      </c>
      <c r="F28" s="356">
        <f>SUM(F22:F26)</f>
        <v>10287</v>
      </c>
      <c r="G28" s="356">
        <f>SUM(G22:G26)</f>
        <v>1480</v>
      </c>
      <c r="H28" s="356">
        <f>SUM(H22:H26)</f>
        <v>0</v>
      </c>
    </row>
    <row r="29" spans="1:8" ht="12.75">
      <c r="A29" s="64" t="s">
        <v>1878</v>
      </c>
      <c r="B29" s="63">
        <f>SUM(B20,B28)</f>
        <v>279325</v>
      </c>
      <c r="C29" s="63">
        <f>SUM(C20,C28)</f>
        <v>264991</v>
      </c>
      <c r="D29" s="357">
        <f>SUM(D20,D28)</f>
        <v>236679</v>
      </c>
      <c r="E29" s="344" t="s">
        <v>1885</v>
      </c>
      <c r="F29" s="63">
        <f>SUM(F20,F28)</f>
        <v>279909</v>
      </c>
      <c r="G29" s="63">
        <f>SUM(G20,G28)</f>
        <v>264757</v>
      </c>
      <c r="H29" s="63">
        <f>SUM(H20,H28)</f>
        <v>238219</v>
      </c>
    </row>
    <row r="30" spans="1:8" ht="12.75">
      <c r="A30" s="64" t="s">
        <v>203</v>
      </c>
      <c r="B30" s="63">
        <f>B29-F29</f>
        <v>-584</v>
      </c>
      <c r="C30" s="63">
        <f>C29-G29</f>
        <v>234</v>
      </c>
      <c r="D30" s="357">
        <f>D29-H29</f>
        <v>-1540</v>
      </c>
      <c r="E30" s="344"/>
      <c r="F30" s="63"/>
      <c r="G30" s="63"/>
      <c r="H30" s="63"/>
    </row>
    <row r="31" spans="1:5" ht="12.75">
      <c r="A31" s="17" t="s">
        <v>674</v>
      </c>
      <c r="E31" s="343"/>
    </row>
    <row r="32" spans="1:5" ht="12.75">
      <c r="A32" s="17" t="s">
        <v>883</v>
      </c>
      <c r="E32" s="343"/>
    </row>
    <row r="33" spans="1:8" ht="12.75">
      <c r="A33" s="64" t="s">
        <v>1462</v>
      </c>
      <c r="B33" s="62"/>
      <c r="C33" s="62"/>
      <c r="D33" s="354"/>
      <c r="E33" s="344" t="s">
        <v>869</v>
      </c>
      <c r="F33" s="63"/>
      <c r="G33" s="63"/>
      <c r="H33" s="63"/>
    </row>
    <row r="34" spans="1:8" ht="12.75">
      <c r="A34" s="61" t="s">
        <v>554</v>
      </c>
      <c r="B34" s="398">
        <v>1890</v>
      </c>
      <c r="C34" s="119">
        <v>1306</v>
      </c>
      <c r="D34" s="398">
        <v>1540</v>
      </c>
      <c r="E34" s="343" t="s">
        <v>1382</v>
      </c>
      <c r="F34" s="62"/>
      <c r="G34" s="62"/>
      <c r="H34" s="62"/>
    </row>
    <row r="35" spans="1:8" ht="12.75">
      <c r="A35" s="61" t="s">
        <v>555</v>
      </c>
      <c r="B35" s="62"/>
      <c r="C35" s="62"/>
      <c r="D35" s="354"/>
      <c r="E35" s="343" t="s">
        <v>1815</v>
      </c>
      <c r="F35" s="62"/>
      <c r="G35" s="62"/>
      <c r="H35" s="62"/>
    </row>
    <row r="36" spans="1:8" ht="12.75">
      <c r="A36" s="61"/>
      <c r="B36" s="62"/>
      <c r="C36" s="62"/>
      <c r="D36" s="354"/>
      <c r="E36" s="343" t="s">
        <v>1816</v>
      </c>
      <c r="F36" s="62"/>
      <c r="G36" s="62"/>
      <c r="H36" s="62"/>
    </row>
    <row r="37" spans="1:8" ht="12.75">
      <c r="A37" s="61"/>
      <c r="B37" s="62"/>
      <c r="C37" s="62"/>
      <c r="D37" s="354"/>
      <c r="E37" s="395" t="s">
        <v>1383</v>
      </c>
      <c r="F37" s="66"/>
      <c r="G37" s="66"/>
      <c r="H37" s="66">
        <f>SUM(H35:H36)</f>
        <v>0</v>
      </c>
    </row>
    <row r="38" spans="1:8" ht="12.75">
      <c r="A38" s="61"/>
      <c r="B38" s="62"/>
      <c r="C38" s="62"/>
      <c r="D38" s="354"/>
      <c r="E38" s="343" t="s">
        <v>1385</v>
      </c>
      <c r="F38" s="62"/>
      <c r="G38" s="62"/>
      <c r="H38" s="62"/>
    </row>
    <row r="39" spans="1:8" s="89" customFormat="1" ht="12.75">
      <c r="A39" s="64" t="s">
        <v>1444</v>
      </c>
      <c r="B39" s="63">
        <f>SUM(B34:B35)</f>
        <v>1890</v>
      </c>
      <c r="C39" s="63">
        <f>SUM(C34:C35)</f>
        <v>1306</v>
      </c>
      <c r="D39" s="357">
        <f>SUM(D34:D35)</f>
        <v>1540</v>
      </c>
      <c r="E39" s="344" t="s">
        <v>1387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s="89" customFormat="1" ht="25.5">
      <c r="A40" s="396" t="s">
        <v>1777</v>
      </c>
      <c r="B40" s="63"/>
      <c r="C40" s="63"/>
      <c r="D40" s="357">
        <f>D39+D30</f>
        <v>0</v>
      </c>
      <c r="E40" s="344"/>
      <c r="F40" s="63"/>
      <c r="G40" s="63"/>
      <c r="H40" s="63"/>
    </row>
    <row r="41" spans="1:8" ht="12.75">
      <c r="A41" s="61" t="s">
        <v>645</v>
      </c>
      <c r="B41" s="62"/>
      <c r="C41" s="62"/>
      <c r="D41" s="354"/>
      <c r="E41" s="89"/>
      <c r="F41" s="89"/>
      <c r="G41" s="89"/>
      <c r="H41" s="89"/>
    </row>
    <row r="42" spans="1:8" ht="12.75">
      <c r="A42" s="61" t="s">
        <v>646</v>
      </c>
      <c r="B42" s="62"/>
      <c r="C42" s="62"/>
      <c r="D42" s="354"/>
      <c r="E42" s="89"/>
      <c r="F42" s="89"/>
      <c r="G42" s="89"/>
      <c r="H42" s="89"/>
    </row>
    <row r="43" spans="1:8" ht="12.75">
      <c r="A43" s="64" t="s">
        <v>1442</v>
      </c>
      <c r="B43" s="62"/>
      <c r="C43" s="62"/>
      <c r="D43" s="354"/>
      <c r="E43" s="344" t="s">
        <v>874</v>
      </c>
      <c r="F43" s="62"/>
      <c r="G43" s="62"/>
      <c r="H43" s="62"/>
    </row>
    <row r="44" spans="1:8" ht="12.75">
      <c r="A44" s="61" t="s">
        <v>1441</v>
      </c>
      <c r="B44" s="62"/>
      <c r="C44" s="62"/>
      <c r="D44" s="354"/>
      <c r="E44" s="343" t="s">
        <v>1384</v>
      </c>
      <c r="F44" s="61"/>
      <c r="G44" s="61"/>
      <c r="H44" s="61"/>
    </row>
    <row r="45" spans="1:8" ht="12.75">
      <c r="A45" s="61" t="s">
        <v>1463</v>
      </c>
      <c r="B45" s="62"/>
      <c r="C45" s="62"/>
      <c r="D45" s="354"/>
      <c r="E45" s="343" t="s">
        <v>1386</v>
      </c>
      <c r="F45" s="61"/>
      <c r="G45" s="61"/>
      <c r="H45" s="61"/>
    </row>
    <row r="46" spans="1:8" ht="12.75">
      <c r="A46" s="64" t="s">
        <v>1388</v>
      </c>
      <c r="B46" s="63">
        <f>SUM(B44:B45)</f>
        <v>0</v>
      </c>
      <c r="C46" s="63">
        <f>SUM(C44:C45)</f>
        <v>0</v>
      </c>
      <c r="D46" s="357">
        <f>SUM(D44:D45)</f>
        <v>0</v>
      </c>
      <c r="E46" s="344" t="s">
        <v>1760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1443</v>
      </c>
      <c r="B47" s="63">
        <f>B29+B39+B46</f>
        <v>281215</v>
      </c>
      <c r="C47" s="63">
        <f>C29+C39+C46</f>
        <v>266297</v>
      </c>
      <c r="D47" s="357">
        <f>D29+D39+D46</f>
        <v>238219</v>
      </c>
      <c r="E47" s="344" t="s">
        <v>875</v>
      </c>
      <c r="F47" s="63">
        <f>F29+F46+F39</f>
        <v>279909</v>
      </c>
      <c r="G47" s="63">
        <f>G29+G46+G39</f>
        <v>264757</v>
      </c>
      <c r="H47" s="63">
        <f>H29+H46+H39</f>
        <v>238219</v>
      </c>
    </row>
    <row r="48" spans="1:8" ht="12.75">
      <c r="A48" s="89"/>
      <c r="B48" s="122"/>
      <c r="C48" s="122"/>
      <c r="D48" s="122"/>
      <c r="E48" s="89"/>
      <c r="F48" s="122"/>
      <c r="G48" s="122"/>
      <c r="H48" s="122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  <row r="70" spans="2:4" ht="12.75">
      <c r="B70" s="123"/>
      <c r="C70" s="123"/>
      <c r="D70" s="123"/>
    </row>
    <row r="71" spans="2:4" ht="12.75">
      <c r="B71" s="123"/>
      <c r="C71" s="123"/>
      <c r="D71" s="123"/>
    </row>
    <row r="72" spans="2:4" ht="12.75">
      <c r="B72" s="123"/>
      <c r="C72" s="123"/>
      <c r="D72" s="123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22">
      <selection activeCell="B16" sqref="B1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207</v>
      </c>
      <c r="H1" s="498"/>
    </row>
    <row r="2" spans="1:10" s="305" customFormat="1" ht="12.75">
      <c r="A2" s="496" t="s">
        <v>1197</v>
      </c>
      <c r="B2" s="539"/>
      <c r="C2" s="539"/>
      <c r="D2" s="539"/>
      <c r="E2" s="539"/>
      <c r="F2" s="539"/>
      <c r="G2" s="539"/>
      <c r="H2" s="539"/>
      <c r="I2" s="405"/>
      <c r="J2" s="405"/>
    </row>
    <row r="3" spans="1:10" s="305" customFormat="1" ht="12.75">
      <c r="A3" s="538" t="s">
        <v>567</v>
      </c>
      <c r="B3" s="538"/>
      <c r="C3" s="538"/>
      <c r="D3" s="538"/>
      <c r="E3" s="499"/>
      <c r="F3" s="499"/>
      <c r="G3" s="499"/>
      <c r="H3" s="499"/>
      <c r="I3" s="405"/>
      <c r="J3" s="405"/>
    </row>
    <row r="4" spans="1:10" s="305" customFormat="1" ht="12.75">
      <c r="A4" s="496" t="s">
        <v>1144</v>
      </c>
      <c r="B4" s="539"/>
      <c r="C4" s="539"/>
      <c r="D4" s="539"/>
      <c r="E4" s="539"/>
      <c r="F4" s="539"/>
      <c r="G4" s="539"/>
      <c r="H4" s="539"/>
      <c r="I4" s="405"/>
      <c r="J4" s="405"/>
    </row>
    <row r="5" spans="1:10" s="305" customFormat="1" ht="12.75">
      <c r="A5" s="496" t="s">
        <v>244</v>
      </c>
      <c r="B5" s="539"/>
      <c r="C5" s="539"/>
      <c r="D5" s="539"/>
      <c r="E5" s="539"/>
      <c r="F5" s="539"/>
      <c r="G5" s="539"/>
      <c r="H5" s="539"/>
      <c r="I5" s="405"/>
      <c r="J5" s="405"/>
    </row>
    <row r="6" spans="1:10" s="305" customFormat="1" ht="12.75">
      <c r="A6" s="496" t="s">
        <v>1327</v>
      </c>
      <c r="B6" s="539"/>
      <c r="C6" s="539"/>
      <c r="D6" s="539"/>
      <c r="E6" s="539"/>
      <c r="F6" s="539"/>
      <c r="G6" s="539"/>
      <c r="H6" s="539"/>
      <c r="I6" s="405"/>
      <c r="J6" s="405"/>
    </row>
    <row r="7" spans="1:8" s="341" customFormat="1" ht="25.5">
      <c r="A7" s="57" t="s">
        <v>623</v>
      </c>
      <c r="B7" s="7" t="s">
        <v>1647</v>
      </c>
      <c r="C7" s="7" t="s">
        <v>245</v>
      </c>
      <c r="D7" s="171" t="s">
        <v>246</v>
      </c>
      <c r="E7" s="57" t="s">
        <v>624</v>
      </c>
      <c r="F7" s="7" t="s">
        <v>1647</v>
      </c>
      <c r="G7" s="7" t="s">
        <v>245</v>
      </c>
      <c r="H7" s="7" t="s">
        <v>246</v>
      </c>
    </row>
    <row r="8" spans="1:8" ht="12.75">
      <c r="A8" s="173" t="s">
        <v>247</v>
      </c>
      <c r="B8" s="77"/>
      <c r="C8" s="77"/>
      <c r="D8" s="353"/>
      <c r="E8" s="342" t="s">
        <v>264</v>
      </c>
      <c r="F8" s="77"/>
      <c r="G8" s="77"/>
      <c r="H8" s="77"/>
    </row>
    <row r="9" spans="1:8" ht="12.75">
      <c r="A9" s="61" t="s">
        <v>248</v>
      </c>
      <c r="B9" s="62"/>
      <c r="C9" s="62">
        <v>42</v>
      </c>
      <c r="D9" s="354"/>
      <c r="E9" s="343" t="s">
        <v>265</v>
      </c>
      <c r="F9" s="398">
        <v>77724</v>
      </c>
      <c r="G9" s="119">
        <v>71661</v>
      </c>
      <c r="H9" s="398">
        <v>67487</v>
      </c>
    </row>
    <row r="10" spans="1:8" ht="12.75">
      <c r="A10" s="61" t="s">
        <v>249</v>
      </c>
      <c r="B10" s="62"/>
      <c r="C10" s="62"/>
      <c r="D10" s="354"/>
      <c r="E10" s="343" t="s">
        <v>266</v>
      </c>
      <c r="F10" s="398">
        <v>22150</v>
      </c>
      <c r="G10" s="119">
        <v>19360</v>
      </c>
      <c r="H10" s="398">
        <v>15945</v>
      </c>
    </row>
    <row r="11" spans="1:8" ht="12.75">
      <c r="A11" s="61" t="s">
        <v>250</v>
      </c>
      <c r="B11" s="62"/>
      <c r="C11" s="62"/>
      <c r="D11" s="354"/>
      <c r="E11" s="343" t="s">
        <v>1873</v>
      </c>
      <c r="F11" s="398">
        <v>14443</v>
      </c>
      <c r="G11" s="119">
        <v>16518</v>
      </c>
      <c r="H11" s="398">
        <v>15337</v>
      </c>
    </row>
    <row r="12" spans="1:5" ht="12.75">
      <c r="A12" s="61" t="s">
        <v>251</v>
      </c>
      <c r="B12" s="62"/>
      <c r="C12" s="62"/>
      <c r="D12" s="354"/>
      <c r="E12" s="17" t="s">
        <v>1765</v>
      </c>
    </row>
    <row r="13" spans="1:8" ht="12.75">
      <c r="A13" s="61" t="s">
        <v>252</v>
      </c>
      <c r="B13" s="62"/>
      <c r="C13" s="62">
        <v>55</v>
      </c>
      <c r="D13" s="354"/>
      <c r="E13" s="343" t="s">
        <v>1874</v>
      </c>
      <c r="F13" s="62"/>
      <c r="G13" s="62"/>
      <c r="H13" s="62"/>
    </row>
    <row r="14" spans="1:8" ht="12.75">
      <c r="A14" s="61" t="s">
        <v>253</v>
      </c>
      <c r="B14" s="62"/>
      <c r="C14" s="62"/>
      <c r="D14" s="354"/>
      <c r="E14" s="343" t="s">
        <v>1875</v>
      </c>
      <c r="F14" s="62"/>
      <c r="G14" s="62"/>
      <c r="H14" s="62"/>
    </row>
    <row r="15" spans="1:8" ht="12.75">
      <c r="A15" s="119" t="s">
        <v>880</v>
      </c>
      <c r="B15" s="398">
        <f>SUM(B16:B18)</f>
        <v>114246</v>
      </c>
      <c r="C15" s="398">
        <f>SUM(C16:C18)</f>
        <v>107574</v>
      </c>
      <c r="D15" s="398">
        <f>SUM(D16:D18)</f>
        <v>98444</v>
      </c>
      <c r="E15" s="343" t="s">
        <v>1876</v>
      </c>
      <c r="F15" s="62"/>
      <c r="G15" s="62"/>
      <c r="H15" s="62"/>
    </row>
    <row r="16" spans="1:8" s="346" customFormat="1" ht="13.5">
      <c r="A16" s="119" t="s">
        <v>375</v>
      </c>
      <c r="B16" s="398">
        <v>37841</v>
      </c>
      <c r="C16" s="119">
        <v>36819</v>
      </c>
      <c r="D16" s="398">
        <v>31264</v>
      </c>
      <c r="E16" s="343" t="s">
        <v>1877</v>
      </c>
      <c r="F16" s="62"/>
      <c r="G16" s="62"/>
      <c r="H16" s="62"/>
    </row>
    <row r="17" spans="1:8" ht="12.75">
      <c r="A17" s="406" t="s">
        <v>376</v>
      </c>
      <c r="B17" s="398">
        <v>5718</v>
      </c>
      <c r="C17" s="119">
        <v>7493</v>
      </c>
      <c r="D17" s="398">
        <v>6409</v>
      </c>
      <c r="E17" s="343"/>
      <c r="F17" s="62"/>
      <c r="G17" s="62"/>
      <c r="H17" s="62"/>
    </row>
    <row r="18" spans="1:8" ht="12.75">
      <c r="A18" s="119" t="s">
        <v>377</v>
      </c>
      <c r="B18" s="398">
        <v>70687</v>
      </c>
      <c r="C18" s="119">
        <v>63262</v>
      </c>
      <c r="D18" s="398">
        <v>60771</v>
      </c>
      <c r="E18" s="343"/>
      <c r="F18" s="62"/>
      <c r="G18" s="62"/>
      <c r="H18" s="62"/>
    </row>
    <row r="19" spans="1:8" ht="12.75">
      <c r="A19" s="65" t="s">
        <v>254</v>
      </c>
      <c r="B19" s="66">
        <f>SUM(B12:B15)</f>
        <v>114246</v>
      </c>
      <c r="C19" s="66">
        <f>SUM(C12:C15)</f>
        <v>107629</v>
      </c>
      <c r="D19" s="66">
        <f>SUM(D12:D15)</f>
        <v>98444</v>
      </c>
      <c r="E19" s="343"/>
      <c r="F19" s="62"/>
      <c r="G19" s="62"/>
      <c r="H19" s="62"/>
    </row>
    <row r="20" spans="1:8" ht="13.5">
      <c r="A20" s="392" t="s">
        <v>255</v>
      </c>
      <c r="B20" s="356">
        <f>SUM(B9:B10,B19)</f>
        <v>114246</v>
      </c>
      <c r="C20" s="356">
        <f>SUM(C9:C10,C19)</f>
        <v>107671</v>
      </c>
      <c r="D20" s="393">
        <f>SUM(D9:D10,D19)</f>
        <v>98444</v>
      </c>
      <c r="E20" s="394" t="s">
        <v>1901</v>
      </c>
      <c r="F20" s="356">
        <f>SUM(F9:F16)</f>
        <v>114317</v>
      </c>
      <c r="G20" s="356">
        <f>SUM(G9:G16)</f>
        <v>107539</v>
      </c>
      <c r="H20" s="356">
        <f>H9+H10+H11+H13+H14+H15+H16</f>
        <v>98769</v>
      </c>
    </row>
    <row r="21" spans="1:8" ht="12.75">
      <c r="A21" s="64" t="s">
        <v>256</v>
      </c>
      <c r="B21" s="62"/>
      <c r="C21" s="62"/>
      <c r="D21" s="354"/>
      <c r="E21" s="344" t="s">
        <v>1879</v>
      </c>
      <c r="F21" s="62"/>
      <c r="G21" s="62"/>
      <c r="H21" s="62"/>
    </row>
    <row r="22" spans="1:8" ht="12.75">
      <c r="A22" s="61" t="s">
        <v>257</v>
      </c>
      <c r="B22" s="62"/>
      <c r="C22" s="62"/>
      <c r="D22" s="354"/>
      <c r="E22" s="343" t="s">
        <v>1880</v>
      </c>
      <c r="F22" s="62"/>
      <c r="G22" s="62"/>
      <c r="H22" s="62"/>
    </row>
    <row r="23" spans="1:8" ht="12.75">
      <c r="A23" s="61" t="s">
        <v>258</v>
      </c>
      <c r="B23" s="62"/>
      <c r="C23" s="62"/>
      <c r="D23" s="354"/>
      <c r="E23" s="343" t="s">
        <v>1881</v>
      </c>
      <c r="F23" s="398">
        <v>351</v>
      </c>
      <c r="G23" s="119">
        <v>599</v>
      </c>
      <c r="H23" s="62"/>
    </row>
    <row r="24" spans="1:8" ht="12.75">
      <c r="A24" s="61" t="s">
        <v>259</v>
      </c>
      <c r="B24" s="62"/>
      <c r="C24" s="62"/>
      <c r="D24" s="354"/>
      <c r="E24" s="343" t="s">
        <v>1882</v>
      </c>
      <c r="F24" s="62"/>
      <c r="G24" s="62"/>
      <c r="H24" s="62"/>
    </row>
    <row r="25" spans="1:8" s="346" customFormat="1" ht="13.5">
      <c r="A25" s="61" t="s">
        <v>260</v>
      </c>
      <c r="B25" s="62"/>
      <c r="C25" s="62"/>
      <c r="D25" s="354"/>
      <c r="E25" s="343" t="s">
        <v>1883</v>
      </c>
      <c r="F25" s="62"/>
      <c r="G25" s="62"/>
      <c r="H25" s="62"/>
    </row>
    <row r="26" spans="1:8" ht="12.75">
      <c r="A26" s="61" t="s">
        <v>261</v>
      </c>
      <c r="B26" s="62"/>
      <c r="C26" s="62"/>
      <c r="D26" s="354"/>
      <c r="E26" s="343" t="s">
        <v>1884</v>
      </c>
      <c r="F26" s="62"/>
      <c r="G26" s="62"/>
      <c r="H26" s="62"/>
    </row>
    <row r="27" spans="1:8" s="89" customFormat="1" ht="12.75">
      <c r="A27" s="61" t="s">
        <v>879</v>
      </c>
      <c r="B27" s="398">
        <v>143</v>
      </c>
      <c r="C27" s="119">
        <v>599</v>
      </c>
      <c r="D27" s="354"/>
      <c r="E27" s="343"/>
      <c r="F27" s="62"/>
      <c r="G27" s="62"/>
      <c r="H27" s="62"/>
    </row>
    <row r="28" spans="1:8" ht="13.5">
      <c r="A28" s="392" t="s">
        <v>66</v>
      </c>
      <c r="B28" s="356">
        <f>SUM(B22:B27)</f>
        <v>143</v>
      </c>
      <c r="C28" s="356">
        <f>SUM(C22:C27)</f>
        <v>599</v>
      </c>
      <c r="D28" s="393">
        <f>SUM(D22:D27)</f>
        <v>0</v>
      </c>
      <c r="E28" s="394" t="s">
        <v>701</v>
      </c>
      <c r="F28" s="356">
        <f>SUM(F22:F26)</f>
        <v>351</v>
      </c>
      <c r="G28" s="356">
        <f>SUM(G22:G26)</f>
        <v>599</v>
      </c>
      <c r="H28" s="356">
        <f>SUM(H22:H26)</f>
        <v>0</v>
      </c>
    </row>
    <row r="29" spans="1:8" ht="12.75">
      <c r="A29" s="64" t="s">
        <v>1878</v>
      </c>
      <c r="B29" s="63">
        <f>SUM(B20,B28)</f>
        <v>114389</v>
      </c>
      <c r="C29" s="63">
        <f>SUM(C20,C28)</f>
        <v>108270</v>
      </c>
      <c r="D29" s="357">
        <f>SUM(D20,D28)</f>
        <v>98444</v>
      </c>
      <c r="E29" s="344" t="s">
        <v>1885</v>
      </c>
      <c r="F29" s="63">
        <f>SUM(F20,F28)</f>
        <v>114668</v>
      </c>
      <c r="G29" s="63">
        <f>SUM(G20,G28)</f>
        <v>108138</v>
      </c>
      <c r="H29" s="63">
        <f>SUM(H20,H28)</f>
        <v>98769</v>
      </c>
    </row>
    <row r="30" spans="1:8" ht="12.75">
      <c r="A30" s="64" t="s">
        <v>203</v>
      </c>
      <c r="B30" s="63">
        <f>B29-F29</f>
        <v>-279</v>
      </c>
      <c r="C30" s="63">
        <f>C29-G29</f>
        <v>132</v>
      </c>
      <c r="D30" s="357">
        <f>D29-H29</f>
        <v>-325</v>
      </c>
      <c r="E30" s="344"/>
      <c r="F30" s="63"/>
      <c r="G30" s="63"/>
      <c r="H30" s="63"/>
    </row>
    <row r="31" spans="1:5" ht="12.75">
      <c r="A31" s="17" t="s">
        <v>674</v>
      </c>
      <c r="E31" s="343"/>
    </row>
    <row r="32" spans="1:5" ht="12.75">
      <c r="A32" s="17" t="s">
        <v>883</v>
      </c>
      <c r="E32" s="343"/>
    </row>
    <row r="33" spans="1:8" ht="12.75">
      <c r="A33" s="64" t="s">
        <v>1462</v>
      </c>
      <c r="B33" s="62"/>
      <c r="C33" s="62"/>
      <c r="D33" s="354"/>
      <c r="E33" s="344" t="s">
        <v>869</v>
      </c>
      <c r="F33" s="63"/>
      <c r="G33" s="63"/>
      <c r="H33" s="63"/>
    </row>
    <row r="34" spans="1:8" ht="12.75">
      <c r="A34" s="61" t="s">
        <v>554</v>
      </c>
      <c r="B34" s="398">
        <v>264</v>
      </c>
      <c r="C34" s="119">
        <v>193</v>
      </c>
      <c r="D34" s="398">
        <v>325</v>
      </c>
      <c r="E34" s="343" t="s">
        <v>1382</v>
      </c>
      <c r="F34" s="62"/>
      <c r="G34" s="62"/>
      <c r="H34" s="62"/>
    </row>
    <row r="35" spans="1:8" ht="12.75">
      <c r="A35" s="61" t="s">
        <v>555</v>
      </c>
      <c r="B35" s="62">
        <v>208</v>
      </c>
      <c r="C35" s="62"/>
      <c r="D35" s="354"/>
      <c r="E35" s="343" t="s">
        <v>1815</v>
      </c>
      <c r="F35" s="62"/>
      <c r="G35" s="62"/>
      <c r="H35" s="62"/>
    </row>
    <row r="36" spans="1:8" ht="12.75">
      <c r="A36" s="61"/>
      <c r="B36" s="62"/>
      <c r="C36" s="62"/>
      <c r="D36" s="354"/>
      <c r="E36" s="343" t="s">
        <v>1816</v>
      </c>
      <c r="F36" s="62"/>
      <c r="G36" s="62"/>
      <c r="H36" s="62"/>
    </row>
    <row r="37" spans="1:8" ht="12.75">
      <c r="A37" s="61"/>
      <c r="B37" s="62"/>
      <c r="C37" s="62"/>
      <c r="D37" s="354"/>
      <c r="E37" s="395" t="s">
        <v>1383</v>
      </c>
      <c r="F37" s="66"/>
      <c r="G37" s="66"/>
      <c r="H37" s="66">
        <f>SUM(H35:H36)</f>
        <v>0</v>
      </c>
    </row>
    <row r="38" spans="1:8" s="89" customFormat="1" ht="12.75">
      <c r="A38" s="61"/>
      <c r="B38" s="62"/>
      <c r="C38" s="62"/>
      <c r="D38" s="354"/>
      <c r="E38" s="343" t="s">
        <v>1385</v>
      </c>
      <c r="F38" s="62"/>
      <c r="G38" s="62"/>
      <c r="H38" s="62"/>
    </row>
    <row r="39" spans="1:8" s="89" customFormat="1" ht="12.75">
      <c r="A39" s="64" t="s">
        <v>1444</v>
      </c>
      <c r="B39" s="63">
        <f>SUM(B34:B35)</f>
        <v>472</v>
      </c>
      <c r="C39" s="63">
        <f>SUM(C34:C35)</f>
        <v>193</v>
      </c>
      <c r="D39" s="357">
        <f>SUM(D34:D35)</f>
        <v>325</v>
      </c>
      <c r="E39" s="344" t="s">
        <v>1387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96" t="s">
        <v>1777</v>
      </c>
      <c r="B40" s="63"/>
      <c r="C40" s="63"/>
      <c r="D40" s="357">
        <f>D39+D30</f>
        <v>0</v>
      </c>
      <c r="E40" s="344"/>
      <c r="F40" s="63"/>
      <c r="G40" s="63"/>
      <c r="H40" s="63"/>
    </row>
    <row r="41" spans="1:8" ht="12.75">
      <c r="A41" s="61" t="s">
        <v>645</v>
      </c>
      <c r="B41" s="62"/>
      <c r="C41" s="62"/>
      <c r="D41" s="354"/>
      <c r="E41" s="89"/>
      <c r="F41" s="89"/>
      <c r="G41" s="89"/>
      <c r="H41" s="89"/>
    </row>
    <row r="42" spans="1:8" ht="12.75">
      <c r="A42" s="61" t="s">
        <v>646</v>
      </c>
      <c r="B42" s="62"/>
      <c r="C42" s="62"/>
      <c r="D42" s="354"/>
      <c r="E42" s="89"/>
      <c r="F42" s="89"/>
      <c r="G42" s="89"/>
      <c r="H42" s="89"/>
    </row>
    <row r="43" spans="1:8" ht="12.75">
      <c r="A43" s="64" t="s">
        <v>1442</v>
      </c>
      <c r="B43" s="62"/>
      <c r="C43" s="62"/>
      <c r="D43" s="354"/>
      <c r="E43" s="344" t="s">
        <v>874</v>
      </c>
      <c r="F43" s="62"/>
      <c r="G43" s="62"/>
      <c r="H43" s="62"/>
    </row>
    <row r="44" spans="1:8" ht="12.75">
      <c r="A44" s="61" t="s">
        <v>1441</v>
      </c>
      <c r="B44" s="62"/>
      <c r="C44" s="62"/>
      <c r="D44" s="354"/>
      <c r="E44" s="343" t="s">
        <v>1384</v>
      </c>
      <c r="F44" s="61"/>
      <c r="G44" s="61"/>
      <c r="H44" s="61"/>
    </row>
    <row r="45" spans="1:8" ht="12.75">
      <c r="A45" s="61" t="s">
        <v>1463</v>
      </c>
      <c r="B45" s="62"/>
      <c r="C45" s="62"/>
      <c r="D45" s="354"/>
      <c r="E45" s="343" t="s">
        <v>1386</v>
      </c>
      <c r="F45" s="61"/>
      <c r="G45" s="61"/>
      <c r="H45" s="61"/>
    </row>
    <row r="46" spans="1:8" ht="12.75">
      <c r="A46" s="64" t="s">
        <v>1388</v>
      </c>
      <c r="B46" s="63">
        <f>SUM(B44:B45)</f>
        <v>0</v>
      </c>
      <c r="C46" s="63">
        <f>SUM(C44:C45)</f>
        <v>0</v>
      </c>
      <c r="D46" s="357">
        <f>SUM(D44:D45)</f>
        <v>0</v>
      </c>
      <c r="E46" s="344" t="s">
        <v>1760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1443</v>
      </c>
      <c r="B47" s="63">
        <f>B29+B39+B46</f>
        <v>114861</v>
      </c>
      <c r="C47" s="63">
        <f>C29+C39+C46</f>
        <v>108463</v>
      </c>
      <c r="D47" s="357">
        <f>D29+D39+D46</f>
        <v>98769</v>
      </c>
      <c r="E47" s="344" t="s">
        <v>875</v>
      </c>
      <c r="F47" s="63">
        <f>F29+F46+F39</f>
        <v>114668</v>
      </c>
      <c r="G47" s="63">
        <f>G29+G46+G39</f>
        <v>108138</v>
      </c>
      <c r="H47" s="63">
        <f>H29+H46+H39</f>
        <v>98769</v>
      </c>
    </row>
    <row r="48" spans="1:8" ht="12.75">
      <c r="A48" s="89"/>
      <c r="B48" s="122"/>
      <c r="C48" s="122"/>
      <c r="D48" s="122"/>
      <c r="E48" s="89"/>
      <c r="F48" s="122"/>
      <c r="G48" s="122"/>
      <c r="H48" s="122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  <row r="70" spans="2:4" ht="12.75">
      <c r="B70" s="123"/>
      <c r="C70" s="123"/>
      <c r="D70" s="123"/>
    </row>
    <row r="71" spans="2:4" ht="12.75">
      <c r="B71" s="123"/>
      <c r="C71" s="123"/>
      <c r="D71" s="123"/>
    </row>
    <row r="72" spans="2:4" ht="12.75">
      <c r="B72" s="123"/>
      <c r="C72" s="123"/>
      <c r="D72" s="123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J68"/>
  <sheetViews>
    <sheetView workbookViewId="0" topLeftCell="A10">
      <selection activeCell="B22" sqref="B22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208</v>
      </c>
      <c r="H1" s="498"/>
    </row>
    <row r="2" spans="1:10" s="305" customFormat="1" ht="12.75">
      <c r="A2" s="496" t="s">
        <v>1197</v>
      </c>
      <c r="B2" s="539"/>
      <c r="C2" s="539"/>
      <c r="D2" s="539"/>
      <c r="E2" s="539"/>
      <c r="F2" s="539"/>
      <c r="G2" s="539"/>
      <c r="H2" s="539"/>
      <c r="I2" s="405"/>
      <c r="J2" s="405"/>
    </row>
    <row r="3" spans="1:10" s="305" customFormat="1" ht="12.75">
      <c r="A3" s="538" t="s">
        <v>568</v>
      </c>
      <c r="B3" s="538"/>
      <c r="C3" s="538"/>
      <c r="D3" s="538"/>
      <c r="E3" s="538"/>
      <c r="F3" s="538"/>
      <c r="G3" s="538"/>
      <c r="H3" s="538"/>
      <c r="I3" s="405"/>
      <c r="J3" s="405"/>
    </row>
    <row r="4" spans="1:10" s="305" customFormat="1" ht="12.75">
      <c r="A4" s="496" t="s">
        <v>1144</v>
      </c>
      <c r="B4" s="539"/>
      <c r="C4" s="539"/>
      <c r="D4" s="539"/>
      <c r="E4" s="539"/>
      <c r="F4" s="539"/>
      <c r="G4" s="539"/>
      <c r="H4" s="539"/>
      <c r="I4" s="405"/>
      <c r="J4" s="405"/>
    </row>
    <row r="5" spans="1:10" s="305" customFormat="1" ht="12.75">
      <c r="A5" s="496" t="s">
        <v>244</v>
      </c>
      <c r="B5" s="539"/>
      <c r="C5" s="539"/>
      <c r="D5" s="539"/>
      <c r="E5" s="539"/>
      <c r="F5" s="539"/>
      <c r="G5" s="539"/>
      <c r="H5" s="539"/>
      <c r="I5" s="405"/>
      <c r="J5" s="405"/>
    </row>
    <row r="6" spans="1:10" s="305" customFormat="1" ht="12.75">
      <c r="A6" s="496" t="s">
        <v>1327</v>
      </c>
      <c r="B6" s="539"/>
      <c r="C6" s="539"/>
      <c r="D6" s="539"/>
      <c r="E6" s="539"/>
      <c r="F6" s="539"/>
      <c r="G6" s="539"/>
      <c r="H6" s="539"/>
      <c r="I6" s="405"/>
      <c r="J6" s="405"/>
    </row>
    <row r="7" spans="1:8" s="341" customFormat="1" ht="25.5">
      <c r="A7" s="57" t="s">
        <v>623</v>
      </c>
      <c r="B7" s="7" t="s">
        <v>1647</v>
      </c>
      <c r="C7" s="7" t="s">
        <v>245</v>
      </c>
      <c r="D7" s="171" t="s">
        <v>246</v>
      </c>
      <c r="E7" s="57" t="s">
        <v>624</v>
      </c>
      <c r="F7" s="7" t="s">
        <v>1647</v>
      </c>
      <c r="G7" s="7" t="s">
        <v>245</v>
      </c>
      <c r="H7" s="7" t="s">
        <v>246</v>
      </c>
    </row>
    <row r="8" spans="1:8" ht="12.75">
      <c r="A8" s="173" t="s">
        <v>247</v>
      </c>
      <c r="B8" s="77"/>
      <c r="C8" s="77"/>
      <c r="D8" s="353"/>
      <c r="E8" s="342" t="s">
        <v>264</v>
      </c>
      <c r="F8" s="77"/>
      <c r="G8" s="77"/>
      <c r="H8" s="77"/>
    </row>
    <row r="9" spans="1:8" ht="12.75">
      <c r="A9" s="61" t="s">
        <v>248</v>
      </c>
      <c r="B9" s="398">
        <v>61053</v>
      </c>
      <c r="C9" s="119">
        <v>65086</v>
      </c>
      <c r="D9" s="398">
        <v>63483</v>
      </c>
      <c r="E9" s="343" t="s">
        <v>265</v>
      </c>
      <c r="F9" s="398">
        <v>101829</v>
      </c>
      <c r="G9" s="119">
        <v>101329</v>
      </c>
      <c r="H9" s="398">
        <v>107681</v>
      </c>
    </row>
    <row r="10" spans="1:8" ht="12.75">
      <c r="A10" s="61" t="s">
        <v>249</v>
      </c>
      <c r="B10" s="62"/>
      <c r="C10" s="62"/>
      <c r="D10" s="354"/>
      <c r="E10" s="343" t="s">
        <v>266</v>
      </c>
      <c r="F10" s="398">
        <v>29843</v>
      </c>
      <c r="G10" s="119">
        <v>28062</v>
      </c>
      <c r="H10" s="398">
        <v>24814</v>
      </c>
    </row>
    <row r="11" spans="1:8" ht="12.75">
      <c r="A11" s="61" t="s">
        <v>250</v>
      </c>
      <c r="B11" s="62"/>
      <c r="C11" s="62"/>
      <c r="D11" s="354"/>
      <c r="E11" s="343" t="s">
        <v>1873</v>
      </c>
      <c r="F11" s="398">
        <v>58405</v>
      </c>
      <c r="G11" s="119">
        <v>59438</v>
      </c>
      <c r="H11" s="398">
        <v>62159</v>
      </c>
    </row>
    <row r="12" spans="1:8" ht="12.75">
      <c r="A12" s="61" t="s">
        <v>251</v>
      </c>
      <c r="B12" s="62"/>
      <c r="C12" s="62"/>
      <c r="D12" s="354"/>
      <c r="E12" s="17" t="s">
        <v>1765</v>
      </c>
      <c r="F12" s="398"/>
      <c r="G12" s="119"/>
      <c r="H12" s="398"/>
    </row>
    <row r="13" spans="1:8" ht="12.75">
      <c r="A13" s="61" t="s">
        <v>252</v>
      </c>
      <c r="B13" s="398">
        <v>8386</v>
      </c>
      <c r="C13" s="119">
        <v>8252</v>
      </c>
      <c r="D13" s="398">
        <v>7657</v>
      </c>
      <c r="E13" s="343" t="s">
        <v>1874</v>
      </c>
      <c r="F13" s="62">
        <v>100</v>
      </c>
      <c r="G13" s="62"/>
      <c r="H13" s="62"/>
    </row>
    <row r="14" spans="1:8" ht="12.75">
      <c r="A14" s="61" t="s">
        <v>253</v>
      </c>
      <c r="B14" s="398">
        <v>330</v>
      </c>
      <c r="C14" s="119">
        <v>500</v>
      </c>
      <c r="D14" s="398"/>
      <c r="E14" s="343" t="s">
        <v>1875</v>
      </c>
      <c r="F14" s="62"/>
      <c r="G14" s="62"/>
      <c r="H14" s="62"/>
    </row>
    <row r="15" spans="1:8" ht="12.75">
      <c r="A15" s="119" t="s">
        <v>878</v>
      </c>
      <c r="B15" s="398">
        <f>SUM(B16:B18)</f>
        <v>119158</v>
      </c>
      <c r="C15" s="398">
        <f>SUM(C16:C18)</f>
        <v>116269</v>
      </c>
      <c r="D15" s="398">
        <f>SUM(D16:D18)</f>
        <v>121580</v>
      </c>
      <c r="E15" s="343" t="s">
        <v>1876</v>
      </c>
      <c r="F15" s="62"/>
      <c r="G15" s="62"/>
      <c r="H15" s="62"/>
    </row>
    <row r="16" spans="1:8" s="346" customFormat="1" ht="13.5">
      <c r="A16" s="119" t="s">
        <v>375</v>
      </c>
      <c r="B16" s="398">
        <v>63872</v>
      </c>
      <c r="C16" s="119">
        <v>63192</v>
      </c>
      <c r="D16" s="398">
        <v>55429</v>
      </c>
      <c r="E16" s="343" t="s">
        <v>1877</v>
      </c>
      <c r="F16" s="62"/>
      <c r="G16" s="62"/>
      <c r="H16" s="62"/>
    </row>
    <row r="17" spans="1:8" ht="12.75">
      <c r="A17" s="406" t="s">
        <v>376</v>
      </c>
      <c r="B17" s="398">
        <v>7648</v>
      </c>
      <c r="C17" s="119">
        <v>8151</v>
      </c>
      <c r="D17" s="398">
        <v>5174</v>
      </c>
      <c r="E17" s="343"/>
      <c r="F17" s="62"/>
      <c r="G17" s="62"/>
      <c r="H17" s="62"/>
    </row>
    <row r="18" spans="1:8" ht="12.75">
      <c r="A18" s="119" t="s">
        <v>377</v>
      </c>
      <c r="B18" s="398">
        <v>47638</v>
      </c>
      <c r="C18" s="119">
        <v>44926</v>
      </c>
      <c r="D18" s="398">
        <v>60977</v>
      </c>
      <c r="E18" s="343"/>
      <c r="F18" s="62"/>
      <c r="G18" s="62"/>
      <c r="H18" s="62"/>
    </row>
    <row r="19" spans="1:8" ht="12.75">
      <c r="A19" s="65" t="s">
        <v>254</v>
      </c>
      <c r="B19" s="66">
        <f>SUM(B12:B15)</f>
        <v>127874</v>
      </c>
      <c r="C19" s="66">
        <f>SUM(C12:C15)</f>
        <v>125021</v>
      </c>
      <c r="D19" s="66">
        <f>SUM(D12:D15)</f>
        <v>129237</v>
      </c>
      <c r="E19" s="343"/>
      <c r="F19" s="62"/>
      <c r="G19" s="62"/>
      <c r="H19" s="62"/>
    </row>
    <row r="20" spans="1:8" ht="13.5">
      <c r="A20" s="392" t="s">
        <v>255</v>
      </c>
      <c r="B20" s="356">
        <f>SUM(B9:B10,B19)</f>
        <v>188927</v>
      </c>
      <c r="C20" s="356">
        <f>SUM(C9:C10,C19)</f>
        <v>190107</v>
      </c>
      <c r="D20" s="393">
        <f>SUM(D9:D10,D19)</f>
        <v>192720</v>
      </c>
      <c r="E20" s="394" t="s">
        <v>1901</v>
      </c>
      <c r="F20" s="356">
        <f>SUM(F9:F16)</f>
        <v>190177</v>
      </c>
      <c r="G20" s="356">
        <f>SUM(G9:G16)</f>
        <v>188829</v>
      </c>
      <c r="H20" s="356">
        <f>H9+H10+H11+H13+H14+H15+H16</f>
        <v>194654</v>
      </c>
    </row>
    <row r="21" spans="1:8" ht="12.75">
      <c r="A21" s="64" t="s">
        <v>256</v>
      </c>
      <c r="B21" s="62"/>
      <c r="C21" s="62"/>
      <c r="D21" s="354"/>
      <c r="E21" s="344" t="s">
        <v>1879</v>
      </c>
      <c r="F21" s="62"/>
      <c r="G21" s="62"/>
      <c r="H21" s="62"/>
    </row>
    <row r="22" spans="1:8" ht="12.75">
      <c r="A22" s="61" t="s">
        <v>257</v>
      </c>
      <c r="B22" s="62"/>
      <c r="C22" s="62"/>
      <c r="D22" s="354"/>
      <c r="E22" s="343" t="s">
        <v>1880</v>
      </c>
      <c r="F22" s="62"/>
      <c r="G22" s="62"/>
      <c r="H22" s="62"/>
    </row>
    <row r="23" spans="1:8" ht="12.75">
      <c r="A23" s="61" t="s">
        <v>258</v>
      </c>
      <c r="B23" s="62"/>
      <c r="C23" s="62"/>
      <c r="D23" s="354"/>
      <c r="E23" s="343" t="s">
        <v>1881</v>
      </c>
      <c r="F23" s="398">
        <v>490</v>
      </c>
      <c r="G23" s="119">
        <v>873</v>
      </c>
      <c r="H23" s="62"/>
    </row>
    <row r="24" spans="1:8" ht="12.75">
      <c r="A24" s="61" t="s">
        <v>259</v>
      </c>
      <c r="B24" s="62"/>
      <c r="C24" s="62"/>
      <c r="D24" s="354"/>
      <c r="E24" s="343" t="s">
        <v>1882</v>
      </c>
      <c r="F24" s="62"/>
      <c r="G24" s="62"/>
      <c r="H24" s="62"/>
    </row>
    <row r="25" spans="1:8" s="346" customFormat="1" ht="13.5">
      <c r="A25" s="61" t="s">
        <v>260</v>
      </c>
      <c r="B25" s="62"/>
      <c r="C25" s="62"/>
      <c r="D25" s="354"/>
      <c r="E25" s="343" t="s">
        <v>1883</v>
      </c>
      <c r="F25" s="62"/>
      <c r="G25" s="62"/>
      <c r="H25" s="62"/>
    </row>
    <row r="26" spans="1:8" ht="12.75">
      <c r="A26" s="61" t="s">
        <v>261</v>
      </c>
      <c r="B26" s="62"/>
      <c r="C26" s="62"/>
      <c r="D26" s="354"/>
      <c r="E26" s="343" t="s">
        <v>1884</v>
      </c>
      <c r="F26" s="62"/>
      <c r="G26" s="62"/>
      <c r="H26" s="62"/>
    </row>
    <row r="27" spans="1:8" s="89" customFormat="1" ht="12.75">
      <c r="A27" s="61" t="s">
        <v>879</v>
      </c>
      <c r="B27" s="62">
        <v>490</v>
      </c>
      <c r="C27" s="62">
        <v>873</v>
      </c>
      <c r="D27" s="354"/>
      <c r="E27" s="343"/>
      <c r="F27" s="62"/>
      <c r="G27" s="62"/>
      <c r="H27" s="62"/>
    </row>
    <row r="28" spans="1:8" ht="13.5">
      <c r="A28" s="392" t="s">
        <v>66</v>
      </c>
      <c r="B28" s="356">
        <f>SUM(B22:B27)</f>
        <v>490</v>
      </c>
      <c r="C28" s="356">
        <f>SUM(C22:C27)</f>
        <v>873</v>
      </c>
      <c r="D28" s="393">
        <f>SUM(D22:D27)</f>
        <v>0</v>
      </c>
      <c r="E28" s="394" t="s">
        <v>701</v>
      </c>
      <c r="F28" s="356">
        <f>SUM(F22:F26)</f>
        <v>490</v>
      </c>
      <c r="G28" s="356">
        <f>SUM(G22:G26)</f>
        <v>873</v>
      </c>
      <c r="H28" s="356">
        <f>SUM(H22:H26)</f>
        <v>0</v>
      </c>
    </row>
    <row r="29" spans="1:8" ht="12.75">
      <c r="A29" s="64" t="s">
        <v>1878</v>
      </c>
      <c r="B29" s="63">
        <f>SUM(B20,B28)</f>
        <v>189417</v>
      </c>
      <c r="C29" s="63">
        <f>SUM(C20,C28)</f>
        <v>190980</v>
      </c>
      <c r="D29" s="357">
        <f>SUM(D20,D28)</f>
        <v>192720</v>
      </c>
      <c r="E29" s="344" t="s">
        <v>1885</v>
      </c>
      <c r="F29" s="63">
        <f>SUM(F20,F28)</f>
        <v>190667</v>
      </c>
      <c r="G29" s="63">
        <f>SUM(G20,G28)</f>
        <v>189702</v>
      </c>
      <c r="H29" s="63">
        <f>SUM(H20,H28)</f>
        <v>194654</v>
      </c>
    </row>
    <row r="30" spans="1:8" ht="12.75">
      <c r="A30" s="64" t="s">
        <v>203</v>
      </c>
      <c r="B30" s="63">
        <f>B29-F29</f>
        <v>-1250</v>
      </c>
      <c r="C30" s="63">
        <f>C29-G29</f>
        <v>1278</v>
      </c>
      <c r="D30" s="357">
        <f>D29-H29</f>
        <v>-1934</v>
      </c>
      <c r="E30" s="344"/>
      <c r="F30" s="63"/>
      <c r="G30" s="63"/>
      <c r="H30" s="63"/>
    </row>
    <row r="31" spans="1:5" ht="12.75">
      <c r="A31" s="17" t="s">
        <v>674</v>
      </c>
      <c r="E31" s="343"/>
    </row>
    <row r="32" spans="1:5" ht="12.75">
      <c r="A32" s="17" t="s">
        <v>883</v>
      </c>
      <c r="E32" s="343"/>
    </row>
    <row r="33" spans="1:8" ht="12.75">
      <c r="A33" s="64" t="s">
        <v>1462</v>
      </c>
      <c r="B33" s="62"/>
      <c r="C33" s="62"/>
      <c r="D33" s="354"/>
      <c r="E33" s="344" t="s">
        <v>869</v>
      </c>
      <c r="F33" s="63"/>
      <c r="G33" s="63"/>
      <c r="H33" s="63"/>
    </row>
    <row r="34" spans="1:8" ht="12.75">
      <c r="A34" s="61" t="s">
        <v>554</v>
      </c>
      <c r="B34" s="398">
        <v>1906</v>
      </c>
      <c r="C34" s="119">
        <v>656</v>
      </c>
      <c r="D34" s="398">
        <v>1934</v>
      </c>
      <c r="E34" s="343" t="s">
        <v>1382</v>
      </c>
      <c r="F34" s="62"/>
      <c r="G34" s="62"/>
      <c r="H34" s="62"/>
    </row>
    <row r="35" spans="1:8" ht="12.75">
      <c r="A35" s="61" t="s">
        <v>555</v>
      </c>
      <c r="B35" s="62"/>
      <c r="C35" s="62"/>
      <c r="D35" s="354"/>
      <c r="E35" s="343" t="s">
        <v>1815</v>
      </c>
      <c r="F35" s="62"/>
      <c r="G35" s="62"/>
      <c r="H35" s="62"/>
    </row>
    <row r="36" spans="1:8" ht="12.75">
      <c r="A36" s="61"/>
      <c r="B36" s="62"/>
      <c r="C36" s="62"/>
      <c r="D36" s="354"/>
      <c r="E36" s="343" t="s">
        <v>1816</v>
      </c>
      <c r="F36" s="62"/>
      <c r="G36" s="62"/>
      <c r="H36" s="62"/>
    </row>
    <row r="37" spans="1:8" ht="12.75">
      <c r="A37" s="61"/>
      <c r="B37" s="62"/>
      <c r="C37" s="62"/>
      <c r="D37" s="354"/>
      <c r="E37" s="395" t="s">
        <v>1383</v>
      </c>
      <c r="F37" s="66"/>
      <c r="G37" s="66"/>
      <c r="H37" s="66">
        <f>SUM(H35:H36)</f>
        <v>0</v>
      </c>
    </row>
    <row r="38" spans="1:8" s="89" customFormat="1" ht="12.75">
      <c r="A38" s="61"/>
      <c r="B38" s="62"/>
      <c r="C38" s="62"/>
      <c r="D38" s="354"/>
      <c r="E38" s="343" t="s">
        <v>1385</v>
      </c>
      <c r="F38" s="62"/>
      <c r="G38" s="62"/>
      <c r="H38" s="62"/>
    </row>
    <row r="39" spans="1:8" s="89" customFormat="1" ht="12.75">
      <c r="A39" s="64" t="s">
        <v>1444</v>
      </c>
      <c r="B39" s="63">
        <f>SUM(B34:B35)</f>
        <v>1906</v>
      </c>
      <c r="C39" s="63">
        <f>SUM(C34:C35)</f>
        <v>656</v>
      </c>
      <c r="D39" s="357">
        <f>SUM(D34:D35)</f>
        <v>1934</v>
      </c>
      <c r="E39" s="344" t="s">
        <v>1387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96" t="s">
        <v>1777</v>
      </c>
      <c r="B40" s="63"/>
      <c r="C40" s="63"/>
      <c r="D40" s="357">
        <f>D39+D30</f>
        <v>0</v>
      </c>
      <c r="E40" s="344"/>
      <c r="F40" s="63"/>
      <c r="G40" s="63"/>
      <c r="H40" s="63"/>
    </row>
    <row r="41" spans="1:8" ht="12.75">
      <c r="A41" s="61" t="s">
        <v>645</v>
      </c>
      <c r="B41" s="62"/>
      <c r="C41" s="62"/>
      <c r="D41" s="354"/>
      <c r="E41" s="89"/>
      <c r="F41" s="89"/>
      <c r="G41" s="89"/>
      <c r="H41" s="89"/>
    </row>
    <row r="42" spans="1:8" ht="12.75">
      <c r="A42" s="61" t="s">
        <v>646</v>
      </c>
      <c r="B42" s="62"/>
      <c r="C42" s="62"/>
      <c r="D42" s="354"/>
      <c r="E42" s="89"/>
      <c r="F42" s="89"/>
      <c r="G42" s="89"/>
      <c r="H42" s="89"/>
    </row>
    <row r="43" spans="1:8" ht="12.75">
      <c r="A43" s="64" t="s">
        <v>1442</v>
      </c>
      <c r="B43" s="62"/>
      <c r="C43" s="62"/>
      <c r="D43" s="354"/>
      <c r="E43" s="344" t="s">
        <v>874</v>
      </c>
      <c r="F43" s="62"/>
      <c r="G43" s="62"/>
      <c r="H43" s="62"/>
    </row>
    <row r="44" spans="1:8" ht="12.75">
      <c r="A44" s="61" t="s">
        <v>1441</v>
      </c>
      <c r="B44" s="62"/>
      <c r="C44" s="62"/>
      <c r="D44" s="354"/>
      <c r="E44" s="343" t="s">
        <v>1384</v>
      </c>
      <c r="F44" s="61"/>
      <c r="G44" s="61"/>
      <c r="H44" s="61"/>
    </row>
    <row r="45" spans="1:8" ht="12.75">
      <c r="A45" s="61" t="s">
        <v>1463</v>
      </c>
      <c r="B45" s="62"/>
      <c r="C45" s="62"/>
      <c r="D45" s="354"/>
      <c r="E45" s="343" t="s">
        <v>1386</v>
      </c>
      <c r="F45" s="61"/>
      <c r="G45" s="61"/>
      <c r="H45" s="61"/>
    </row>
    <row r="46" spans="1:8" ht="12.75">
      <c r="A46" s="64" t="s">
        <v>1388</v>
      </c>
      <c r="B46" s="63">
        <f>SUM(B44:B45)</f>
        <v>0</v>
      </c>
      <c r="C46" s="63">
        <f>SUM(C44:C45)</f>
        <v>0</v>
      </c>
      <c r="D46" s="357">
        <f>SUM(D44:D45)</f>
        <v>0</v>
      </c>
      <c r="E46" s="344" t="s">
        <v>1760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1443</v>
      </c>
      <c r="B47" s="63">
        <f>B29+B39+B46</f>
        <v>191323</v>
      </c>
      <c r="C47" s="63">
        <f>C29+C39+C46</f>
        <v>191636</v>
      </c>
      <c r="D47" s="357">
        <f>D29+D39+D46</f>
        <v>194654</v>
      </c>
      <c r="E47" s="344" t="s">
        <v>875</v>
      </c>
      <c r="F47" s="63">
        <f>F29+F46+F39</f>
        <v>190667</v>
      </c>
      <c r="G47" s="63">
        <f>G29+G46+G39</f>
        <v>189702</v>
      </c>
      <c r="H47" s="63">
        <f>H29+H46+H39</f>
        <v>194654</v>
      </c>
    </row>
    <row r="48" spans="2:4" ht="12.75">
      <c r="B48" s="123"/>
      <c r="C48" s="123"/>
      <c r="D48" s="123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">
      <selection activeCell="B16" sqref="B1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98" t="s">
        <v>200</v>
      </c>
      <c r="H1" s="498"/>
    </row>
    <row r="2" spans="1:10" s="305" customFormat="1" ht="12.75">
      <c r="A2" s="496" t="s">
        <v>1197</v>
      </c>
      <c r="B2" s="539"/>
      <c r="C2" s="539"/>
      <c r="D2" s="539"/>
      <c r="E2" s="539"/>
      <c r="F2" s="539"/>
      <c r="G2" s="539"/>
      <c r="H2" s="539"/>
      <c r="I2" s="405"/>
      <c r="J2" s="405"/>
    </row>
    <row r="3" spans="1:10" s="305" customFormat="1" ht="12.75">
      <c r="A3" s="538" t="s">
        <v>1295</v>
      </c>
      <c r="B3" s="538"/>
      <c r="C3" s="538"/>
      <c r="D3" s="538"/>
      <c r="E3" s="538"/>
      <c r="F3" s="538"/>
      <c r="G3" s="538"/>
      <c r="H3" s="538"/>
      <c r="I3" s="405"/>
      <c r="J3" s="405"/>
    </row>
    <row r="4" spans="1:10" s="305" customFormat="1" ht="12.75">
      <c r="A4" s="496" t="s">
        <v>1144</v>
      </c>
      <c r="B4" s="539"/>
      <c r="C4" s="539"/>
      <c r="D4" s="539"/>
      <c r="E4" s="539"/>
      <c r="F4" s="539"/>
      <c r="G4" s="539"/>
      <c r="H4" s="539"/>
      <c r="I4" s="405"/>
      <c r="J4" s="405"/>
    </row>
    <row r="5" spans="1:10" s="305" customFormat="1" ht="12.75">
      <c r="A5" s="496" t="s">
        <v>244</v>
      </c>
      <c r="B5" s="539"/>
      <c r="C5" s="539"/>
      <c r="D5" s="539"/>
      <c r="E5" s="539"/>
      <c r="F5" s="539"/>
      <c r="G5" s="539"/>
      <c r="H5" s="539"/>
      <c r="I5" s="405"/>
      <c r="J5" s="405"/>
    </row>
    <row r="6" spans="1:10" s="305" customFormat="1" ht="12.75">
      <c r="A6" s="496" t="s">
        <v>1327</v>
      </c>
      <c r="B6" s="539"/>
      <c r="C6" s="539"/>
      <c r="D6" s="539"/>
      <c r="E6" s="539"/>
      <c r="F6" s="539"/>
      <c r="G6" s="539"/>
      <c r="H6" s="539"/>
      <c r="I6" s="405"/>
      <c r="J6" s="405"/>
    </row>
    <row r="7" spans="1:8" s="341" customFormat="1" ht="25.5">
      <c r="A7" s="57" t="s">
        <v>623</v>
      </c>
      <c r="B7" s="7" t="s">
        <v>1647</v>
      </c>
      <c r="C7" s="7" t="s">
        <v>245</v>
      </c>
      <c r="D7" s="171" t="s">
        <v>246</v>
      </c>
      <c r="E7" s="57" t="s">
        <v>624</v>
      </c>
      <c r="F7" s="7" t="s">
        <v>1647</v>
      </c>
      <c r="G7" s="7" t="s">
        <v>245</v>
      </c>
      <c r="H7" s="7" t="s">
        <v>246</v>
      </c>
    </row>
    <row r="8" spans="1:8" ht="12.75">
      <c r="A8" s="173" t="s">
        <v>247</v>
      </c>
      <c r="B8" s="77"/>
      <c r="C8" s="77"/>
      <c r="D8" s="353"/>
      <c r="E8" s="342" t="s">
        <v>264</v>
      </c>
      <c r="F8" s="77"/>
      <c r="G8" s="77"/>
      <c r="H8" s="77"/>
    </row>
    <row r="9" spans="1:8" ht="12.75">
      <c r="A9" s="61" t="s">
        <v>248</v>
      </c>
      <c r="B9" s="62">
        <v>11903</v>
      </c>
      <c r="C9" s="62">
        <v>14055</v>
      </c>
      <c r="D9" s="354">
        <v>12519</v>
      </c>
      <c r="E9" s="343" t="s">
        <v>265</v>
      </c>
      <c r="F9" s="62">
        <v>35276</v>
      </c>
      <c r="G9" s="62">
        <v>33465</v>
      </c>
      <c r="H9" s="62">
        <v>33267</v>
      </c>
    </row>
    <row r="10" spans="1:8" ht="12.75">
      <c r="A10" s="61" t="s">
        <v>249</v>
      </c>
      <c r="B10" s="62"/>
      <c r="C10" s="62"/>
      <c r="D10" s="354"/>
      <c r="E10" s="343" t="s">
        <v>266</v>
      </c>
      <c r="F10" s="62">
        <v>10052</v>
      </c>
      <c r="G10" s="62">
        <v>9265</v>
      </c>
      <c r="H10" s="62">
        <v>7798</v>
      </c>
    </row>
    <row r="11" spans="1:8" ht="12.75">
      <c r="A11" s="61" t="s">
        <v>250</v>
      </c>
      <c r="B11" s="62"/>
      <c r="C11" s="62"/>
      <c r="D11" s="354"/>
      <c r="E11" s="343" t="s">
        <v>1873</v>
      </c>
      <c r="F11" s="62">
        <v>32443</v>
      </c>
      <c r="G11" s="62">
        <v>41815</v>
      </c>
      <c r="H11" s="62">
        <v>29086</v>
      </c>
    </row>
    <row r="12" spans="1:5" ht="12.75">
      <c r="A12" s="61" t="s">
        <v>251</v>
      </c>
      <c r="B12" s="62"/>
      <c r="C12" s="62"/>
      <c r="D12" s="354"/>
      <c r="E12" s="17" t="s">
        <v>1765</v>
      </c>
    </row>
    <row r="13" spans="1:8" ht="12.75">
      <c r="A13" s="61" t="s">
        <v>252</v>
      </c>
      <c r="B13" s="62">
        <v>3972</v>
      </c>
      <c r="C13" s="62">
        <v>6024</v>
      </c>
      <c r="D13" s="354">
        <v>188</v>
      </c>
      <c r="E13" s="343" t="s">
        <v>1874</v>
      </c>
      <c r="F13" s="62"/>
      <c r="G13" s="62">
        <v>2719</v>
      </c>
      <c r="H13" s="62"/>
    </row>
    <row r="14" spans="1:8" ht="12.75">
      <c r="A14" s="61" t="s">
        <v>253</v>
      </c>
      <c r="B14" s="62">
        <v>3864</v>
      </c>
      <c r="C14" s="62">
        <v>8072</v>
      </c>
      <c r="D14" s="354">
        <v>3500</v>
      </c>
      <c r="E14" s="343" t="s">
        <v>1875</v>
      </c>
      <c r="F14" s="62"/>
      <c r="G14" s="62"/>
      <c r="H14" s="62"/>
    </row>
    <row r="15" spans="1:8" ht="12.75">
      <c r="A15" s="17" t="s">
        <v>878</v>
      </c>
      <c r="B15" s="123">
        <f>SUM(B16+B17+B18)</f>
        <v>58247</v>
      </c>
      <c r="C15" s="123">
        <f>SUM(C16+C17+C18)</f>
        <v>68108</v>
      </c>
      <c r="D15" s="123">
        <f>SUM(D16+D17+D18)</f>
        <v>53070</v>
      </c>
      <c r="E15" s="343" t="s">
        <v>1876</v>
      </c>
      <c r="F15" s="62"/>
      <c r="G15" s="62"/>
      <c r="H15" s="62"/>
    </row>
    <row r="16" spans="1:8" s="346" customFormat="1" ht="13.5">
      <c r="A16" s="119" t="s">
        <v>375</v>
      </c>
      <c r="B16" s="398">
        <v>6116</v>
      </c>
      <c r="C16" s="119">
        <v>5257</v>
      </c>
      <c r="D16" s="398">
        <v>0</v>
      </c>
      <c r="E16" s="343" t="s">
        <v>1877</v>
      </c>
      <c r="F16" s="62"/>
      <c r="G16" s="62"/>
      <c r="H16" s="62"/>
    </row>
    <row r="17" spans="1:8" ht="12.75">
      <c r="A17" s="406" t="s">
        <v>376</v>
      </c>
      <c r="B17" s="398">
        <v>3900</v>
      </c>
      <c r="C17" s="119">
        <v>3540</v>
      </c>
      <c r="D17" s="398">
        <v>3000</v>
      </c>
      <c r="E17" s="343"/>
      <c r="F17" s="62"/>
      <c r="G17" s="62"/>
      <c r="H17" s="62"/>
    </row>
    <row r="18" spans="1:8" ht="12.75">
      <c r="A18" s="119" t="s">
        <v>377</v>
      </c>
      <c r="B18" s="398">
        <v>48231</v>
      </c>
      <c r="C18" s="119">
        <v>59311</v>
      </c>
      <c r="D18" s="398">
        <v>50070</v>
      </c>
      <c r="E18" s="343"/>
      <c r="F18" s="62"/>
      <c r="G18" s="62"/>
      <c r="H18" s="62"/>
    </row>
    <row r="19" spans="1:8" ht="12.75">
      <c r="A19" s="65" t="s">
        <v>254</v>
      </c>
      <c r="B19" s="66">
        <f>SUM(B12:B15)</f>
        <v>66083</v>
      </c>
      <c r="C19" s="66">
        <f>SUM(C12:C15)</f>
        <v>82204</v>
      </c>
      <c r="D19" s="66">
        <f>SUM(D12:D15)</f>
        <v>56758</v>
      </c>
      <c r="E19" s="343"/>
      <c r="F19" s="62"/>
      <c r="G19" s="62"/>
      <c r="H19" s="62"/>
    </row>
    <row r="20" spans="1:8" ht="13.5">
      <c r="A20" s="392" t="s">
        <v>255</v>
      </c>
      <c r="B20" s="356">
        <f>SUM(B9:B10,B19)</f>
        <v>77986</v>
      </c>
      <c r="C20" s="356">
        <f>SUM(C9:C10,C19)</f>
        <v>96259</v>
      </c>
      <c r="D20" s="393">
        <f>SUM(D9:D10,D19)</f>
        <v>69277</v>
      </c>
      <c r="E20" s="394" t="s">
        <v>1901</v>
      </c>
      <c r="F20" s="356">
        <f>SUM(F9:F16)</f>
        <v>77771</v>
      </c>
      <c r="G20" s="356">
        <f>SUM(G9:G16)</f>
        <v>87264</v>
      </c>
      <c r="H20" s="356">
        <f>H9+H10+H11+H13+H14+H15+H16</f>
        <v>70151</v>
      </c>
    </row>
    <row r="21" spans="1:8" ht="12.75">
      <c r="A21" s="64" t="s">
        <v>256</v>
      </c>
      <c r="B21" s="62"/>
      <c r="C21" s="62"/>
      <c r="D21" s="354"/>
      <c r="E21" s="344" t="s">
        <v>1879</v>
      </c>
      <c r="F21" s="62"/>
      <c r="G21" s="62"/>
      <c r="H21" s="62"/>
    </row>
    <row r="22" spans="1:8" ht="12.75">
      <c r="A22" s="61" t="s">
        <v>257</v>
      </c>
      <c r="B22" s="62"/>
      <c r="C22" s="62"/>
      <c r="D22" s="354"/>
      <c r="E22" s="343" t="s">
        <v>1880</v>
      </c>
      <c r="F22" s="62"/>
      <c r="G22" s="62"/>
      <c r="H22" s="62"/>
    </row>
    <row r="23" spans="1:8" ht="12.75">
      <c r="A23" s="61" t="s">
        <v>258</v>
      </c>
      <c r="B23" s="62"/>
      <c r="C23" s="62"/>
      <c r="D23" s="354"/>
      <c r="E23" s="343" t="s">
        <v>1881</v>
      </c>
      <c r="F23" s="62">
        <v>3547</v>
      </c>
      <c r="G23" s="62">
        <v>1279</v>
      </c>
      <c r="H23" s="62"/>
    </row>
    <row r="24" spans="1:8" ht="12.75">
      <c r="A24" s="61" t="s">
        <v>259</v>
      </c>
      <c r="B24" s="62"/>
      <c r="C24" s="62"/>
      <c r="D24" s="354"/>
      <c r="E24" s="343" t="s">
        <v>1882</v>
      </c>
      <c r="F24" s="62"/>
      <c r="G24" s="62"/>
      <c r="H24" s="62"/>
    </row>
    <row r="25" spans="1:8" s="346" customFormat="1" ht="13.5">
      <c r="A25" s="61" t="s">
        <v>260</v>
      </c>
      <c r="B25" s="62"/>
      <c r="C25" s="62"/>
      <c r="D25" s="354"/>
      <c r="E25" s="343" t="s">
        <v>1883</v>
      </c>
      <c r="F25" s="62"/>
      <c r="G25" s="62"/>
      <c r="H25" s="62"/>
    </row>
    <row r="26" spans="1:8" ht="12.75">
      <c r="A26" s="61" t="s">
        <v>261</v>
      </c>
      <c r="B26" s="62">
        <v>1200</v>
      </c>
      <c r="C26" s="62"/>
      <c r="D26" s="354"/>
      <c r="E26" s="343" t="s">
        <v>1884</v>
      </c>
      <c r="F26" s="62"/>
      <c r="G26" s="62"/>
      <c r="H26" s="62"/>
    </row>
    <row r="27" spans="1:8" s="89" customFormat="1" ht="12.75">
      <c r="A27" s="61" t="s">
        <v>879</v>
      </c>
      <c r="B27" s="62">
        <v>2347</v>
      </c>
      <c r="C27" s="62">
        <v>1279</v>
      </c>
      <c r="D27" s="354"/>
      <c r="E27" s="343"/>
      <c r="F27" s="62"/>
      <c r="G27" s="62"/>
      <c r="H27" s="62"/>
    </row>
    <row r="28" spans="1:8" ht="13.5">
      <c r="A28" s="392" t="s">
        <v>66</v>
      </c>
      <c r="B28" s="356">
        <f>SUM(B22:B27)</f>
        <v>3547</v>
      </c>
      <c r="C28" s="356">
        <f>SUM(C22:C27)</f>
        <v>1279</v>
      </c>
      <c r="D28" s="393">
        <f>SUM(D22:D27)</f>
        <v>0</v>
      </c>
      <c r="E28" s="394" t="s">
        <v>701</v>
      </c>
      <c r="F28" s="356">
        <f>SUM(F22:F26)</f>
        <v>3547</v>
      </c>
      <c r="G28" s="356">
        <f>SUM(G22:G26)</f>
        <v>1279</v>
      </c>
      <c r="H28" s="356">
        <f>SUM(H22:H26)</f>
        <v>0</v>
      </c>
    </row>
    <row r="29" spans="1:8" ht="12.75">
      <c r="A29" s="64" t="s">
        <v>1878</v>
      </c>
      <c r="B29" s="63">
        <f>SUM(B20,B28)</f>
        <v>81533</v>
      </c>
      <c r="C29" s="63">
        <f>SUM(C20,C28)</f>
        <v>97538</v>
      </c>
      <c r="D29" s="357">
        <f>SUM(D20,D28)</f>
        <v>69277</v>
      </c>
      <c r="E29" s="344" t="s">
        <v>1885</v>
      </c>
      <c r="F29" s="63">
        <f>SUM(F20,F28)</f>
        <v>81318</v>
      </c>
      <c r="G29" s="63">
        <f>SUM(G20,G28)</f>
        <v>88543</v>
      </c>
      <c r="H29" s="63">
        <f>SUM(H20,H28)</f>
        <v>70151</v>
      </c>
    </row>
    <row r="30" spans="1:8" ht="12.75">
      <c r="A30" s="64" t="s">
        <v>203</v>
      </c>
      <c r="B30" s="63">
        <f>B29-F29</f>
        <v>215</v>
      </c>
      <c r="C30" s="63">
        <f>C29-G29</f>
        <v>8995</v>
      </c>
      <c r="D30" s="357">
        <f>D29-H29</f>
        <v>-874</v>
      </c>
      <c r="E30" s="344"/>
      <c r="F30" s="63"/>
      <c r="G30" s="63"/>
      <c r="H30" s="63"/>
    </row>
    <row r="31" spans="1:5" ht="12.75">
      <c r="A31" s="17" t="s">
        <v>674</v>
      </c>
      <c r="E31" s="343"/>
    </row>
    <row r="32" spans="1:5" ht="12.75">
      <c r="A32" s="17" t="s">
        <v>883</v>
      </c>
      <c r="E32" s="343"/>
    </row>
    <row r="33" spans="1:8" ht="12.75">
      <c r="A33" s="64" t="s">
        <v>1462</v>
      </c>
      <c r="B33" s="62"/>
      <c r="C33" s="62"/>
      <c r="D33" s="354"/>
      <c r="E33" s="344" t="s">
        <v>869</v>
      </c>
      <c r="F33" s="63"/>
      <c r="G33" s="63"/>
      <c r="H33" s="63"/>
    </row>
    <row r="34" spans="1:8" ht="12.75">
      <c r="A34" s="61" t="s">
        <v>554</v>
      </c>
      <c r="B34" s="62">
        <v>461</v>
      </c>
      <c r="C34" s="62">
        <v>676</v>
      </c>
      <c r="D34" s="354">
        <v>874</v>
      </c>
      <c r="E34" s="343" t="s">
        <v>1382</v>
      </c>
      <c r="F34" s="62"/>
      <c r="G34" s="62"/>
      <c r="H34" s="62"/>
    </row>
    <row r="35" spans="1:8" ht="12.75">
      <c r="A35" s="61" t="s">
        <v>555</v>
      </c>
      <c r="B35" s="62"/>
      <c r="C35" s="62"/>
      <c r="D35" s="354"/>
      <c r="E35" s="343" t="s">
        <v>1815</v>
      </c>
      <c r="F35" s="62"/>
      <c r="G35" s="62"/>
      <c r="H35" s="62"/>
    </row>
    <row r="36" spans="1:8" ht="12.75">
      <c r="A36" s="61"/>
      <c r="B36" s="62"/>
      <c r="C36" s="62"/>
      <c r="D36" s="354"/>
      <c r="E36" s="343" t="s">
        <v>1816</v>
      </c>
      <c r="F36" s="62"/>
      <c r="G36" s="62"/>
      <c r="H36" s="62"/>
    </row>
    <row r="37" spans="1:8" ht="12.75">
      <c r="A37" s="61"/>
      <c r="B37" s="62"/>
      <c r="C37" s="62"/>
      <c r="D37" s="354"/>
      <c r="E37" s="395" t="s">
        <v>1383</v>
      </c>
      <c r="F37" s="66"/>
      <c r="G37" s="66"/>
      <c r="H37" s="66">
        <f>SUM(H35:H36)</f>
        <v>0</v>
      </c>
    </row>
    <row r="38" spans="1:8" s="89" customFormat="1" ht="12.75">
      <c r="A38" s="61"/>
      <c r="B38" s="62"/>
      <c r="C38" s="62"/>
      <c r="D38" s="354"/>
      <c r="E38" s="343" t="s">
        <v>1385</v>
      </c>
      <c r="F38" s="62"/>
      <c r="G38" s="62"/>
      <c r="H38" s="62"/>
    </row>
    <row r="39" spans="1:8" s="89" customFormat="1" ht="12.75">
      <c r="A39" s="64" t="s">
        <v>1444</v>
      </c>
      <c r="B39" s="63">
        <f>SUM(B34:B35)</f>
        <v>461</v>
      </c>
      <c r="C39" s="63">
        <f>SUM(C34:C35)</f>
        <v>676</v>
      </c>
      <c r="D39" s="357">
        <f>SUM(D34:D35)</f>
        <v>874</v>
      </c>
      <c r="E39" s="344" t="s">
        <v>1387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96" t="s">
        <v>1777</v>
      </c>
      <c r="B40" s="63"/>
      <c r="C40" s="63"/>
      <c r="D40" s="357">
        <f>D39+D30</f>
        <v>0</v>
      </c>
      <c r="E40" s="344"/>
      <c r="F40" s="63"/>
      <c r="G40" s="63"/>
      <c r="H40" s="63"/>
    </row>
    <row r="41" spans="1:8" ht="12.75">
      <c r="A41" s="61" t="s">
        <v>645</v>
      </c>
      <c r="B41" s="62"/>
      <c r="C41" s="62"/>
      <c r="D41" s="354"/>
      <c r="E41" s="89"/>
      <c r="F41" s="89"/>
      <c r="G41" s="89"/>
      <c r="H41" s="89"/>
    </row>
    <row r="42" spans="1:8" ht="12.75">
      <c r="A42" s="61" t="s">
        <v>646</v>
      </c>
      <c r="B42" s="62"/>
      <c r="C42" s="62"/>
      <c r="D42" s="354"/>
      <c r="E42" s="89"/>
      <c r="F42" s="89"/>
      <c r="G42" s="89"/>
      <c r="H42" s="89"/>
    </row>
    <row r="43" spans="1:8" ht="12.75">
      <c r="A43" s="64" t="s">
        <v>1442</v>
      </c>
      <c r="B43" s="62"/>
      <c r="C43" s="62"/>
      <c r="D43" s="354"/>
      <c r="E43" s="344" t="s">
        <v>874</v>
      </c>
      <c r="F43" s="62"/>
      <c r="G43" s="62"/>
      <c r="H43" s="62"/>
    </row>
    <row r="44" spans="1:8" ht="12.75">
      <c r="A44" s="61" t="s">
        <v>1441</v>
      </c>
      <c r="B44" s="62"/>
      <c r="C44" s="62"/>
      <c r="D44" s="354"/>
      <c r="E44" s="343" t="s">
        <v>1384</v>
      </c>
      <c r="F44" s="61"/>
      <c r="G44" s="61"/>
      <c r="H44" s="61"/>
    </row>
    <row r="45" spans="1:8" ht="12.75">
      <c r="A45" s="61" t="s">
        <v>1463</v>
      </c>
      <c r="B45" s="62"/>
      <c r="C45" s="62"/>
      <c r="D45" s="354"/>
      <c r="E45" s="343" t="s">
        <v>1386</v>
      </c>
      <c r="F45" s="61"/>
      <c r="G45" s="61"/>
      <c r="H45" s="61"/>
    </row>
    <row r="46" spans="1:8" ht="12.75">
      <c r="A46" s="64" t="s">
        <v>1388</v>
      </c>
      <c r="B46" s="63">
        <f>SUM(B44:B45)</f>
        <v>0</v>
      </c>
      <c r="C46" s="63">
        <f>SUM(C44:C45)</f>
        <v>0</v>
      </c>
      <c r="D46" s="357">
        <f>SUM(D44:D45)</f>
        <v>0</v>
      </c>
      <c r="E46" s="344" t="s">
        <v>1760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1443</v>
      </c>
      <c r="B47" s="63">
        <f>B29+B39+B46</f>
        <v>81994</v>
      </c>
      <c r="C47" s="63">
        <f>C29+C39+C46</f>
        <v>98214</v>
      </c>
      <c r="D47" s="357">
        <f>D29+D39+D46</f>
        <v>70151</v>
      </c>
      <c r="E47" s="344" t="s">
        <v>875</v>
      </c>
      <c r="F47" s="63">
        <f>F29+F46+F39</f>
        <v>81318</v>
      </c>
      <c r="G47" s="63">
        <f>G29+G46+G39</f>
        <v>88543</v>
      </c>
      <c r="H47" s="63">
        <f>H29+H46+H39</f>
        <v>70151</v>
      </c>
    </row>
    <row r="48" spans="1:8" ht="12.75">
      <c r="A48" s="89"/>
      <c r="B48" s="122"/>
      <c r="C48" s="122"/>
      <c r="D48" s="122"/>
      <c r="E48" s="89"/>
      <c r="F48" s="122"/>
      <c r="G48" s="122"/>
      <c r="H48" s="122"/>
    </row>
    <row r="49" spans="2:4" ht="12.75">
      <c r="B49" s="123"/>
      <c r="C49" s="123"/>
      <c r="D49" s="123"/>
    </row>
    <row r="50" spans="2:4" ht="12.75">
      <c r="B50" s="123"/>
      <c r="C50" s="123"/>
      <c r="D50" s="123"/>
    </row>
    <row r="51" spans="2:4" ht="12.75">
      <c r="B51" s="123"/>
      <c r="C51" s="123"/>
      <c r="D51" s="123"/>
    </row>
    <row r="52" spans="2:4" ht="12.75">
      <c r="B52" s="123"/>
      <c r="C52" s="123"/>
      <c r="D52" s="123"/>
    </row>
    <row r="53" spans="2:4" ht="12.75">
      <c r="B53" s="123"/>
      <c r="C53" s="123"/>
      <c r="D53" s="123"/>
    </row>
    <row r="54" spans="2:4" ht="12.75">
      <c r="B54" s="123"/>
      <c r="C54" s="123"/>
      <c r="D54" s="123"/>
    </row>
    <row r="55" spans="2:4" ht="12.75">
      <c r="B55" s="123"/>
      <c r="C55" s="123"/>
      <c r="D55" s="123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  <row r="70" spans="2:4" ht="12.75">
      <c r="B70" s="123"/>
      <c r="C70" s="123"/>
      <c r="D70" s="123"/>
    </row>
    <row r="71" spans="2:4" ht="12.75">
      <c r="B71" s="123"/>
      <c r="C71" s="123"/>
      <c r="D71" s="123"/>
    </row>
    <row r="72" spans="2:4" ht="12.75">
      <c r="B72" s="123"/>
      <c r="C72" s="123"/>
      <c r="D72" s="123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O5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N2"/>
    </sheetView>
  </sheetViews>
  <sheetFormatPr defaultColWidth="9.140625" defaultRowHeight="12.75"/>
  <cols>
    <col min="1" max="1" width="34.7109375" style="1" customWidth="1"/>
    <col min="2" max="8" width="9.7109375" style="130" customWidth="1"/>
    <col min="9" max="9" width="10.140625" style="130" bestFit="1" customWidth="1"/>
    <col min="10" max="13" width="9.7109375" style="130" customWidth="1"/>
    <col min="14" max="14" width="11.57421875" style="130" customWidth="1"/>
    <col min="15" max="15" width="10.140625" style="1" bestFit="1" customWidth="1"/>
    <col min="16" max="16384" width="9.140625" style="1" customWidth="1"/>
  </cols>
  <sheetData>
    <row r="1" spans="12:14" ht="12.75" customHeight="1">
      <c r="L1" s="513" t="s">
        <v>625</v>
      </c>
      <c r="M1" s="513"/>
      <c r="N1" s="513"/>
    </row>
    <row r="2" spans="1:14" ht="13.5" customHeight="1">
      <c r="A2" s="500" t="s">
        <v>1376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1:14" ht="13.5" customHeight="1">
      <c r="A3" s="500" t="s">
        <v>1560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4" ht="8.25" customHeight="1">
      <c r="A4" s="3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.75" customHeight="1">
      <c r="A5" s="243" t="s">
        <v>1328</v>
      </c>
      <c r="B5" s="243" t="s">
        <v>626</v>
      </c>
      <c r="C5" s="243" t="s">
        <v>575</v>
      </c>
      <c r="D5" s="243" t="s">
        <v>576</v>
      </c>
      <c r="E5" s="243" t="s">
        <v>577</v>
      </c>
      <c r="F5" s="243" t="s">
        <v>578</v>
      </c>
      <c r="G5" s="243" t="s">
        <v>579</v>
      </c>
      <c r="H5" s="243" t="s">
        <v>580</v>
      </c>
      <c r="I5" s="243" t="s">
        <v>581</v>
      </c>
      <c r="J5" s="243" t="s">
        <v>582</v>
      </c>
      <c r="K5" s="243" t="s">
        <v>620</v>
      </c>
      <c r="L5" s="243" t="s">
        <v>621</v>
      </c>
      <c r="M5" s="243" t="s">
        <v>622</v>
      </c>
      <c r="N5" s="243" t="s">
        <v>1201</v>
      </c>
    </row>
    <row r="6" ht="12.75" customHeight="1">
      <c r="A6" s="8" t="s">
        <v>623</v>
      </c>
    </row>
    <row r="7" spans="1:15" ht="12.75" customHeight="1">
      <c r="A7" s="1" t="s">
        <v>1126</v>
      </c>
      <c r="B7" s="9"/>
      <c r="C7" s="9"/>
      <c r="D7" s="9"/>
      <c r="E7" s="9"/>
      <c r="F7" s="9"/>
      <c r="G7" s="9">
        <v>500</v>
      </c>
      <c r="H7" s="9"/>
      <c r="I7" s="9">
        <v>10000</v>
      </c>
      <c r="J7" s="9"/>
      <c r="K7" s="9"/>
      <c r="L7" s="9">
        <v>10642</v>
      </c>
      <c r="M7" s="9"/>
      <c r="N7" s="9">
        <f>SUM(B7:M7)</f>
        <v>21142</v>
      </c>
      <c r="O7" s="9"/>
    </row>
    <row r="8" spans="1:15" ht="12.75" customHeight="1">
      <c r="A8" s="1" t="s">
        <v>627</v>
      </c>
      <c r="B8" s="9"/>
      <c r="C8" s="9"/>
      <c r="D8" s="9">
        <v>393</v>
      </c>
      <c r="E8" s="9"/>
      <c r="F8" s="9"/>
      <c r="G8" s="9">
        <v>394</v>
      </c>
      <c r="H8" s="9"/>
      <c r="I8" s="9"/>
      <c r="J8" s="9">
        <v>394</v>
      </c>
      <c r="K8" s="9"/>
      <c r="L8" s="9"/>
      <c r="M8" s="9">
        <v>394</v>
      </c>
      <c r="N8" s="9">
        <f aca="true" t="shared" si="0" ref="N8:N13">SUM(B8:M8)</f>
        <v>1575</v>
      </c>
      <c r="O8" s="9"/>
    </row>
    <row r="9" spans="1:15" ht="12.75" customHeight="1">
      <c r="A9" s="1" t="s">
        <v>1254</v>
      </c>
      <c r="B9" s="9"/>
      <c r="C9" s="9"/>
      <c r="D9" s="9"/>
      <c r="E9" s="9"/>
      <c r="F9" s="9"/>
      <c r="G9" s="9">
        <v>400</v>
      </c>
      <c r="H9" s="9"/>
      <c r="I9" s="9"/>
      <c r="J9" s="9"/>
      <c r="K9" s="9"/>
      <c r="L9" s="9"/>
      <c r="M9" s="9"/>
      <c r="N9" s="9">
        <f t="shared" si="0"/>
        <v>400</v>
      </c>
      <c r="O9" s="9"/>
    </row>
    <row r="10" spans="1:15" s="38" customFormat="1" ht="12.75" customHeight="1">
      <c r="A10" s="38" t="s">
        <v>1127</v>
      </c>
      <c r="B10" s="11"/>
      <c r="C10" s="11"/>
      <c r="D10" s="11"/>
      <c r="E10" s="11">
        <v>5059</v>
      </c>
      <c r="F10" s="11">
        <v>680</v>
      </c>
      <c r="G10" s="11"/>
      <c r="H10" s="11"/>
      <c r="I10" s="11">
        <v>308650</v>
      </c>
      <c r="J10" s="11">
        <v>1826</v>
      </c>
      <c r="K10" s="11">
        <v>20000</v>
      </c>
      <c r="L10" s="11"/>
      <c r="M10" s="11">
        <v>181233</v>
      </c>
      <c r="N10" s="9">
        <f t="shared" si="0"/>
        <v>517448</v>
      </c>
      <c r="O10" s="9"/>
    </row>
    <row r="11" spans="1:15" ht="12.75" customHeight="1">
      <c r="A11" s="38" t="s">
        <v>1592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>
        <f t="shared" si="0"/>
        <v>0</v>
      </c>
      <c r="O11" s="9"/>
    </row>
    <row r="12" spans="1:15" ht="12.75" customHeight="1">
      <c r="A12" s="38" t="s">
        <v>1026</v>
      </c>
      <c r="B12" s="11">
        <v>292</v>
      </c>
      <c r="C12" s="11">
        <v>293</v>
      </c>
      <c r="D12" s="11">
        <v>292</v>
      </c>
      <c r="E12" s="11">
        <v>292</v>
      </c>
      <c r="F12" s="11">
        <v>292</v>
      </c>
      <c r="G12" s="11">
        <v>293</v>
      </c>
      <c r="H12" s="11">
        <v>292</v>
      </c>
      <c r="I12" s="11">
        <v>292</v>
      </c>
      <c r="J12" s="11">
        <v>293</v>
      </c>
      <c r="K12" s="11">
        <v>293</v>
      </c>
      <c r="L12" s="11">
        <v>292</v>
      </c>
      <c r="M12" s="11">
        <v>290</v>
      </c>
      <c r="N12" s="9">
        <f t="shared" si="0"/>
        <v>3506</v>
      </c>
      <c r="O12" s="9"/>
    </row>
    <row r="13" spans="1:15" ht="12.75" customHeight="1">
      <c r="A13" s="38" t="s">
        <v>1080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9">
        <f t="shared" si="0"/>
        <v>0</v>
      </c>
      <c r="O13" s="9"/>
    </row>
    <row r="14" spans="1:15" s="37" customFormat="1" ht="16.5" customHeight="1">
      <c r="A14" s="440" t="s">
        <v>628</v>
      </c>
      <c r="B14" s="441">
        <f>SUM(B7:B12)</f>
        <v>292</v>
      </c>
      <c r="C14" s="441">
        <f aca="true" t="shared" si="1" ref="C14:M14">SUM(C7:C12)</f>
        <v>293</v>
      </c>
      <c r="D14" s="441">
        <f t="shared" si="1"/>
        <v>685</v>
      </c>
      <c r="E14" s="441">
        <f t="shared" si="1"/>
        <v>5351</v>
      </c>
      <c r="F14" s="441">
        <f t="shared" si="1"/>
        <v>972</v>
      </c>
      <c r="G14" s="441">
        <f t="shared" si="1"/>
        <v>1587</v>
      </c>
      <c r="H14" s="441">
        <f t="shared" si="1"/>
        <v>292</v>
      </c>
      <c r="I14" s="441">
        <f t="shared" si="1"/>
        <v>318942</v>
      </c>
      <c r="J14" s="441">
        <f t="shared" si="1"/>
        <v>2513</v>
      </c>
      <c r="K14" s="441">
        <f t="shared" si="1"/>
        <v>20293</v>
      </c>
      <c r="L14" s="441">
        <f t="shared" si="1"/>
        <v>10934</v>
      </c>
      <c r="M14" s="441">
        <f t="shared" si="1"/>
        <v>181917</v>
      </c>
      <c r="N14" s="441">
        <f>SUM(N7:N13)</f>
        <v>544071</v>
      </c>
      <c r="O14" s="12"/>
    </row>
    <row r="15" spans="1:15" ht="12.75" customHeight="1">
      <c r="A15" s="1" t="s">
        <v>4</v>
      </c>
      <c r="B15" s="9">
        <v>6200</v>
      </c>
      <c r="C15" s="9">
        <v>6243</v>
      </c>
      <c r="D15" s="9">
        <v>6300</v>
      </c>
      <c r="E15" s="9">
        <v>6248</v>
      </c>
      <c r="F15" s="9">
        <v>6300</v>
      </c>
      <c r="G15" s="9">
        <v>6250</v>
      </c>
      <c r="H15" s="9">
        <v>6300</v>
      </c>
      <c r="I15" s="9">
        <v>6256</v>
      </c>
      <c r="J15" s="9">
        <v>6300</v>
      </c>
      <c r="K15" s="9">
        <v>6300</v>
      </c>
      <c r="L15" s="9">
        <v>6300</v>
      </c>
      <c r="M15" s="9">
        <v>6240</v>
      </c>
      <c r="N15" s="9">
        <f aca="true" t="shared" si="2" ref="N15:N20">SUM(B15:M15)</f>
        <v>75237</v>
      </c>
      <c r="O15" s="9"/>
    </row>
    <row r="16" spans="1:15" ht="14.25" customHeight="1">
      <c r="A16" s="1" t="s">
        <v>648</v>
      </c>
      <c r="B16" s="90">
        <v>27520</v>
      </c>
      <c r="C16" s="90">
        <v>30560</v>
      </c>
      <c r="D16" s="90">
        <v>203500</v>
      </c>
      <c r="E16" s="90">
        <v>55030</v>
      </c>
      <c r="F16" s="90">
        <v>30570</v>
      </c>
      <c r="G16" s="90">
        <v>40220</v>
      </c>
      <c r="H16" s="90">
        <v>39840</v>
      </c>
      <c r="I16" s="90">
        <v>61050</v>
      </c>
      <c r="J16" s="90">
        <v>246440</v>
      </c>
      <c r="K16" s="90">
        <v>50170</v>
      </c>
      <c r="L16" s="90">
        <v>37000</v>
      </c>
      <c r="M16" s="90">
        <v>42358</v>
      </c>
      <c r="N16" s="9">
        <f t="shared" si="2"/>
        <v>864258</v>
      </c>
      <c r="O16" s="9"/>
    </row>
    <row r="17" spans="1:15" ht="12.75" customHeight="1">
      <c r="A17" s="1" t="s">
        <v>1740</v>
      </c>
      <c r="B17" s="9">
        <v>46173</v>
      </c>
      <c r="C17" s="9">
        <v>46173</v>
      </c>
      <c r="D17" s="9">
        <v>46173</v>
      </c>
      <c r="E17" s="9">
        <v>46173</v>
      </c>
      <c r="F17" s="9">
        <v>46173</v>
      </c>
      <c r="G17" s="9">
        <v>46173</v>
      </c>
      <c r="H17" s="9">
        <v>46173</v>
      </c>
      <c r="I17" s="9">
        <v>46173</v>
      </c>
      <c r="J17" s="9">
        <v>46173</v>
      </c>
      <c r="K17" s="9">
        <v>46173</v>
      </c>
      <c r="L17" s="9">
        <v>46173</v>
      </c>
      <c r="M17" s="9">
        <v>46176</v>
      </c>
      <c r="N17" s="9">
        <f t="shared" si="2"/>
        <v>554079</v>
      </c>
      <c r="O17" s="9"/>
    </row>
    <row r="18" spans="1:15" s="38" customFormat="1" ht="12.75" customHeight="1">
      <c r="A18" s="38" t="s">
        <v>1130</v>
      </c>
      <c r="B18" s="11">
        <v>9947</v>
      </c>
      <c r="C18" s="11">
        <v>26600</v>
      </c>
      <c r="D18" s="11">
        <v>8342</v>
      </c>
      <c r="E18" s="11">
        <v>26600</v>
      </c>
      <c r="F18" s="11">
        <v>8342</v>
      </c>
      <c r="G18" s="11">
        <v>8342</v>
      </c>
      <c r="H18" s="11">
        <v>8342</v>
      </c>
      <c r="I18" s="11">
        <v>8342</v>
      </c>
      <c r="J18" s="11">
        <v>8342</v>
      </c>
      <c r="K18" s="11">
        <v>8342</v>
      </c>
      <c r="L18" s="11">
        <v>8342</v>
      </c>
      <c r="M18" s="11">
        <v>8353</v>
      </c>
      <c r="N18" s="9">
        <f t="shared" si="2"/>
        <v>138236</v>
      </c>
      <c r="O18" s="9"/>
    </row>
    <row r="19" spans="1:15" ht="12.75" customHeight="1">
      <c r="A19" s="1" t="s">
        <v>1129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2"/>
        <v>0</v>
      </c>
      <c r="O19" s="9"/>
    </row>
    <row r="20" spans="1:15" ht="12.75" customHeight="1">
      <c r="A20" s="1" t="s">
        <v>1080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2"/>
        <v>0</v>
      </c>
      <c r="O20" s="9"/>
    </row>
    <row r="21" spans="1:15" s="8" customFormat="1" ht="15.75" customHeight="1">
      <c r="A21" s="440" t="s">
        <v>649</v>
      </c>
      <c r="B21" s="441">
        <f aca="true" t="shared" si="3" ref="B21:M21">SUM(B15:B19)</f>
        <v>89840</v>
      </c>
      <c r="C21" s="441">
        <f t="shared" si="3"/>
        <v>109576</v>
      </c>
      <c r="D21" s="441">
        <f t="shared" si="3"/>
        <v>264315</v>
      </c>
      <c r="E21" s="441">
        <f>SUM(E15:E20)</f>
        <v>134051</v>
      </c>
      <c r="F21" s="441">
        <f>SUM(F15:F20)</f>
        <v>91385</v>
      </c>
      <c r="G21" s="441">
        <f t="shared" si="3"/>
        <v>100985</v>
      </c>
      <c r="H21" s="441">
        <f t="shared" si="3"/>
        <v>100655</v>
      </c>
      <c r="I21" s="441">
        <f t="shared" si="3"/>
        <v>121821</v>
      </c>
      <c r="J21" s="441">
        <f t="shared" si="3"/>
        <v>307255</v>
      </c>
      <c r="K21" s="441">
        <f t="shared" si="3"/>
        <v>110985</v>
      </c>
      <c r="L21" s="441">
        <f t="shared" si="3"/>
        <v>97815</v>
      </c>
      <c r="M21" s="441">
        <f t="shared" si="3"/>
        <v>103127</v>
      </c>
      <c r="N21" s="441">
        <f>SUM(N15:N19)</f>
        <v>1631810</v>
      </c>
      <c r="O21" s="13"/>
    </row>
    <row r="22" spans="1:15" s="8" customFormat="1" ht="16.5" customHeight="1">
      <c r="A22" s="37" t="s">
        <v>1593</v>
      </c>
      <c r="B22" s="12">
        <v>66572</v>
      </c>
      <c r="C22" s="12">
        <v>13881</v>
      </c>
      <c r="D22" s="12"/>
      <c r="E22" s="12">
        <v>43750</v>
      </c>
      <c r="F22" s="12">
        <v>309577</v>
      </c>
      <c r="G22" s="12">
        <v>171993</v>
      </c>
      <c r="H22" s="12">
        <v>242257</v>
      </c>
      <c r="I22" s="12"/>
      <c r="J22" s="12">
        <v>132110</v>
      </c>
      <c r="K22" s="12">
        <v>61551</v>
      </c>
      <c r="L22" s="12">
        <v>61972</v>
      </c>
      <c r="M22" s="12">
        <v>280134</v>
      </c>
      <c r="N22" s="12">
        <f>SUM(F22:M22)</f>
        <v>1259594</v>
      </c>
      <c r="O22" s="13"/>
    </row>
    <row r="23" spans="1:15" ht="12.75" customHeight="1">
      <c r="A23" s="38" t="s">
        <v>1131</v>
      </c>
      <c r="B23" s="11"/>
      <c r="C23" s="11"/>
      <c r="D23" s="11"/>
      <c r="E23" s="11"/>
      <c r="F23" s="11"/>
      <c r="G23" s="11">
        <v>9420</v>
      </c>
      <c r="H23" s="11"/>
      <c r="I23" s="11"/>
      <c r="J23" s="11"/>
      <c r="K23" s="11"/>
      <c r="L23" s="11"/>
      <c r="M23" s="11"/>
      <c r="N23" s="11">
        <f>SUM(B23:M23)</f>
        <v>9420</v>
      </c>
      <c r="O23" s="9"/>
    </row>
    <row r="24" spans="1:15" s="8" customFormat="1" ht="12.75" customHeight="1">
      <c r="A24" s="37" t="s">
        <v>1594</v>
      </c>
      <c r="B24" s="12">
        <f>B14+B21+B22+B23</f>
        <v>156704</v>
      </c>
      <c r="C24" s="12">
        <f aca="true" t="shared" si="4" ref="C24:N24">C14+C21+C22+C23</f>
        <v>123750</v>
      </c>
      <c r="D24" s="12">
        <f t="shared" si="4"/>
        <v>265000</v>
      </c>
      <c r="E24" s="12">
        <f t="shared" si="4"/>
        <v>183152</v>
      </c>
      <c r="F24" s="12">
        <f t="shared" si="4"/>
        <v>401934</v>
      </c>
      <c r="G24" s="12">
        <f t="shared" si="4"/>
        <v>283985</v>
      </c>
      <c r="H24" s="12">
        <f t="shared" si="4"/>
        <v>343204</v>
      </c>
      <c r="I24" s="12">
        <f t="shared" si="4"/>
        <v>440763</v>
      </c>
      <c r="J24" s="12">
        <f t="shared" si="4"/>
        <v>441878</v>
      </c>
      <c r="K24" s="12">
        <f t="shared" si="4"/>
        <v>192829</v>
      </c>
      <c r="L24" s="12">
        <f t="shared" si="4"/>
        <v>170721</v>
      </c>
      <c r="M24" s="12">
        <f t="shared" si="4"/>
        <v>565178</v>
      </c>
      <c r="N24" s="12">
        <f t="shared" si="4"/>
        <v>3444895</v>
      </c>
      <c r="O24" s="13"/>
    </row>
    <row r="25" spans="2:14" s="8" customFormat="1" ht="15.7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4" s="8" customFormat="1" ht="12.75" customHeight="1">
      <c r="A26" s="8" t="s">
        <v>624</v>
      </c>
      <c r="B26" s="138"/>
      <c r="C26" s="138"/>
      <c r="D26" s="138"/>
      <c r="E26" s="13"/>
      <c r="F26" s="13"/>
      <c r="G26" s="13"/>
      <c r="H26" s="13"/>
      <c r="I26" s="13"/>
      <c r="J26" s="138"/>
      <c r="K26" s="138"/>
      <c r="L26" s="138"/>
      <c r="M26" s="138"/>
      <c r="N26" s="138"/>
    </row>
    <row r="27" spans="1:14" s="38" customFormat="1" ht="12.75" customHeight="1">
      <c r="A27" s="38" t="s">
        <v>512</v>
      </c>
      <c r="B27" s="11"/>
      <c r="C27" s="11"/>
      <c r="D27" s="11"/>
      <c r="E27" s="11"/>
      <c r="F27" s="11"/>
      <c r="G27" s="11">
        <v>32800</v>
      </c>
      <c r="H27" s="11"/>
      <c r="I27" s="11">
        <v>15000</v>
      </c>
      <c r="J27" s="11"/>
      <c r="K27" s="11">
        <v>18600</v>
      </c>
      <c r="L27" s="11"/>
      <c r="M27" s="11"/>
      <c r="N27" s="11">
        <f aca="true" t="shared" si="5" ref="N27:N32">SUM(B27:M27)</f>
        <v>66400</v>
      </c>
    </row>
    <row r="28" spans="1:14" s="38" customFormat="1" ht="12.75" customHeight="1">
      <c r="A28" s="38" t="s">
        <v>1234</v>
      </c>
      <c r="B28" s="11">
        <v>10313</v>
      </c>
      <c r="C28" s="11">
        <v>3000</v>
      </c>
      <c r="D28" s="11">
        <v>375</v>
      </c>
      <c r="E28" s="11">
        <v>44376</v>
      </c>
      <c r="F28" s="11">
        <v>257500</v>
      </c>
      <c r="G28" s="11">
        <v>119162</v>
      </c>
      <c r="H28" s="11">
        <v>216938</v>
      </c>
      <c r="I28" s="11">
        <v>203500</v>
      </c>
      <c r="J28" s="11">
        <v>142260</v>
      </c>
      <c r="K28" s="11">
        <v>43890</v>
      </c>
      <c r="L28" s="11">
        <v>2100</v>
      </c>
      <c r="M28" s="11">
        <v>124600</v>
      </c>
      <c r="N28" s="11">
        <f t="shared" si="5"/>
        <v>1168014</v>
      </c>
    </row>
    <row r="29" spans="1:14" s="38" customFormat="1" ht="12.75" customHeight="1">
      <c r="A29" s="38" t="s">
        <v>1133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5"/>
        <v>0</v>
      </c>
    </row>
    <row r="30" spans="1:14" s="38" customFormat="1" ht="12.75" customHeight="1">
      <c r="A30" s="38" t="s">
        <v>1134</v>
      </c>
      <c r="B30" s="11"/>
      <c r="C30" s="11"/>
      <c r="D30" s="11"/>
      <c r="E30" s="11"/>
      <c r="F30" s="11">
        <v>13464</v>
      </c>
      <c r="G30" s="11"/>
      <c r="H30" s="11"/>
      <c r="I30" s="11"/>
      <c r="J30" s="11"/>
      <c r="K30" s="11"/>
      <c r="L30" s="11"/>
      <c r="M30" s="11"/>
      <c r="N30" s="11">
        <f t="shared" si="5"/>
        <v>13464</v>
      </c>
    </row>
    <row r="31" spans="1:14" s="38" customFormat="1" ht="12.75" customHeight="1">
      <c r="A31" s="38" t="s">
        <v>1135</v>
      </c>
      <c r="B31" s="11"/>
      <c r="C31" s="11"/>
      <c r="D31" s="11"/>
      <c r="E31" s="11"/>
      <c r="F31" s="11"/>
      <c r="G31" s="11"/>
      <c r="H31" s="11"/>
      <c r="I31" s="11">
        <v>2250</v>
      </c>
      <c r="J31" s="11"/>
      <c r="K31" s="11"/>
      <c r="L31" s="11"/>
      <c r="M31" s="11"/>
      <c r="N31" s="11">
        <f t="shared" si="5"/>
        <v>2250</v>
      </c>
    </row>
    <row r="32" spans="1:14" s="38" customFormat="1" ht="12.75" customHeight="1">
      <c r="A32" s="38" t="s">
        <v>1627</v>
      </c>
      <c r="B32" s="11"/>
      <c r="C32" s="11"/>
      <c r="D32" s="11">
        <v>6600</v>
      </c>
      <c r="E32" s="11"/>
      <c r="F32" s="11"/>
      <c r="G32" s="11"/>
      <c r="H32" s="11"/>
      <c r="I32" s="11"/>
      <c r="J32" s="11">
        <v>4000</v>
      </c>
      <c r="K32" s="11"/>
      <c r="L32" s="11"/>
      <c r="M32" s="11"/>
      <c r="N32" s="11">
        <f t="shared" si="5"/>
        <v>10600</v>
      </c>
    </row>
    <row r="33" spans="1:14" s="38" customFormat="1" ht="15" customHeight="1">
      <c r="A33" s="442" t="s">
        <v>652</v>
      </c>
      <c r="B33" s="443">
        <f aca="true" t="shared" si="6" ref="B33:N33">SUM(B27:B32)</f>
        <v>10313</v>
      </c>
      <c r="C33" s="443">
        <f t="shared" si="6"/>
        <v>3000</v>
      </c>
      <c r="D33" s="443">
        <f t="shared" si="6"/>
        <v>6975</v>
      </c>
      <c r="E33" s="443">
        <f t="shared" si="6"/>
        <v>44376</v>
      </c>
      <c r="F33" s="443">
        <f t="shared" si="6"/>
        <v>270964</v>
      </c>
      <c r="G33" s="443">
        <f t="shared" si="6"/>
        <v>151962</v>
      </c>
      <c r="H33" s="443">
        <f t="shared" si="6"/>
        <v>216938</v>
      </c>
      <c r="I33" s="443">
        <f t="shared" si="6"/>
        <v>220750</v>
      </c>
      <c r="J33" s="443">
        <f t="shared" si="6"/>
        <v>146260</v>
      </c>
      <c r="K33" s="443">
        <f t="shared" si="6"/>
        <v>62490</v>
      </c>
      <c r="L33" s="443">
        <f t="shared" si="6"/>
        <v>2100</v>
      </c>
      <c r="M33" s="443">
        <f t="shared" si="6"/>
        <v>124600</v>
      </c>
      <c r="N33" s="443">
        <f t="shared" si="6"/>
        <v>1260728</v>
      </c>
    </row>
    <row r="34" spans="1:14" ht="15.75" customHeight="1">
      <c r="A34" s="1" t="s">
        <v>1137</v>
      </c>
      <c r="B34" s="9">
        <v>22359</v>
      </c>
      <c r="C34" s="9">
        <v>24464</v>
      </c>
      <c r="D34" s="9">
        <v>22358</v>
      </c>
      <c r="E34" s="9">
        <v>24464</v>
      </c>
      <c r="F34" s="9">
        <v>22357</v>
      </c>
      <c r="G34" s="9">
        <v>22358</v>
      </c>
      <c r="H34" s="9">
        <v>22358</v>
      </c>
      <c r="I34" s="9">
        <v>22358</v>
      </c>
      <c r="J34" s="9">
        <v>22358</v>
      </c>
      <c r="K34" s="9">
        <v>22358</v>
      </c>
      <c r="L34" s="9">
        <v>22357</v>
      </c>
      <c r="M34" s="9">
        <v>22357</v>
      </c>
      <c r="N34" s="9">
        <f>SUM(B34:M34)</f>
        <v>272506</v>
      </c>
    </row>
    <row r="35" spans="1:14" ht="15" customHeight="1">
      <c r="A35" s="1" t="s">
        <v>1488</v>
      </c>
      <c r="B35" s="9">
        <v>5684</v>
      </c>
      <c r="C35" s="9">
        <v>6253</v>
      </c>
      <c r="D35" s="9">
        <v>5684</v>
      </c>
      <c r="E35" s="9">
        <v>6253</v>
      </c>
      <c r="F35" s="9">
        <v>5684</v>
      </c>
      <c r="G35" s="9">
        <v>5684</v>
      </c>
      <c r="H35" s="9">
        <v>5684</v>
      </c>
      <c r="I35" s="9">
        <v>5684</v>
      </c>
      <c r="J35" s="9">
        <v>5684</v>
      </c>
      <c r="K35" s="9">
        <v>5684</v>
      </c>
      <c r="L35" s="9">
        <v>5684</v>
      </c>
      <c r="M35" s="9">
        <v>5685</v>
      </c>
      <c r="N35" s="9">
        <f aca="true" t="shared" si="7" ref="N35:N40">SUM(B35:M35)</f>
        <v>69347</v>
      </c>
    </row>
    <row r="36" spans="1:14" ht="13.5" customHeight="1">
      <c r="A36" s="1" t="s">
        <v>1138</v>
      </c>
      <c r="B36" s="9">
        <v>23000</v>
      </c>
      <c r="C36" s="9">
        <v>20742</v>
      </c>
      <c r="D36" s="9">
        <v>24600</v>
      </c>
      <c r="E36" s="9">
        <v>22106</v>
      </c>
      <c r="F36" s="9">
        <v>22550</v>
      </c>
      <c r="G36" s="9">
        <v>24600</v>
      </c>
      <c r="H36" s="9">
        <v>19864</v>
      </c>
      <c r="I36" s="9">
        <v>25917</v>
      </c>
      <c r="J36" s="9">
        <v>24700</v>
      </c>
      <c r="K36" s="9">
        <v>24600</v>
      </c>
      <c r="L36" s="9">
        <v>20600</v>
      </c>
      <c r="M36" s="9">
        <v>22000</v>
      </c>
      <c r="N36" s="9">
        <f t="shared" si="7"/>
        <v>275279</v>
      </c>
    </row>
    <row r="37" spans="1:14" ht="15" customHeight="1">
      <c r="A37" s="1" t="s">
        <v>1139</v>
      </c>
      <c r="B37" s="9">
        <v>22821</v>
      </c>
      <c r="C37" s="9"/>
      <c r="D37" s="9"/>
      <c r="E37" s="9"/>
      <c r="F37" s="9"/>
      <c r="G37" s="9">
        <v>2000</v>
      </c>
      <c r="H37" s="9">
        <v>500</v>
      </c>
      <c r="I37" s="9">
        <v>18500</v>
      </c>
      <c r="J37" s="9"/>
      <c r="K37" s="9"/>
      <c r="L37" s="9"/>
      <c r="M37" s="9"/>
      <c r="N37" s="9">
        <f t="shared" si="7"/>
        <v>43821</v>
      </c>
    </row>
    <row r="38" spans="1:14" ht="15" customHeight="1">
      <c r="A38" s="1" t="s">
        <v>1140</v>
      </c>
      <c r="B38" s="9">
        <v>5000</v>
      </c>
      <c r="C38" s="9">
        <v>5000</v>
      </c>
      <c r="D38" s="9">
        <v>7800</v>
      </c>
      <c r="E38" s="9">
        <v>10800</v>
      </c>
      <c r="F38" s="9">
        <v>8755</v>
      </c>
      <c r="G38" s="9">
        <v>5800</v>
      </c>
      <c r="H38" s="9">
        <v>5800</v>
      </c>
      <c r="I38" s="9">
        <v>5800</v>
      </c>
      <c r="J38" s="9">
        <v>5800</v>
      </c>
      <c r="K38" s="9">
        <v>5800</v>
      </c>
      <c r="L38" s="9">
        <v>5800</v>
      </c>
      <c r="M38" s="9">
        <v>5800</v>
      </c>
      <c r="N38" s="9">
        <f t="shared" si="7"/>
        <v>77955</v>
      </c>
    </row>
    <row r="39" spans="1:14" ht="12.75" customHeight="1">
      <c r="A39" s="1" t="s">
        <v>1482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 t="shared" si="7"/>
        <v>0</v>
      </c>
    </row>
    <row r="40" spans="1:14" ht="15.75" customHeight="1">
      <c r="A40" s="1" t="s">
        <v>93</v>
      </c>
      <c r="B40" s="9">
        <v>2800</v>
      </c>
      <c r="C40" s="9">
        <v>2850</v>
      </c>
      <c r="D40" s="9">
        <v>2850</v>
      </c>
      <c r="E40" s="9">
        <v>3000</v>
      </c>
      <c r="F40" s="9">
        <v>3000</v>
      </c>
      <c r="G40" s="9">
        <v>2850</v>
      </c>
      <c r="H40" s="9">
        <v>2850</v>
      </c>
      <c r="I40" s="9">
        <v>3000</v>
      </c>
      <c r="J40" s="9">
        <v>2950</v>
      </c>
      <c r="K40" s="9">
        <v>2900</v>
      </c>
      <c r="L40" s="9">
        <v>2950</v>
      </c>
      <c r="M40" s="9">
        <v>3147</v>
      </c>
      <c r="N40" s="9">
        <f t="shared" si="7"/>
        <v>35147</v>
      </c>
    </row>
    <row r="41" spans="1:14" ht="15" customHeight="1">
      <c r="A41" s="1" t="s">
        <v>1078</v>
      </c>
      <c r="B41" s="9">
        <v>64727</v>
      </c>
      <c r="C41" s="9">
        <v>61441</v>
      </c>
      <c r="D41" s="9">
        <v>64704</v>
      </c>
      <c r="E41" s="9">
        <v>68815</v>
      </c>
      <c r="F41" s="9">
        <v>68624</v>
      </c>
      <c r="G41" s="9">
        <v>68731</v>
      </c>
      <c r="H41" s="9">
        <v>69210</v>
      </c>
      <c r="I41" s="9">
        <v>66797</v>
      </c>
      <c r="J41" s="9">
        <v>66602</v>
      </c>
      <c r="K41" s="9">
        <v>68997</v>
      </c>
      <c r="L41" s="9">
        <v>111230</v>
      </c>
      <c r="M41" s="9">
        <v>70071</v>
      </c>
      <c r="N41" s="9">
        <f>SUM(B41:M41)</f>
        <v>849949</v>
      </c>
    </row>
    <row r="42" spans="1:14" s="38" customFormat="1" ht="15" customHeight="1">
      <c r="A42" s="442" t="s">
        <v>653</v>
      </c>
      <c r="B42" s="443">
        <f>SUM(B34:B41)</f>
        <v>146391</v>
      </c>
      <c r="C42" s="443">
        <f aca="true" t="shared" si="8" ref="C42:M42">SUM(C34:C41)</f>
        <v>120750</v>
      </c>
      <c r="D42" s="443">
        <f t="shared" si="8"/>
        <v>127996</v>
      </c>
      <c r="E42" s="443">
        <f t="shared" si="8"/>
        <v>135438</v>
      </c>
      <c r="F42" s="443">
        <f>SUM(F34:F41)</f>
        <v>130970</v>
      </c>
      <c r="G42" s="443">
        <f t="shared" si="8"/>
        <v>132023</v>
      </c>
      <c r="H42" s="443">
        <f t="shared" si="8"/>
        <v>126266</v>
      </c>
      <c r="I42" s="443">
        <f t="shared" si="8"/>
        <v>148056</v>
      </c>
      <c r="J42" s="443">
        <f t="shared" si="8"/>
        <v>128094</v>
      </c>
      <c r="K42" s="443">
        <f t="shared" si="8"/>
        <v>130339</v>
      </c>
      <c r="L42" s="443">
        <f t="shared" si="8"/>
        <v>168621</v>
      </c>
      <c r="M42" s="443">
        <f t="shared" si="8"/>
        <v>129060</v>
      </c>
      <c r="N42" s="443">
        <f>SUM(B42:M42)</f>
        <v>1624004</v>
      </c>
    </row>
    <row r="43" spans="1:14" s="38" customFormat="1" ht="12.75" customHeight="1">
      <c r="A43" s="38" t="s">
        <v>513</v>
      </c>
      <c r="B43" s="11"/>
      <c r="C43" s="11"/>
      <c r="D43" s="11">
        <v>0</v>
      </c>
      <c r="E43" s="11"/>
      <c r="F43" s="11"/>
      <c r="G43" s="11"/>
      <c r="H43" s="11"/>
      <c r="I43" s="11"/>
      <c r="J43" s="11">
        <v>37500</v>
      </c>
      <c r="K43" s="11"/>
      <c r="L43" s="11"/>
      <c r="M43" s="11"/>
      <c r="N43" s="11">
        <f>SUM(B43:M43)</f>
        <v>37500</v>
      </c>
    </row>
    <row r="44" spans="1:14" ht="12.75" customHeight="1">
      <c r="A44" s="1" t="s">
        <v>632</v>
      </c>
      <c r="B44" s="9"/>
      <c r="C44" s="9"/>
      <c r="D44" s="9">
        <v>130029</v>
      </c>
      <c r="E44" s="9">
        <v>3338</v>
      </c>
      <c r="F44" s="9"/>
      <c r="G44" s="9"/>
      <c r="H44" s="9"/>
      <c r="I44" s="9"/>
      <c r="J44" s="9">
        <v>130024</v>
      </c>
      <c r="K44" s="9"/>
      <c r="L44" s="9"/>
      <c r="M44" s="9">
        <v>259272</v>
      </c>
      <c r="N44" s="9">
        <f>SUM(B44:M44)</f>
        <v>522663</v>
      </c>
    </row>
    <row r="45" spans="1:15" s="8" customFormat="1" ht="12.75" customHeight="1">
      <c r="A45" s="8" t="s">
        <v>654</v>
      </c>
      <c r="B45" s="13">
        <f>B33+B42+B44+B43</f>
        <v>156704</v>
      </c>
      <c r="C45" s="13">
        <f>C33+C42+C44+C43</f>
        <v>123750</v>
      </c>
      <c r="D45" s="13">
        <f aca="true" t="shared" si="9" ref="D45:M45">D33+D42+D44+D43</f>
        <v>265000</v>
      </c>
      <c r="E45" s="13">
        <f t="shared" si="9"/>
        <v>183152</v>
      </c>
      <c r="F45" s="13">
        <f t="shared" si="9"/>
        <v>401934</v>
      </c>
      <c r="G45" s="13">
        <f t="shared" si="9"/>
        <v>283985</v>
      </c>
      <c r="H45" s="13">
        <f t="shared" si="9"/>
        <v>343204</v>
      </c>
      <c r="I45" s="13">
        <f t="shared" si="9"/>
        <v>368806</v>
      </c>
      <c r="J45" s="13">
        <f t="shared" si="9"/>
        <v>441878</v>
      </c>
      <c r="K45" s="13">
        <f t="shared" si="9"/>
        <v>192829</v>
      </c>
      <c r="L45" s="13">
        <f t="shared" si="9"/>
        <v>170721</v>
      </c>
      <c r="M45" s="13">
        <f t="shared" si="9"/>
        <v>512932</v>
      </c>
      <c r="N45" s="13">
        <f>SUM(B45:M45)</f>
        <v>3444895</v>
      </c>
      <c r="O45" s="13"/>
    </row>
    <row r="46" spans="2:14" ht="12.75" customHeight="1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2:14" ht="12.7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ht="12.75" customHeight="1"/>
    <row r="49" ht="12.75" customHeight="1"/>
    <row r="50" ht="12.75" customHeight="1">
      <c r="G50" s="51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3">
    <mergeCell ref="L1:N1"/>
    <mergeCell ref="A2:N2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O343"/>
  <sheetViews>
    <sheetView zoomScale="75" zoomScaleNormal="75" workbookViewId="0" topLeftCell="A319">
      <selection activeCell="A296" sqref="A296:IV296"/>
    </sheetView>
  </sheetViews>
  <sheetFormatPr defaultColWidth="9.140625" defaultRowHeight="12.75"/>
  <cols>
    <col min="1" max="1" width="34.7109375" style="1" customWidth="1"/>
    <col min="2" max="13" width="9.7109375" style="9" customWidth="1"/>
    <col min="14" max="14" width="11.57421875" style="9" customWidth="1"/>
    <col min="15" max="16384" width="9.140625" style="1" customWidth="1"/>
  </cols>
  <sheetData>
    <row r="1" spans="1:14" ht="16.5" customHeight="1">
      <c r="A1" s="542" t="s">
        <v>1047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4" ht="16.5" customHeight="1">
      <c r="A2" s="500" t="s">
        <v>1263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1:14" ht="15.75" customHeight="1">
      <c r="A3" s="500" t="s">
        <v>1561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4" ht="13.5" customHeight="1">
      <c r="A4" s="3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</row>
    <row r="5" spans="1:14" ht="12.75" customHeight="1">
      <c r="A5" s="124" t="s">
        <v>1328</v>
      </c>
      <c r="B5" s="432" t="s">
        <v>626</v>
      </c>
      <c r="C5" s="432" t="s">
        <v>575</v>
      </c>
      <c r="D5" s="432" t="s">
        <v>576</v>
      </c>
      <c r="E5" s="432" t="s">
        <v>577</v>
      </c>
      <c r="F5" s="432" t="s">
        <v>578</v>
      </c>
      <c r="G5" s="432" t="s">
        <v>579</v>
      </c>
      <c r="H5" s="432" t="s">
        <v>580</v>
      </c>
      <c r="I5" s="432" t="s">
        <v>581</v>
      </c>
      <c r="J5" s="432" t="s">
        <v>582</v>
      </c>
      <c r="K5" s="432" t="s">
        <v>620</v>
      </c>
      <c r="L5" s="432" t="s">
        <v>621</v>
      </c>
      <c r="M5" s="432" t="s">
        <v>622</v>
      </c>
      <c r="N5" s="432" t="s">
        <v>1201</v>
      </c>
    </row>
    <row r="6" spans="1:14" ht="12.75" customHeight="1">
      <c r="A6" s="89" t="s">
        <v>623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 customHeight="1">
      <c r="A7" s="17" t="s">
        <v>1126</v>
      </c>
      <c r="B7" s="123">
        <f aca="true" t="shared" si="0" ref="B7:M7">B56+B106+B155+B204+B253+B302</f>
        <v>0</v>
      </c>
      <c r="C7" s="123">
        <f t="shared" si="0"/>
        <v>0</v>
      </c>
      <c r="D7" s="123">
        <f t="shared" si="0"/>
        <v>0</v>
      </c>
      <c r="E7" s="123">
        <f t="shared" si="0"/>
        <v>0</v>
      </c>
      <c r="F7" s="123">
        <f t="shared" si="0"/>
        <v>0</v>
      </c>
      <c r="G7" s="123">
        <f t="shared" si="0"/>
        <v>0</v>
      </c>
      <c r="H7" s="123">
        <f t="shared" si="0"/>
        <v>0</v>
      </c>
      <c r="I7" s="123">
        <f t="shared" si="0"/>
        <v>0</v>
      </c>
      <c r="J7" s="123">
        <f t="shared" si="0"/>
        <v>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3">
        <f aca="true" t="shared" si="1" ref="N7:N20">SUM(B7:M7)</f>
        <v>0</v>
      </c>
    </row>
    <row r="8" spans="1:14" ht="12.75" customHeight="1">
      <c r="A8" s="17" t="s">
        <v>627</v>
      </c>
      <c r="B8" s="123">
        <f aca="true" t="shared" si="2" ref="B8:M8">B57+B107+B156+B205+B254+B303</f>
        <v>0</v>
      </c>
      <c r="C8" s="123">
        <f t="shared" si="2"/>
        <v>0</v>
      </c>
      <c r="D8" s="123">
        <f t="shared" si="2"/>
        <v>0</v>
      </c>
      <c r="E8" s="123">
        <f t="shared" si="2"/>
        <v>0</v>
      </c>
      <c r="F8" s="123">
        <f t="shared" si="2"/>
        <v>0</v>
      </c>
      <c r="G8" s="123">
        <f t="shared" si="2"/>
        <v>0</v>
      </c>
      <c r="H8" s="123">
        <f t="shared" si="2"/>
        <v>0</v>
      </c>
      <c r="I8" s="123">
        <f t="shared" si="2"/>
        <v>0</v>
      </c>
      <c r="J8" s="123">
        <f t="shared" si="2"/>
        <v>0</v>
      </c>
      <c r="K8" s="123">
        <f t="shared" si="2"/>
        <v>0</v>
      </c>
      <c r="L8" s="123">
        <f t="shared" si="2"/>
        <v>0</v>
      </c>
      <c r="M8" s="123">
        <f t="shared" si="2"/>
        <v>0</v>
      </c>
      <c r="N8" s="123">
        <f>SUM(B8:M8)</f>
        <v>0</v>
      </c>
    </row>
    <row r="9" spans="1:14" ht="12.75" customHeight="1">
      <c r="A9" s="17" t="s">
        <v>1254</v>
      </c>
      <c r="B9" s="123">
        <f aca="true" t="shared" si="3" ref="B9:M9">B58+B108+B157+B206+B255+B304</f>
        <v>0</v>
      </c>
      <c r="C9" s="123">
        <f t="shared" si="3"/>
        <v>0</v>
      </c>
      <c r="D9" s="123">
        <f t="shared" si="3"/>
        <v>0</v>
      </c>
      <c r="E9" s="123">
        <f t="shared" si="3"/>
        <v>0</v>
      </c>
      <c r="F9" s="123">
        <f t="shared" si="3"/>
        <v>0</v>
      </c>
      <c r="G9" s="123">
        <f t="shared" si="3"/>
        <v>0</v>
      </c>
      <c r="H9" s="123">
        <f t="shared" si="3"/>
        <v>0</v>
      </c>
      <c r="I9" s="123">
        <f t="shared" si="3"/>
        <v>0</v>
      </c>
      <c r="J9" s="123">
        <f t="shared" si="3"/>
        <v>0</v>
      </c>
      <c r="K9" s="123">
        <f t="shared" si="3"/>
        <v>0</v>
      </c>
      <c r="L9" s="123">
        <f t="shared" si="3"/>
        <v>0</v>
      </c>
      <c r="M9" s="123">
        <f t="shared" si="3"/>
        <v>0</v>
      </c>
      <c r="N9" s="123">
        <f t="shared" si="1"/>
        <v>0</v>
      </c>
    </row>
    <row r="10" spans="1:14" s="38" customFormat="1" ht="12.75" customHeight="1">
      <c r="A10" s="61" t="s">
        <v>1127</v>
      </c>
      <c r="B10" s="123">
        <f aca="true" t="shared" si="4" ref="B10:M10">B59+B109+B158+B207+B256+B305</f>
        <v>0</v>
      </c>
      <c r="C10" s="123">
        <f t="shared" si="4"/>
        <v>0</v>
      </c>
      <c r="D10" s="123">
        <f t="shared" si="4"/>
        <v>0</v>
      </c>
      <c r="E10" s="123">
        <f t="shared" si="4"/>
        <v>0</v>
      </c>
      <c r="F10" s="123">
        <f t="shared" si="4"/>
        <v>0</v>
      </c>
      <c r="G10" s="123">
        <f t="shared" si="4"/>
        <v>0</v>
      </c>
      <c r="H10" s="123">
        <f t="shared" si="4"/>
        <v>0</v>
      </c>
      <c r="I10" s="123">
        <f t="shared" si="4"/>
        <v>0</v>
      </c>
      <c r="J10" s="123">
        <f t="shared" si="4"/>
        <v>0</v>
      </c>
      <c r="K10" s="123">
        <f t="shared" si="4"/>
        <v>0</v>
      </c>
      <c r="L10" s="123">
        <f t="shared" si="4"/>
        <v>0</v>
      </c>
      <c r="M10" s="123">
        <f t="shared" si="4"/>
        <v>0</v>
      </c>
      <c r="N10" s="62">
        <f t="shared" si="1"/>
        <v>0</v>
      </c>
    </row>
    <row r="11" spans="1:14" ht="12.75" customHeight="1">
      <c r="A11" s="61" t="s">
        <v>1128</v>
      </c>
      <c r="B11" s="123">
        <f aca="true" t="shared" si="5" ref="B11:M11">B60+B110+B159+B208+B257+B306</f>
        <v>0</v>
      </c>
      <c r="C11" s="123">
        <f t="shared" si="5"/>
        <v>0</v>
      </c>
      <c r="D11" s="123">
        <f t="shared" si="5"/>
        <v>0</v>
      </c>
      <c r="E11" s="123">
        <f t="shared" si="5"/>
        <v>0</v>
      </c>
      <c r="F11" s="123">
        <f t="shared" si="5"/>
        <v>0</v>
      </c>
      <c r="G11" s="123">
        <f t="shared" si="5"/>
        <v>0</v>
      </c>
      <c r="H11" s="123">
        <f t="shared" si="5"/>
        <v>0</v>
      </c>
      <c r="I11" s="123">
        <f t="shared" si="5"/>
        <v>0</v>
      </c>
      <c r="J11" s="123">
        <f t="shared" si="5"/>
        <v>0</v>
      </c>
      <c r="K11" s="123">
        <f t="shared" si="5"/>
        <v>0</v>
      </c>
      <c r="L11" s="123">
        <f t="shared" si="5"/>
        <v>0</v>
      </c>
      <c r="M11" s="123">
        <f t="shared" si="5"/>
        <v>0</v>
      </c>
      <c r="N11" s="123">
        <f>SUM(B11:M11)</f>
        <v>0</v>
      </c>
    </row>
    <row r="12" spans="1:14" ht="12.75" customHeight="1">
      <c r="A12" s="61" t="s">
        <v>1026</v>
      </c>
      <c r="B12" s="123">
        <f aca="true" t="shared" si="6" ref="B12:M12">B61+B111+B160+B209+B258+B307</f>
        <v>0</v>
      </c>
      <c r="C12" s="123">
        <f t="shared" si="6"/>
        <v>0</v>
      </c>
      <c r="D12" s="123">
        <f t="shared" si="6"/>
        <v>0</v>
      </c>
      <c r="E12" s="123">
        <f t="shared" si="6"/>
        <v>0</v>
      </c>
      <c r="F12" s="123">
        <f t="shared" si="6"/>
        <v>0</v>
      </c>
      <c r="G12" s="123">
        <f t="shared" si="6"/>
        <v>0</v>
      </c>
      <c r="H12" s="123">
        <f t="shared" si="6"/>
        <v>0</v>
      </c>
      <c r="I12" s="123">
        <f t="shared" si="6"/>
        <v>0</v>
      </c>
      <c r="J12" s="123">
        <f t="shared" si="6"/>
        <v>0</v>
      </c>
      <c r="K12" s="123">
        <f t="shared" si="6"/>
        <v>0</v>
      </c>
      <c r="L12" s="123">
        <f t="shared" si="6"/>
        <v>0</v>
      </c>
      <c r="M12" s="123">
        <f t="shared" si="6"/>
        <v>0</v>
      </c>
      <c r="N12" s="123">
        <f>SUM(B12:M12)</f>
        <v>0</v>
      </c>
    </row>
    <row r="13" spans="1:14" ht="12.75" customHeight="1">
      <c r="A13" s="61" t="s">
        <v>1080</v>
      </c>
      <c r="B13" s="123">
        <f aca="true" t="shared" si="7" ref="B13:M13">B62+B112+B161+B210+B259+B308</f>
        <v>0</v>
      </c>
      <c r="C13" s="123">
        <f t="shared" si="7"/>
        <v>0</v>
      </c>
      <c r="D13" s="123">
        <f t="shared" si="7"/>
        <v>0</v>
      </c>
      <c r="E13" s="123">
        <f t="shared" si="7"/>
        <v>0</v>
      </c>
      <c r="F13" s="123">
        <f t="shared" si="7"/>
        <v>0</v>
      </c>
      <c r="G13" s="123">
        <f t="shared" si="7"/>
        <v>0</v>
      </c>
      <c r="H13" s="123">
        <f t="shared" si="7"/>
        <v>0</v>
      </c>
      <c r="I13" s="123">
        <f t="shared" si="7"/>
        <v>0</v>
      </c>
      <c r="J13" s="123">
        <f t="shared" si="7"/>
        <v>0</v>
      </c>
      <c r="K13" s="123">
        <f t="shared" si="7"/>
        <v>0</v>
      </c>
      <c r="L13" s="123">
        <f t="shared" si="7"/>
        <v>0</v>
      </c>
      <c r="M13" s="123">
        <f t="shared" si="7"/>
        <v>0</v>
      </c>
      <c r="N13" s="123">
        <f>SUM(B13:M13)</f>
        <v>0</v>
      </c>
    </row>
    <row r="14" spans="1:14" s="38" customFormat="1" ht="12.75" customHeight="1">
      <c r="A14" s="125" t="s">
        <v>628</v>
      </c>
      <c r="B14" s="433">
        <f>SUM(B7:B13)</f>
        <v>0</v>
      </c>
      <c r="C14" s="433">
        <f aca="true" t="shared" si="8" ref="C14:M14">SUM(C7:C13)</f>
        <v>0</v>
      </c>
      <c r="D14" s="433">
        <f t="shared" si="8"/>
        <v>0</v>
      </c>
      <c r="E14" s="433">
        <f t="shared" si="8"/>
        <v>0</v>
      </c>
      <c r="F14" s="433">
        <f t="shared" si="8"/>
        <v>0</v>
      </c>
      <c r="G14" s="433">
        <f t="shared" si="8"/>
        <v>0</v>
      </c>
      <c r="H14" s="433">
        <f t="shared" si="8"/>
        <v>0</v>
      </c>
      <c r="I14" s="433">
        <f t="shared" si="8"/>
        <v>0</v>
      </c>
      <c r="J14" s="433">
        <f t="shared" si="8"/>
        <v>0</v>
      </c>
      <c r="K14" s="433">
        <f t="shared" si="8"/>
        <v>0</v>
      </c>
      <c r="L14" s="433">
        <f t="shared" si="8"/>
        <v>0</v>
      </c>
      <c r="M14" s="433">
        <f t="shared" si="8"/>
        <v>0</v>
      </c>
      <c r="N14" s="433">
        <f>SUM(N7:N13)</f>
        <v>0</v>
      </c>
    </row>
    <row r="15" spans="1:14" ht="12.75" customHeight="1">
      <c r="A15" s="17" t="s">
        <v>4</v>
      </c>
      <c r="B15" s="123">
        <f aca="true" t="shared" si="9" ref="B15:M15">B64+B114+B163+B212+B261+B310</f>
        <v>18647.92515416661</v>
      </c>
      <c r="C15" s="123">
        <f t="shared" si="9"/>
        <v>16526.064247441394</v>
      </c>
      <c r="D15" s="123">
        <f t="shared" si="9"/>
        <v>15414.509166191752</v>
      </c>
      <c r="E15" s="123">
        <f t="shared" si="9"/>
        <v>15516.068396360219</v>
      </c>
      <c r="F15" s="123">
        <f t="shared" si="9"/>
        <v>15379.553519583653</v>
      </c>
      <c r="G15" s="123">
        <f t="shared" si="9"/>
        <v>15310.658405170218</v>
      </c>
      <c r="H15" s="123">
        <f t="shared" si="9"/>
        <v>15565.389985694232</v>
      </c>
      <c r="I15" s="123">
        <f t="shared" si="9"/>
        <v>15796.966012331302</v>
      </c>
      <c r="J15" s="123">
        <f t="shared" si="9"/>
        <v>20662.024410861723</v>
      </c>
      <c r="K15" s="123">
        <f t="shared" si="9"/>
        <v>15432.879643324499</v>
      </c>
      <c r="L15" s="123">
        <f t="shared" si="9"/>
        <v>15432.879643324499</v>
      </c>
      <c r="M15" s="123">
        <f t="shared" si="9"/>
        <v>14480.081415549892</v>
      </c>
      <c r="N15" s="123">
        <f>SUM(B15:M15)</f>
        <v>194165</v>
      </c>
    </row>
    <row r="16" spans="1:14" ht="12.75" customHeight="1">
      <c r="A16" s="17" t="s">
        <v>648</v>
      </c>
      <c r="B16" s="123">
        <f aca="true" t="shared" si="10" ref="B16:M16">B65+B115+B164+B213+B262+B311</f>
        <v>0</v>
      </c>
      <c r="C16" s="123">
        <f t="shared" si="10"/>
        <v>0</v>
      </c>
      <c r="D16" s="123">
        <f t="shared" si="10"/>
        <v>0</v>
      </c>
      <c r="E16" s="123">
        <f t="shared" si="10"/>
        <v>0</v>
      </c>
      <c r="F16" s="123">
        <f t="shared" si="10"/>
        <v>0</v>
      </c>
      <c r="G16" s="123">
        <f t="shared" si="10"/>
        <v>0</v>
      </c>
      <c r="H16" s="123">
        <f t="shared" si="10"/>
        <v>0</v>
      </c>
      <c r="I16" s="123">
        <f t="shared" si="10"/>
        <v>0</v>
      </c>
      <c r="J16" s="123">
        <f t="shared" si="10"/>
        <v>0</v>
      </c>
      <c r="K16" s="123">
        <f t="shared" si="10"/>
        <v>0</v>
      </c>
      <c r="L16" s="123">
        <f t="shared" si="10"/>
        <v>0</v>
      </c>
      <c r="M16" s="123">
        <f t="shared" si="10"/>
        <v>0</v>
      </c>
      <c r="N16" s="123">
        <f>SUM(B16:M16)</f>
        <v>0</v>
      </c>
    </row>
    <row r="17" spans="1:14" ht="12.75" customHeight="1">
      <c r="A17" s="17" t="s">
        <v>1740</v>
      </c>
      <c r="B17" s="123">
        <f aca="true" t="shared" si="11" ref="B17:M17">B66+B116+B165+B214+B263+B312</f>
        <v>0</v>
      </c>
      <c r="C17" s="123">
        <f t="shared" si="11"/>
        <v>0</v>
      </c>
      <c r="D17" s="123">
        <f t="shared" si="11"/>
        <v>0</v>
      </c>
      <c r="E17" s="123">
        <f t="shared" si="11"/>
        <v>0</v>
      </c>
      <c r="F17" s="123">
        <f t="shared" si="11"/>
        <v>0</v>
      </c>
      <c r="G17" s="123">
        <f t="shared" si="11"/>
        <v>0</v>
      </c>
      <c r="H17" s="123">
        <f t="shared" si="11"/>
        <v>0</v>
      </c>
      <c r="I17" s="123">
        <f t="shared" si="11"/>
        <v>0</v>
      </c>
      <c r="J17" s="123">
        <f t="shared" si="11"/>
        <v>0</v>
      </c>
      <c r="K17" s="123">
        <f t="shared" si="11"/>
        <v>0</v>
      </c>
      <c r="L17" s="123">
        <f t="shared" si="11"/>
        <v>0</v>
      </c>
      <c r="M17" s="123">
        <f t="shared" si="11"/>
        <v>0</v>
      </c>
      <c r="N17" s="123">
        <f t="shared" si="1"/>
        <v>0</v>
      </c>
    </row>
    <row r="18" spans="1:14" s="38" customFormat="1" ht="12.75" customHeight="1">
      <c r="A18" s="61" t="s">
        <v>1130</v>
      </c>
      <c r="B18" s="123">
        <f aca="true" t="shared" si="12" ref="B18:M18">B67+B117+B166+B215+B264+B313</f>
        <v>1271.330616823324</v>
      </c>
      <c r="C18" s="123">
        <f t="shared" si="12"/>
        <v>1271.330616823324</v>
      </c>
      <c r="D18" s="123">
        <f t="shared" si="12"/>
        <v>1270.3362012389084</v>
      </c>
      <c r="E18" s="123">
        <f t="shared" si="12"/>
        <v>1269.337911315204</v>
      </c>
      <c r="F18" s="123">
        <f t="shared" si="12"/>
        <v>1457.337911315204</v>
      </c>
      <c r="G18" s="123">
        <f t="shared" si="12"/>
        <v>1269.337911315204</v>
      </c>
      <c r="H18" s="123">
        <f t="shared" si="12"/>
        <v>1270.3323268996196</v>
      </c>
      <c r="I18" s="123">
        <f t="shared" si="12"/>
        <v>1270.3323268996196</v>
      </c>
      <c r="J18" s="123">
        <f t="shared" si="12"/>
        <v>1270.3323268996196</v>
      </c>
      <c r="K18" s="123">
        <f t="shared" si="12"/>
        <v>1271.330616823324</v>
      </c>
      <c r="L18" s="123">
        <f t="shared" si="12"/>
        <v>1271.330616823324</v>
      </c>
      <c r="M18" s="123">
        <f t="shared" si="12"/>
        <v>1271.330616823324</v>
      </c>
      <c r="N18" s="62">
        <f t="shared" si="1"/>
        <v>15434</v>
      </c>
    </row>
    <row r="19" spans="1:14" ht="12.75" customHeight="1">
      <c r="A19" s="17" t="s">
        <v>1129</v>
      </c>
      <c r="B19" s="123">
        <f aca="true" t="shared" si="13" ref="B19:M19">B68+B118+B167+B216+B265+B314</f>
        <v>0</v>
      </c>
      <c r="C19" s="123">
        <f t="shared" si="13"/>
        <v>0</v>
      </c>
      <c r="D19" s="123">
        <f t="shared" si="13"/>
        <v>0</v>
      </c>
      <c r="E19" s="123">
        <f t="shared" si="13"/>
        <v>1166.1214953271028</v>
      </c>
      <c r="F19" s="123">
        <f t="shared" si="13"/>
        <v>0</v>
      </c>
      <c r="G19" s="123">
        <f t="shared" si="13"/>
        <v>0</v>
      </c>
      <c r="H19" s="123">
        <f t="shared" si="13"/>
        <v>0</v>
      </c>
      <c r="I19" s="123">
        <f t="shared" si="13"/>
        <v>0</v>
      </c>
      <c r="J19" s="123">
        <f t="shared" si="13"/>
        <v>1166.1214953271028</v>
      </c>
      <c r="K19" s="123">
        <f t="shared" si="13"/>
        <v>0</v>
      </c>
      <c r="L19" s="123">
        <f t="shared" si="13"/>
        <v>0</v>
      </c>
      <c r="M19" s="123">
        <f t="shared" si="13"/>
        <v>1167.7570093457944</v>
      </c>
      <c r="N19" s="123">
        <f t="shared" si="1"/>
        <v>3500</v>
      </c>
    </row>
    <row r="20" spans="1:14" ht="12.75" customHeight="1">
      <c r="A20" s="17" t="s">
        <v>1080</v>
      </c>
      <c r="B20" s="123">
        <f aca="true" t="shared" si="14" ref="B20:M20">B69+B119+B168+B217+B266+B315</f>
        <v>64726.805810337835</v>
      </c>
      <c r="C20" s="123">
        <f t="shared" si="14"/>
        <v>61440.779811133696</v>
      </c>
      <c r="D20" s="123">
        <f t="shared" si="14"/>
        <v>64704.440220948985</v>
      </c>
      <c r="E20" s="123">
        <f t="shared" si="14"/>
        <v>68815.01446991187</v>
      </c>
      <c r="F20" s="123">
        <f t="shared" si="14"/>
        <v>68623.54802787234</v>
      </c>
      <c r="G20" s="123">
        <f t="shared" si="14"/>
        <v>68731.16366045673</v>
      </c>
      <c r="H20" s="123">
        <f t="shared" si="14"/>
        <v>69210.07553324754</v>
      </c>
      <c r="I20" s="123">
        <f t="shared" si="14"/>
        <v>66797.22108531221</v>
      </c>
      <c r="J20" s="123">
        <f t="shared" si="14"/>
        <v>66601.70974583461</v>
      </c>
      <c r="K20" s="123">
        <f t="shared" si="14"/>
        <v>68996.66773728444</v>
      </c>
      <c r="L20" s="123">
        <f t="shared" si="14"/>
        <v>111230.39507350954</v>
      </c>
      <c r="M20" s="123">
        <f t="shared" si="14"/>
        <v>70071.1788241502</v>
      </c>
      <c r="N20" s="123">
        <f t="shared" si="1"/>
        <v>849949</v>
      </c>
    </row>
    <row r="21" spans="1:15" ht="12.75" customHeight="1">
      <c r="A21" s="125" t="s">
        <v>649</v>
      </c>
      <c r="B21" s="433">
        <f>SUM(B15:B20)</f>
        <v>84646.06158132777</v>
      </c>
      <c r="C21" s="433">
        <f aca="true" t="shared" si="15" ref="C21:M21">SUM(C15:C20)</f>
        <v>79238.17467539842</v>
      </c>
      <c r="D21" s="433">
        <f t="shared" si="15"/>
        <v>81389.28558837964</v>
      </c>
      <c r="E21" s="433">
        <f t="shared" si="15"/>
        <v>86766.5422729144</v>
      </c>
      <c r="F21" s="433">
        <f t="shared" si="15"/>
        <v>85460.4394587712</v>
      </c>
      <c r="G21" s="433">
        <f t="shared" si="15"/>
        <v>85311.15997694214</v>
      </c>
      <c r="H21" s="433">
        <f t="shared" si="15"/>
        <v>86045.79784584139</v>
      </c>
      <c r="I21" s="433">
        <f t="shared" si="15"/>
        <v>83864.51942454313</v>
      </c>
      <c r="J21" s="433">
        <f t="shared" si="15"/>
        <v>89700.18797892306</v>
      </c>
      <c r="K21" s="433">
        <f t="shared" si="15"/>
        <v>85700.87799743227</v>
      </c>
      <c r="L21" s="433">
        <f t="shared" si="15"/>
        <v>127934.60533365737</v>
      </c>
      <c r="M21" s="433">
        <f t="shared" si="15"/>
        <v>86990.34786586922</v>
      </c>
      <c r="N21" s="433">
        <f>SUM(N15:N20)</f>
        <v>1063048</v>
      </c>
      <c r="O21" s="9"/>
    </row>
    <row r="22" spans="1:15" ht="12.75" customHeight="1">
      <c r="A22" s="61" t="s">
        <v>1131</v>
      </c>
      <c r="B22" s="62">
        <f aca="true" t="shared" si="16" ref="B22:M22">B71+B121+B170+B219+B268+B317</f>
        <v>0</v>
      </c>
      <c r="C22" s="62">
        <f t="shared" si="16"/>
        <v>0</v>
      </c>
      <c r="D22" s="62">
        <f t="shared" si="16"/>
        <v>0</v>
      </c>
      <c r="E22" s="62">
        <f t="shared" si="16"/>
        <v>0</v>
      </c>
      <c r="F22" s="62">
        <f t="shared" si="16"/>
        <v>0</v>
      </c>
      <c r="G22" s="62">
        <f t="shared" si="16"/>
        <v>0</v>
      </c>
      <c r="H22" s="62">
        <f t="shared" si="16"/>
        <v>0</v>
      </c>
      <c r="I22" s="62">
        <f t="shared" si="16"/>
        <v>0</v>
      </c>
      <c r="J22" s="62">
        <f t="shared" si="16"/>
        <v>0</v>
      </c>
      <c r="K22" s="62">
        <f t="shared" si="16"/>
        <v>0</v>
      </c>
      <c r="L22" s="62">
        <f t="shared" si="16"/>
        <v>0</v>
      </c>
      <c r="M22" s="62">
        <f t="shared" si="16"/>
        <v>0</v>
      </c>
      <c r="N22" s="62">
        <f>SUM(B22:M22)</f>
        <v>0</v>
      </c>
      <c r="O22" s="9"/>
    </row>
    <row r="23" spans="1:15" ht="12.75" customHeight="1">
      <c r="A23" s="61" t="s">
        <v>650</v>
      </c>
      <c r="B23" s="62">
        <f>B14+B21+B22</f>
        <v>84646.06158132777</v>
      </c>
      <c r="C23" s="62">
        <f aca="true" t="shared" si="17" ref="C23:N23">C14+C21+C22</f>
        <v>79238.17467539842</v>
      </c>
      <c r="D23" s="62">
        <f t="shared" si="17"/>
        <v>81389.28558837964</v>
      </c>
      <c r="E23" s="62">
        <f t="shared" si="17"/>
        <v>86766.5422729144</v>
      </c>
      <c r="F23" s="62">
        <f t="shared" si="17"/>
        <v>85460.4394587712</v>
      </c>
      <c r="G23" s="62">
        <f t="shared" si="17"/>
        <v>85311.15997694214</v>
      </c>
      <c r="H23" s="62">
        <f t="shared" si="17"/>
        <v>86045.79784584139</v>
      </c>
      <c r="I23" s="62">
        <f t="shared" si="17"/>
        <v>83864.51942454313</v>
      </c>
      <c r="J23" s="62">
        <f t="shared" si="17"/>
        <v>89700.18797892306</v>
      </c>
      <c r="K23" s="62">
        <f t="shared" si="17"/>
        <v>85700.87799743227</v>
      </c>
      <c r="L23" s="62">
        <f t="shared" si="17"/>
        <v>127934.60533365737</v>
      </c>
      <c r="M23" s="62">
        <f t="shared" si="17"/>
        <v>86990.34786586922</v>
      </c>
      <c r="N23" s="62">
        <f t="shared" si="17"/>
        <v>1063048</v>
      </c>
      <c r="O23" s="9"/>
    </row>
    <row r="24" spans="1:15" ht="12.75" customHeight="1">
      <c r="A24" s="61" t="s">
        <v>1132</v>
      </c>
      <c r="B24" s="123">
        <f aca="true" t="shared" si="18" ref="B24:M24">B73+B123+B172+B221+B270+B319</f>
        <v>0</v>
      </c>
      <c r="C24" s="123">
        <f t="shared" si="18"/>
        <v>0</v>
      </c>
      <c r="D24" s="123">
        <f t="shared" si="18"/>
        <v>0</v>
      </c>
      <c r="E24" s="123">
        <f t="shared" si="18"/>
        <v>0</v>
      </c>
      <c r="F24" s="123">
        <f t="shared" si="18"/>
        <v>0</v>
      </c>
      <c r="G24" s="123">
        <f t="shared" si="18"/>
        <v>0</v>
      </c>
      <c r="H24" s="123">
        <f t="shared" si="18"/>
        <v>0</v>
      </c>
      <c r="I24" s="123">
        <f t="shared" si="18"/>
        <v>0</v>
      </c>
      <c r="J24" s="123">
        <f t="shared" si="18"/>
        <v>0</v>
      </c>
      <c r="K24" s="123">
        <f t="shared" si="18"/>
        <v>0</v>
      </c>
      <c r="L24" s="123">
        <f t="shared" si="18"/>
        <v>0</v>
      </c>
      <c r="M24" s="123">
        <f t="shared" si="18"/>
        <v>0</v>
      </c>
      <c r="N24" s="62">
        <f>SUM(B24:M24)</f>
        <v>0</v>
      </c>
      <c r="O24" s="9"/>
    </row>
    <row r="25" spans="1:14" ht="12.75" customHeight="1">
      <c r="A25" s="17" t="s">
        <v>1079</v>
      </c>
      <c r="B25" s="123">
        <f aca="true" t="shared" si="19" ref="B25:M25">B74+B124+B173+B222+B271+B320</f>
        <v>3226</v>
      </c>
      <c r="C25" s="123">
        <f t="shared" si="19"/>
        <v>6064</v>
      </c>
      <c r="D25" s="123">
        <f t="shared" si="19"/>
        <v>0</v>
      </c>
      <c r="E25" s="123">
        <f t="shared" si="19"/>
        <v>0</v>
      </c>
      <c r="F25" s="123">
        <f t="shared" si="19"/>
        <v>0</v>
      </c>
      <c r="G25" s="123">
        <f t="shared" si="19"/>
        <v>0</v>
      </c>
      <c r="H25" s="123">
        <f t="shared" si="19"/>
        <v>0</v>
      </c>
      <c r="I25" s="123">
        <f t="shared" si="19"/>
        <v>0</v>
      </c>
      <c r="J25" s="123">
        <f t="shared" si="19"/>
        <v>0</v>
      </c>
      <c r="K25" s="123">
        <f t="shared" si="19"/>
        <v>0</v>
      </c>
      <c r="L25" s="123">
        <f t="shared" si="19"/>
        <v>0</v>
      </c>
      <c r="M25" s="123">
        <f t="shared" si="19"/>
        <v>0</v>
      </c>
      <c r="N25" s="62">
        <f>SUM(B25:M25)</f>
        <v>9290</v>
      </c>
    </row>
    <row r="26" spans="1:14" s="8" customFormat="1" ht="12.75" customHeight="1">
      <c r="A26" s="89" t="s">
        <v>651</v>
      </c>
      <c r="B26" s="122">
        <f aca="true" t="shared" si="20" ref="B26:N26">B23+B25+B24</f>
        <v>87872.06158132777</v>
      </c>
      <c r="C26" s="122">
        <f t="shared" si="20"/>
        <v>85302.17467539842</v>
      </c>
      <c r="D26" s="122">
        <f t="shared" si="20"/>
        <v>81389.28558837964</v>
      </c>
      <c r="E26" s="122">
        <f t="shared" si="20"/>
        <v>86766.5422729144</v>
      </c>
      <c r="F26" s="122">
        <f t="shared" si="20"/>
        <v>85460.4394587712</v>
      </c>
      <c r="G26" s="122">
        <f t="shared" si="20"/>
        <v>85311.15997694214</v>
      </c>
      <c r="H26" s="122">
        <f t="shared" si="20"/>
        <v>86045.79784584139</v>
      </c>
      <c r="I26" s="122">
        <f t="shared" si="20"/>
        <v>83864.51942454313</v>
      </c>
      <c r="J26" s="122">
        <f t="shared" si="20"/>
        <v>89700.18797892306</v>
      </c>
      <c r="K26" s="122">
        <f t="shared" si="20"/>
        <v>85700.87799743227</v>
      </c>
      <c r="L26" s="122">
        <f t="shared" si="20"/>
        <v>127934.60533365737</v>
      </c>
      <c r="M26" s="122">
        <f t="shared" si="20"/>
        <v>86990.34786586922</v>
      </c>
      <c r="N26" s="122">
        <f t="shared" si="20"/>
        <v>1072338</v>
      </c>
    </row>
    <row r="27" spans="1:14" s="8" customFormat="1" ht="12" customHeight="1">
      <c r="A27" s="89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1:14" s="8" customFormat="1" ht="12.75" customHeight="1">
      <c r="A28" s="89" t="s">
        <v>624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4" s="38" customFormat="1" ht="12.75" customHeight="1">
      <c r="A29" s="61" t="s">
        <v>512</v>
      </c>
      <c r="B29" s="62">
        <f aca="true" t="shared" si="21" ref="B29:M29">B78+B128+B177+B226+B275+B324</f>
        <v>0</v>
      </c>
      <c r="C29" s="62">
        <f t="shared" si="21"/>
        <v>0</v>
      </c>
      <c r="D29" s="62">
        <f t="shared" si="21"/>
        <v>0</v>
      </c>
      <c r="E29" s="62">
        <f t="shared" si="21"/>
        <v>0</v>
      </c>
      <c r="F29" s="62">
        <f t="shared" si="21"/>
        <v>0</v>
      </c>
      <c r="G29" s="62">
        <f t="shared" si="21"/>
        <v>0</v>
      </c>
      <c r="H29" s="62">
        <f t="shared" si="21"/>
        <v>0</v>
      </c>
      <c r="I29" s="62">
        <f t="shared" si="21"/>
        <v>0</v>
      </c>
      <c r="J29" s="62">
        <f t="shared" si="21"/>
        <v>0</v>
      </c>
      <c r="K29" s="62">
        <f t="shared" si="21"/>
        <v>0</v>
      </c>
      <c r="L29" s="62">
        <f t="shared" si="21"/>
        <v>0</v>
      </c>
      <c r="M29" s="62">
        <f t="shared" si="21"/>
        <v>0</v>
      </c>
      <c r="N29" s="62">
        <f aca="true" t="shared" si="22" ref="N29:N35">SUM(B29:M29)</f>
        <v>0</v>
      </c>
    </row>
    <row r="30" spans="1:14" s="38" customFormat="1" ht="12.75" customHeight="1">
      <c r="A30" s="61" t="s">
        <v>1234</v>
      </c>
      <c r="B30" s="62">
        <f aca="true" t="shared" si="23" ref="B30:M30">B79+B129+B178+B227+B276+B325</f>
        <v>0</v>
      </c>
      <c r="C30" s="62">
        <f t="shared" si="23"/>
        <v>0</v>
      </c>
      <c r="D30" s="62">
        <f t="shared" si="23"/>
        <v>0</v>
      </c>
      <c r="E30" s="62">
        <f t="shared" si="23"/>
        <v>0</v>
      </c>
      <c r="F30" s="62">
        <f t="shared" si="23"/>
        <v>0</v>
      </c>
      <c r="G30" s="62">
        <f t="shared" si="23"/>
        <v>0</v>
      </c>
      <c r="H30" s="62">
        <f t="shared" si="23"/>
        <v>0</v>
      </c>
      <c r="I30" s="62">
        <f t="shared" si="23"/>
        <v>0</v>
      </c>
      <c r="J30" s="62">
        <f t="shared" si="23"/>
        <v>0</v>
      </c>
      <c r="K30" s="62">
        <f t="shared" si="23"/>
        <v>0</v>
      </c>
      <c r="L30" s="62">
        <f t="shared" si="23"/>
        <v>0</v>
      </c>
      <c r="M30" s="62">
        <f t="shared" si="23"/>
        <v>0</v>
      </c>
      <c r="N30" s="62">
        <f t="shared" si="22"/>
        <v>0</v>
      </c>
    </row>
    <row r="31" spans="1:14" s="38" customFormat="1" ht="12.75" customHeight="1">
      <c r="A31" s="61" t="s">
        <v>1599</v>
      </c>
      <c r="B31" s="62">
        <f aca="true" t="shared" si="24" ref="B31:M31">B80+B130+B179+B228+B277+B326</f>
        <v>0</v>
      </c>
      <c r="C31" s="62">
        <f t="shared" si="24"/>
        <v>0</v>
      </c>
      <c r="D31" s="62">
        <f t="shared" si="24"/>
        <v>0</v>
      </c>
      <c r="E31" s="62">
        <f t="shared" si="24"/>
        <v>0</v>
      </c>
      <c r="F31" s="62">
        <f t="shared" si="24"/>
        <v>0</v>
      </c>
      <c r="G31" s="62">
        <f t="shared" si="24"/>
        <v>0</v>
      </c>
      <c r="H31" s="62">
        <f t="shared" si="24"/>
        <v>0</v>
      </c>
      <c r="I31" s="62">
        <f t="shared" si="24"/>
        <v>0</v>
      </c>
      <c r="J31" s="62">
        <f t="shared" si="24"/>
        <v>0</v>
      </c>
      <c r="K31" s="62">
        <f t="shared" si="24"/>
        <v>0</v>
      </c>
      <c r="L31" s="62">
        <f t="shared" si="24"/>
        <v>0</v>
      </c>
      <c r="M31" s="62">
        <f t="shared" si="24"/>
        <v>0</v>
      </c>
      <c r="N31" s="62">
        <f t="shared" si="22"/>
        <v>0</v>
      </c>
    </row>
    <row r="32" spans="1:14" s="38" customFormat="1" ht="12.75" customHeight="1">
      <c r="A32" s="61" t="s">
        <v>1133</v>
      </c>
      <c r="B32" s="62">
        <f aca="true" t="shared" si="25" ref="B32:M32">B81+B131+B180+B229+B278+B327</f>
        <v>0</v>
      </c>
      <c r="C32" s="62">
        <f t="shared" si="25"/>
        <v>0</v>
      </c>
      <c r="D32" s="62">
        <f t="shared" si="25"/>
        <v>0</v>
      </c>
      <c r="E32" s="62">
        <f t="shared" si="25"/>
        <v>0</v>
      </c>
      <c r="F32" s="62">
        <f t="shared" si="25"/>
        <v>0</v>
      </c>
      <c r="G32" s="62">
        <f t="shared" si="25"/>
        <v>0</v>
      </c>
      <c r="H32" s="62">
        <f t="shared" si="25"/>
        <v>0</v>
      </c>
      <c r="I32" s="62">
        <f t="shared" si="25"/>
        <v>0</v>
      </c>
      <c r="J32" s="62">
        <f t="shared" si="25"/>
        <v>0</v>
      </c>
      <c r="K32" s="62">
        <f t="shared" si="25"/>
        <v>0</v>
      </c>
      <c r="L32" s="62">
        <f t="shared" si="25"/>
        <v>0</v>
      </c>
      <c r="M32" s="62">
        <f t="shared" si="25"/>
        <v>0</v>
      </c>
      <c r="N32" s="62">
        <f t="shared" si="22"/>
        <v>0</v>
      </c>
    </row>
    <row r="33" spans="1:14" s="38" customFormat="1" ht="12.75" customHeight="1">
      <c r="A33" s="61" t="s">
        <v>1134</v>
      </c>
      <c r="B33" s="62">
        <f aca="true" t="shared" si="26" ref="B33:M33">B82+B132+B181+B230+B279+B328</f>
        <v>0</v>
      </c>
      <c r="C33" s="62">
        <f t="shared" si="26"/>
        <v>0</v>
      </c>
      <c r="D33" s="62">
        <f t="shared" si="26"/>
        <v>0</v>
      </c>
      <c r="E33" s="62">
        <f t="shared" si="26"/>
        <v>0</v>
      </c>
      <c r="F33" s="62">
        <f t="shared" si="26"/>
        <v>0</v>
      </c>
      <c r="G33" s="62">
        <f t="shared" si="26"/>
        <v>0</v>
      </c>
      <c r="H33" s="62">
        <f t="shared" si="26"/>
        <v>0</v>
      </c>
      <c r="I33" s="62">
        <f t="shared" si="26"/>
        <v>0</v>
      </c>
      <c r="J33" s="62">
        <f t="shared" si="26"/>
        <v>0</v>
      </c>
      <c r="K33" s="62">
        <f t="shared" si="26"/>
        <v>0</v>
      </c>
      <c r="L33" s="62">
        <f t="shared" si="26"/>
        <v>0</v>
      </c>
      <c r="M33" s="62">
        <f t="shared" si="26"/>
        <v>0</v>
      </c>
      <c r="N33" s="62">
        <f t="shared" si="22"/>
        <v>0</v>
      </c>
    </row>
    <row r="34" spans="1:14" s="38" customFormat="1" ht="12.75" customHeight="1">
      <c r="A34" s="61" t="s">
        <v>1135</v>
      </c>
      <c r="B34" s="62">
        <f aca="true" t="shared" si="27" ref="B34:M34">B83+B133+B182+B231+B280+B329</f>
        <v>0</v>
      </c>
      <c r="C34" s="62">
        <f t="shared" si="27"/>
        <v>0</v>
      </c>
      <c r="D34" s="62">
        <f t="shared" si="27"/>
        <v>0</v>
      </c>
      <c r="E34" s="62">
        <f t="shared" si="27"/>
        <v>0</v>
      </c>
      <c r="F34" s="62">
        <f t="shared" si="27"/>
        <v>0</v>
      </c>
      <c r="G34" s="62">
        <f t="shared" si="27"/>
        <v>0</v>
      </c>
      <c r="H34" s="62">
        <f t="shared" si="27"/>
        <v>0</v>
      </c>
      <c r="I34" s="62">
        <f t="shared" si="27"/>
        <v>0</v>
      </c>
      <c r="J34" s="62">
        <f t="shared" si="27"/>
        <v>0</v>
      </c>
      <c r="K34" s="62">
        <f t="shared" si="27"/>
        <v>0</v>
      </c>
      <c r="L34" s="62">
        <f t="shared" si="27"/>
        <v>0</v>
      </c>
      <c r="M34" s="62">
        <f t="shared" si="27"/>
        <v>0</v>
      </c>
      <c r="N34" s="62">
        <f t="shared" si="22"/>
        <v>0</v>
      </c>
    </row>
    <row r="35" spans="1:14" s="38" customFormat="1" ht="12.75" customHeight="1">
      <c r="A35" s="61" t="s">
        <v>1136</v>
      </c>
      <c r="B35" s="62">
        <f aca="true" t="shared" si="28" ref="B35:M35">B84+B134+B183+B232+B281+B330</f>
        <v>0</v>
      </c>
      <c r="C35" s="62">
        <f t="shared" si="28"/>
        <v>0</v>
      </c>
      <c r="D35" s="62">
        <f t="shared" si="28"/>
        <v>0</v>
      </c>
      <c r="E35" s="62">
        <f t="shared" si="28"/>
        <v>0</v>
      </c>
      <c r="F35" s="62">
        <f t="shared" si="28"/>
        <v>0</v>
      </c>
      <c r="G35" s="62">
        <f t="shared" si="28"/>
        <v>0</v>
      </c>
      <c r="H35" s="62">
        <f t="shared" si="28"/>
        <v>0</v>
      </c>
      <c r="I35" s="62">
        <f t="shared" si="28"/>
        <v>0</v>
      </c>
      <c r="J35" s="62">
        <f t="shared" si="28"/>
        <v>0</v>
      </c>
      <c r="K35" s="62">
        <f t="shared" si="28"/>
        <v>0</v>
      </c>
      <c r="L35" s="62">
        <f t="shared" si="28"/>
        <v>0</v>
      </c>
      <c r="M35" s="62">
        <f t="shared" si="28"/>
        <v>0</v>
      </c>
      <c r="N35" s="62">
        <f t="shared" si="22"/>
        <v>0</v>
      </c>
    </row>
    <row r="36" spans="1:14" s="38" customFormat="1" ht="12.75" customHeight="1">
      <c r="A36" s="125" t="s">
        <v>652</v>
      </c>
      <c r="B36" s="433">
        <f aca="true" t="shared" si="29" ref="B36:N36">SUM(B29:B35)</f>
        <v>0</v>
      </c>
      <c r="C36" s="433">
        <f t="shared" si="29"/>
        <v>0</v>
      </c>
      <c r="D36" s="433">
        <f t="shared" si="29"/>
        <v>0</v>
      </c>
      <c r="E36" s="433">
        <f t="shared" si="29"/>
        <v>0</v>
      </c>
      <c r="F36" s="433">
        <f t="shared" si="29"/>
        <v>0</v>
      </c>
      <c r="G36" s="433">
        <f t="shared" si="29"/>
        <v>0</v>
      </c>
      <c r="H36" s="433">
        <f t="shared" si="29"/>
        <v>0</v>
      </c>
      <c r="I36" s="433">
        <f t="shared" si="29"/>
        <v>0</v>
      </c>
      <c r="J36" s="433">
        <f t="shared" si="29"/>
        <v>0</v>
      </c>
      <c r="K36" s="433">
        <f t="shared" si="29"/>
        <v>0</v>
      </c>
      <c r="L36" s="433">
        <f t="shared" si="29"/>
        <v>0</v>
      </c>
      <c r="M36" s="433">
        <f t="shared" si="29"/>
        <v>0</v>
      </c>
      <c r="N36" s="433">
        <f t="shared" si="29"/>
        <v>0</v>
      </c>
    </row>
    <row r="37" spans="1:14" ht="12.75" customHeight="1">
      <c r="A37" s="17" t="s">
        <v>1137</v>
      </c>
      <c r="B37" s="123">
        <f aca="true" t="shared" si="30" ref="B37:M37">B86+B136+B185+B234+B283+B332</f>
        <v>49981.563903892136</v>
      </c>
      <c r="C37" s="123">
        <f t="shared" si="30"/>
        <v>46121.629855323255</v>
      </c>
      <c r="D37" s="123">
        <f t="shared" si="30"/>
        <v>46121.629855323255</v>
      </c>
      <c r="E37" s="123">
        <f t="shared" si="30"/>
        <v>50143.83887941011</v>
      </c>
      <c r="F37" s="123">
        <f t="shared" si="30"/>
        <v>50143.83887941011</v>
      </c>
      <c r="G37" s="123">
        <f t="shared" si="30"/>
        <v>49982.21241038386</v>
      </c>
      <c r="H37" s="123">
        <f t="shared" si="30"/>
        <v>49982.21241038386</v>
      </c>
      <c r="I37" s="123">
        <f t="shared" si="30"/>
        <v>49982.21241038386</v>
      </c>
      <c r="J37" s="123">
        <f t="shared" si="30"/>
        <v>49982.21241038386</v>
      </c>
      <c r="K37" s="123">
        <f t="shared" si="30"/>
        <v>49982.21241038386</v>
      </c>
      <c r="L37" s="123">
        <f t="shared" si="30"/>
        <v>83619.22416433792</v>
      </c>
      <c r="M37" s="123">
        <f t="shared" si="30"/>
        <v>49982.21241038386</v>
      </c>
      <c r="N37" s="123">
        <f aca="true" t="shared" si="31" ref="N37:N47">SUM(B37:M37)</f>
        <v>626025</v>
      </c>
    </row>
    <row r="38" spans="1:14" ht="12.75" customHeight="1">
      <c r="A38" s="17" t="s">
        <v>1488</v>
      </c>
      <c r="B38" s="123">
        <f aca="true" t="shared" si="32" ref="B38:M38">B87+B137+B186+B235+B284+B333</f>
        <v>11688.173280134632</v>
      </c>
      <c r="C38" s="123">
        <f t="shared" si="32"/>
        <v>10807.017286812024</v>
      </c>
      <c r="D38" s="123">
        <f t="shared" si="32"/>
        <v>10807.017286812024</v>
      </c>
      <c r="E38" s="123">
        <f t="shared" si="32"/>
        <v>11688.151028542614</v>
      </c>
      <c r="F38" s="123">
        <f t="shared" si="32"/>
        <v>11688.151028542614</v>
      </c>
      <c r="G38" s="123">
        <f t="shared" si="32"/>
        <v>11688.151028542614</v>
      </c>
      <c r="H38" s="123">
        <f t="shared" si="32"/>
        <v>11688.151028542614</v>
      </c>
      <c r="I38" s="123">
        <f t="shared" si="32"/>
        <v>11688.151028542614</v>
      </c>
      <c r="J38" s="123">
        <f t="shared" si="32"/>
        <v>11688.151028542614</v>
      </c>
      <c r="K38" s="123">
        <f t="shared" si="32"/>
        <v>11688.151028542614</v>
      </c>
      <c r="L38" s="123">
        <f t="shared" si="32"/>
        <v>20084.58391790043</v>
      </c>
      <c r="M38" s="123">
        <f t="shared" si="32"/>
        <v>11688.151028542614</v>
      </c>
      <c r="N38" s="123">
        <f t="shared" si="31"/>
        <v>146892.00000000003</v>
      </c>
    </row>
    <row r="39" spans="1:14" ht="12.75" customHeight="1">
      <c r="A39" s="17" t="s">
        <v>1138</v>
      </c>
      <c r="B39" s="123">
        <f aca="true" t="shared" si="33" ref="B39:M39">B88+B138+B187+B236+B285+B334</f>
        <v>26645.714315329285</v>
      </c>
      <c r="C39" s="123">
        <f t="shared" si="33"/>
        <v>26113.39357257757</v>
      </c>
      <c r="D39" s="123">
        <f t="shared" si="33"/>
        <v>24849.84119030275</v>
      </c>
      <c r="E39" s="123">
        <f t="shared" si="33"/>
        <v>24772.380454935974</v>
      </c>
      <c r="F39" s="123">
        <f t="shared" si="33"/>
        <v>23908.709292554173</v>
      </c>
      <c r="G39" s="123">
        <f t="shared" si="33"/>
        <v>23627.746396429033</v>
      </c>
      <c r="H39" s="123">
        <f t="shared" si="33"/>
        <v>21947.47222867234</v>
      </c>
      <c r="I39" s="123">
        <f t="shared" si="33"/>
        <v>23336.152317943615</v>
      </c>
      <c r="J39" s="123">
        <f t="shared" si="33"/>
        <v>25496.512609840982</v>
      </c>
      <c r="K39" s="123">
        <f t="shared" si="33"/>
        <v>24563.692016413912</v>
      </c>
      <c r="L39" s="123">
        <f t="shared" si="33"/>
        <v>25111.467925633955</v>
      </c>
      <c r="M39" s="123">
        <f t="shared" si="33"/>
        <v>26547.917679366412</v>
      </c>
      <c r="N39" s="123">
        <f t="shared" si="31"/>
        <v>296921</v>
      </c>
    </row>
    <row r="40" spans="1:14" ht="12.75" customHeight="1">
      <c r="A40" s="17" t="s">
        <v>1139</v>
      </c>
      <c r="B40" s="123">
        <f aca="true" t="shared" si="34" ref="B40:M40">B89+B139+B188+B237+B286+B335</f>
        <v>0</v>
      </c>
      <c r="C40" s="123">
        <f t="shared" si="34"/>
        <v>0</v>
      </c>
      <c r="D40" s="123">
        <f t="shared" si="34"/>
        <v>0</v>
      </c>
      <c r="E40" s="123">
        <f t="shared" si="34"/>
        <v>0</v>
      </c>
      <c r="F40" s="123">
        <f t="shared" si="34"/>
        <v>0</v>
      </c>
      <c r="G40" s="123">
        <f t="shared" si="34"/>
        <v>0</v>
      </c>
      <c r="H40" s="123">
        <f t="shared" si="34"/>
        <v>0</v>
      </c>
      <c r="I40" s="123">
        <f t="shared" si="34"/>
        <v>0</v>
      </c>
      <c r="J40" s="123">
        <f t="shared" si="34"/>
        <v>0</v>
      </c>
      <c r="K40" s="123">
        <f t="shared" si="34"/>
        <v>0</v>
      </c>
      <c r="L40" s="123">
        <f t="shared" si="34"/>
        <v>0</v>
      </c>
      <c r="M40" s="123">
        <f t="shared" si="34"/>
        <v>0</v>
      </c>
      <c r="N40" s="123">
        <f t="shared" si="31"/>
        <v>0</v>
      </c>
    </row>
    <row r="41" spans="1:14" ht="12.75" customHeight="1">
      <c r="A41" s="17" t="s">
        <v>1140</v>
      </c>
      <c r="B41" s="123">
        <f aca="true" t="shared" si="35" ref="B41:M41">B90+B140+B189+B238+B287+B336</f>
        <v>0</v>
      </c>
      <c r="C41" s="123">
        <f t="shared" si="35"/>
        <v>0</v>
      </c>
      <c r="D41" s="123">
        <f t="shared" si="35"/>
        <v>0</v>
      </c>
      <c r="E41" s="123">
        <f t="shared" si="35"/>
        <v>0</v>
      </c>
      <c r="F41" s="123">
        <f t="shared" si="35"/>
        <v>0</v>
      </c>
      <c r="G41" s="123">
        <f t="shared" si="35"/>
        <v>0</v>
      </c>
      <c r="H41" s="123">
        <f t="shared" si="35"/>
        <v>0</v>
      </c>
      <c r="I41" s="123">
        <f t="shared" si="35"/>
        <v>0</v>
      </c>
      <c r="J41" s="123">
        <f t="shared" si="35"/>
        <v>0</v>
      </c>
      <c r="K41" s="123">
        <f t="shared" si="35"/>
        <v>0</v>
      </c>
      <c r="L41" s="123">
        <f t="shared" si="35"/>
        <v>0</v>
      </c>
      <c r="M41" s="123">
        <f t="shared" si="35"/>
        <v>0</v>
      </c>
      <c r="N41" s="123">
        <f t="shared" si="31"/>
        <v>0</v>
      </c>
    </row>
    <row r="42" spans="1:14" ht="12.75" customHeight="1">
      <c r="A42" s="17" t="s">
        <v>1482</v>
      </c>
      <c r="B42" s="123">
        <f aca="true" t="shared" si="36" ref="B42:M42">B91+B141+B190+B239+B288+B337</f>
        <v>0</v>
      </c>
      <c r="C42" s="123">
        <f t="shared" si="36"/>
        <v>0</v>
      </c>
      <c r="D42" s="123">
        <f t="shared" si="36"/>
        <v>0</v>
      </c>
      <c r="E42" s="123">
        <f t="shared" si="36"/>
        <v>0</v>
      </c>
      <c r="F42" s="123">
        <f t="shared" si="36"/>
        <v>0</v>
      </c>
      <c r="G42" s="123">
        <f t="shared" si="36"/>
        <v>0</v>
      </c>
      <c r="H42" s="123">
        <f t="shared" si="36"/>
        <v>0</v>
      </c>
      <c r="I42" s="123">
        <f t="shared" si="36"/>
        <v>0</v>
      </c>
      <c r="J42" s="123">
        <f t="shared" si="36"/>
        <v>2500</v>
      </c>
      <c r="K42" s="123">
        <f t="shared" si="36"/>
        <v>0</v>
      </c>
      <c r="L42" s="123">
        <f t="shared" si="36"/>
        <v>0</v>
      </c>
      <c r="M42" s="123">
        <f t="shared" si="36"/>
        <v>0</v>
      </c>
      <c r="N42" s="123">
        <f t="shared" si="31"/>
        <v>2500</v>
      </c>
    </row>
    <row r="43" spans="1:14" ht="12.75" customHeight="1">
      <c r="A43" s="17" t="s">
        <v>93</v>
      </c>
      <c r="B43" s="123">
        <f aca="true" t="shared" si="37" ref="B43:M43">B92+B142+B191+B240+B289+B338</f>
        <v>0</v>
      </c>
      <c r="C43" s="123">
        <f t="shared" si="37"/>
        <v>0</v>
      </c>
      <c r="D43" s="123">
        <f t="shared" si="37"/>
        <v>0</v>
      </c>
      <c r="E43" s="123">
        <f t="shared" si="37"/>
        <v>0</v>
      </c>
      <c r="F43" s="123">
        <f t="shared" si="37"/>
        <v>0</v>
      </c>
      <c r="G43" s="123">
        <f t="shared" si="37"/>
        <v>0</v>
      </c>
      <c r="H43" s="123">
        <f t="shared" si="37"/>
        <v>0</v>
      </c>
      <c r="I43" s="123">
        <f t="shared" si="37"/>
        <v>0</v>
      </c>
      <c r="J43" s="123">
        <f t="shared" si="37"/>
        <v>0</v>
      </c>
      <c r="K43" s="123">
        <f t="shared" si="37"/>
        <v>0</v>
      </c>
      <c r="L43" s="123">
        <f t="shared" si="37"/>
        <v>0</v>
      </c>
      <c r="M43" s="123">
        <f t="shared" si="37"/>
        <v>0</v>
      </c>
      <c r="N43" s="123">
        <f t="shared" si="31"/>
        <v>0</v>
      </c>
    </row>
    <row r="44" spans="1:14" ht="12.75" customHeight="1">
      <c r="A44" s="17" t="s">
        <v>1078</v>
      </c>
      <c r="B44" s="123">
        <f aca="true" t="shared" si="38" ref="B44:M44">B93+B143+B192+B241+B290+B339</f>
        <v>0</v>
      </c>
      <c r="C44" s="123">
        <f t="shared" si="38"/>
        <v>0</v>
      </c>
      <c r="D44" s="123">
        <f t="shared" si="38"/>
        <v>0</v>
      </c>
      <c r="E44" s="123">
        <f t="shared" si="38"/>
        <v>0</v>
      </c>
      <c r="F44" s="123">
        <f t="shared" si="38"/>
        <v>0</v>
      </c>
      <c r="G44" s="123">
        <f t="shared" si="38"/>
        <v>0</v>
      </c>
      <c r="H44" s="123">
        <f t="shared" si="38"/>
        <v>0</v>
      </c>
      <c r="I44" s="123">
        <f t="shared" si="38"/>
        <v>0</v>
      </c>
      <c r="J44" s="123">
        <f t="shared" si="38"/>
        <v>0</v>
      </c>
      <c r="K44" s="123">
        <f t="shared" si="38"/>
        <v>0</v>
      </c>
      <c r="L44" s="123">
        <f t="shared" si="38"/>
        <v>0</v>
      </c>
      <c r="M44" s="123">
        <f t="shared" si="38"/>
        <v>0</v>
      </c>
      <c r="N44" s="123">
        <f t="shared" si="31"/>
        <v>0</v>
      </c>
    </row>
    <row r="45" spans="1:14" s="38" customFormat="1" ht="12.75" customHeight="1">
      <c r="A45" s="125" t="s">
        <v>653</v>
      </c>
      <c r="B45" s="433">
        <f>SUM(B37:B44)</f>
        <v>88315.45149935604</v>
      </c>
      <c r="C45" s="433">
        <f aca="true" t="shared" si="39" ref="C45:N45">SUM(C37:C44)</f>
        <v>83042.04071471284</v>
      </c>
      <c r="D45" s="433">
        <f t="shared" si="39"/>
        <v>81778.48833243802</v>
      </c>
      <c r="E45" s="433">
        <f t="shared" si="39"/>
        <v>86604.3703628887</v>
      </c>
      <c r="F45" s="433">
        <f t="shared" si="39"/>
        <v>85740.6992005069</v>
      </c>
      <c r="G45" s="433">
        <f t="shared" si="39"/>
        <v>85298.1098353555</v>
      </c>
      <c r="H45" s="433">
        <f t="shared" si="39"/>
        <v>83617.83566759882</v>
      </c>
      <c r="I45" s="433">
        <f t="shared" si="39"/>
        <v>85006.51575687008</v>
      </c>
      <c r="J45" s="433">
        <f t="shared" si="39"/>
        <v>89666.87604876744</v>
      </c>
      <c r="K45" s="433">
        <f t="shared" si="39"/>
        <v>86234.05545534038</v>
      </c>
      <c r="L45" s="433">
        <f t="shared" si="39"/>
        <v>128815.27600787231</v>
      </c>
      <c r="M45" s="433">
        <f t="shared" si="39"/>
        <v>88218.28111829289</v>
      </c>
      <c r="N45" s="433">
        <f t="shared" si="39"/>
        <v>1072338</v>
      </c>
    </row>
    <row r="46" spans="1:14" s="38" customFormat="1" ht="12.75" customHeight="1">
      <c r="A46" s="61" t="s">
        <v>513</v>
      </c>
      <c r="B46" s="62">
        <f aca="true" t="shared" si="40" ref="B46:M46">B95+B145+B194+B243+B292+B341</f>
        <v>0</v>
      </c>
      <c r="C46" s="62">
        <f t="shared" si="40"/>
        <v>0</v>
      </c>
      <c r="D46" s="62">
        <f t="shared" si="40"/>
        <v>0</v>
      </c>
      <c r="E46" s="62">
        <f t="shared" si="40"/>
        <v>0</v>
      </c>
      <c r="F46" s="62">
        <f t="shared" si="40"/>
        <v>0</v>
      </c>
      <c r="G46" s="62">
        <f t="shared" si="40"/>
        <v>0</v>
      </c>
      <c r="H46" s="62">
        <f t="shared" si="40"/>
        <v>0</v>
      </c>
      <c r="I46" s="62">
        <f t="shared" si="40"/>
        <v>0</v>
      </c>
      <c r="J46" s="62">
        <f t="shared" si="40"/>
        <v>0</v>
      </c>
      <c r="K46" s="62">
        <f t="shared" si="40"/>
        <v>0</v>
      </c>
      <c r="L46" s="62">
        <f t="shared" si="40"/>
        <v>0</v>
      </c>
      <c r="M46" s="62">
        <f t="shared" si="40"/>
        <v>0</v>
      </c>
      <c r="N46" s="62">
        <f>SUM(B46:M46)</f>
        <v>0</v>
      </c>
    </row>
    <row r="47" spans="1:14" ht="12.75" customHeight="1">
      <c r="A47" s="17" t="s">
        <v>632</v>
      </c>
      <c r="B47" s="62">
        <f aca="true" t="shared" si="41" ref="B47:M47">B96+B146+B195+B244+B293+B342</f>
        <v>0</v>
      </c>
      <c r="C47" s="62">
        <f t="shared" si="41"/>
        <v>0</v>
      </c>
      <c r="D47" s="62">
        <f t="shared" si="41"/>
        <v>0</v>
      </c>
      <c r="E47" s="62">
        <f t="shared" si="41"/>
        <v>0</v>
      </c>
      <c r="F47" s="62">
        <f t="shared" si="41"/>
        <v>0</v>
      </c>
      <c r="G47" s="62">
        <f t="shared" si="41"/>
        <v>0</v>
      </c>
      <c r="H47" s="62">
        <f t="shared" si="41"/>
        <v>0</v>
      </c>
      <c r="I47" s="62">
        <f t="shared" si="41"/>
        <v>0</v>
      </c>
      <c r="J47" s="62">
        <f t="shared" si="41"/>
        <v>0</v>
      </c>
      <c r="K47" s="62">
        <f t="shared" si="41"/>
        <v>0</v>
      </c>
      <c r="L47" s="62">
        <f t="shared" si="41"/>
        <v>0</v>
      </c>
      <c r="M47" s="62">
        <f t="shared" si="41"/>
        <v>0</v>
      </c>
      <c r="N47" s="123">
        <f t="shared" si="31"/>
        <v>0</v>
      </c>
    </row>
    <row r="48" spans="1:15" s="8" customFormat="1" ht="12.75" customHeight="1">
      <c r="A48" s="89" t="s">
        <v>654</v>
      </c>
      <c r="B48" s="122">
        <f>B36+B45+B47+B46</f>
        <v>88315.45149935604</v>
      </c>
      <c r="C48" s="122">
        <f aca="true" t="shared" si="42" ref="C48:N48">C36+C45+C47+C46</f>
        <v>83042.04071471284</v>
      </c>
      <c r="D48" s="122">
        <f t="shared" si="42"/>
        <v>81778.48833243802</v>
      </c>
      <c r="E48" s="122">
        <f t="shared" si="42"/>
        <v>86604.3703628887</v>
      </c>
      <c r="F48" s="122">
        <f>F36+F45+F47+F46</f>
        <v>85740.6992005069</v>
      </c>
      <c r="G48" s="122">
        <f t="shared" si="42"/>
        <v>85298.1098353555</v>
      </c>
      <c r="H48" s="122">
        <f t="shared" si="42"/>
        <v>83617.83566759882</v>
      </c>
      <c r="I48" s="122">
        <f t="shared" si="42"/>
        <v>85006.51575687008</v>
      </c>
      <c r="J48" s="122">
        <f t="shared" si="42"/>
        <v>89666.87604876744</v>
      </c>
      <c r="K48" s="122">
        <f t="shared" si="42"/>
        <v>86234.05545534038</v>
      </c>
      <c r="L48" s="122">
        <f t="shared" si="42"/>
        <v>128815.27600787231</v>
      </c>
      <c r="M48" s="122">
        <f t="shared" si="42"/>
        <v>88218.28111829289</v>
      </c>
      <c r="N48" s="122">
        <f t="shared" si="42"/>
        <v>1072338</v>
      </c>
      <c r="O48" s="13"/>
    </row>
    <row r="49" spans="1:15" s="8" customFormat="1" ht="12.75" customHeight="1">
      <c r="A49" s="89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3"/>
    </row>
    <row r="50" spans="1:15" s="8" customFormat="1" ht="12.75" customHeight="1">
      <c r="A50" s="89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540" t="s">
        <v>1211</v>
      </c>
      <c r="M50" s="540"/>
      <c r="N50" s="540"/>
      <c r="O50" s="13"/>
    </row>
    <row r="51" spans="1:14" ht="15.75">
      <c r="A51" s="541" t="s">
        <v>1047</v>
      </c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</row>
    <row r="52" spans="1:14" ht="15.75">
      <c r="A52" s="521" t="s">
        <v>1562</v>
      </c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</row>
    <row r="53" spans="1:14" ht="7.5" customHeight="1">
      <c r="A53" s="3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 customHeight="1">
      <c r="A54" s="124" t="s">
        <v>1328</v>
      </c>
      <c r="B54" s="432" t="s">
        <v>626</v>
      </c>
      <c r="C54" s="432" t="s">
        <v>575</v>
      </c>
      <c r="D54" s="432" t="s">
        <v>576</v>
      </c>
      <c r="E54" s="432" t="s">
        <v>577</v>
      </c>
      <c r="F54" s="432" t="s">
        <v>578</v>
      </c>
      <c r="G54" s="432" t="s">
        <v>579</v>
      </c>
      <c r="H54" s="432" t="s">
        <v>580</v>
      </c>
      <c r="I54" s="432" t="s">
        <v>581</v>
      </c>
      <c r="J54" s="432" t="s">
        <v>582</v>
      </c>
      <c r="K54" s="432" t="s">
        <v>620</v>
      </c>
      <c r="L54" s="432" t="s">
        <v>621</v>
      </c>
      <c r="M54" s="432" t="s">
        <v>622</v>
      </c>
      <c r="N54" s="432" t="s">
        <v>1201</v>
      </c>
    </row>
    <row r="55" spans="1:14" ht="12.75" customHeight="1">
      <c r="A55" s="89" t="s">
        <v>623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1:14" ht="12.75" customHeight="1">
      <c r="A56" s="17" t="s">
        <v>1126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>
        <f aca="true" t="shared" si="43" ref="N56:N62">SUM(B56:M56)</f>
        <v>0</v>
      </c>
    </row>
    <row r="57" spans="1:14" ht="12.75" customHeight="1">
      <c r="A57" s="17" t="s">
        <v>627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>
        <f t="shared" si="43"/>
        <v>0</v>
      </c>
    </row>
    <row r="58" spans="1:14" ht="12.75" customHeight="1">
      <c r="A58" s="17" t="s">
        <v>1254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>
        <f t="shared" si="43"/>
        <v>0</v>
      </c>
    </row>
    <row r="59" spans="1:14" ht="12.75" customHeight="1">
      <c r="A59" s="61" t="s">
        <v>1127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>
        <f t="shared" si="43"/>
        <v>0</v>
      </c>
    </row>
    <row r="60" spans="1:14" ht="12.75" customHeight="1">
      <c r="A60" s="61" t="s">
        <v>1128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123">
        <f t="shared" si="43"/>
        <v>0</v>
      </c>
    </row>
    <row r="61" spans="1:14" ht="12.75" customHeight="1">
      <c r="A61" s="61" t="s">
        <v>1026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123">
        <f t="shared" si="43"/>
        <v>0</v>
      </c>
    </row>
    <row r="62" spans="1:14" ht="12.75" customHeight="1">
      <c r="A62" s="61" t="s">
        <v>1080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123">
        <f t="shared" si="43"/>
        <v>0</v>
      </c>
    </row>
    <row r="63" spans="1:14" ht="12.75" customHeight="1">
      <c r="A63" s="125" t="s">
        <v>628</v>
      </c>
      <c r="B63" s="433">
        <f>SUM(B56:B62)</f>
        <v>0</v>
      </c>
      <c r="C63" s="433">
        <f aca="true" t="shared" si="44" ref="C63:M63">SUM(C56:C62)</f>
        <v>0</v>
      </c>
      <c r="D63" s="433">
        <f t="shared" si="44"/>
        <v>0</v>
      </c>
      <c r="E63" s="433">
        <f t="shared" si="44"/>
        <v>0</v>
      </c>
      <c r="F63" s="433">
        <f t="shared" si="44"/>
        <v>0</v>
      </c>
      <c r="G63" s="433">
        <f t="shared" si="44"/>
        <v>0</v>
      </c>
      <c r="H63" s="433">
        <f t="shared" si="44"/>
        <v>0</v>
      </c>
      <c r="I63" s="433">
        <f t="shared" si="44"/>
        <v>0</v>
      </c>
      <c r="J63" s="433">
        <f t="shared" si="44"/>
        <v>0</v>
      </c>
      <c r="K63" s="433">
        <f t="shared" si="44"/>
        <v>0</v>
      </c>
      <c r="L63" s="433">
        <f t="shared" si="44"/>
        <v>0</v>
      </c>
      <c r="M63" s="433">
        <f t="shared" si="44"/>
        <v>0</v>
      </c>
      <c r="N63" s="433">
        <f>SUM(N56:N62)</f>
        <v>0</v>
      </c>
    </row>
    <row r="64" spans="1:14" ht="12.75" customHeight="1">
      <c r="A64" s="17" t="s">
        <v>4</v>
      </c>
      <c r="B64" s="123">
        <v>10492.367958426705</v>
      </c>
      <c r="C64" s="123">
        <v>10492.367958426705</v>
      </c>
      <c r="D64" s="123">
        <v>9346.941909435129</v>
      </c>
      <c r="E64" s="123">
        <v>9346.941909435129</v>
      </c>
      <c r="F64" s="123">
        <v>9346.941909435129</v>
      </c>
      <c r="G64" s="123">
        <v>9346.941909435129</v>
      </c>
      <c r="H64" s="123">
        <v>8201.515860443551</v>
      </c>
      <c r="I64" s="123">
        <v>8201.515860443551</v>
      </c>
      <c r="J64" s="123">
        <v>12792.06504520516</v>
      </c>
      <c r="K64" s="123">
        <v>9346.941909435129</v>
      </c>
      <c r="L64" s="123">
        <v>9346.941909435129</v>
      </c>
      <c r="M64" s="123">
        <v>8201.515860443551</v>
      </c>
      <c r="N64" s="123">
        <f aca="true" t="shared" si="45" ref="N64:N69">SUM(B64:M64)</f>
        <v>114463.00000000003</v>
      </c>
    </row>
    <row r="65" spans="1:14" ht="12.75" customHeight="1">
      <c r="A65" s="17" t="s">
        <v>648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>
        <f t="shared" si="45"/>
        <v>0</v>
      </c>
    </row>
    <row r="66" spans="1:14" ht="12.75" customHeight="1">
      <c r="A66" s="17" t="s">
        <v>1740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>
        <f t="shared" si="45"/>
        <v>0</v>
      </c>
    </row>
    <row r="67" spans="1:14" ht="12.75" customHeight="1">
      <c r="A67" s="61" t="s">
        <v>1130</v>
      </c>
      <c r="B67" s="123">
        <v>632.9158116285188</v>
      </c>
      <c r="C67" s="123">
        <v>632.9158116285188</v>
      </c>
      <c r="D67" s="123">
        <v>632.9158116285188</v>
      </c>
      <c r="E67" s="123">
        <v>631.9175217048145</v>
      </c>
      <c r="F67" s="123">
        <v>631.9175217048145</v>
      </c>
      <c r="G67" s="123">
        <v>631.9175217048145</v>
      </c>
      <c r="H67" s="123">
        <v>631.9175217048145</v>
      </c>
      <c r="I67" s="123">
        <v>631.9175217048145</v>
      </c>
      <c r="J67" s="123">
        <v>631.9175217048145</v>
      </c>
      <c r="K67" s="123">
        <v>632.9158116285188</v>
      </c>
      <c r="L67" s="123">
        <v>632.9158116285188</v>
      </c>
      <c r="M67" s="123">
        <v>632.9158116285188</v>
      </c>
      <c r="N67" s="62">
        <f t="shared" si="45"/>
        <v>7588.999999999999</v>
      </c>
    </row>
    <row r="68" spans="1:14" ht="12.75" customHeight="1">
      <c r="A68" s="17" t="s">
        <v>1129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>
        <f t="shared" si="45"/>
        <v>0</v>
      </c>
    </row>
    <row r="69" spans="1:14" ht="12.75" customHeight="1">
      <c r="A69" s="17" t="s">
        <v>1080</v>
      </c>
      <c r="B69" s="123">
        <v>15131.520702427228</v>
      </c>
      <c r="C69" s="123">
        <v>15745.887867553569</v>
      </c>
      <c r="D69" s="123">
        <v>15224.097689749608</v>
      </c>
      <c r="E69" s="123">
        <v>16896.51995954062</v>
      </c>
      <c r="F69" s="123">
        <v>16896.51995954062</v>
      </c>
      <c r="G69" s="123">
        <v>16896.51995954062</v>
      </c>
      <c r="H69" s="123">
        <v>16377.359790546583</v>
      </c>
      <c r="I69" s="123">
        <v>17418.84327927936</v>
      </c>
      <c r="J69" s="123">
        <v>16369.630113158675</v>
      </c>
      <c r="K69" s="123">
        <v>16895.643289937307</v>
      </c>
      <c r="L69" s="123">
        <v>26913.37728150703</v>
      </c>
      <c r="M69" s="123">
        <v>18462.08010721876</v>
      </c>
      <c r="N69" s="123">
        <f t="shared" si="45"/>
        <v>209228</v>
      </c>
    </row>
    <row r="70" spans="1:14" ht="12.75" customHeight="1">
      <c r="A70" s="125" t="s">
        <v>649</v>
      </c>
      <c r="B70" s="433">
        <f>SUM(B64:B69)</f>
        <v>26256.80447248245</v>
      </c>
      <c r="C70" s="433">
        <f aca="true" t="shared" si="46" ref="C70:M70">SUM(C64:C69)</f>
        <v>26871.171637608793</v>
      </c>
      <c r="D70" s="433">
        <f t="shared" si="46"/>
        <v>25203.955410813254</v>
      </c>
      <c r="E70" s="433">
        <f t="shared" si="46"/>
        <v>26875.379390680562</v>
      </c>
      <c r="F70" s="433">
        <f t="shared" si="46"/>
        <v>26875.379390680562</v>
      </c>
      <c r="G70" s="433">
        <f t="shared" si="46"/>
        <v>26875.379390680562</v>
      </c>
      <c r="H70" s="433">
        <f t="shared" si="46"/>
        <v>25210.793172694946</v>
      </c>
      <c r="I70" s="433">
        <f t="shared" si="46"/>
        <v>26252.276661427728</v>
      </c>
      <c r="J70" s="433">
        <f t="shared" si="46"/>
        <v>29793.612680068647</v>
      </c>
      <c r="K70" s="433">
        <f t="shared" si="46"/>
        <v>26875.501011000953</v>
      </c>
      <c r="L70" s="433">
        <f t="shared" si="46"/>
        <v>36893.23500257068</v>
      </c>
      <c r="M70" s="433">
        <f t="shared" si="46"/>
        <v>27296.511779290828</v>
      </c>
      <c r="N70" s="433">
        <f>SUM(N64:N69)</f>
        <v>331280</v>
      </c>
    </row>
    <row r="71" spans="1:14" ht="12.75" customHeight="1">
      <c r="A71" s="61" t="s">
        <v>1131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>
        <f>SUM(B71:M71)</f>
        <v>0</v>
      </c>
    </row>
    <row r="72" spans="1:14" ht="12.75" customHeight="1">
      <c r="A72" s="61" t="s">
        <v>650</v>
      </c>
      <c r="B72" s="62">
        <f>B63+B70+B71</f>
        <v>26256.80447248245</v>
      </c>
      <c r="C72" s="62">
        <f aca="true" t="shared" si="47" ref="C72:N72">C63+C70+C71</f>
        <v>26871.171637608793</v>
      </c>
      <c r="D72" s="62">
        <f t="shared" si="47"/>
        <v>25203.955410813254</v>
      </c>
      <c r="E72" s="62">
        <f t="shared" si="47"/>
        <v>26875.379390680562</v>
      </c>
      <c r="F72" s="62">
        <f t="shared" si="47"/>
        <v>26875.379390680562</v>
      </c>
      <c r="G72" s="62">
        <f t="shared" si="47"/>
        <v>26875.379390680562</v>
      </c>
      <c r="H72" s="62">
        <f t="shared" si="47"/>
        <v>25210.793172694946</v>
      </c>
      <c r="I72" s="62">
        <f t="shared" si="47"/>
        <v>26252.276661427728</v>
      </c>
      <c r="J72" s="62">
        <f t="shared" si="47"/>
        <v>29793.612680068647</v>
      </c>
      <c r="K72" s="62">
        <f t="shared" si="47"/>
        <v>26875.501011000953</v>
      </c>
      <c r="L72" s="62">
        <f t="shared" si="47"/>
        <v>36893.23500257068</v>
      </c>
      <c r="M72" s="62">
        <f t="shared" si="47"/>
        <v>27296.511779290828</v>
      </c>
      <c r="N72" s="62">
        <f t="shared" si="47"/>
        <v>331280</v>
      </c>
    </row>
    <row r="73" spans="1:14" ht="12.75" customHeight="1">
      <c r="A73" s="61" t="s">
        <v>1132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>
        <f>SUM(B73:M73)</f>
        <v>0</v>
      </c>
    </row>
    <row r="74" spans="1:14" ht="12.75" customHeight="1">
      <c r="A74" s="17" t="s">
        <v>1079</v>
      </c>
      <c r="B74" s="123">
        <v>3226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62">
        <f>SUM(B74:M74)</f>
        <v>3226</v>
      </c>
    </row>
    <row r="75" spans="1:14" ht="12.75" customHeight="1">
      <c r="A75" s="89" t="s">
        <v>651</v>
      </c>
      <c r="B75" s="122">
        <f aca="true" t="shared" si="48" ref="B75:N75">B72+B74+B73</f>
        <v>29482.80447248245</v>
      </c>
      <c r="C75" s="122">
        <f t="shared" si="48"/>
        <v>26871.171637608793</v>
      </c>
      <c r="D75" s="122">
        <f t="shared" si="48"/>
        <v>25203.955410813254</v>
      </c>
      <c r="E75" s="122">
        <f t="shared" si="48"/>
        <v>26875.379390680562</v>
      </c>
      <c r="F75" s="122">
        <f t="shared" si="48"/>
        <v>26875.379390680562</v>
      </c>
      <c r="G75" s="122">
        <f t="shared" si="48"/>
        <v>26875.379390680562</v>
      </c>
      <c r="H75" s="122">
        <f t="shared" si="48"/>
        <v>25210.793172694946</v>
      </c>
      <c r="I75" s="122">
        <f t="shared" si="48"/>
        <v>26252.276661427728</v>
      </c>
      <c r="J75" s="122">
        <f t="shared" si="48"/>
        <v>29793.612680068647</v>
      </c>
      <c r="K75" s="122">
        <f t="shared" si="48"/>
        <v>26875.501011000953</v>
      </c>
      <c r="L75" s="122">
        <f t="shared" si="48"/>
        <v>36893.23500257068</v>
      </c>
      <c r="M75" s="122">
        <f t="shared" si="48"/>
        <v>27296.511779290828</v>
      </c>
      <c r="N75" s="122">
        <f t="shared" si="48"/>
        <v>334506</v>
      </c>
    </row>
    <row r="76" spans="1:14" ht="12.75" customHeight="1">
      <c r="A76" s="89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2.75" customHeight="1">
      <c r="A77" s="89" t="s">
        <v>624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2.75" customHeight="1">
      <c r="A78" s="61" t="s">
        <v>512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>
        <f aca="true" t="shared" si="49" ref="N78:N84">SUM(B78:M78)</f>
        <v>0</v>
      </c>
    </row>
    <row r="79" spans="1:14" ht="12.75" customHeight="1">
      <c r="A79" s="61" t="s">
        <v>1234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>
        <f t="shared" si="49"/>
        <v>0</v>
      </c>
    </row>
    <row r="80" spans="1:14" ht="12.75" customHeight="1">
      <c r="A80" s="61" t="s">
        <v>1599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>
        <f t="shared" si="49"/>
        <v>0</v>
      </c>
    </row>
    <row r="81" spans="1:14" ht="12.75" customHeight="1">
      <c r="A81" s="61" t="s">
        <v>1133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>
        <f t="shared" si="49"/>
        <v>0</v>
      </c>
    </row>
    <row r="82" spans="1:14" ht="12.75" customHeight="1">
      <c r="A82" s="61" t="s">
        <v>1134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>
        <f t="shared" si="49"/>
        <v>0</v>
      </c>
    </row>
    <row r="83" spans="1:14" ht="12.75" customHeight="1">
      <c r="A83" s="61" t="s">
        <v>1135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>
        <f t="shared" si="49"/>
        <v>0</v>
      </c>
    </row>
    <row r="84" spans="1:14" ht="12.75" customHeight="1">
      <c r="A84" s="61" t="s">
        <v>1136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>
        <f t="shared" si="49"/>
        <v>0</v>
      </c>
    </row>
    <row r="85" spans="1:14" ht="12.75" customHeight="1">
      <c r="A85" s="125" t="s">
        <v>652</v>
      </c>
      <c r="B85" s="433">
        <f aca="true" t="shared" si="50" ref="B85:N85">SUM(B78:B84)</f>
        <v>0</v>
      </c>
      <c r="C85" s="433">
        <f t="shared" si="50"/>
        <v>0</v>
      </c>
      <c r="D85" s="433">
        <f t="shared" si="50"/>
        <v>0</v>
      </c>
      <c r="E85" s="433">
        <f t="shared" si="50"/>
        <v>0</v>
      </c>
      <c r="F85" s="433">
        <f t="shared" si="50"/>
        <v>0</v>
      </c>
      <c r="G85" s="433">
        <f t="shared" si="50"/>
        <v>0</v>
      </c>
      <c r="H85" s="433">
        <f t="shared" si="50"/>
        <v>0</v>
      </c>
      <c r="I85" s="433">
        <f t="shared" si="50"/>
        <v>0</v>
      </c>
      <c r="J85" s="433">
        <f t="shared" si="50"/>
        <v>0</v>
      </c>
      <c r="K85" s="433">
        <f t="shared" si="50"/>
        <v>0</v>
      </c>
      <c r="L85" s="433">
        <f t="shared" si="50"/>
        <v>0</v>
      </c>
      <c r="M85" s="433">
        <f t="shared" si="50"/>
        <v>0</v>
      </c>
      <c r="N85" s="433">
        <f t="shared" si="50"/>
        <v>0</v>
      </c>
    </row>
    <row r="86" spans="1:14" ht="12.75" customHeight="1">
      <c r="A86" s="17" t="s">
        <v>1137</v>
      </c>
      <c r="B86" s="123">
        <v>12735.252744413376</v>
      </c>
      <c r="C86" s="123">
        <v>11142.124780910024</v>
      </c>
      <c r="D86" s="123">
        <v>11142.124780910024</v>
      </c>
      <c r="E86" s="123">
        <v>12735.667549472437</v>
      </c>
      <c r="F86" s="123">
        <v>12735.667549472437</v>
      </c>
      <c r="G86" s="123">
        <v>12735.667549472437</v>
      </c>
      <c r="H86" s="123">
        <v>12735.667549472437</v>
      </c>
      <c r="I86" s="123">
        <v>12735.667549472437</v>
      </c>
      <c r="J86" s="123">
        <v>12735.667549472437</v>
      </c>
      <c r="K86" s="123">
        <v>12735.667549472437</v>
      </c>
      <c r="L86" s="123">
        <v>22286.157297987043</v>
      </c>
      <c r="M86" s="123">
        <v>12735.667549472437</v>
      </c>
      <c r="N86" s="123">
        <f aca="true" t="shared" si="51" ref="N86:N93">SUM(B86:M86)</f>
        <v>159190.99999999994</v>
      </c>
    </row>
    <row r="87" spans="1:14" ht="12.75" customHeight="1">
      <c r="A87" s="17" t="s">
        <v>1488</v>
      </c>
      <c r="B87" s="123">
        <v>2913.133346202641</v>
      </c>
      <c r="C87" s="123">
        <v>2548.71229478021</v>
      </c>
      <c r="D87" s="123">
        <v>2548.71229478021</v>
      </c>
      <c r="E87" s="123">
        <v>2913.2282310450523</v>
      </c>
      <c r="F87" s="123">
        <v>2913.2282310450523</v>
      </c>
      <c r="G87" s="123">
        <v>2913.2282310450523</v>
      </c>
      <c r="H87" s="123">
        <v>2913.2282310450523</v>
      </c>
      <c r="I87" s="123">
        <v>2913.2282310450523</v>
      </c>
      <c r="J87" s="123">
        <v>2913.2282310450523</v>
      </c>
      <c r="K87" s="123">
        <v>2913.2282310450523</v>
      </c>
      <c r="L87" s="123">
        <v>5097.6162158765255</v>
      </c>
      <c r="M87" s="123">
        <v>2913.2282310450523</v>
      </c>
      <c r="N87" s="123">
        <f t="shared" si="51"/>
        <v>36414.000000000015</v>
      </c>
    </row>
    <row r="88" spans="1:14" ht="12.75" customHeight="1">
      <c r="A88" s="17" t="s">
        <v>1138</v>
      </c>
      <c r="B88" s="123">
        <v>12626.82828822412</v>
      </c>
      <c r="C88" s="123">
        <v>12626.82828822412</v>
      </c>
      <c r="D88" s="123">
        <v>11224.109093067425</v>
      </c>
      <c r="E88" s="123">
        <v>11224.109093067425</v>
      </c>
      <c r="F88" s="123">
        <v>11224.109093067425</v>
      </c>
      <c r="G88" s="123">
        <v>11224.109093067425</v>
      </c>
      <c r="H88" s="123">
        <v>9824.92319563153</v>
      </c>
      <c r="I88" s="123">
        <v>11224.109093067425</v>
      </c>
      <c r="J88" s="123">
        <v>12626.82828822412</v>
      </c>
      <c r="K88" s="123">
        <v>11224.109093067425</v>
      </c>
      <c r="L88" s="123">
        <v>11224.109093067425</v>
      </c>
      <c r="M88" s="123">
        <v>12626.82828822412</v>
      </c>
      <c r="N88" s="123">
        <f t="shared" si="51"/>
        <v>138901</v>
      </c>
    </row>
    <row r="89" spans="1:14" ht="12.75" customHeight="1">
      <c r="A89" s="17" t="s">
        <v>1139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>
        <f t="shared" si="51"/>
        <v>0</v>
      </c>
    </row>
    <row r="90" spans="1:14" ht="12.75" customHeight="1">
      <c r="A90" s="17" t="s">
        <v>1140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>
        <f t="shared" si="51"/>
        <v>0</v>
      </c>
    </row>
    <row r="91" spans="1:14" ht="12.75" customHeight="1">
      <c r="A91" s="17" t="s">
        <v>1482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>
        <f t="shared" si="51"/>
        <v>0</v>
      </c>
    </row>
    <row r="92" spans="1:14" ht="12.75" customHeight="1">
      <c r="A92" s="17" t="s">
        <v>93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>
        <f t="shared" si="51"/>
        <v>0</v>
      </c>
    </row>
    <row r="93" spans="1:14" ht="12.75" customHeight="1">
      <c r="A93" s="17" t="s">
        <v>1078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>
        <f t="shared" si="51"/>
        <v>0</v>
      </c>
    </row>
    <row r="94" spans="1:14" ht="12.75" customHeight="1">
      <c r="A94" s="125" t="s">
        <v>653</v>
      </c>
      <c r="B94" s="433">
        <f>SUM(B86:B93)</f>
        <v>28275.214378840137</v>
      </c>
      <c r="C94" s="433">
        <f aca="true" t="shared" si="52" ref="C94:M94">SUM(C86:C93)</f>
        <v>26317.665363914355</v>
      </c>
      <c r="D94" s="433">
        <f t="shared" si="52"/>
        <v>24914.94616875766</v>
      </c>
      <c r="E94" s="433">
        <f t="shared" si="52"/>
        <v>26873.004873584912</v>
      </c>
      <c r="F94" s="433">
        <f t="shared" si="52"/>
        <v>26873.004873584912</v>
      </c>
      <c r="G94" s="433">
        <f t="shared" si="52"/>
        <v>26873.004873584912</v>
      </c>
      <c r="H94" s="433">
        <f t="shared" si="52"/>
        <v>25473.81897614902</v>
      </c>
      <c r="I94" s="433">
        <f t="shared" si="52"/>
        <v>26873.004873584912</v>
      </c>
      <c r="J94" s="433">
        <f t="shared" si="52"/>
        <v>28275.72406874161</v>
      </c>
      <c r="K94" s="433">
        <f t="shared" si="52"/>
        <v>26873.004873584912</v>
      </c>
      <c r="L94" s="433">
        <f t="shared" si="52"/>
        <v>38607.882606930994</v>
      </c>
      <c r="M94" s="433">
        <f t="shared" si="52"/>
        <v>28275.72406874161</v>
      </c>
      <c r="N94" s="433">
        <f>SUM(N86:N93)</f>
        <v>334505.99999999994</v>
      </c>
    </row>
    <row r="95" spans="1:14" ht="12.75" customHeight="1">
      <c r="A95" s="61" t="s">
        <v>513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>
        <f>SUM(B95:M95)</f>
        <v>0</v>
      </c>
    </row>
    <row r="96" spans="1:14" ht="12.75" customHeight="1">
      <c r="A96" s="17" t="s">
        <v>632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>
        <f>SUM(B96:M96)</f>
        <v>0</v>
      </c>
    </row>
    <row r="97" spans="1:14" ht="12.75" customHeight="1">
      <c r="A97" s="89" t="s">
        <v>654</v>
      </c>
      <c r="B97" s="122">
        <f aca="true" t="shared" si="53" ref="B97:N97">B85+B94+B96+B95</f>
        <v>28275.214378840137</v>
      </c>
      <c r="C97" s="122">
        <f t="shared" si="53"/>
        <v>26317.665363914355</v>
      </c>
      <c r="D97" s="122">
        <f t="shared" si="53"/>
        <v>24914.94616875766</v>
      </c>
      <c r="E97" s="122">
        <f t="shared" si="53"/>
        <v>26873.004873584912</v>
      </c>
      <c r="F97" s="122">
        <f t="shared" si="53"/>
        <v>26873.004873584912</v>
      </c>
      <c r="G97" s="122">
        <f t="shared" si="53"/>
        <v>26873.004873584912</v>
      </c>
      <c r="H97" s="122">
        <f t="shared" si="53"/>
        <v>25473.81897614902</v>
      </c>
      <c r="I97" s="122">
        <f t="shared" si="53"/>
        <v>26873.004873584912</v>
      </c>
      <c r="J97" s="122">
        <f t="shared" si="53"/>
        <v>28275.72406874161</v>
      </c>
      <c r="K97" s="122">
        <f t="shared" si="53"/>
        <v>26873.004873584912</v>
      </c>
      <c r="L97" s="122">
        <f t="shared" si="53"/>
        <v>38607.882606930994</v>
      </c>
      <c r="M97" s="122">
        <f t="shared" si="53"/>
        <v>28275.72406874161</v>
      </c>
      <c r="N97" s="122">
        <f t="shared" si="53"/>
        <v>334505.99999999994</v>
      </c>
    </row>
    <row r="98" spans="1:14" ht="12.75" customHeight="1">
      <c r="A98" s="89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</row>
    <row r="99" spans="1:14" ht="12.75" customHeight="1">
      <c r="A99" s="89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</row>
    <row r="100" spans="1:14" ht="12.75" customHeight="1">
      <c r="A100" s="89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540" t="s">
        <v>1600</v>
      </c>
      <c r="M100" s="540"/>
      <c r="N100" s="540"/>
    </row>
    <row r="101" spans="1:14" ht="15.75">
      <c r="A101" s="521" t="s">
        <v>62</v>
      </c>
      <c r="B101" s="521"/>
      <c r="C101" s="521"/>
      <c r="D101" s="521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</row>
    <row r="102" spans="1:14" ht="15.75">
      <c r="A102" s="521" t="s">
        <v>1562</v>
      </c>
      <c r="B102" s="521"/>
      <c r="C102" s="521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</row>
    <row r="103" spans="1:14" ht="12.75" customHeight="1">
      <c r="A103" s="3"/>
      <c r="B103" s="430"/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</row>
    <row r="104" spans="1:14" ht="12.75" customHeight="1">
      <c r="A104" s="124" t="s">
        <v>1328</v>
      </c>
      <c r="B104" s="432" t="s">
        <v>626</v>
      </c>
      <c r="C104" s="432" t="s">
        <v>575</v>
      </c>
      <c r="D104" s="432" t="s">
        <v>576</v>
      </c>
      <c r="E104" s="432" t="s">
        <v>577</v>
      </c>
      <c r="F104" s="432" t="s">
        <v>578</v>
      </c>
      <c r="G104" s="432" t="s">
        <v>579</v>
      </c>
      <c r="H104" s="432" t="s">
        <v>580</v>
      </c>
      <c r="I104" s="432" t="s">
        <v>581</v>
      </c>
      <c r="J104" s="432" t="s">
        <v>582</v>
      </c>
      <c r="K104" s="432" t="s">
        <v>620</v>
      </c>
      <c r="L104" s="432" t="s">
        <v>621</v>
      </c>
      <c r="M104" s="432" t="s">
        <v>622</v>
      </c>
      <c r="N104" s="432" t="s">
        <v>1201</v>
      </c>
    </row>
    <row r="105" spans="1:14" ht="12.75" customHeight="1">
      <c r="A105" s="89" t="s">
        <v>623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7" t="s">
        <v>1126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>
        <f aca="true" t="shared" si="54" ref="N106:N112">SUM(B106:M106)</f>
        <v>0</v>
      </c>
    </row>
    <row r="107" spans="1:14" ht="12.75" customHeight="1">
      <c r="A107" s="17" t="s">
        <v>627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>
        <f t="shared" si="54"/>
        <v>0</v>
      </c>
    </row>
    <row r="108" spans="1:14" ht="12.75" customHeight="1">
      <c r="A108" s="17" t="s">
        <v>1254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>
        <f t="shared" si="54"/>
        <v>0</v>
      </c>
    </row>
    <row r="109" spans="1:14" ht="12.75" customHeight="1">
      <c r="A109" s="61" t="s">
        <v>1127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>
        <f t="shared" si="54"/>
        <v>0</v>
      </c>
    </row>
    <row r="110" spans="1:14" ht="12.75" customHeight="1">
      <c r="A110" s="61" t="s">
        <v>1128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>
        <f t="shared" si="54"/>
        <v>0</v>
      </c>
    </row>
    <row r="111" spans="1:14" ht="12.75" customHeight="1">
      <c r="A111" s="61" t="s">
        <v>1026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23">
        <f t="shared" si="54"/>
        <v>0</v>
      </c>
    </row>
    <row r="112" spans="1:14" ht="12.75" customHeight="1">
      <c r="A112" s="61" t="s">
        <v>1080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123">
        <f t="shared" si="54"/>
        <v>0</v>
      </c>
    </row>
    <row r="113" spans="1:14" ht="12.75" customHeight="1">
      <c r="A113" s="125" t="s">
        <v>628</v>
      </c>
      <c r="B113" s="433">
        <f aca="true" t="shared" si="55" ref="B113:N113">SUM(B106:B111)</f>
        <v>0</v>
      </c>
      <c r="C113" s="433">
        <f t="shared" si="55"/>
        <v>0</v>
      </c>
      <c r="D113" s="433">
        <f t="shared" si="55"/>
        <v>0</v>
      </c>
      <c r="E113" s="433">
        <f t="shared" si="55"/>
        <v>0</v>
      </c>
      <c r="F113" s="433">
        <f t="shared" si="55"/>
        <v>0</v>
      </c>
      <c r="G113" s="433">
        <f t="shared" si="55"/>
        <v>0</v>
      </c>
      <c r="H113" s="433">
        <f t="shared" si="55"/>
        <v>0</v>
      </c>
      <c r="I113" s="433">
        <f t="shared" si="55"/>
        <v>0</v>
      </c>
      <c r="J113" s="433">
        <f t="shared" si="55"/>
        <v>0</v>
      </c>
      <c r="K113" s="433">
        <f t="shared" si="55"/>
        <v>0</v>
      </c>
      <c r="L113" s="433">
        <f t="shared" si="55"/>
        <v>0</v>
      </c>
      <c r="M113" s="433">
        <f t="shared" si="55"/>
        <v>0</v>
      </c>
      <c r="N113" s="433">
        <f t="shared" si="55"/>
        <v>0</v>
      </c>
    </row>
    <row r="114" spans="1:14" ht="12.75" customHeight="1">
      <c r="A114" s="17" t="s">
        <v>4</v>
      </c>
      <c r="B114" s="123">
        <v>203.2258064516129</v>
      </c>
      <c r="C114" s="123">
        <v>169.35483870967744</v>
      </c>
      <c r="D114" s="123">
        <v>203.2258064516129</v>
      </c>
      <c r="E114" s="123">
        <v>169.35483870967744</v>
      </c>
      <c r="F114" s="123">
        <v>169.35483870967744</v>
      </c>
      <c r="G114" s="123">
        <v>169.35483870967744</v>
      </c>
      <c r="H114" s="123">
        <v>67.74193548387098</v>
      </c>
      <c r="I114" s="123">
        <v>67.74193548387098</v>
      </c>
      <c r="J114" s="123">
        <v>338.7096774193549</v>
      </c>
      <c r="K114" s="123">
        <v>169.35483870967744</v>
      </c>
      <c r="L114" s="123">
        <v>169.35483870967744</v>
      </c>
      <c r="M114" s="123">
        <v>203.2258064516129</v>
      </c>
      <c r="N114" s="123">
        <f aca="true" t="shared" si="56" ref="N114:N119">SUM(B114:M114)</f>
        <v>2100</v>
      </c>
    </row>
    <row r="115" spans="1:14" ht="12.75" customHeight="1">
      <c r="A115" s="17" t="s">
        <v>648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>
        <f t="shared" si="56"/>
        <v>0</v>
      </c>
    </row>
    <row r="116" spans="1:14" ht="12.75" customHeight="1">
      <c r="A116" s="17" t="s">
        <v>1740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>
        <f t="shared" si="56"/>
        <v>0</v>
      </c>
    </row>
    <row r="117" spans="1:14" ht="12.75" customHeight="1">
      <c r="A117" s="61" t="s">
        <v>1130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62">
        <f t="shared" si="56"/>
        <v>0</v>
      </c>
    </row>
    <row r="118" spans="1:14" ht="12.75" customHeight="1">
      <c r="A118" s="17" t="s">
        <v>835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>
        <f t="shared" si="56"/>
        <v>0</v>
      </c>
    </row>
    <row r="119" spans="1:14" ht="12.75" customHeight="1">
      <c r="A119" s="17" t="s">
        <v>1080</v>
      </c>
      <c r="B119" s="123">
        <v>9373.575129886727</v>
      </c>
      <c r="C119" s="123">
        <v>10681.676764647103</v>
      </c>
      <c r="D119" s="123">
        <v>9187.420280597304</v>
      </c>
      <c r="E119" s="123">
        <v>10322.624036128695</v>
      </c>
      <c r="F119" s="123">
        <v>10322.624036128695</v>
      </c>
      <c r="G119" s="123">
        <v>10668.055800619559</v>
      </c>
      <c r="H119" s="123">
        <v>13030.681721621137</v>
      </c>
      <c r="I119" s="123">
        <v>10225.955239027773</v>
      </c>
      <c r="J119" s="123">
        <v>10330.61223612865</v>
      </c>
      <c r="K119" s="123">
        <v>10487.713502794457</v>
      </c>
      <c r="L119" s="123">
        <v>17497.913132958398</v>
      </c>
      <c r="M119" s="123">
        <v>10419.1481194615</v>
      </c>
      <c r="N119" s="123">
        <f t="shared" si="56"/>
        <v>132548</v>
      </c>
    </row>
    <row r="120" spans="1:14" ht="12.75" customHeight="1">
      <c r="A120" s="125" t="s">
        <v>649</v>
      </c>
      <c r="B120" s="433">
        <f>SUM(B114:B119)</f>
        <v>9576.80093633834</v>
      </c>
      <c r="C120" s="433">
        <f aca="true" t="shared" si="57" ref="C120:M120">SUM(C114:C119)</f>
        <v>10851.031603356781</v>
      </c>
      <c r="D120" s="433">
        <f t="shared" si="57"/>
        <v>9390.646087048917</v>
      </c>
      <c r="E120" s="433">
        <f t="shared" si="57"/>
        <v>10491.978874838373</v>
      </c>
      <c r="F120" s="433">
        <f t="shared" si="57"/>
        <v>10491.978874838373</v>
      </c>
      <c r="G120" s="433">
        <f t="shared" si="57"/>
        <v>10837.410639329237</v>
      </c>
      <c r="H120" s="433">
        <f t="shared" si="57"/>
        <v>13098.423657105008</v>
      </c>
      <c r="I120" s="433">
        <f t="shared" si="57"/>
        <v>10293.697174511644</v>
      </c>
      <c r="J120" s="433">
        <f t="shared" si="57"/>
        <v>10669.321913548005</v>
      </c>
      <c r="K120" s="433">
        <f t="shared" si="57"/>
        <v>10657.068341504135</v>
      </c>
      <c r="L120" s="433">
        <f t="shared" si="57"/>
        <v>17667.267971668076</v>
      </c>
      <c r="M120" s="433">
        <f t="shared" si="57"/>
        <v>10622.373925913114</v>
      </c>
      <c r="N120" s="433">
        <f>SUM(N114:N119)</f>
        <v>134648</v>
      </c>
    </row>
    <row r="121" spans="1:14" ht="12.75" customHeight="1">
      <c r="A121" s="61" t="s">
        <v>1131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>
        <f>SUM(B121:M121)</f>
        <v>0</v>
      </c>
    </row>
    <row r="122" spans="1:14" ht="12.75" customHeight="1">
      <c r="A122" s="61" t="s">
        <v>650</v>
      </c>
      <c r="B122" s="62">
        <f>B113+B120+B121</f>
        <v>9576.80093633834</v>
      </c>
      <c r="C122" s="62">
        <f aca="true" t="shared" si="58" ref="C122:N122">C113+C120+C121</f>
        <v>10851.031603356781</v>
      </c>
      <c r="D122" s="62">
        <f t="shared" si="58"/>
        <v>9390.646087048917</v>
      </c>
      <c r="E122" s="62">
        <f t="shared" si="58"/>
        <v>10491.978874838373</v>
      </c>
      <c r="F122" s="62">
        <f t="shared" si="58"/>
        <v>10491.978874838373</v>
      </c>
      <c r="G122" s="62">
        <f t="shared" si="58"/>
        <v>10837.410639329237</v>
      </c>
      <c r="H122" s="62">
        <f t="shared" si="58"/>
        <v>13098.423657105008</v>
      </c>
      <c r="I122" s="62">
        <f t="shared" si="58"/>
        <v>10293.697174511644</v>
      </c>
      <c r="J122" s="62">
        <f t="shared" si="58"/>
        <v>10669.321913548005</v>
      </c>
      <c r="K122" s="62">
        <f t="shared" si="58"/>
        <v>10657.068341504135</v>
      </c>
      <c r="L122" s="62">
        <f t="shared" si="58"/>
        <v>17667.267971668076</v>
      </c>
      <c r="M122" s="62">
        <f t="shared" si="58"/>
        <v>10622.373925913114</v>
      </c>
      <c r="N122" s="62">
        <f t="shared" si="58"/>
        <v>134648</v>
      </c>
    </row>
    <row r="123" spans="1:14" ht="12.75" customHeight="1">
      <c r="A123" s="61" t="s">
        <v>1132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>
        <f>SUM(B123:M123)</f>
        <v>0</v>
      </c>
    </row>
    <row r="124" spans="1:14" ht="12.75" customHeight="1">
      <c r="A124" s="17" t="s">
        <v>1079</v>
      </c>
      <c r="B124" s="123"/>
      <c r="C124" s="123">
        <v>1391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62">
        <f>SUM(B124:M124)</f>
        <v>1391</v>
      </c>
    </row>
    <row r="125" spans="1:14" ht="12.75" customHeight="1">
      <c r="A125" s="89" t="s">
        <v>651</v>
      </c>
      <c r="B125" s="122">
        <f aca="true" t="shared" si="59" ref="B125:N125">B122+B124+B123</f>
        <v>9576.80093633834</v>
      </c>
      <c r="C125" s="122">
        <f t="shared" si="59"/>
        <v>12242.031603356781</v>
      </c>
      <c r="D125" s="122">
        <f t="shared" si="59"/>
        <v>9390.646087048917</v>
      </c>
      <c r="E125" s="122">
        <f t="shared" si="59"/>
        <v>10491.978874838373</v>
      </c>
      <c r="F125" s="122">
        <f t="shared" si="59"/>
        <v>10491.978874838373</v>
      </c>
      <c r="G125" s="122">
        <f t="shared" si="59"/>
        <v>10837.410639329237</v>
      </c>
      <c r="H125" s="122">
        <f t="shared" si="59"/>
        <v>13098.423657105008</v>
      </c>
      <c r="I125" s="122">
        <f t="shared" si="59"/>
        <v>10293.697174511644</v>
      </c>
      <c r="J125" s="122">
        <f t="shared" si="59"/>
        <v>10669.321913548005</v>
      </c>
      <c r="K125" s="122">
        <f t="shared" si="59"/>
        <v>10657.068341504135</v>
      </c>
      <c r="L125" s="122">
        <f t="shared" si="59"/>
        <v>17667.267971668076</v>
      </c>
      <c r="M125" s="122">
        <f t="shared" si="59"/>
        <v>10622.373925913114</v>
      </c>
      <c r="N125" s="122">
        <f t="shared" si="59"/>
        <v>136039</v>
      </c>
    </row>
    <row r="126" spans="1:14" ht="12.75" customHeight="1">
      <c r="A126" s="89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14" ht="12.75" customHeight="1">
      <c r="A127" s="89" t="s">
        <v>624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1:14" ht="12.75" customHeight="1">
      <c r="A128" s="61" t="s">
        <v>512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>
        <f aca="true" t="shared" si="60" ref="N128:N134">SUM(B128:M128)</f>
        <v>0</v>
      </c>
    </row>
    <row r="129" spans="1:14" ht="12.75" customHeight="1">
      <c r="A129" s="61" t="s">
        <v>1234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>
        <f t="shared" si="60"/>
        <v>0</v>
      </c>
    </row>
    <row r="130" spans="1:14" ht="12.75" customHeight="1">
      <c r="A130" s="61" t="s">
        <v>1599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>
        <f>SUM(B130:M130)</f>
        <v>0</v>
      </c>
    </row>
    <row r="131" spans="1:14" ht="12.75" customHeight="1">
      <c r="A131" s="61" t="s">
        <v>1133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62">
        <f>SUM(B131:M131)</f>
        <v>0</v>
      </c>
    </row>
    <row r="132" spans="1:14" ht="12.75" customHeight="1">
      <c r="A132" s="61" t="s">
        <v>1134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62">
        <f>SUM(B132:M132)</f>
        <v>0</v>
      </c>
    </row>
    <row r="133" spans="1:14" ht="12.75" customHeight="1">
      <c r="A133" s="61" t="s">
        <v>1135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62">
        <f>SUM(B133:M133)</f>
        <v>0</v>
      </c>
    </row>
    <row r="134" spans="1:14" ht="12.75" customHeight="1">
      <c r="A134" s="61" t="s">
        <v>1136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>
        <f t="shared" si="60"/>
        <v>0</v>
      </c>
    </row>
    <row r="135" spans="1:14" ht="12.75" customHeight="1">
      <c r="A135" s="125" t="s">
        <v>652</v>
      </c>
      <c r="B135" s="433">
        <f aca="true" t="shared" si="61" ref="B135:N135">SUM(B128:B134)</f>
        <v>0</v>
      </c>
      <c r="C135" s="433">
        <f t="shared" si="61"/>
        <v>0</v>
      </c>
      <c r="D135" s="433">
        <f t="shared" si="61"/>
        <v>0</v>
      </c>
      <c r="E135" s="433">
        <f t="shared" si="61"/>
        <v>0</v>
      </c>
      <c r="F135" s="433">
        <f t="shared" si="61"/>
        <v>0</v>
      </c>
      <c r="G135" s="433">
        <f t="shared" si="61"/>
        <v>0</v>
      </c>
      <c r="H135" s="433">
        <f t="shared" si="61"/>
        <v>0</v>
      </c>
      <c r="I135" s="433">
        <f t="shared" si="61"/>
        <v>0</v>
      </c>
      <c r="J135" s="433">
        <f t="shared" si="61"/>
        <v>0</v>
      </c>
      <c r="K135" s="433">
        <f t="shared" si="61"/>
        <v>0</v>
      </c>
      <c r="L135" s="433">
        <f t="shared" si="61"/>
        <v>0</v>
      </c>
      <c r="M135" s="433">
        <f t="shared" si="61"/>
        <v>0</v>
      </c>
      <c r="N135" s="433">
        <f t="shared" si="61"/>
        <v>0</v>
      </c>
    </row>
    <row r="136" spans="1:14" ht="12.75" customHeight="1">
      <c r="A136" s="17" t="s">
        <v>1137</v>
      </c>
      <c r="B136" s="123">
        <v>7677.075171682429</v>
      </c>
      <c r="C136" s="123">
        <v>6716.704507716626</v>
      </c>
      <c r="D136" s="123">
        <v>6716.704507716626</v>
      </c>
      <c r="E136" s="123">
        <v>7677.325224797503</v>
      </c>
      <c r="F136" s="123">
        <v>7677.325224797503</v>
      </c>
      <c r="G136" s="123">
        <v>7677.325224797503</v>
      </c>
      <c r="H136" s="123">
        <v>7677.325224797503</v>
      </c>
      <c r="I136" s="123">
        <v>7677.325224797503</v>
      </c>
      <c r="J136" s="123">
        <v>7677.325224797503</v>
      </c>
      <c r="K136" s="123">
        <v>7677.325224797503</v>
      </c>
      <c r="L136" s="123">
        <v>13433.914014504282</v>
      </c>
      <c r="M136" s="123">
        <v>7677.325224797503</v>
      </c>
      <c r="N136" s="123">
        <f aca="true" t="shared" si="62" ref="N136:N143">SUM(B136:M136)</f>
        <v>95962.99999999999</v>
      </c>
    </row>
    <row r="137" spans="1:14" ht="12.75" customHeight="1">
      <c r="A137" s="17" t="s">
        <v>1488</v>
      </c>
      <c r="B137" s="123">
        <v>1843.9284477570352</v>
      </c>
      <c r="C137" s="123">
        <v>1613.2605504033909</v>
      </c>
      <c r="D137" s="123">
        <v>1613.2605504033909</v>
      </c>
      <c r="E137" s="123">
        <v>1843.9885070950024</v>
      </c>
      <c r="F137" s="123">
        <v>1843.9885070950024</v>
      </c>
      <c r="G137" s="123">
        <v>1843.9885070950024</v>
      </c>
      <c r="H137" s="123">
        <v>1843.9885070950024</v>
      </c>
      <c r="I137" s="123">
        <v>1843.9885070950024</v>
      </c>
      <c r="J137" s="123">
        <v>1843.9885070950024</v>
      </c>
      <c r="K137" s="123">
        <v>1843.9885070950024</v>
      </c>
      <c r="L137" s="123">
        <v>3226.6423946761693</v>
      </c>
      <c r="M137" s="123">
        <v>1843.9885070950024</v>
      </c>
      <c r="N137" s="123">
        <f t="shared" si="62"/>
        <v>23049.000000000007</v>
      </c>
    </row>
    <row r="138" spans="1:14" ht="12.75" customHeight="1">
      <c r="A138" s="17" t="s">
        <v>1138</v>
      </c>
      <c r="B138" s="123">
        <v>1365.7550614005972</v>
      </c>
      <c r="C138" s="123">
        <v>1470.8131430467972</v>
      </c>
      <c r="D138" s="123">
        <v>1355.2492532359774</v>
      </c>
      <c r="E138" s="123">
        <v>1276.4556920013276</v>
      </c>
      <c r="F138" s="123">
        <v>1276.4556920013276</v>
      </c>
      <c r="G138" s="123">
        <v>1155.6388981081982</v>
      </c>
      <c r="H138" s="123">
        <v>1071.592432791238</v>
      </c>
      <c r="I138" s="123">
        <v>1061.086624626618</v>
      </c>
      <c r="J138" s="123">
        <v>1456.1050116163292</v>
      </c>
      <c r="K138" s="123">
        <v>1469.7625622303353</v>
      </c>
      <c r="L138" s="123">
        <v>1444.5486226352473</v>
      </c>
      <c r="M138" s="123">
        <v>1423.5370063060072</v>
      </c>
      <c r="N138" s="123">
        <f t="shared" si="62"/>
        <v>15827</v>
      </c>
    </row>
    <row r="139" spans="1:14" ht="12.75" customHeight="1">
      <c r="A139" s="17" t="s">
        <v>1139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>
        <f t="shared" si="62"/>
        <v>0</v>
      </c>
    </row>
    <row r="140" spans="1:14" ht="12.75" customHeight="1">
      <c r="A140" s="17" t="s">
        <v>1140</v>
      </c>
      <c r="N140" s="123">
        <f t="shared" si="62"/>
        <v>0</v>
      </c>
    </row>
    <row r="141" spans="1:14" ht="12.75" customHeight="1">
      <c r="A141" s="17" t="s">
        <v>1482</v>
      </c>
      <c r="C141" s="123"/>
      <c r="J141" s="123">
        <v>1200</v>
      </c>
      <c r="N141" s="123">
        <f t="shared" si="62"/>
        <v>1200</v>
      </c>
    </row>
    <row r="142" spans="1:14" ht="12.75" customHeight="1">
      <c r="A142" s="17" t="s">
        <v>93</v>
      </c>
      <c r="N142" s="123">
        <f t="shared" si="62"/>
        <v>0</v>
      </c>
    </row>
    <row r="143" spans="1:14" ht="12.75" customHeight="1">
      <c r="A143" s="17" t="s">
        <v>1078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>
        <f t="shared" si="62"/>
        <v>0</v>
      </c>
    </row>
    <row r="144" spans="1:14" ht="12.75" customHeight="1">
      <c r="A144" s="125" t="s">
        <v>653</v>
      </c>
      <c r="B144" s="433">
        <f>SUM(B135:B143)</f>
        <v>10886.758680840061</v>
      </c>
      <c r="C144" s="433">
        <f aca="true" t="shared" si="63" ref="C144:N144">SUM(C136:C143)</f>
        <v>9800.778201166813</v>
      </c>
      <c r="D144" s="433">
        <f t="shared" si="63"/>
        <v>9685.214311355994</v>
      </c>
      <c r="E144" s="433">
        <f t="shared" si="63"/>
        <v>10797.769423893833</v>
      </c>
      <c r="F144" s="433">
        <f t="shared" si="63"/>
        <v>10797.769423893833</v>
      </c>
      <c r="G144" s="433">
        <f t="shared" si="63"/>
        <v>10676.952630000704</v>
      </c>
      <c r="H144" s="433">
        <f t="shared" si="63"/>
        <v>10592.906164683744</v>
      </c>
      <c r="I144" s="433">
        <f t="shared" si="63"/>
        <v>10582.400356519123</v>
      </c>
      <c r="J144" s="433">
        <f t="shared" si="63"/>
        <v>12177.418743508835</v>
      </c>
      <c r="K144" s="433">
        <f t="shared" si="63"/>
        <v>10991.07629412284</v>
      </c>
      <c r="L144" s="433">
        <f t="shared" si="63"/>
        <v>18105.1050318157</v>
      </c>
      <c r="M144" s="433">
        <f t="shared" si="63"/>
        <v>10944.850738198513</v>
      </c>
      <c r="N144" s="433">
        <f t="shared" si="63"/>
        <v>136039</v>
      </c>
    </row>
    <row r="145" spans="1:14" ht="12.75" customHeight="1">
      <c r="A145" s="61" t="s">
        <v>513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>
        <f>SUM(B145:M145)</f>
        <v>0</v>
      </c>
    </row>
    <row r="146" spans="1:14" ht="12.75" customHeight="1">
      <c r="A146" s="17" t="s">
        <v>632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>
        <f>SUM(B146:M146)</f>
        <v>0</v>
      </c>
    </row>
    <row r="147" spans="1:14" ht="12.75" customHeight="1">
      <c r="A147" s="89" t="s">
        <v>654</v>
      </c>
      <c r="B147" s="122">
        <f aca="true" t="shared" si="64" ref="B147:N147">B135+B144+B146+B145</f>
        <v>10886.758680840061</v>
      </c>
      <c r="C147" s="122">
        <f t="shared" si="64"/>
        <v>9800.778201166813</v>
      </c>
      <c r="D147" s="122">
        <f t="shared" si="64"/>
        <v>9685.214311355994</v>
      </c>
      <c r="E147" s="122">
        <f t="shared" si="64"/>
        <v>10797.769423893833</v>
      </c>
      <c r="F147" s="122">
        <f t="shared" si="64"/>
        <v>10797.769423893833</v>
      </c>
      <c r="G147" s="122">
        <f t="shared" si="64"/>
        <v>10676.952630000704</v>
      </c>
      <c r="H147" s="122">
        <f t="shared" si="64"/>
        <v>10592.906164683744</v>
      </c>
      <c r="I147" s="122">
        <f t="shared" si="64"/>
        <v>10582.400356519123</v>
      </c>
      <c r="J147" s="122">
        <f t="shared" si="64"/>
        <v>12177.418743508835</v>
      </c>
      <c r="K147" s="122">
        <f t="shared" si="64"/>
        <v>10991.07629412284</v>
      </c>
      <c r="L147" s="122">
        <f t="shared" si="64"/>
        <v>18105.1050318157</v>
      </c>
      <c r="M147" s="122">
        <f t="shared" si="64"/>
        <v>10944.850738198513</v>
      </c>
      <c r="N147" s="122">
        <f t="shared" si="64"/>
        <v>136039</v>
      </c>
    </row>
    <row r="148" spans="1:14" ht="12.75" customHeight="1">
      <c r="A148" s="89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</row>
    <row r="149" spans="1:14" ht="12.75" customHeight="1">
      <c r="A149" s="89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540" t="s">
        <v>1601</v>
      </c>
      <c r="M149" s="540"/>
      <c r="N149" s="540"/>
    </row>
    <row r="150" spans="1:14" s="15" customFormat="1" ht="15">
      <c r="A150" s="521" t="s">
        <v>1313</v>
      </c>
      <c r="B150" s="521"/>
      <c r="C150" s="521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</row>
    <row r="151" spans="1:14" s="15" customFormat="1" ht="15">
      <c r="A151" s="521" t="s">
        <v>1562</v>
      </c>
      <c r="B151" s="521"/>
      <c r="C151" s="521"/>
      <c r="D151" s="521"/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</row>
    <row r="152" spans="1:14" ht="12.75" customHeight="1">
      <c r="A152" s="3"/>
      <c r="B152" s="430"/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</row>
    <row r="153" spans="1:14" ht="12.75" customHeight="1">
      <c r="A153" s="124" t="s">
        <v>1328</v>
      </c>
      <c r="B153" s="432" t="s">
        <v>626</v>
      </c>
      <c r="C153" s="432" t="s">
        <v>575</v>
      </c>
      <c r="D153" s="432" t="s">
        <v>576</v>
      </c>
      <c r="E153" s="432" t="s">
        <v>577</v>
      </c>
      <c r="F153" s="432" t="s">
        <v>578</v>
      </c>
      <c r="G153" s="432" t="s">
        <v>579</v>
      </c>
      <c r="H153" s="432" t="s">
        <v>580</v>
      </c>
      <c r="I153" s="432" t="s">
        <v>581</v>
      </c>
      <c r="J153" s="432" t="s">
        <v>582</v>
      </c>
      <c r="K153" s="432" t="s">
        <v>620</v>
      </c>
      <c r="L153" s="432" t="s">
        <v>621</v>
      </c>
      <c r="M153" s="432" t="s">
        <v>622</v>
      </c>
      <c r="N153" s="432" t="s">
        <v>1201</v>
      </c>
    </row>
    <row r="154" spans="1:14" ht="12.75" customHeight="1">
      <c r="A154" s="89" t="s">
        <v>623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</row>
    <row r="155" spans="1:14" ht="12.75" customHeight="1">
      <c r="A155" s="17" t="s">
        <v>1126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>
        <f aca="true" t="shared" si="65" ref="N155:N161">SUM(B155:M155)</f>
        <v>0</v>
      </c>
    </row>
    <row r="156" spans="1:14" ht="12.75" customHeight="1">
      <c r="A156" s="17" t="s">
        <v>627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>
        <f t="shared" si="65"/>
        <v>0</v>
      </c>
    </row>
    <row r="157" spans="1:14" ht="12.75" customHeight="1">
      <c r="A157" s="17" t="s">
        <v>1254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>
        <f t="shared" si="65"/>
        <v>0</v>
      </c>
    </row>
    <row r="158" spans="1:14" ht="12.75" customHeight="1">
      <c r="A158" s="61" t="s">
        <v>1127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>
        <f t="shared" si="65"/>
        <v>0</v>
      </c>
    </row>
    <row r="159" spans="1:14" ht="12.75" customHeight="1">
      <c r="A159" s="61" t="s">
        <v>1128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123">
        <f t="shared" si="65"/>
        <v>0</v>
      </c>
    </row>
    <row r="160" spans="1:14" ht="12.75" customHeight="1">
      <c r="A160" s="61" t="s">
        <v>1026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123">
        <f t="shared" si="65"/>
        <v>0</v>
      </c>
    </row>
    <row r="161" spans="1:14" ht="12.75" customHeight="1">
      <c r="A161" s="61" t="s">
        <v>1080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123">
        <f t="shared" si="65"/>
        <v>0</v>
      </c>
    </row>
    <row r="162" spans="1:14" ht="12.75" customHeight="1">
      <c r="A162" s="125" t="s">
        <v>628</v>
      </c>
      <c r="B162" s="433">
        <f>SUM(B155:B161)</f>
        <v>0</v>
      </c>
      <c r="C162" s="433">
        <f aca="true" t="shared" si="66" ref="C162:N162">SUM(C155:C161)</f>
        <v>0</v>
      </c>
      <c r="D162" s="433">
        <f t="shared" si="66"/>
        <v>0</v>
      </c>
      <c r="E162" s="433">
        <f t="shared" si="66"/>
        <v>0</v>
      </c>
      <c r="F162" s="433">
        <f t="shared" si="66"/>
        <v>0</v>
      </c>
      <c r="G162" s="433">
        <f t="shared" si="66"/>
        <v>0</v>
      </c>
      <c r="H162" s="433">
        <f t="shared" si="66"/>
        <v>0</v>
      </c>
      <c r="I162" s="433">
        <f t="shared" si="66"/>
        <v>0</v>
      </c>
      <c r="J162" s="433">
        <f t="shared" si="66"/>
        <v>0</v>
      </c>
      <c r="K162" s="433">
        <f t="shared" si="66"/>
        <v>0</v>
      </c>
      <c r="L162" s="433">
        <f t="shared" si="66"/>
        <v>0</v>
      </c>
      <c r="M162" s="433">
        <f t="shared" si="66"/>
        <v>0</v>
      </c>
      <c r="N162" s="433">
        <f t="shared" si="66"/>
        <v>0</v>
      </c>
    </row>
    <row r="163" spans="1:14" ht="12.75" customHeight="1">
      <c r="A163" s="17" t="s">
        <v>4</v>
      </c>
      <c r="B163" s="123">
        <v>144.03647059371926</v>
      </c>
      <c r="C163" s="123">
        <v>106.65224748169244</v>
      </c>
      <c r="D163" s="123">
        <v>106.65224748169244</v>
      </c>
      <c r="E163" s="123">
        <v>243.16712425825878</v>
      </c>
      <c r="F163" s="123">
        <v>106.65224748169244</v>
      </c>
      <c r="G163" s="123">
        <v>37.75713306825651</v>
      </c>
      <c r="H163" s="123">
        <v>37.75713306825651</v>
      </c>
      <c r="I163" s="123">
        <v>37.75713306825651</v>
      </c>
      <c r="J163" s="123">
        <v>192.9809023488666</v>
      </c>
      <c r="K163" s="123">
        <v>159.9783712225387</v>
      </c>
      <c r="L163" s="123">
        <v>159.9783712225387</v>
      </c>
      <c r="M163" s="123">
        <v>266.6306187042311</v>
      </c>
      <c r="N163" s="123">
        <f aca="true" t="shared" si="67" ref="N163:N168">SUM(B163:M163)</f>
        <v>1600</v>
      </c>
    </row>
    <row r="164" spans="1:14" ht="12.75" customHeight="1">
      <c r="A164" s="17" t="s">
        <v>648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>
        <f>SUM(B164:M164)</f>
        <v>0</v>
      </c>
    </row>
    <row r="165" spans="1:14" ht="12.75" customHeight="1">
      <c r="A165" s="17" t="s">
        <v>1740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>
        <f>SUM(B165:M165)</f>
        <v>0</v>
      </c>
    </row>
    <row r="166" spans="1:14" ht="12.75" customHeight="1">
      <c r="A166" s="61" t="s">
        <v>1130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>
        <f>SUM(B166:M166)</f>
        <v>0</v>
      </c>
    </row>
    <row r="167" spans="1:14" ht="12.75" customHeight="1">
      <c r="A167" s="17" t="s">
        <v>1129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>
        <f t="shared" si="67"/>
        <v>0</v>
      </c>
    </row>
    <row r="168" spans="1:14" ht="12.75" customHeight="1">
      <c r="A168" s="17" t="s">
        <v>1080</v>
      </c>
      <c r="B168" s="123">
        <v>18840.73702306166</v>
      </c>
      <c r="C168" s="123">
        <v>17006.043635856542</v>
      </c>
      <c r="D168" s="123">
        <v>18826.474446724173</v>
      </c>
      <c r="E168" s="123">
        <v>18895.962140851996</v>
      </c>
      <c r="F168" s="123">
        <v>19031.426371483863</v>
      </c>
      <c r="G168" s="123">
        <v>18930.479240170418</v>
      </c>
      <c r="H168" s="123">
        <v>18930.479240170418</v>
      </c>
      <c r="I168" s="123">
        <v>18930.479240170418</v>
      </c>
      <c r="J168" s="123">
        <v>18790.93629128485</v>
      </c>
      <c r="K168" s="123">
        <v>18823.684828246496</v>
      </c>
      <c r="L168" s="123">
        <v>29353.47839812557</v>
      </c>
      <c r="M168" s="123">
        <v>18718.819143853612</v>
      </c>
      <c r="N168" s="123">
        <f t="shared" si="67"/>
        <v>235079.00000000003</v>
      </c>
    </row>
    <row r="169" spans="1:14" ht="12.75" customHeight="1">
      <c r="A169" s="125" t="s">
        <v>649</v>
      </c>
      <c r="B169" s="433">
        <f>SUM(B163:B168)</f>
        <v>18984.773493655382</v>
      </c>
      <c r="C169" s="433">
        <f aca="true" t="shared" si="68" ref="C169:M169">SUM(C163:C168)</f>
        <v>17112.695883338234</v>
      </c>
      <c r="D169" s="433">
        <f t="shared" si="68"/>
        <v>18933.126694205865</v>
      </c>
      <c r="E169" s="433">
        <f t="shared" si="68"/>
        <v>19139.129265110256</v>
      </c>
      <c r="F169" s="433">
        <f t="shared" si="68"/>
        <v>19138.078618965556</v>
      </c>
      <c r="G169" s="433">
        <f t="shared" si="68"/>
        <v>18968.236373238673</v>
      </c>
      <c r="H169" s="433">
        <f t="shared" si="68"/>
        <v>18968.236373238673</v>
      </c>
      <c r="I169" s="433">
        <f t="shared" si="68"/>
        <v>18968.236373238673</v>
      </c>
      <c r="J169" s="433">
        <f t="shared" si="68"/>
        <v>18983.917193633715</v>
      </c>
      <c r="K169" s="433">
        <f t="shared" si="68"/>
        <v>18983.663199469036</v>
      </c>
      <c r="L169" s="433">
        <f t="shared" si="68"/>
        <v>29513.45676934811</v>
      </c>
      <c r="M169" s="433">
        <f t="shared" si="68"/>
        <v>18985.449762557844</v>
      </c>
      <c r="N169" s="433">
        <f>SUM(N163:N168)</f>
        <v>236679.00000000003</v>
      </c>
    </row>
    <row r="170" spans="1:14" ht="12.75" customHeight="1">
      <c r="A170" s="61" t="s">
        <v>1131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>
        <f>SUM(B170:M170)</f>
        <v>0</v>
      </c>
    </row>
    <row r="171" spans="1:14" ht="12.75" customHeight="1">
      <c r="A171" s="61" t="s">
        <v>650</v>
      </c>
      <c r="B171" s="62">
        <f>B162+B169+B170</f>
        <v>18984.773493655382</v>
      </c>
      <c r="C171" s="62">
        <f aca="true" t="shared" si="69" ref="C171:N171">C162+C169+C170</f>
        <v>17112.695883338234</v>
      </c>
      <c r="D171" s="62">
        <f t="shared" si="69"/>
        <v>18933.126694205865</v>
      </c>
      <c r="E171" s="62">
        <f t="shared" si="69"/>
        <v>19139.129265110256</v>
      </c>
      <c r="F171" s="62">
        <f t="shared" si="69"/>
        <v>19138.078618965556</v>
      </c>
      <c r="G171" s="62">
        <f t="shared" si="69"/>
        <v>18968.236373238673</v>
      </c>
      <c r="H171" s="62">
        <f t="shared" si="69"/>
        <v>18968.236373238673</v>
      </c>
      <c r="I171" s="62">
        <f t="shared" si="69"/>
        <v>18968.236373238673</v>
      </c>
      <c r="J171" s="62">
        <f t="shared" si="69"/>
        <v>18983.917193633715</v>
      </c>
      <c r="K171" s="62">
        <f t="shared" si="69"/>
        <v>18983.663199469036</v>
      </c>
      <c r="L171" s="62">
        <f t="shared" si="69"/>
        <v>29513.45676934811</v>
      </c>
      <c r="M171" s="62">
        <f t="shared" si="69"/>
        <v>18985.449762557844</v>
      </c>
      <c r="N171" s="62">
        <f t="shared" si="69"/>
        <v>236679.00000000003</v>
      </c>
    </row>
    <row r="172" spans="1:14" ht="12.75" customHeight="1">
      <c r="A172" s="61" t="s">
        <v>1132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>
        <f>SUM(B172:M172)</f>
        <v>0</v>
      </c>
    </row>
    <row r="173" spans="1:14" ht="12.75" customHeight="1">
      <c r="A173" s="17" t="s">
        <v>1079</v>
      </c>
      <c r="B173" s="123"/>
      <c r="C173" s="123">
        <v>1540</v>
      </c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62">
        <f>SUM(B173:M173)</f>
        <v>1540</v>
      </c>
    </row>
    <row r="174" spans="1:14" ht="12.75" customHeight="1">
      <c r="A174" s="89" t="s">
        <v>651</v>
      </c>
      <c r="B174" s="122">
        <f aca="true" t="shared" si="70" ref="B174:N174">B171+B173+B172</f>
        <v>18984.773493655382</v>
      </c>
      <c r="C174" s="122">
        <f t="shared" si="70"/>
        <v>18652.695883338234</v>
      </c>
      <c r="D174" s="122">
        <f t="shared" si="70"/>
        <v>18933.126694205865</v>
      </c>
      <c r="E174" s="122">
        <f t="shared" si="70"/>
        <v>19139.129265110256</v>
      </c>
      <c r="F174" s="122">
        <f t="shared" si="70"/>
        <v>19138.078618965556</v>
      </c>
      <c r="G174" s="122">
        <f t="shared" si="70"/>
        <v>18968.236373238673</v>
      </c>
      <c r="H174" s="122">
        <f t="shared" si="70"/>
        <v>18968.236373238673</v>
      </c>
      <c r="I174" s="122">
        <f t="shared" si="70"/>
        <v>18968.236373238673</v>
      </c>
      <c r="J174" s="122">
        <f t="shared" si="70"/>
        <v>18983.917193633715</v>
      </c>
      <c r="K174" s="122">
        <f t="shared" si="70"/>
        <v>18983.663199469036</v>
      </c>
      <c r="L174" s="122">
        <f t="shared" si="70"/>
        <v>29513.45676934811</v>
      </c>
      <c r="M174" s="122">
        <f t="shared" si="70"/>
        <v>18985.449762557844</v>
      </c>
      <c r="N174" s="122">
        <f t="shared" si="70"/>
        <v>238219.00000000003</v>
      </c>
    </row>
    <row r="175" spans="1:14" ht="12.75" customHeight="1">
      <c r="A175" s="89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</row>
    <row r="176" spans="1:14" ht="12.75" customHeight="1">
      <c r="A176" s="89" t="s">
        <v>624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</row>
    <row r="177" spans="1:14" ht="12.75" customHeight="1">
      <c r="A177" s="61" t="s">
        <v>512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>
        <f aca="true" t="shared" si="71" ref="N177:N183">SUM(B177:M177)</f>
        <v>0</v>
      </c>
    </row>
    <row r="178" spans="1:14" ht="12.75" customHeight="1">
      <c r="A178" s="61" t="s">
        <v>1234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>
        <f t="shared" si="71"/>
        <v>0</v>
      </c>
    </row>
    <row r="179" spans="1:14" ht="12.75" customHeight="1">
      <c r="A179" s="61" t="s">
        <v>1599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>
        <f t="shared" si="71"/>
        <v>0</v>
      </c>
    </row>
    <row r="180" spans="1:14" ht="12.75" customHeight="1">
      <c r="A180" s="61" t="s">
        <v>1133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>
        <f t="shared" si="71"/>
        <v>0</v>
      </c>
    </row>
    <row r="181" spans="1:14" ht="12.75" customHeight="1">
      <c r="A181" s="61" t="s">
        <v>1134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>
        <f t="shared" si="71"/>
        <v>0</v>
      </c>
    </row>
    <row r="182" spans="1:14" ht="12.75" customHeight="1">
      <c r="A182" s="61" t="s">
        <v>1135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>
        <f t="shared" si="71"/>
        <v>0</v>
      </c>
    </row>
    <row r="183" spans="1:14" ht="12.75" customHeight="1">
      <c r="A183" s="61" t="s">
        <v>1136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>
        <f t="shared" si="71"/>
        <v>0</v>
      </c>
    </row>
    <row r="184" spans="1:14" ht="12.75" customHeight="1">
      <c r="A184" s="125" t="s">
        <v>652</v>
      </c>
      <c r="B184" s="433">
        <f aca="true" t="shared" si="72" ref="B184:N184">SUM(B177:B183)</f>
        <v>0</v>
      </c>
      <c r="C184" s="433">
        <f t="shared" si="72"/>
        <v>0</v>
      </c>
      <c r="D184" s="433">
        <f t="shared" si="72"/>
        <v>0</v>
      </c>
      <c r="E184" s="433">
        <f t="shared" si="72"/>
        <v>0</v>
      </c>
      <c r="F184" s="433">
        <f t="shared" si="72"/>
        <v>0</v>
      </c>
      <c r="G184" s="433">
        <f t="shared" si="72"/>
        <v>0</v>
      </c>
      <c r="H184" s="433">
        <f t="shared" si="72"/>
        <v>0</v>
      </c>
      <c r="I184" s="433">
        <f t="shared" si="72"/>
        <v>0</v>
      </c>
      <c r="J184" s="433">
        <f t="shared" si="72"/>
        <v>0</v>
      </c>
      <c r="K184" s="433">
        <f t="shared" si="72"/>
        <v>0</v>
      </c>
      <c r="L184" s="433">
        <f t="shared" si="72"/>
        <v>0</v>
      </c>
      <c r="M184" s="433">
        <f t="shared" si="72"/>
        <v>0</v>
      </c>
      <c r="N184" s="433">
        <f t="shared" si="72"/>
        <v>0</v>
      </c>
    </row>
    <row r="185" spans="1:14" ht="12.75" customHeight="1">
      <c r="A185" s="17" t="s">
        <v>1137</v>
      </c>
      <c r="B185" s="123">
        <v>12832.946645549553</v>
      </c>
      <c r="C185" s="123">
        <v>12832.531729480237</v>
      </c>
      <c r="D185" s="123">
        <v>12832.531729480237</v>
      </c>
      <c r="E185" s="123">
        <v>12994.158198506486</v>
      </c>
      <c r="F185" s="123">
        <v>12994.158198506486</v>
      </c>
      <c r="G185" s="123">
        <v>12832.531729480237</v>
      </c>
      <c r="H185" s="123">
        <v>12832.531729480237</v>
      </c>
      <c r="I185" s="123">
        <v>12832.531729480237</v>
      </c>
      <c r="J185" s="123">
        <v>12832.531729480237</v>
      </c>
      <c r="K185" s="123">
        <v>12832.531729480237</v>
      </c>
      <c r="L185" s="123">
        <v>20954.48312159558</v>
      </c>
      <c r="M185" s="123">
        <v>12832.531729480237</v>
      </c>
      <c r="N185" s="123">
        <f aca="true" t="shared" si="73" ref="N185:N192">SUM(B185:M185)</f>
        <v>162436</v>
      </c>
    </row>
    <row r="186" spans="1:14" ht="12.75" customHeight="1">
      <c r="A186" s="17" t="s">
        <v>1488</v>
      </c>
      <c r="B186" s="123">
        <v>3070.524048421185</v>
      </c>
      <c r="C186" s="123">
        <v>3032.6936092414694</v>
      </c>
      <c r="D186" s="123">
        <v>3032.6936092414694</v>
      </c>
      <c r="E186" s="123">
        <v>3070.6435292700617</v>
      </c>
      <c r="F186" s="123">
        <v>3070.6435292700617</v>
      </c>
      <c r="G186" s="123">
        <v>3070.6435292700617</v>
      </c>
      <c r="H186" s="123">
        <v>3070.6435292700617</v>
      </c>
      <c r="I186" s="123">
        <v>3070.6435292700617</v>
      </c>
      <c r="J186" s="123">
        <v>3070.6435292700617</v>
      </c>
      <c r="K186" s="123">
        <v>3070.6435292700617</v>
      </c>
      <c r="L186" s="123">
        <v>5170.940498935385</v>
      </c>
      <c r="M186" s="123">
        <v>3070.6435292700617</v>
      </c>
      <c r="N186" s="123">
        <f t="shared" si="73"/>
        <v>38872.00000000001</v>
      </c>
    </row>
    <row r="187" spans="1:14" ht="12.75" customHeight="1">
      <c r="A187" s="17" t="s">
        <v>1138</v>
      </c>
      <c r="B187" s="123">
        <v>2973.9239362676276</v>
      </c>
      <c r="C187" s="123">
        <v>2972.8369757646055</v>
      </c>
      <c r="D187" s="123">
        <v>2967.402173249497</v>
      </c>
      <c r="E187" s="123">
        <v>2967.402173249497</v>
      </c>
      <c r="F187" s="123">
        <v>2967.402173249497</v>
      </c>
      <c r="G187" s="123">
        <v>2956.5325682192793</v>
      </c>
      <c r="H187" s="123">
        <v>2956.5325682192793</v>
      </c>
      <c r="I187" s="123">
        <v>2956.5325682192793</v>
      </c>
      <c r="J187" s="123">
        <v>2972.8369757646055</v>
      </c>
      <c r="K187" s="123">
        <v>2972.8369757646055</v>
      </c>
      <c r="L187" s="123">
        <v>2972.8369757646055</v>
      </c>
      <c r="M187" s="123">
        <v>2973.9239362676276</v>
      </c>
      <c r="N187" s="123">
        <f t="shared" si="73"/>
        <v>35611.00000000001</v>
      </c>
    </row>
    <row r="188" spans="1:14" ht="12.75" customHeight="1">
      <c r="A188" s="17" t="s">
        <v>1139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>
        <f t="shared" si="73"/>
        <v>0</v>
      </c>
    </row>
    <row r="189" spans="1:14" ht="12.75" customHeight="1">
      <c r="A189" s="17" t="s">
        <v>1140</v>
      </c>
      <c r="N189" s="123">
        <f t="shared" si="73"/>
        <v>0</v>
      </c>
    </row>
    <row r="190" spans="1:14" ht="12.75" customHeight="1">
      <c r="A190" s="17" t="s">
        <v>1482</v>
      </c>
      <c r="J190" s="123">
        <v>1300</v>
      </c>
      <c r="N190" s="123">
        <f t="shared" si="73"/>
        <v>1300</v>
      </c>
    </row>
    <row r="191" spans="1:14" ht="12.75" customHeight="1">
      <c r="A191" s="17" t="s">
        <v>93</v>
      </c>
      <c r="N191" s="123">
        <f t="shared" si="73"/>
        <v>0</v>
      </c>
    </row>
    <row r="192" spans="1:14" ht="12.75" customHeight="1">
      <c r="A192" s="17" t="s">
        <v>1078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>
        <f t="shared" si="73"/>
        <v>0</v>
      </c>
    </row>
    <row r="193" spans="1:14" ht="12.75" customHeight="1">
      <c r="A193" s="125" t="s">
        <v>653</v>
      </c>
      <c r="B193" s="433">
        <f aca="true" t="shared" si="74" ref="B193:N193">SUM(B185:B192)</f>
        <v>18877.394630238367</v>
      </c>
      <c r="C193" s="433">
        <f t="shared" si="74"/>
        <v>18838.062314486313</v>
      </c>
      <c r="D193" s="433">
        <f t="shared" si="74"/>
        <v>18832.627511971205</v>
      </c>
      <c r="E193" s="433">
        <f t="shared" si="74"/>
        <v>19032.203901026045</v>
      </c>
      <c r="F193" s="433">
        <f t="shared" si="74"/>
        <v>19032.203901026045</v>
      </c>
      <c r="G193" s="433">
        <f t="shared" si="74"/>
        <v>18859.707826969578</v>
      </c>
      <c r="H193" s="433">
        <f t="shared" si="74"/>
        <v>18859.707826969578</v>
      </c>
      <c r="I193" s="433">
        <f t="shared" si="74"/>
        <v>18859.707826969578</v>
      </c>
      <c r="J193" s="433">
        <f t="shared" si="74"/>
        <v>20176.012234514907</v>
      </c>
      <c r="K193" s="433">
        <f t="shared" si="74"/>
        <v>18876.012234514907</v>
      </c>
      <c r="L193" s="433">
        <f t="shared" si="74"/>
        <v>29098.26059629557</v>
      </c>
      <c r="M193" s="433">
        <f t="shared" si="74"/>
        <v>18877.099195017927</v>
      </c>
      <c r="N193" s="433">
        <f t="shared" si="74"/>
        <v>238219</v>
      </c>
    </row>
    <row r="194" spans="1:14" ht="12.75" customHeight="1">
      <c r="A194" s="61" t="s">
        <v>513</v>
      </c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>
        <f>SUM(B194:M194)</f>
        <v>0</v>
      </c>
    </row>
    <row r="195" spans="1:14" ht="12.75" customHeight="1">
      <c r="A195" s="17" t="s">
        <v>632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>
        <f>SUM(B195:M195)</f>
        <v>0</v>
      </c>
    </row>
    <row r="196" spans="1:14" ht="12.75" customHeight="1">
      <c r="A196" s="89" t="s">
        <v>654</v>
      </c>
      <c r="B196" s="122">
        <f aca="true" t="shared" si="75" ref="B196:N196">B184+B193+B195+B194</f>
        <v>18877.394630238367</v>
      </c>
      <c r="C196" s="122">
        <f t="shared" si="75"/>
        <v>18838.062314486313</v>
      </c>
      <c r="D196" s="122">
        <f t="shared" si="75"/>
        <v>18832.627511971205</v>
      </c>
      <c r="E196" s="122">
        <f t="shared" si="75"/>
        <v>19032.203901026045</v>
      </c>
      <c r="F196" s="122">
        <f t="shared" si="75"/>
        <v>19032.203901026045</v>
      </c>
      <c r="G196" s="122">
        <f t="shared" si="75"/>
        <v>18859.707826969578</v>
      </c>
      <c r="H196" s="122">
        <f t="shared" si="75"/>
        <v>18859.707826969578</v>
      </c>
      <c r="I196" s="122">
        <f t="shared" si="75"/>
        <v>18859.707826969578</v>
      </c>
      <c r="J196" s="122">
        <f t="shared" si="75"/>
        <v>20176.012234514907</v>
      </c>
      <c r="K196" s="122">
        <f t="shared" si="75"/>
        <v>18876.012234514907</v>
      </c>
      <c r="L196" s="122">
        <f t="shared" si="75"/>
        <v>29098.26059629557</v>
      </c>
      <c r="M196" s="122">
        <f t="shared" si="75"/>
        <v>18877.099195017927</v>
      </c>
      <c r="N196" s="122">
        <f t="shared" si="75"/>
        <v>238219</v>
      </c>
    </row>
    <row r="197" spans="1:14" ht="12.75" customHeight="1">
      <c r="A197" s="89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</row>
    <row r="198" spans="1:14" ht="12.75" customHeight="1">
      <c r="A198" s="89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540" t="s">
        <v>1602</v>
      </c>
      <c r="M198" s="540"/>
      <c r="N198" s="540"/>
    </row>
    <row r="199" spans="1:14" s="15" customFormat="1" ht="15">
      <c r="A199" s="521" t="s">
        <v>268</v>
      </c>
      <c r="B199" s="521"/>
      <c r="C199" s="521"/>
      <c r="D199" s="521"/>
      <c r="E199" s="521"/>
      <c r="F199" s="521"/>
      <c r="G199" s="521"/>
      <c r="H199" s="521"/>
      <c r="I199" s="521"/>
      <c r="J199" s="521"/>
      <c r="K199" s="521"/>
      <c r="L199" s="521"/>
      <c r="M199" s="521"/>
      <c r="N199" s="521"/>
    </row>
    <row r="200" spans="1:14" s="15" customFormat="1" ht="15">
      <c r="A200" s="521" t="s">
        <v>1562</v>
      </c>
      <c r="B200" s="521"/>
      <c r="C200" s="521"/>
      <c r="D200" s="521"/>
      <c r="E200" s="521"/>
      <c r="F200" s="521"/>
      <c r="G200" s="521"/>
      <c r="H200" s="521"/>
      <c r="I200" s="521"/>
      <c r="J200" s="521"/>
      <c r="K200" s="521"/>
      <c r="L200" s="521"/>
      <c r="M200" s="521"/>
      <c r="N200" s="521"/>
    </row>
    <row r="201" spans="1:14" ht="12.75" customHeight="1">
      <c r="A201" s="3"/>
      <c r="B201" s="430"/>
      <c r="C201" s="430"/>
      <c r="D201" s="430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</row>
    <row r="202" spans="1:14" ht="12.75" customHeight="1">
      <c r="A202" s="124" t="s">
        <v>1328</v>
      </c>
      <c r="B202" s="432" t="s">
        <v>626</v>
      </c>
      <c r="C202" s="432" t="s">
        <v>575</v>
      </c>
      <c r="D202" s="432" t="s">
        <v>576</v>
      </c>
      <c r="E202" s="432" t="s">
        <v>577</v>
      </c>
      <c r="F202" s="432" t="s">
        <v>578</v>
      </c>
      <c r="G202" s="432" t="s">
        <v>579</v>
      </c>
      <c r="H202" s="432" t="s">
        <v>580</v>
      </c>
      <c r="I202" s="432" t="s">
        <v>581</v>
      </c>
      <c r="J202" s="432" t="s">
        <v>582</v>
      </c>
      <c r="K202" s="432" t="s">
        <v>620</v>
      </c>
      <c r="L202" s="432" t="s">
        <v>621</v>
      </c>
      <c r="M202" s="432" t="s">
        <v>622</v>
      </c>
      <c r="N202" s="432" t="s">
        <v>1201</v>
      </c>
    </row>
    <row r="203" spans="1:14" ht="12.75" customHeight="1">
      <c r="A203" s="89" t="s">
        <v>623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1:14" ht="12.75" customHeight="1">
      <c r="A204" s="17" t="s">
        <v>1126</v>
      </c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>
        <f aca="true" t="shared" si="76" ref="N204:N210">SUM(B204:M204)</f>
        <v>0</v>
      </c>
    </row>
    <row r="205" spans="1:14" ht="12.75" customHeight="1">
      <c r="A205" s="17" t="s">
        <v>627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>
        <f t="shared" si="76"/>
        <v>0</v>
      </c>
    </row>
    <row r="206" spans="1:14" ht="12.75" customHeight="1">
      <c r="A206" s="17" t="s">
        <v>1254</v>
      </c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>
        <f t="shared" si="76"/>
        <v>0</v>
      </c>
    </row>
    <row r="207" spans="1:14" ht="12.75" customHeight="1">
      <c r="A207" s="61" t="s">
        <v>1127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>
        <f t="shared" si="76"/>
        <v>0</v>
      </c>
    </row>
    <row r="208" spans="1:14" ht="12.75" customHeight="1">
      <c r="A208" s="61" t="s">
        <v>1128</v>
      </c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123">
        <f t="shared" si="76"/>
        <v>0</v>
      </c>
    </row>
    <row r="209" spans="1:14" ht="12.75" customHeight="1">
      <c r="A209" s="61" t="s">
        <v>1026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123">
        <f t="shared" si="76"/>
        <v>0</v>
      </c>
    </row>
    <row r="210" spans="1:14" ht="12.75" customHeight="1">
      <c r="A210" s="61" t="s">
        <v>1080</v>
      </c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123">
        <f t="shared" si="76"/>
        <v>0</v>
      </c>
    </row>
    <row r="211" spans="1:14" ht="12.75" customHeight="1">
      <c r="A211" s="125" t="s">
        <v>628</v>
      </c>
      <c r="B211" s="433">
        <f>SUM(B204:B209)</f>
        <v>0</v>
      </c>
      <c r="C211" s="433">
        <f aca="true" t="shared" si="77" ref="C211:N211">SUM(C204:C209)</f>
        <v>0</v>
      </c>
      <c r="D211" s="433">
        <f t="shared" si="77"/>
        <v>0</v>
      </c>
      <c r="E211" s="433">
        <f t="shared" si="77"/>
        <v>0</v>
      </c>
      <c r="F211" s="433">
        <f t="shared" si="77"/>
        <v>0</v>
      </c>
      <c r="G211" s="433">
        <f t="shared" si="77"/>
        <v>0</v>
      </c>
      <c r="H211" s="433">
        <f t="shared" si="77"/>
        <v>0</v>
      </c>
      <c r="I211" s="433">
        <f t="shared" si="77"/>
        <v>0</v>
      </c>
      <c r="J211" s="433">
        <f t="shared" si="77"/>
        <v>0</v>
      </c>
      <c r="K211" s="433">
        <f t="shared" si="77"/>
        <v>0</v>
      </c>
      <c r="L211" s="433">
        <f t="shared" si="77"/>
        <v>0</v>
      </c>
      <c r="M211" s="433">
        <f t="shared" si="77"/>
        <v>0</v>
      </c>
      <c r="N211" s="433">
        <f t="shared" si="77"/>
        <v>0</v>
      </c>
    </row>
    <row r="212" spans="1:14" ht="12.75" customHeight="1">
      <c r="A212" s="17" t="s">
        <v>4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>
        <f aca="true" t="shared" si="78" ref="N212:N217">SUM(B212:M212)</f>
        <v>0</v>
      </c>
    </row>
    <row r="213" spans="1:14" ht="12.75" customHeight="1">
      <c r="A213" s="17" t="s">
        <v>648</v>
      </c>
      <c r="N213" s="123">
        <f t="shared" si="78"/>
        <v>0</v>
      </c>
    </row>
    <row r="214" spans="1:14" ht="12.75" customHeight="1">
      <c r="A214" s="17" t="s">
        <v>1740</v>
      </c>
      <c r="N214" s="123">
        <f t="shared" si="78"/>
        <v>0</v>
      </c>
    </row>
    <row r="215" spans="1:14" ht="12.75" customHeight="1">
      <c r="A215" s="61" t="s">
        <v>1130</v>
      </c>
      <c r="N215" s="123">
        <f t="shared" si="78"/>
        <v>0</v>
      </c>
    </row>
    <row r="216" spans="1:14" ht="12.75" customHeight="1">
      <c r="A216" s="17" t="s">
        <v>1129</v>
      </c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>
        <f t="shared" si="78"/>
        <v>0</v>
      </c>
    </row>
    <row r="217" spans="1:14" ht="12.75" customHeight="1">
      <c r="A217" s="17" t="s">
        <v>1080</v>
      </c>
      <c r="B217" s="123">
        <v>8067.291606299288</v>
      </c>
      <c r="C217" s="123">
        <v>7131.294651071105</v>
      </c>
      <c r="D217" s="123">
        <v>7572.260291884323</v>
      </c>
      <c r="E217" s="123">
        <v>7898.756630584632</v>
      </c>
      <c r="F217" s="123">
        <v>7898.756630584632</v>
      </c>
      <c r="G217" s="123">
        <v>7898.756630584632</v>
      </c>
      <c r="H217" s="123">
        <v>7732.942574638086</v>
      </c>
      <c r="I217" s="123">
        <v>7732.942574638086</v>
      </c>
      <c r="J217" s="123">
        <v>7898.756630584632</v>
      </c>
      <c r="K217" s="123">
        <v>7903.591910454124</v>
      </c>
      <c r="L217" s="123">
        <v>12641.321687429563</v>
      </c>
      <c r="M217" s="123">
        <v>8067.32818124689</v>
      </c>
      <c r="N217" s="123">
        <f t="shared" si="78"/>
        <v>98444</v>
      </c>
    </row>
    <row r="218" spans="1:14" ht="12.75" customHeight="1">
      <c r="A218" s="125" t="s">
        <v>649</v>
      </c>
      <c r="B218" s="433">
        <f>SUM(B212:B217)</f>
        <v>8067.291606299288</v>
      </c>
      <c r="C218" s="433">
        <f aca="true" t="shared" si="79" ref="C218:M218">SUM(C212:C217)</f>
        <v>7131.294651071105</v>
      </c>
      <c r="D218" s="433">
        <f t="shared" si="79"/>
        <v>7572.260291884323</v>
      </c>
      <c r="E218" s="433">
        <f t="shared" si="79"/>
        <v>7898.756630584632</v>
      </c>
      <c r="F218" s="433">
        <f t="shared" si="79"/>
        <v>7898.756630584632</v>
      </c>
      <c r="G218" s="433">
        <f t="shared" si="79"/>
        <v>7898.756630584632</v>
      </c>
      <c r="H218" s="433">
        <f t="shared" si="79"/>
        <v>7732.942574638086</v>
      </c>
      <c r="I218" s="433">
        <f t="shared" si="79"/>
        <v>7732.942574638086</v>
      </c>
      <c r="J218" s="433">
        <f t="shared" si="79"/>
        <v>7898.756630584632</v>
      </c>
      <c r="K218" s="433">
        <f t="shared" si="79"/>
        <v>7903.591910454124</v>
      </c>
      <c r="L218" s="433">
        <f t="shared" si="79"/>
        <v>12641.321687429563</v>
      </c>
      <c r="M218" s="433">
        <f t="shared" si="79"/>
        <v>8067.32818124689</v>
      </c>
      <c r="N218" s="433">
        <f>SUM(N212:N217)</f>
        <v>98444</v>
      </c>
    </row>
    <row r="219" spans="1:14" ht="12.75" customHeight="1">
      <c r="A219" s="61" t="s">
        <v>1131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>
        <f>SUM(B219:M219)</f>
        <v>0</v>
      </c>
    </row>
    <row r="220" spans="1:14" ht="12.75" customHeight="1">
      <c r="A220" s="61" t="s">
        <v>650</v>
      </c>
      <c r="B220" s="62">
        <f>B211+B218+B219</f>
        <v>8067.291606299288</v>
      </c>
      <c r="C220" s="62">
        <f aca="true" t="shared" si="80" ref="C220:N220">C211+C218+C219</f>
        <v>7131.294651071105</v>
      </c>
      <c r="D220" s="62">
        <f t="shared" si="80"/>
        <v>7572.260291884323</v>
      </c>
      <c r="E220" s="62">
        <f t="shared" si="80"/>
        <v>7898.756630584632</v>
      </c>
      <c r="F220" s="62">
        <f t="shared" si="80"/>
        <v>7898.756630584632</v>
      </c>
      <c r="G220" s="62">
        <f t="shared" si="80"/>
        <v>7898.756630584632</v>
      </c>
      <c r="H220" s="62">
        <f t="shared" si="80"/>
        <v>7732.942574638086</v>
      </c>
      <c r="I220" s="62">
        <f t="shared" si="80"/>
        <v>7732.942574638086</v>
      </c>
      <c r="J220" s="62">
        <f t="shared" si="80"/>
        <v>7898.756630584632</v>
      </c>
      <c r="K220" s="62">
        <f t="shared" si="80"/>
        <v>7903.591910454124</v>
      </c>
      <c r="L220" s="62">
        <f t="shared" si="80"/>
        <v>12641.321687429563</v>
      </c>
      <c r="M220" s="62">
        <f t="shared" si="80"/>
        <v>8067.32818124689</v>
      </c>
      <c r="N220" s="62">
        <f t="shared" si="80"/>
        <v>98444</v>
      </c>
    </row>
    <row r="221" spans="1:14" ht="12.75" customHeight="1">
      <c r="A221" s="61" t="s">
        <v>1132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>
        <f>SUM(B221:M221)</f>
        <v>0</v>
      </c>
    </row>
    <row r="222" spans="1:14" ht="12.75" customHeight="1">
      <c r="A222" s="17" t="s">
        <v>1079</v>
      </c>
      <c r="B222" s="123"/>
      <c r="C222" s="123">
        <v>325</v>
      </c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62">
        <f>SUM(B222:M222)</f>
        <v>325</v>
      </c>
    </row>
    <row r="223" spans="1:14" ht="12.75" customHeight="1">
      <c r="A223" s="89" t="s">
        <v>651</v>
      </c>
      <c r="B223" s="122">
        <f aca="true" t="shared" si="81" ref="B223:N223">B220+B222+B221</f>
        <v>8067.291606299288</v>
      </c>
      <c r="C223" s="122">
        <f t="shared" si="81"/>
        <v>7456.294651071105</v>
      </c>
      <c r="D223" s="122">
        <f t="shared" si="81"/>
        <v>7572.260291884323</v>
      </c>
      <c r="E223" s="122">
        <f t="shared" si="81"/>
        <v>7898.756630584632</v>
      </c>
      <c r="F223" s="122">
        <f t="shared" si="81"/>
        <v>7898.756630584632</v>
      </c>
      <c r="G223" s="122">
        <f t="shared" si="81"/>
        <v>7898.756630584632</v>
      </c>
      <c r="H223" s="122">
        <f t="shared" si="81"/>
        <v>7732.942574638086</v>
      </c>
      <c r="I223" s="122">
        <f t="shared" si="81"/>
        <v>7732.942574638086</v>
      </c>
      <c r="J223" s="122">
        <f t="shared" si="81"/>
        <v>7898.756630584632</v>
      </c>
      <c r="K223" s="122">
        <f t="shared" si="81"/>
        <v>7903.591910454124</v>
      </c>
      <c r="L223" s="122">
        <f t="shared" si="81"/>
        <v>12641.321687429563</v>
      </c>
      <c r="M223" s="122">
        <f t="shared" si="81"/>
        <v>8067.32818124689</v>
      </c>
      <c r="N223" s="122">
        <f t="shared" si="81"/>
        <v>98769</v>
      </c>
    </row>
    <row r="224" spans="1:14" ht="12.75" customHeight="1">
      <c r="A224" s="89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</row>
    <row r="225" spans="1:14" ht="12.75" customHeight="1">
      <c r="A225" s="89" t="s">
        <v>624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</row>
    <row r="226" spans="1:14" ht="12.75" customHeight="1">
      <c r="A226" s="61" t="s">
        <v>512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>
        <f aca="true" t="shared" si="82" ref="N226:N232">SUM(B226:M226)</f>
        <v>0</v>
      </c>
    </row>
    <row r="227" spans="1:14" ht="12.75" customHeight="1">
      <c r="A227" s="61" t="s">
        <v>1234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>
        <f t="shared" si="82"/>
        <v>0</v>
      </c>
    </row>
    <row r="228" spans="1:14" ht="12.75" customHeight="1">
      <c r="A228" s="61" t="s">
        <v>1599</v>
      </c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>
        <f t="shared" si="82"/>
        <v>0</v>
      </c>
    </row>
    <row r="229" spans="1:14" ht="12.75" customHeight="1">
      <c r="A229" s="61" t="s">
        <v>1133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>
        <f t="shared" si="82"/>
        <v>0</v>
      </c>
    </row>
    <row r="230" spans="1:14" ht="12.75" customHeight="1">
      <c r="A230" s="61" t="s">
        <v>1134</v>
      </c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>
        <f t="shared" si="82"/>
        <v>0</v>
      </c>
    </row>
    <row r="231" spans="1:14" ht="12.75" customHeight="1">
      <c r="A231" s="61" t="s">
        <v>1135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>
        <f t="shared" si="82"/>
        <v>0</v>
      </c>
    </row>
    <row r="232" spans="1:14" ht="12.75" customHeight="1">
      <c r="A232" s="61" t="s">
        <v>1136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>
        <f t="shared" si="82"/>
        <v>0</v>
      </c>
    </row>
    <row r="233" spans="1:14" ht="12.75" customHeight="1">
      <c r="A233" s="125" t="s">
        <v>652</v>
      </c>
      <c r="B233" s="433">
        <f aca="true" t="shared" si="83" ref="B233:N233">SUM(B226:B232)</f>
        <v>0</v>
      </c>
      <c r="C233" s="433">
        <f t="shared" si="83"/>
        <v>0</v>
      </c>
      <c r="D233" s="433">
        <f t="shared" si="83"/>
        <v>0</v>
      </c>
      <c r="E233" s="433">
        <f t="shared" si="83"/>
        <v>0</v>
      </c>
      <c r="F233" s="433">
        <f t="shared" si="83"/>
        <v>0</v>
      </c>
      <c r="G233" s="433">
        <f t="shared" si="83"/>
        <v>0</v>
      </c>
      <c r="H233" s="433">
        <f t="shared" si="83"/>
        <v>0</v>
      </c>
      <c r="I233" s="433">
        <f t="shared" si="83"/>
        <v>0</v>
      </c>
      <c r="J233" s="433">
        <f t="shared" si="83"/>
        <v>0</v>
      </c>
      <c r="K233" s="433">
        <f t="shared" si="83"/>
        <v>0</v>
      </c>
      <c r="L233" s="433">
        <f t="shared" si="83"/>
        <v>0</v>
      </c>
      <c r="M233" s="433">
        <f t="shared" si="83"/>
        <v>0</v>
      </c>
      <c r="N233" s="433">
        <f t="shared" si="83"/>
        <v>0</v>
      </c>
    </row>
    <row r="234" spans="1:14" ht="12.75" customHeight="1">
      <c r="A234" s="17" t="s">
        <v>1137</v>
      </c>
      <c r="B234" s="123">
        <v>5383.070934553576</v>
      </c>
      <c r="C234" s="123">
        <v>5130.700233467041</v>
      </c>
      <c r="D234" s="123">
        <v>5130.700233467041</v>
      </c>
      <c r="E234" s="123">
        <v>5383.4694989404825</v>
      </c>
      <c r="F234" s="123">
        <v>5383.4694989404825</v>
      </c>
      <c r="G234" s="123">
        <v>5383.4694989404825</v>
      </c>
      <c r="H234" s="123">
        <v>5383.4694989404825</v>
      </c>
      <c r="I234" s="123">
        <v>5383.4694989404825</v>
      </c>
      <c r="J234" s="123">
        <v>5383.4694989404825</v>
      </c>
      <c r="K234" s="123">
        <v>5383.4694989404825</v>
      </c>
      <c r="L234" s="123">
        <v>8774.772606988483</v>
      </c>
      <c r="M234" s="123">
        <v>5383.4694989404825</v>
      </c>
      <c r="N234" s="123">
        <f aca="true" t="shared" si="84" ref="N234:N241">SUM(B234:M234)</f>
        <v>67487</v>
      </c>
    </row>
    <row r="235" spans="1:14" ht="12.75" customHeight="1">
      <c r="A235" s="17" t="s">
        <v>1488</v>
      </c>
      <c r="B235" s="123">
        <v>1244.0168473607514</v>
      </c>
      <c r="C235" s="123">
        <v>1180.3246422510806</v>
      </c>
      <c r="D235" s="123">
        <v>1180.3246422510806</v>
      </c>
      <c r="E235" s="123">
        <v>1243.720170739478</v>
      </c>
      <c r="F235" s="123">
        <v>1243.720170739478</v>
      </c>
      <c r="G235" s="123">
        <v>1243.720170739478</v>
      </c>
      <c r="H235" s="123">
        <v>1243.720170739478</v>
      </c>
      <c r="I235" s="123">
        <v>1243.720170739478</v>
      </c>
      <c r="J235" s="123">
        <v>1243.720170739478</v>
      </c>
      <c r="K235" s="123">
        <v>1243.720170739478</v>
      </c>
      <c r="L235" s="123">
        <v>2390.5725022212655</v>
      </c>
      <c r="M235" s="123">
        <v>1243.720170739478</v>
      </c>
      <c r="N235" s="123">
        <f t="shared" si="84"/>
        <v>15945</v>
      </c>
    </row>
    <row r="236" spans="1:14" ht="12.75" customHeight="1">
      <c r="A236" s="17" t="s">
        <v>1138</v>
      </c>
      <c r="B236" s="123">
        <v>1475.9101444359649</v>
      </c>
      <c r="C236" s="123">
        <v>1287.4477721464493</v>
      </c>
      <c r="D236" s="123">
        <v>1275.5915259378119</v>
      </c>
      <c r="E236" s="123">
        <v>1275.5915259378119</v>
      </c>
      <c r="F236" s="123">
        <v>1275.5915259378119</v>
      </c>
      <c r="G236" s="123">
        <v>1275.5915259378119</v>
      </c>
      <c r="H236" s="123">
        <v>1078.5497209339744</v>
      </c>
      <c r="I236" s="123">
        <v>1078.5497209339744</v>
      </c>
      <c r="J236" s="123">
        <v>1275.5915259378119</v>
      </c>
      <c r="K236" s="123">
        <v>1281.3374337123064</v>
      </c>
      <c r="L236" s="123">
        <v>1281.3374337123064</v>
      </c>
      <c r="M236" s="123">
        <v>1475.9101444359649</v>
      </c>
      <c r="N236" s="123">
        <f t="shared" si="84"/>
        <v>15336.999999999996</v>
      </c>
    </row>
    <row r="237" spans="1:14" ht="12.75" customHeight="1">
      <c r="A237" s="17" t="s">
        <v>1139</v>
      </c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>
        <f t="shared" si="84"/>
        <v>0</v>
      </c>
    </row>
    <row r="238" spans="1:14" ht="12.75" customHeight="1">
      <c r="A238" s="17" t="s">
        <v>1140</v>
      </c>
      <c r="N238" s="123">
        <f t="shared" si="84"/>
        <v>0</v>
      </c>
    </row>
    <row r="239" spans="1:14" ht="12.75" customHeight="1">
      <c r="A239" s="17" t="s">
        <v>1482</v>
      </c>
      <c r="N239" s="123">
        <f t="shared" si="84"/>
        <v>0</v>
      </c>
    </row>
    <row r="240" spans="1:14" ht="12.75" customHeight="1">
      <c r="A240" s="17" t="s">
        <v>93</v>
      </c>
      <c r="N240" s="123">
        <f t="shared" si="84"/>
        <v>0</v>
      </c>
    </row>
    <row r="241" spans="1:14" ht="12.75" customHeight="1">
      <c r="A241" s="17" t="s">
        <v>1078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>
        <f t="shared" si="84"/>
        <v>0</v>
      </c>
    </row>
    <row r="242" spans="1:14" ht="12.75" customHeight="1">
      <c r="A242" s="125" t="s">
        <v>653</v>
      </c>
      <c r="B242" s="433">
        <f aca="true" t="shared" si="85" ref="B242:N242">SUM(B234:B241)</f>
        <v>8102.997926350293</v>
      </c>
      <c r="C242" s="433">
        <f t="shared" si="85"/>
        <v>7598.472647864571</v>
      </c>
      <c r="D242" s="433">
        <f t="shared" si="85"/>
        <v>7586.616401655933</v>
      </c>
      <c r="E242" s="433">
        <f t="shared" si="85"/>
        <v>7902.781195617772</v>
      </c>
      <c r="F242" s="433">
        <f t="shared" si="85"/>
        <v>7902.781195617772</v>
      </c>
      <c r="G242" s="433">
        <f t="shared" si="85"/>
        <v>7902.781195617772</v>
      </c>
      <c r="H242" s="433">
        <f t="shared" si="85"/>
        <v>7705.739390613935</v>
      </c>
      <c r="I242" s="433">
        <f t="shared" si="85"/>
        <v>7705.739390613935</v>
      </c>
      <c r="J242" s="433">
        <f t="shared" si="85"/>
        <v>7902.781195617772</v>
      </c>
      <c r="K242" s="433">
        <f t="shared" si="85"/>
        <v>7908.527103392267</v>
      </c>
      <c r="L242" s="433">
        <f t="shared" si="85"/>
        <v>12446.682542922055</v>
      </c>
      <c r="M242" s="433">
        <f t="shared" si="85"/>
        <v>8103.099814115925</v>
      </c>
      <c r="N242" s="433">
        <f t="shared" si="85"/>
        <v>98769</v>
      </c>
    </row>
    <row r="243" spans="1:14" ht="12.75" customHeight="1">
      <c r="A243" s="61" t="s">
        <v>513</v>
      </c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>
        <f>SUM(B243:M243)</f>
        <v>0</v>
      </c>
    </row>
    <row r="244" spans="1:14" ht="12.75" customHeight="1">
      <c r="A244" s="17" t="s">
        <v>632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>
        <f>SUM(B244:M244)</f>
        <v>0</v>
      </c>
    </row>
    <row r="245" spans="1:14" ht="12.75" customHeight="1">
      <c r="A245" s="89" t="s">
        <v>654</v>
      </c>
      <c r="B245" s="122">
        <f aca="true" t="shared" si="86" ref="B245:N245">B233+B242+B244+B243</f>
        <v>8102.997926350293</v>
      </c>
      <c r="C245" s="122">
        <f t="shared" si="86"/>
        <v>7598.472647864571</v>
      </c>
      <c r="D245" s="122">
        <f t="shared" si="86"/>
        <v>7586.616401655933</v>
      </c>
      <c r="E245" s="122">
        <f t="shared" si="86"/>
        <v>7902.781195617772</v>
      </c>
      <c r="F245" s="122">
        <f t="shared" si="86"/>
        <v>7902.781195617772</v>
      </c>
      <c r="G245" s="122">
        <f t="shared" si="86"/>
        <v>7902.781195617772</v>
      </c>
      <c r="H245" s="122">
        <f t="shared" si="86"/>
        <v>7705.739390613935</v>
      </c>
      <c r="I245" s="122">
        <f t="shared" si="86"/>
        <v>7705.739390613935</v>
      </c>
      <c r="J245" s="122">
        <f t="shared" si="86"/>
        <v>7902.781195617772</v>
      </c>
      <c r="K245" s="122">
        <f t="shared" si="86"/>
        <v>7908.527103392267</v>
      </c>
      <c r="L245" s="122">
        <f t="shared" si="86"/>
        <v>12446.682542922055</v>
      </c>
      <c r="M245" s="122">
        <f t="shared" si="86"/>
        <v>8103.099814115925</v>
      </c>
      <c r="N245" s="122">
        <f t="shared" si="86"/>
        <v>98769</v>
      </c>
    </row>
    <row r="246" spans="1:14" ht="12.75" customHeight="1">
      <c r="A246" s="89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</row>
    <row r="247" spans="1:14" ht="12.75" customHeight="1">
      <c r="A247" s="89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540" t="s">
        <v>1603</v>
      </c>
      <c r="M247" s="540"/>
      <c r="N247" s="540"/>
    </row>
    <row r="248" spans="1:14" ht="15.75">
      <c r="A248" s="521" t="s">
        <v>270</v>
      </c>
      <c r="B248" s="521"/>
      <c r="C248" s="521"/>
      <c r="D248" s="521"/>
      <c r="E248" s="521"/>
      <c r="F248" s="521"/>
      <c r="G248" s="521"/>
      <c r="H248" s="521"/>
      <c r="I248" s="521"/>
      <c r="J248" s="521"/>
      <c r="K248" s="521"/>
      <c r="L248" s="521"/>
      <c r="M248" s="521"/>
      <c r="N248" s="521"/>
    </row>
    <row r="249" spans="1:14" ht="15.75">
      <c r="A249" s="521" t="s">
        <v>1563</v>
      </c>
      <c r="B249" s="521"/>
      <c r="C249" s="521"/>
      <c r="D249" s="521"/>
      <c r="E249" s="521"/>
      <c r="F249" s="521"/>
      <c r="G249" s="521"/>
      <c r="H249" s="521"/>
      <c r="I249" s="521"/>
      <c r="J249" s="521"/>
      <c r="K249" s="521"/>
      <c r="L249" s="521"/>
      <c r="M249" s="521"/>
      <c r="N249" s="521"/>
    </row>
    <row r="250" spans="1:14" ht="12.75" customHeight="1">
      <c r="A250" s="3"/>
      <c r="B250" s="430"/>
      <c r="C250" s="430"/>
      <c r="D250" s="430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</row>
    <row r="251" spans="1:14" ht="12.75" customHeight="1">
      <c r="A251" s="124" t="s">
        <v>1328</v>
      </c>
      <c r="B251" s="432" t="s">
        <v>626</v>
      </c>
      <c r="C251" s="432" t="s">
        <v>575</v>
      </c>
      <c r="D251" s="432" t="s">
        <v>576</v>
      </c>
      <c r="E251" s="432" t="s">
        <v>577</v>
      </c>
      <c r="F251" s="432" t="s">
        <v>578</v>
      </c>
      <c r="G251" s="432" t="s">
        <v>579</v>
      </c>
      <c r="H251" s="432" t="s">
        <v>580</v>
      </c>
      <c r="I251" s="432" t="s">
        <v>581</v>
      </c>
      <c r="J251" s="432" t="s">
        <v>582</v>
      </c>
      <c r="K251" s="432" t="s">
        <v>620</v>
      </c>
      <c r="L251" s="432" t="s">
        <v>621</v>
      </c>
      <c r="M251" s="432" t="s">
        <v>622</v>
      </c>
      <c r="N251" s="432" t="s">
        <v>1201</v>
      </c>
    </row>
    <row r="252" spans="1:14" ht="12.75" customHeight="1">
      <c r="A252" s="89" t="s">
        <v>623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</row>
    <row r="253" spans="1:14" ht="12.75" customHeight="1">
      <c r="A253" s="17" t="s">
        <v>1126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>
        <f aca="true" t="shared" si="87" ref="N253:N259">SUM(B253:M253)</f>
        <v>0</v>
      </c>
    </row>
    <row r="254" spans="1:14" ht="12.75" customHeight="1">
      <c r="A254" s="17" t="s">
        <v>627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>
        <f t="shared" si="87"/>
        <v>0</v>
      </c>
    </row>
    <row r="255" spans="1:14" ht="12.75" customHeight="1">
      <c r="A255" s="17" t="s">
        <v>1254</v>
      </c>
      <c r="N255" s="123">
        <f t="shared" si="87"/>
        <v>0</v>
      </c>
    </row>
    <row r="256" spans="1:14" ht="12.75" customHeight="1">
      <c r="A256" s="61" t="s">
        <v>1127</v>
      </c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>
        <f t="shared" si="87"/>
        <v>0</v>
      </c>
    </row>
    <row r="257" spans="1:14" ht="12.75" customHeight="1">
      <c r="A257" s="61" t="s">
        <v>1128</v>
      </c>
      <c r="C257" s="123"/>
      <c r="E257" s="123"/>
      <c r="G257" s="123"/>
      <c r="N257" s="123">
        <f t="shared" si="87"/>
        <v>0</v>
      </c>
    </row>
    <row r="258" spans="1:14" ht="12.75" customHeight="1">
      <c r="A258" s="61" t="s">
        <v>1026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123">
        <f t="shared" si="87"/>
        <v>0</v>
      </c>
    </row>
    <row r="259" spans="1:14" ht="12.75" customHeight="1">
      <c r="A259" s="61" t="s">
        <v>1080</v>
      </c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123">
        <f t="shared" si="87"/>
        <v>0</v>
      </c>
    </row>
    <row r="260" spans="1:14" ht="12.75" customHeight="1">
      <c r="A260" s="125" t="s">
        <v>628</v>
      </c>
      <c r="B260" s="433">
        <f>SUM(B253:B259)</f>
        <v>0</v>
      </c>
      <c r="C260" s="433">
        <f aca="true" t="shared" si="88" ref="C260:N260">SUM(C253:C259)</f>
        <v>0</v>
      </c>
      <c r="D260" s="433">
        <f t="shared" si="88"/>
        <v>0</v>
      </c>
      <c r="E260" s="433">
        <f t="shared" si="88"/>
        <v>0</v>
      </c>
      <c r="F260" s="433">
        <f t="shared" si="88"/>
        <v>0</v>
      </c>
      <c r="G260" s="433">
        <f t="shared" si="88"/>
        <v>0</v>
      </c>
      <c r="H260" s="433">
        <f t="shared" si="88"/>
        <v>0</v>
      </c>
      <c r="I260" s="433">
        <f t="shared" si="88"/>
        <v>0</v>
      </c>
      <c r="J260" s="433">
        <f t="shared" si="88"/>
        <v>0</v>
      </c>
      <c r="K260" s="433">
        <f t="shared" si="88"/>
        <v>0</v>
      </c>
      <c r="L260" s="433">
        <f t="shared" si="88"/>
        <v>0</v>
      </c>
      <c r="M260" s="433">
        <f t="shared" si="88"/>
        <v>0</v>
      </c>
      <c r="N260" s="433">
        <f t="shared" si="88"/>
        <v>0</v>
      </c>
    </row>
    <row r="261" spans="1:14" ht="12.75" customHeight="1">
      <c r="A261" s="17" t="s">
        <v>4</v>
      </c>
      <c r="B261" s="123">
        <v>5291.063509149622</v>
      </c>
      <c r="C261" s="123">
        <v>5291.063509149622</v>
      </c>
      <c r="D261" s="123">
        <v>5291.063509149622</v>
      </c>
      <c r="E261" s="123">
        <v>5289.978830283459</v>
      </c>
      <c r="F261" s="123">
        <v>5289.978830283459</v>
      </c>
      <c r="G261" s="123">
        <v>5289.978830283459</v>
      </c>
      <c r="H261" s="123">
        <v>5289.978830283459</v>
      </c>
      <c r="I261" s="123">
        <v>5289.978830283459</v>
      </c>
      <c r="J261" s="123">
        <v>5289.978830283459</v>
      </c>
      <c r="K261" s="123">
        <v>5289.978830283459</v>
      </c>
      <c r="L261" s="123">
        <v>5289.978830283459</v>
      </c>
      <c r="M261" s="123">
        <v>5289.978830283459</v>
      </c>
      <c r="N261" s="123">
        <f aca="true" t="shared" si="89" ref="N261:N266">SUM(B261:M261)</f>
        <v>63482.99999999998</v>
      </c>
    </row>
    <row r="262" spans="1:14" ht="12.75" customHeight="1">
      <c r="A262" s="17" t="s">
        <v>648</v>
      </c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>
        <f t="shared" si="89"/>
        <v>0</v>
      </c>
    </row>
    <row r="263" spans="1:14" ht="12.75" customHeight="1">
      <c r="A263" s="17" t="s">
        <v>1740</v>
      </c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>
        <f t="shared" si="89"/>
        <v>0</v>
      </c>
    </row>
    <row r="264" spans="1:14" ht="12.75" customHeight="1">
      <c r="A264" s="61" t="s">
        <v>1130</v>
      </c>
      <c r="B264" s="123">
        <v>638.4148051948051</v>
      </c>
      <c r="C264" s="123">
        <v>638.4148051948051</v>
      </c>
      <c r="D264" s="123">
        <v>637.4203896103895</v>
      </c>
      <c r="E264" s="123">
        <v>637.4203896103895</v>
      </c>
      <c r="F264" s="123">
        <v>637.4203896103895</v>
      </c>
      <c r="G264" s="123">
        <v>637.4203896103895</v>
      </c>
      <c r="H264" s="123">
        <v>638.4148051948051</v>
      </c>
      <c r="I264" s="123">
        <v>638.4148051948051</v>
      </c>
      <c r="J264" s="123">
        <v>638.4148051948051</v>
      </c>
      <c r="K264" s="123">
        <v>638.4148051948051</v>
      </c>
      <c r="L264" s="123">
        <v>638.4148051948051</v>
      </c>
      <c r="M264" s="123">
        <v>638.4148051948051</v>
      </c>
      <c r="N264" s="62">
        <f t="shared" si="89"/>
        <v>7656.999999999998</v>
      </c>
    </row>
    <row r="265" spans="1:14" ht="12.75" customHeight="1">
      <c r="A265" s="17" t="s">
        <v>1129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>
        <f t="shared" si="89"/>
        <v>0</v>
      </c>
    </row>
    <row r="266" spans="1:14" ht="12.75" customHeight="1">
      <c r="A266" s="17" t="s">
        <v>1080</v>
      </c>
      <c r="B266" s="123">
        <v>10315.20749956691</v>
      </c>
      <c r="C266" s="123">
        <v>6530.53522423999</v>
      </c>
      <c r="D266" s="123">
        <v>9241.046124550967</v>
      </c>
      <c r="E266" s="123">
        <v>10288.426501681322</v>
      </c>
      <c r="F266" s="123">
        <v>9496.541569678791</v>
      </c>
      <c r="G266" s="123">
        <v>9359.672569085758</v>
      </c>
      <c r="H266" s="123">
        <v>9358.434653727893</v>
      </c>
      <c r="I266" s="123">
        <v>9358.434653727893</v>
      </c>
      <c r="J266" s="123">
        <v>9495.30365432092</v>
      </c>
      <c r="K266" s="123">
        <v>9908.354745396317</v>
      </c>
      <c r="L266" s="123">
        <v>17922.5235479775</v>
      </c>
      <c r="M266" s="123">
        <v>10305.519256045736</v>
      </c>
      <c r="N266" s="123">
        <f t="shared" si="89"/>
        <v>121579.99999999999</v>
      </c>
    </row>
    <row r="267" spans="1:14" ht="12.75" customHeight="1">
      <c r="A267" s="125" t="s">
        <v>649</v>
      </c>
      <c r="B267" s="433">
        <f>SUM(B261:B266)</f>
        <v>16244.685813911337</v>
      </c>
      <c r="C267" s="433">
        <f aca="true" t="shared" si="90" ref="C267:M267">SUM(C261:C266)</f>
        <v>12460.013538584419</v>
      </c>
      <c r="D267" s="433">
        <f t="shared" si="90"/>
        <v>15169.53002331098</v>
      </c>
      <c r="E267" s="433">
        <f t="shared" si="90"/>
        <v>16215.825721575171</v>
      </c>
      <c r="F267" s="433">
        <f t="shared" si="90"/>
        <v>15423.94078957264</v>
      </c>
      <c r="G267" s="433">
        <f t="shared" si="90"/>
        <v>15287.071788979607</v>
      </c>
      <c r="H267" s="433">
        <f t="shared" si="90"/>
        <v>15286.828289206156</v>
      </c>
      <c r="I267" s="433">
        <f t="shared" si="90"/>
        <v>15286.828289206156</v>
      </c>
      <c r="J267" s="433">
        <f t="shared" si="90"/>
        <v>15423.697289799184</v>
      </c>
      <c r="K267" s="433">
        <f t="shared" si="90"/>
        <v>15836.74838087458</v>
      </c>
      <c r="L267" s="433">
        <f t="shared" si="90"/>
        <v>23850.917183455764</v>
      </c>
      <c r="M267" s="433">
        <f t="shared" si="90"/>
        <v>16233.912891524</v>
      </c>
      <c r="N267" s="433">
        <f>SUM(N261:N266)</f>
        <v>192719.99999999994</v>
      </c>
    </row>
    <row r="268" spans="1:14" ht="12.75" customHeight="1">
      <c r="A268" s="61" t="s">
        <v>1131</v>
      </c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>
        <f>SUM(B268:M268)</f>
        <v>0</v>
      </c>
    </row>
    <row r="269" spans="1:14" ht="12.75" customHeight="1">
      <c r="A269" s="61" t="s">
        <v>650</v>
      </c>
      <c r="B269" s="62">
        <f>B260+B267+B268</f>
        <v>16244.685813911337</v>
      </c>
      <c r="C269" s="62">
        <f aca="true" t="shared" si="91" ref="C269:N269">C260+C267+C268</f>
        <v>12460.013538584419</v>
      </c>
      <c r="D269" s="62">
        <f t="shared" si="91"/>
        <v>15169.53002331098</v>
      </c>
      <c r="E269" s="62">
        <f t="shared" si="91"/>
        <v>16215.825721575171</v>
      </c>
      <c r="F269" s="62">
        <f t="shared" si="91"/>
        <v>15423.94078957264</v>
      </c>
      <c r="G269" s="62">
        <f t="shared" si="91"/>
        <v>15287.071788979607</v>
      </c>
      <c r="H269" s="62">
        <f t="shared" si="91"/>
        <v>15286.828289206156</v>
      </c>
      <c r="I269" s="62">
        <f t="shared" si="91"/>
        <v>15286.828289206156</v>
      </c>
      <c r="J269" s="62">
        <f t="shared" si="91"/>
        <v>15423.697289799184</v>
      </c>
      <c r="K269" s="62">
        <f t="shared" si="91"/>
        <v>15836.74838087458</v>
      </c>
      <c r="L269" s="62">
        <f t="shared" si="91"/>
        <v>23850.917183455764</v>
      </c>
      <c r="M269" s="62">
        <f t="shared" si="91"/>
        <v>16233.912891524</v>
      </c>
      <c r="N269" s="62">
        <f t="shared" si="91"/>
        <v>192719.99999999994</v>
      </c>
    </row>
    <row r="270" spans="1:14" ht="12.75" customHeight="1">
      <c r="A270" s="61" t="s">
        <v>1132</v>
      </c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>
        <f>SUM(B270:M270)</f>
        <v>0</v>
      </c>
    </row>
    <row r="271" spans="1:14" ht="12.75" customHeight="1">
      <c r="A271" s="17" t="s">
        <v>1079</v>
      </c>
      <c r="B271" s="123"/>
      <c r="C271" s="123">
        <v>1934</v>
      </c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62">
        <f>SUM(B271:M271)</f>
        <v>1934</v>
      </c>
    </row>
    <row r="272" spans="1:14" ht="12.75" customHeight="1">
      <c r="A272" s="89" t="s">
        <v>651</v>
      </c>
      <c r="B272" s="122">
        <f aca="true" t="shared" si="92" ref="B272:N272">B269+B271+B270</f>
        <v>16244.685813911337</v>
      </c>
      <c r="C272" s="122">
        <f t="shared" si="92"/>
        <v>14394.013538584419</v>
      </c>
      <c r="D272" s="122">
        <f t="shared" si="92"/>
        <v>15169.53002331098</v>
      </c>
      <c r="E272" s="122">
        <f t="shared" si="92"/>
        <v>16215.825721575171</v>
      </c>
      <c r="F272" s="122">
        <f t="shared" si="92"/>
        <v>15423.94078957264</v>
      </c>
      <c r="G272" s="122">
        <f t="shared" si="92"/>
        <v>15287.071788979607</v>
      </c>
      <c r="H272" s="122">
        <f t="shared" si="92"/>
        <v>15286.828289206156</v>
      </c>
      <c r="I272" s="122">
        <f t="shared" si="92"/>
        <v>15286.828289206156</v>
      </c>
      <c r="J272" s="122">
        <f t="shared" si="92"/>
        <v>15423.697289799184</v>
      </c>
      <c r="K272" s="122">
        <f t="shared" si="92"/>
        <v>15836.74838087458</v>
      </c>
      <c r="L272" s="122">
        <f t="shared" si="92"/>
        <v>23850.917183455764</v>
      </c>
      <c r="M272" s="122">
        <f t="shared" si="92"/>
        <v>16233.912891524</v>
      </c>
      <c r="N272" s="122">
        <f t="shared" si="92"/>
        <v>194653.99999999994</v>
      </c>
    </row>
    <row r="273" spans="1:14" ht="12.75" customHeight="1">
      <c r="A273" s="89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</row>
    <row r="274" spans="1:14" ht="12.75" customHeight="1">
      <c r="A274" s="89" t="s">
        <v>624</v>
      </c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</row>
    <row r="275" spans="1:14" ht="12.75" customHeight="1">
      <c r="A275" s="61" t="s">
        <v>512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>
        <f aca="true" t="shared" si="93" ref="N275:N281">SUM(B275:M275)</f>
        <v>0</v>
      </c>
    </row>
    <row r="276" spans="1:14" ht="12.75" customHeight="1">
      <c r="A276" s="61" t="s">
        <v>1234</v>
      </c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>
        <f t="shared" si="93"/>
        <v>0</v>
      </c>
    </row>
    <row r="277" spans="1:14" ht="12.75" customHeight="1">
      <c r="A277" s="61" t="s">
        <v>1599</v>
      </c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>
        <f t="shared" si="93"/>
        <v>0</v>
      </c>
    </row>
    <row r="278" spans="1:14" ht="12.75" customHeight="1">
      <c r="A278" s="61" t="s">
        <v>1133</v>
      </c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>
        <f t="shared" si="93"/>
        <v>0</v>
      </c>
    </row>
    <row r="279" spans="1:14" ht="12.75" customHeight="1">
      <c r="A279" s="61" t="s">
        <v>1134</v>
      </c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>
        <f t="shared" si="93"/>
        <v>0</v>
      </c>
    </row>
    <row r="280" spans="1:14" ht="12.75" customHeight="1">
      <c r="A280" s="61" t="s">
        <v>1135</v>
      </c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>
        <f t="shared" si="93"/>
        <v>0</v>
      </c>
    </row>
    <row r="281" spans="1:14" ht="12.75" customHeight="1">
      <c r="A281" s="61" t="s">
        <v>1136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>
        <f t="shared" si="93"/>
        <v>0</v>
      </c>
    </row>
    <row r="282" spans="1:14" ht="12.75" customHeight="1">
      <c r="A282" s="125" t="s">
        <v>652</v>
      </c>
      <c r="B282" s="433">
        <f aca="true" t="shared" si="94" ref="B282:N282">SUM(B275:B281)</f>
        <v>0</v>
      </c>
      <c r="C282" s="433">
        <f t="shared" si="94"/>
        <v>0</v>
      </c>
      <c r="D282" s="433">
        <f t="shared" si="94"/>
        <v>0</v>
      </c>
      <c r="E282" s="433">
        <f t="shared" si="94"/>
        <v>0</v>
      </c>
      <c r="F282" s="433">
        <f t="shared" si="94"/>
        <v>0</v>
      </c>
      <c r="G282" s="433">
        <f t="shared" si="94"/>
        <v>0</v>
      </c>
      <c r="H282" s="433">
        <f t="shared" si="94"/>
        <v>0</v>
      </c>
      <c r="I282" s="433">
        <f t="shared" si="94"/>
        <v>0</v>
      </c>
      <c r="J282" s="433">
        <f t="shared" si="94"/>
        <v>0</v>
      </c>
      <c r="K282" s="433">
        <f t="shared" si="94"/>
        <v>0</v>
      </c>
      <c r="L282" s="433">
        <f t="shared" si="94"/>
        <v>0</v>
      </c>
      <c r="M282" s="433">
        <f t="shared" si="94"/>
        <v>0</v>
      </c>
      <c r="N282" s="433">
        <f t="shared" si="94"/>
        <v>0</v>
      </c>
    </row>
    <row r="283" spans="1:14" ht="12.75" customHeight="1">
      <c r="A283" s="17" t="s">
        <v>1137</v>
      </c>
      <c r="B283" s="123">
        <v>8658.85512371092</v>
      </c>
      <c r="C283" s="123">
        <v>7869.890881669588</v>
      </c>
      <c r="D283" s="123">
        <v>7869.890881669588</v>
      </c>
      <c r="E283" s="123">
        <v>8658.85512371092</v>
      </c>
      <c r="F283" s="123">
        <v>8658.85512371092</v>
      </c>
      <c r="G283" s="123">
        <v>8658.85512371092</v>
      </c>
      <c r="H283" s="123">
        <v>8658.85512371092</v>
      </c>
      <c r="I283" s="123">
        <v>8658.85512371092</v>
      </c>
      <c r="J283" s="123">
        <v>8658.85512371092</v>
      </c>
      <c r="K283" s="123">
        <v>8658.85512371092</v>
      </c>
      <c r="L283" s="123">
        <v>14011.522123262544</v>
      </c>
      <c r="M283" s="123">
        <v>8658.85512371092</v>
      </c>
      <c r="N283" s="123">
        <f aca="true" t="shared" si="95" ref="N283:N290">SUM(B283:M283)</f>
        <v>107681.00000000001</v>
      </c>
    </row>
    <row r="284" spans="1:14" ht="12.75" customHeight="1">
      <c r="A284" s="17" t="s">
        <v>1488</v>
      </c>
      <c r="B284" s="123">
        <v>1985.266109741287</v>
      </c>
      <c r="C284" s="123">
        <v>1861.0728296470754</v>
      </c>
      <c r="D284" s="123">
        <v>1861.0728296470754</v>
      </c>
      <c r="E284" s="123">
        <v>1985.266109741287</v>
      </c>
      <c r="F284" s="123">
        <v>1985.266109741287</v>
      </c>
      <c r="G284" s="123">
        <v>1985.266109741287</v>
      </c>
      <c r="H284" s="123">
        <v>1985.266109741287</v>
      </c>
      <c r="I284" s="123">
        <v>1985.266109741287</v>
      </c>
      <c r="J284" s="123">
        <v>1985.266109741287</v>
      </c>
      <c r="K284" s="123">
        <v>1985.266109741287</v>
      </c>
      <c r="L284" s="123">
        <v>3224.4593530342613</v>
      </c>
      <c r="M284" s="123">
        <v>1985.266109741287</v>
      </c>
      <c r="N284" s="123">
        <f t="shared" si="95"/>
        <v>24813.999999999993</v>
      </c>
    </row>
    <row r="285" spans="1:14" ht="12.75" customHeight="1">
      <c r="A285" s="17" t="s">
        <v>1138</v>
      </c>
      <c r="B285" s="123">
        <v>5672.506893668119</v>
      </c>
      <c r="C285" s="123">
        <v>5224.677402062741</v>
      </c>
      <c r="D285" s="123">
        <v>5639.18624697129</v>
      </c>
      <c r="E285" s="123">
        <v>5640.519072839163</v>
      </c>
      <c r="F285" s="123">
        <v>4776.847910457363</v>
      </c>
      <c r="G285" s="123">
        <v>4627.57141325557</v>
      </c>
      <c r="H285" s="123">
        <v>4627.57141325557</v>
      </c>
      <c r="I285" s="123">
        <v>4627.57141325557</v>
      </c>
      <c r="J285" s="123">
        <v>4776.847910457363</v>
      </c>
      <c r="K285" s="123">
        <v>5227.343053798488</v>
      </c>
      <c r="L285" s="123">
        <v>5657.845809121513</v>
      </c>
      <c r="M285" s="123">
        <v>5660.51146085726</v>
      </c>
      <c r="N285" s="123">
        <f t="shared" si="95"/>
        <v>62159.000000000015</v>
      </c>
    </row>
    <row r="286" spans="1:14" ht="12.75" customHeight="1">
      <c r="A286" s="17" t="s">
        <v>1139</v>
      </c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>
        <f t="shared" si="95"/>
        <v>0</v>
      </c>
    </row>
    <row r="287" spans="1:14" ht="12.75" customHeight="1">
      <c r="A287" s="17" t="s">
        <v>1140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>
        <f t="shared" si="95"/>
        <v>0</v>
      </c>
    </row>
    <row r="288" spans="1:14" ht="12.75" customHeight="1">
      <c r="A288" s="17" t="s">
        <v>1482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>
        <f t="shared" si="95"/>
        <v>0</v>
      </c>
    </row>
    <row r="289" spans="1:14" ht="12.75" customHeight="1">
      <c r="A289" s="17" t="s">
        <v>93</v>
      </c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>
        <f t="shared" si="95"/>
        <v>0</v>
      </c>
    </row>
    <row r="290" spans="1:14" ht="12.75" customHeight="1">
      <c r="A290" s="17" t="s">
        <v>1078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>
        <f t="shared" si="95"/>
        <v>0</v>
      </c>
    </row>
    <row r="291" spans="1:14" ht="12.75" customHeight="1">
      <c r="A291" s="125" t="s">
        <v>653</v>
      </c>
      <c r="B291" s="433">
        <f aca="true" t="shared" si="96" ref="B291:N291">SUM(B283:B290)</f>
        <v>16316.628127120326</v>
      </c>
      <c r="C291" s="433">
        <f t="shared" si="96"/>
        <v>14955.641113379406</v>
      </c>
      <c r="D291" s="433">
        <f t="shared" si="96"/>
        <v>15370.149958287955</v>
      </c>
      <c r="E291" s="433">
        <f t="shared" si="96"/>
        <v>16284.64030629137</v>
      </c>
      <c r="F291" s="433">
        <f t="shared" si="96"/>
        <v>15420.96914390957</v>
      </c>
      <c r="G291" s="433">
        <f t="shared" si="96"/>
        <v>15271.69264670778</v>
      </c>
      <c r="H291" s="433">
        <f t="shared" si="96"/>
        <v>15271.69264670778</v>
      </c>
      <c r="I291" s="433">
        <f t="shared" si="96"/>
        <v>15271.69264670778</v>
      </c>
      <c r="J291" s="433">
        <f t="shared" si="96"/>
        <v>15420.96914390957</v>
      </c>
      <c r="K291" s="433">
        <f t="shared" si="96"/>
        <v>15871.464287250696</v>
      </c>
      <c r="L291" s="433">
        <f t="shared" si="96"/>
        <v>22893.82728541832</v>
      </c>
      <c r="M291" s="433">
        <f t="shared" si="96"/>
        <v>16304.632694309468</v>
      </c>
      <c r="N291" s="433">
        <f t="shared" si="96"/>
        <v>194654</v>
      </c>
    </row>
    <row r="292" spans="1:14" ht="12.75" customHeight="1">
      <c r="A292" s="61" t="s">
        <v>513</v>
      </c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>
        <f>SUM(B292:M292)</f>
        <v>0</v>
      </c>
    </row>
    <row r="293" spans="1:14" ht="12.75" customHeight="1">
      <c r="A293" s="17" t="s">
        <v>632</v>
      </c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>
        <f>SUM(B293:M293)</f>
        <v>0</v>
      </c>
    </row>
    <row r="294" spans="1:14" ht="12.75" customHeight="1">
      <c r="A294" s="89" t="s">
        <v>654</v>
      </c>
      <c r="B294" s="122">
        <f aca="true" t="shared" si="97" ref="B294:N294">B282+B291+B293+B292</f>
        <v>16316.628127120326</v>
      </c>
      <c r="C294" s="122">
        <f t="shared" si="97"/>
        <v>14955.641113379406</v>
      </c>
      <c r="D294" s="122">
        <f t="shared" si="97"/>
        <v>15370.149958287955</v>
      </c>
      <c r="E294" s="122">
        <f t="shared" si="97"/>
        <v>16284.64030629137</v>
      </c>
      <c r="F294" s="122">
        <f t="shared" si="97"/>
        <v>15420.96914390957</v>
      </c>
      <c r="G294" s="122">
        <f t="shared" si="97"/>
        <v>15271.69264670778</v>
      </c>
      <c r="H294" s="122">
        <f t="shared" si="97"/>
        <v>15271.69264670778</v>
      </c>
      <c r="I294" s="122">
        <f t="shared" si="97"/>
        <v>15271.69264670778</v>
      </c>
      <c r="J294" s="122">
        <f t="shared" si="97"/>
        <v>15420.96914390957</v>
      </c>
      <c r="K294" s="122">
        <f t="shared" si="97"/>
        <v>15871.464287250696</v>
      </c>
      <c r="L294" s="122">
        <f t="shared" si="97"/>
        <v>22893.82728541832</v>
      </c>
      <c r="M294" s="122">
        <f t="shared" si="97"/>
        <v>16304.632694309468</v>
      </c>
      <c r="N294" s="122">
        <f t="shared" si="97"/>
        <v>194654</v>
      </c>
    </row>
    <row r="295" spans="1:14" ht="12.75" customHeight="1">
      <c r="A295" s="89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</row>
    <row r="296" spans="1:14" ht="12.75" customHeight="1">
      <c r="A296" s="89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540" t="s">
        <v>1604</v>
      </c>
      <c r="M296" s="540"/>
      <c r="N296" s="540"/>
    </row>
    <row r="297" spans="1:14" ht="15.75">
      <c r="A297" s="521" t="s">
        <v>1031</v>
      </c>
      <c r="B297" s="521"/>
      <c r="C297" s="521"/>
      <c r="D297" s="521"/>
      <c r="E297" s="521"/>
      <c r="F297" s="521"/>
      <c r="G297" s="521"/>
      <c r="H297" s="521"/>
      <c r="I297" s="521"/>
      <c r="J297" s="521"/>
      <c r="K297" s="521"/>
      <c r="L297" s="521"/>
      <c r="M297" s="521"/>
      <c r="N297" s="521"/>
    </row>
    <row r="298" spans="1:14" ht="15.75">
      <c r="A298" s="521" t="s">
        <v>1562</v>
      </c>
      <c r="B298" s="521"/>
      <c r="C298" s="521"/>
      <c r="D298" s="521"/>
      <c r="E298" s="521"/>
      <c r="F298" s="521"/>
      <c r="G298" s="521"/>
      <c r="H298" s="521"/>
      <c r="I298" s="521"/>
      <c r="J298" s="521"/>
      <c r="K298" s="521"/>
      <c r="L298" s="521"/>
      <c r="M298" s="521"/>
      <c r="N298" s="521"/>
    </row>
    <row r="299" spans="1:14" ht="12.75" customHeight="1">
      <c r="A299" s="3"/>
      <c r="B299" s="430"/>
      <c r="C299" s="430"/>
      <c r="D299" s="430"/>
      <c r="E299" s="430"/>
      <c r="F299" s="430"/>
      <c r="G299" s="430"/>
      <c r="H299" s="430"/>
      <c r="I299" s="430"/>
      <c r="J299" s="430"/>
      <c r="K299" s="430"/>
      <c r="L299" s="430"/>
      <c r="M299" s="430"/>
      <c r="N299" s="430"/>
    </row>
    <row r="300" spans="1:14" ht="12.75" customHeight="1">
      <c r="A300" s="124" t="s">
        <v>1328</v>
      </c>
      <c r="B300" s="432" t="s">
        <v>626</v>
      </c>
      <c r="C300" s="432" t="s">
        <v>575</v>
      </c>
      <c r="D300" s="432" t="s">
        <v>576</v>
      </c>
      <c r="E300" s="432" t="s">
        <v>577</v>
      </c>
      <c r="F300" s="432" t="s">
        <v>578</v>
      </c>
      <c r="G300" s="432" t="s">
        <v>579</v>
      </c>
      <c r="H300" s="432" t="s">
        <v>580</v>
      </c>
      <c r="I300" s="432" t="s">
        <v>581</v>
      </c>
      <c r="J300" s="432" t="s">
        <v>582</v>
      </c>
      <c r="K300" s="432" t="s">
        <v>620</v>
      </c>
      <c r="L300" s="432" t="s">
        <v>621</v>
      </c>
      <c r="M300" s="432" t="s">
        <v>622</v>
      </c>
      <c r="N300" s="432" t="s">
        <v>1201</v>
      </c>
    </row>
    <row r="301" spans="1:14" ht="12.75" customHeight="1">
      <c r="A301" s="89" t="s">
        <v>623</v>
      </c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</row>
    <row r="302" spans="1:14" ht="12.75" customHeight="1">
      <c r="A302" s="17" t="s">
        <v>1126</v>
      </c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>
        <f aca="true" t="shared" si="98" ref="N302:N308">SUM(B302:M302)</f>
        <v>0</v>
      </c>
    </row>
    <row r="303" spans="1:14" ht="12.75" customHeight="1">
      <c r="A303" s="17" t="s">
        <v>627</v>
      </c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>
        <f t="shared" si="98"/>
        <v>0</v>
      </c>
    </row>
    <row r="304" spans="1:14" ht="12.75" customHeight="1">
      <c r="A304" s="17" t="s">
        <v>1254</v>
      </c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>
        <f t="shared" si="98"/>
        <v>0</v>
      </c>
    </row>
    <row r="305" spans="1:14" ht="12.75" customHeight="1">
      <c r="A305" s="61" t="s">
        <v>1127</v>
      </c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>
        <f t="shared" si="98"/>
        <v>0</v>
      </c>
    </row>
    <row r="306" spans="1:14" ht="12.75" customHeight="1">
      <c r="A306" s="61" t="s">
        <v>1128</v>
      </c>
      <c r="F306" s="123"/>
      <c r="N306" s="123">
        <f t="shared" si="98"/>
        <v>0</v>
      </c>
    </row>
    <row r="307" spans="1:14" ht="12.75" customHeight="1">
      <c r="A307" s="61" t="s">
        <v>1026</v>
      </c>
      <c r="N307" s="123">
        <f t="shared" si="98"/>
        <v>0</v>
      </c>
    </row>
    <row r="308" spans="1:14" ht="12.75" customHeight="1">
      <c r="A308" s="61" t="s">
        <v>1080</v>
      </c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123">
        <f t="shared" si="98"/>
        <v>0</v>
      </c>
    </row>
    <row r="309" spans="1:14" ht="12.75" customHeight="1">
      <c r="A309" s="125" t="s">
        <v>628</v>
      </c>
      <c r="B309" s="433">
        <f>SUM(B301:B308)</f>
        <v>0</v>
      </c>
      <c r="C309" s="433">
        <f aca="true" t="shared" si="99" ref="C309:M309">SUM(C301:C308)</f>
        <v>0</v>
      </c>
      <c r="D309" s="433">
        <f t="shared" si="99"/>
        <v>0</v>
      </c>
      <c r="E309" s="433">
        <f t="shared" si="99"/>
        <v>0</v>
      </c>
      <c r="F309" s="433">
        <f t="shared" si="99"/>
        <v>0</v>
      </c>
      <c r="G309" s="433">
        <f t="shared" si="99"/>
        <v>0</v>
      </c>
      <c r="H309" s="433">
        <f t="shared" si="99"/>
        <v>0</v>
      </c>
      <c r="I309" s="433">
        <f t="shared" si="99"/>
        <v>0</v>
      </c>
      <c r="J309" s="433">
        <f t="shared" si="99"/>
        <v>0</v>
      </c>
      <c r="K309" s="433">
        <f t="shared" si="99"/>
        <v>0</v>
      </c>
      <c r="L309" s="433">
        <f t="shared" si="99"/>
        <v>0</v>
      </c>
      <c r="M309" s="433">
        <f t="shared" si="99"/>
        <v>0</v>
      </c>
      <c r="N309" s="433">
        <f>SUM(N302:N308)</f>
        <v>0</v>
      </c>
    </row>
    <row r="310" spans="1:14" ht="12.75" customHeight="1">
      <c r="A310" s="17" t="s">
        <v>4</v>
      </c>
      <c r="B310" s="123">
        <v>2517.2314095449506</v>
      </c>
      <c r="C310" s="123">
        <v>466.62569367369593</v>
      </c>
      <c r="D310" s="123">
        <v>466.62569367369593</v>
      </c>
      <c r="E310" s="123">
        <v>466.62569367369593</v>
      </c>
      <c r="F310" s="123">
        <v>466.62569367369593</v>
      </c>
      <c r="G310" s="123">
        <v>466.62569367369593</v>
      </c>
      <c r="H310" s="123">
        <v>1968.3962264150946</v>
      </c>
      <c r="I310" s="123">
        <v>2199.9722530521644</v>
      </c>
      <c r="J310" s="123">
        <v>2048.2899556048837</v>
      </c>
      <c r="K310" s="123">
        <v>466.62569367369593</v>
      </c>
      <c r="L310" s="123">
        <v>466.62569367369593</v>
      </c>
      <c r="M310" s="123">
        <v>518.7302996670367</v>
      </c>
      <c r="N310" s="123">
        <f aca="true" t="shared" si="100" ref="N310:N315">SUM(B310:M310)</f>
        <v>12519.000000000002</v>
      </c>
    </row>
    <row r="311" spans="1:14" ht="12.75" customHeight="1">
      <c r="A311" s="17" t="s">
        <v>648</v>
      </c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>
        <f t="shared" si="100"/>
        <v>0</v>
      </c>
    </row>
    <row r="312" spans="1:14" ht="12.75" customHeight="1">
      <c r="A312" s="17" t="s">
        <v>1740</v>
      </c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>
        <f t="shared" si="100"/>
        <v>0</v>
      </c>
    </row>
    <row r="313" spans="1:14" ht="12.75" customHeight="1">
      <c r="A313" s="61" t="s">
        <v>1130</v>
      </c>
      <c r="B313" s="123">
        <v>0</v>
      </c>
      <c r="C313" s="123">
        <v>0</v>
      </c>
      <c r="D313" s="123">
        <v>0</v>
      </c>
      <c r="E313" s="123">
        <v>0</v>
      </c>
      <c r="F313" s="123">
        <v>188</v>
      </c>
      <c r="G313" s="123">
        <v>0</v>
      </c>
      <c r="H313" s="123">
        <v>0</v>
      </c>
      <c r="I313" s="123">
        <v>0</v>
      </c>
      <c r="J313" s="123">
        <v>0</v>
      </c>
      <c r="K313" s="123">
        <v>0</v>
      </c>
      <c r="L313" s="123">
        <v>0</v>
      </c>
      <c r="M313" s="123">
        <v>0</v>
      </c>
      <c r="N313" s="62">
        <f t="shared" si="100"/>
        <v>188</v>
      </c>
    </row>
    <row r="314" spans="1:14" ht="12.75" customHeight="1">
      <c r="A314" s="17" t="s">
        <v>1129</v>
      </c>
      <c r="B314" s="123">
        <v>0</v>
      </c>
      <c r="C314" s="123">
        <v>0</v>
      </c>
      <c r="D314" s="123">
        <v>0</v>
      </c>
      <c r="E314" s="123">
        <v>1166.1214953271028</v>
      </c>
      <c r="F314" s="123">
        <v>0</v>
      </c>
      <c r="G314" s="123">
        <v>0</v>
      </c>
      <c r="H314" s="123">
        <v>0</v>
      </c>
      <c r="I314" s="123">
        <v>0</v>
      </c>
      <c r="J314" s="123">
        <v>1166.1214953271028</v>
      </c>
      <c r="K314" s="123">
        <v>0</v>
      </c>
      <c r="L314" s="123">
        <v>0</v>
      </c>
      <c r="M314" s="123">
        <v>1167.7570093457944</v>
      </c>
      <c r="N314" s="123">
        <f t="shared" si="100"/>
        <v>3500</v>
      </c>
    </row>
    <row r="315" spans="1:14" ht="12.75" customHeight="1">
      <c r="A315" s="17" t="s">
        <v>1080</v>
      </c>
      <c r="B315" s="123">
        <v>2998.473849096021</v>
      </c>
      <c r="C315" s="123">
        <v>4345.341667765389</v>
      </c>
      <c r="D315" s="123">
        <v>4653.141387442605</v>
      </c>
      <c r="E315" s="123">
        <v>4512.7252011246</v>
      </c>
      <c r="F315" s="123">
        <v>4977.679460455743</v>
      </c>
      <c r="G315" s="123">
        <v>4977.679460455743</v>
      </c>
      <c r="H315" s="123">
        <v>3780.1775525434246</v>
      </c>
      <c r="I315" s="123">
        <v>3130.566098468672</v>
      </c>
      <c r="J315" s="123">
        <v>3716.4708203568794</v>
      </c>
      <c r="K315" s="123">
        <v>4977.679460455743</v>
      </c>
      <c r="L315" s="123">
        <v>6901.78102551147</v>
      </c>
      <c r="M315" s="123">
        <v>4098.284016323711</v>
      </c>
      <c r="N315" s="123">
        <f t="shared" si="100"/>
        <v>53070</v>
      </c>
    </row>
    <row r="316" spans="1:14" ht="12.75" customHeight="1">
      <c r="A316" s="125" t="s">
        <v>649</v>
      </c>
      <c r="B316" s="433"/>
      <c r="C316" s="433">
        <f aca="true" t="shared" si="101" ref="C316:M316">SUM(C310:C315)</f>
        <v>4811.967361439085</v>
      </c>
      <c r="D316" s="433">
        <f t="shared" si="101"/>
        <v>5119.767081116302</v>
      </c>
      <c r="E316" s="433">
        <f t="shared" si="101"/>
        <v>6145.472390125398</v>
      </c>
      <c r="F316" s="433">
        <f t="shared" si="101"/>
        <v>5632.305154129439</v>
      </c>
      <c r="G316" s="433">
        <f t="shared" si="101"/>
        <v>5444.305154129439</v>
      </c>
      <c r="H316" s="433">
        <f t="shared" si="101"/>
        <v>5748.573778958519</v>
      </c>
      <c r="I316" s="433">
        <f t="shared" si="101"/>
        <v>5330.538351520836</v>
      </c>
      <c r="J316" s="433">
        <f t="shared" si="101"/>
        <v>6930.882271288866</v>
      </c>
      <c r="K316" s="433">
        <f t="shared" si="101"/>
        <v>5444.305154129439</v>
      </c>
      <c r="L316" s="433">
        <f t="shared" si="101"/>
        <v>7368.406719185166</v>
      </c>
      <c r="M316" s="433">
        <f t="shared" si="101"/>
        <v>5784.771325336542</v>
      </c>
      <c r="N316" s="433">
        <f>SUM(N310:N315)</f>
        <v>69277</v>
      </c>
    </row>
    <row r="317" spans="1:14" ht="12.75" customHeight="1">
      <c r="A317" s="61" t="s">
        <v>1131</v>
      </c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>
        <f>SUM(B317:M317)</f>
        <v>0</v>
      </c>
    </row>
    <row r="318" spans="1:14" ht="12.75" customHeight="1">
      <c r="A318" s="61" t="s">
        <v>650</v>
      </c>
      <c r="B318" s="62">
        <f>B309+B316+B317</f>
        <v>0</v>
      </c>
      <c r="C318" s="62">
        <f aca="true" t="shared" si="102" ref="C318:N318">C309+C316+C317</f>
        <v>4811.967361439085</v>
      </c>
      <c r="D318" s="62">
        <f t="shared" si="102"/>
        <v>5119.767081116302</v>
      </c>
      <c r="E318" s="62">
        <f t="shared" si="102"/>
        <v>6145.472390125398</v>
      </c>
      <c r="F318" s="62">
        <f t="shared" si="102"/>
        <v>5632.305154129439</v>
      </c>
      <c r="G318" s="62">
        <f t="shared" si="102"/>
        <v>5444.305154129439</v>
      </c>
      <c r="H318" s="62">
        <f t="shared" si="102"/>
        <v>5748.573778958519</v>
      </c>
      <c r="I318" s="62">
        <f t="shared" si="102"/>
        <v>5330.538351520836</v>
      </c>
      <c r="J318" s="62">
        <f t="shared" si="102"/>
        <v>6930.882271288866</v>
      </c>
      <c r="K318" s="62">
        <f t="shared" si="102"/>
        <v>5444.305154129439</v>
      </c>
      <c r="L318" s="62">
        <f t="shared" si="102"/>
        <v>7368.406719185166</v>
      </c>
      <c r="M318" s="62">
        <f t="shared" si="102"/>
        <v>5784.771325336542</v>
      </c>
      <c r="N318" s="62">
        <f t="shared" si="102"/>
        <v>69277</v>
      </c>
    </row>
    <row r="319" spans="1:14" ht="12.75" customHeight="1">
      <c r="A319" s="61" t="s">
        <v>1132</v>
      </c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>
        <f>SUM(B319:M319)</f>
        <v>0</v>
      </c>
    </row>
    <row r="320" spans="1:14" ht="12.75" customHeight="1">
      <c r="A320" s="17" t="s">
        <v>1079</v>
      </c>
      <c r="B320" s="123"/>
      <c r="C320" s="123">
        <v>874</v>
      </c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62">
        <f>SUM(B320:M320)</f>
        <v>874</v>
      </c>
    </row>
    <row r="321" spans="1:14" ht="12.75" customHeight="1">
      <c r="A321" s="89" t="s">
        <v>651</v>
      </c>
      <c r="B321" s="122">
        <f aca="true" t="shared" si="103" ref="B321:N321">B318+B320+B319</f>
        <v>0</v>
      </c>
      <c r="C321" s="122">
        <f t="shared" si="103"/>
        <v>5685.967361439085</v>
      </c>
      <c r="D321" s="122">
        <f t="shared" si="103"/>
        <v>5119.767081116302</v>
      </c>
      <c r="E321" s="122">
        <f t="shared" si="103"/>
        <v>6145.472390125398</v>
      </c>
      <c r="F321" s="122">
        <f t="shared" si="103"/>
        <v>5632.305154129439</v>
      </c>
      <c r="G321" s="122">
        <f t="shared" si="103"/>
        <v>5444.305154129439</v>
      </c>
      <c r="H321" s="122">
        <f t="shared" si="103"/>
        <v>5748.573778958519</v>
      </c>
      <c r="I321" s="122">
        <f t="shared" si="103"/>
        <v>5330.538351520836</v>
      </c>
      <c r="J321" s="122">
        <f t="shared" si="103"/>
        <v>6930.882271288866</v>
      </c>
      <c r="K321" s="122">
        <f t="shared" si="103"/>
        <v>5444.305154129439</v>
      </c>
      <c r="L321" s="122">
        <f t="shared" si="103"/>
        <v>7368.406719185166</v>
      </c>
      <c r="M321" s="122">
        <f t="shared" si="103"/>
        <v>5784.771325336542</v>
      </c>
      <c r="N321" s="122">
        <f t="shared" si="103"/>
        <v>70151</v>
      </c>
    </row>
    <row r="322" spans="1:14" ht="12.75" customHeight="1">
      <c r="A322" s="89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</row>
    <row r="323" spans="1:14" ht="12.75" customHeight="1">
      <c r="A323" s="89" t="s">
        <v>624</v>
      </c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</row>
    <row r="324" spans="1:14" ht="12.75" customHeight="1">
      <c r="A324" s="61" t="s">
        <v>512</v>
      </c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>
        <f aca="true" t="shared" si="104" ref="N324:N330">SUM(B324:M324)</f>
        <v>0</v>
      </c>
    </row>
    <row r="325" spans="1:14" ht="12.75" customHeight="1">
      <c r="A325" s="61" t="s">
        <v>1234</v>
      </c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>
        <f t="shared" si="104"/>
        <v>0</v>
      </c>
    </row>
    <row r="326" spans="1:14" ht="12.75" customHeight="1">
      <c r="A326" s="61" t="s">
        <v>1599</v>
      </c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>
        <f t="shared" si="104"/>
        <v>0</v>
      </c>
    </row>
    <row r="327" spans="1:14" ht="12.75" customHeight="1">
      <c r="A327" s="61" t="s">
        <v>1133</v>
      </c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>
        <f t="shared" si="104"/>
        <v>0</v>
      </c>
    </row>
    <row r="328" spans="1:14" ht="12.75" customHeight="1">
      <c r="A328" s="61" t="s">
        <v>1134</v>
      </c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>
        <f t="shared" si="104"/>
        <v>0</v>
      </c>
    </row>
    <row r="329" spans="1:14" ht="12.75" customHeight="1">
      <c r="A329" s="61" t="s">
        <v>1135</v>
      </c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>
        <f t="shared" si="104"/>
        <v>0</v>
      </c>
    </row>
    <row r="330" spans="1:14" ht="12.75" customHeight="1">
      <c r="A330" s="61" t="s">
        <v>1136</v>
      </c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>
        <f t="shared" si="104"/>
        <v>0</v>
      </c>
    </row>
    <row r="331" spans="1:14" ht="12.75" customHeight="1">
      <c r="A331" s="125" t="s">
        <v>652</v>
      </c>
      <c r="B331" s="433">
        <f aca="true" t="shared" si="105" ref="B331:N331">SUM(B324:B330)</f>
        <v>0</v>
      </c>
      <c r="C331" s="433">
        <f t="shared" si="105"/>
        <v>0</v>
      </c>
      <c r="D331" s="433">
        <f t="shared" si="105"/>
        <v>0</v>
      </c>
      <c r="E331" s="433">
        <f t="shared" si="105"/>
        <v>0</v>
      </c>
      <c r="F331" s="433">
        <f t="shared" si="105"/>
        <v>0</v>
      </c>
      <c r="G331" s="433">
        <f t="shared" si="105"/>
        <v>0</v>
      </c>
      <c r="H331" s="433">
        <f t="shared" si="105"/>
        <v>0</v>
      </c>
      <c r="I331" s="433">
        <f t="shared" si="105"/>
        <v>0</v>
      </c>
      <c r="J331" s="433">
        <f t="shared" si="105"/>
        <v>0</v>
      </c>
      <c r="K331" s="433">
        <f t="shared" si="105"/>
        <v>0</v>
      </c>
      <c r="L331" s="433">
        <f t="shared" si="105"/>
        <v>0</v>
      </c>
      <c r="M331" s="433">
        <f t="shared" si="105"/>
        <v>0</v>
      </c>
      <c r="N331" s="433">
        <f t="shared" si="105"/>
        <v>0</v>
      </c>
    </row>
    <row r="332" spans="1:14" ht="12.75" customHeight="1">
      <c r="A332" s="17" t="s">
        <v>1137</v>
      </c>
      <c r="B332" s="123">
        <v>2694.363283982281</v>
      </c>
      <c r="C332" s="123">
        <v>2429.6777220797394</v>
      </c>
      <c r="D332" s="123">
        <v>2429.6777220797394</v>
      </c>
      <c r="E332" s="123">
        <v>2694.363283982281</v>
      </c>
      <c r="F332" s="123">
        <v>2694.363283982281</v>
      </c>
      <c r="G332" s="123">
        <v>2694.363283982281</v>
      </c>
      <c r="H332" s="123">
        <v>2694.363283982281</v>
      </c>
      <c r="I332" s="123">
        <v>2694.363283982281</v>
      </c>
      <c r="J332" s="123">
        <v>2694.363283982281</v>
      </c>
      <c r="K332" s="123">
        <v>2694.363283982281</v>
      </c>
      <c r="L332" s="123">
        <v>4158.375000000001</v>
      </c>
      <c r="M332" s="123">
        <v>2694.363283982281</v>
      </c>
      <c r="N332" s="123">
        <f aca="true" t="shared" si="106" ref="N332:N339">SUM(B332:M332)</f>
        <v>33267.00000000001</v>
      </c>
    </row>
    <row r="333" spans="1:14" ht="12.75" customHeight="1">
      <c r="A333" s="17" t="s">
        <v>1488</v>
      </c>
      <c r="B333" s="123">
        <v>631.3044806517311</v>
      </c>
      <c r="C333" s="123">
        <v>570.9533604887984</v>
      </c>
      <c r="D333" s="123">
        <v>570.9533604887984</v>
      </c>
      <c r="E333" s="123">
        <v>631.3044806517311</v>
      </c>
      <c r="F333" s="123">
        <v>631.3044806517311</v>
      </c>
      <c r="G333" s="123">
        <v>631.3044806517311</v>
      </c>
      <c r="H333" s="123">
        <v>631.3044806517311</v>
      </c>
      <c r="I333" s="123">
        <v>631.3044806517311</v>
      </c>
      <c r="J333" s="123">
        <v>631.3044806517311</v>
      </c>
      <c r="K333" s="123">
        <v>631.3044806517311</v>
      </c>
      <c r="L333" s="123">
        <v>974.3529531568228</v>
      </c>
      <c r="M333" s="123">
        <v>631.3044806517311</v>
      </c>
      <c r="N333" s="123">
        <f t="shared" si="106"/>
        <v>7797.999999999998</v>
      </c>
    </row>
    <row r="334" spans="1:14" ht="12.75" customHeight="1">
      <c r="A334" s="17" t="s">
        <v>1138</v>
      </c>
      <c r="B334" s="123">
        <v>2530.789991332856</v>
      </c>
      <c r="C334" s="123">
        <v>2530.789991332856</v>
      </c>
      <c r="D334" s="123">
        <v>2388.3028978407506</v>
      </c>
      <c r="E334" s="123">
        <v>2388.3028978407506</v>
      </c>
      <c r="F334" s="123">
        <v>2388.3028978407506</v>
      </c>
      <c r="G334" s="123">
        <v>2388.3028978407506</v>
      </c>
      <c r="H334" s="123">
        <v>2388.3028978407506</v>
      </c>
      <c r="I334" s="123">
        <v>2388.3028978407506</v>
      </c>
      <c r="J334" s="123">
        <v>2388.3028978407506</v>
      </c>
      <c r="K334" s="123">
        <v>2388.3028978407506</v>
      </c>
      <c r="L334" s="123">
        <v>2530.789991332856</v>
      </c>
      <c r="M334" s="123">
        <v>2387.2068432754268</v>
      </c>
      <c r="N334" s="123">
        <f t="shared" si="106"/>
        <v>29085.999999999996</v>
      </c>
    </row>
    <row r="335" spans="1:14" ht="12.75" customHeight="1">
      <c r="A335" s="17" t="s">
        <v>1139</v>
      </c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>
        <f t="shared" si="106"/>
        <v>0</v>
      </c>
    </row>
    <row r="336" spans="1:14" ht="12.75" customHeight="1">
      <c r="A336" s="17" t="s">
        <v>1140</v>
      </c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>
        <f t="shared" si="106"/>
        <v>0</v>
      </c>
    </row>
    <row r="337" spans="1:14" ht="12.75" customHeight="1">
      <c r="A337" s="17" t="s">
        <v>1482</v>
      </c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>
        <f t="shared" si="106"/>
        <v>0</v>
      </c>
    </row>
    <row r="338" spans="1:14" ht="12.75" customHeight="1">
      <c r="A338" s="17" t="s">
        <v>93</v>
      </c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>
        <f t="shared" si="106"/>
        <v>0</v>
      </c>
    </row>
    <row r="339" spans="1:14" ht="12.75" customHeight="1">
      <c r="A339" s="17" t="s">
        <v>1078</v>
      </c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>
        <f t="shared" si="106"/>
        <v>0</v>
      </c>
    </row>
    <row r="340" spans="1:14" ht="12.75" customHeight="1">
      <c r="A340" s="125" t="s">
        <v>653</v>
      </c>
      <c r="B340" s="433">
        <f aca="true" t="shared" si="107" ref="B340:N340">SUM(B332:B339)</f>
        <v>5856.457755966868</v>
      </c>
      <c r="C340" s="433">
        <f t="shared" si="107"/>
        <v>5531.421073901394</v>
      </c>
      <c r="D340" s="433">
        <f t="shared" si="107"/>
        <v>5388.933980409289</v>
      </c>
      <c r="E340" s="433">
        <f t="shared" si="107"/>
        <v>5713.970662474762</v>
      </c>
      <c r="F340" s="433">
        <f t="shared" si="107"/>
        <v>5713.970662474762</v>
      </c>
      <c r="G340" s="433">
        <f t="shared" si="107"/>
        <v>5713.970662474762</v>
      </c>
      <c r="H340" s="433">
        <f t="shared" si="107"/>
        <v>5713.970662474762</v>
      </c>
      <c r="I340" s="433">
        <f t="shared" si="107"/>
        <v>5713.970662474762</v>
      </c>
      <c r="J340" s="433">
        <f t="shared" si="107"/>
        <v>5713.970662474762</v>
      </c>
      <c r="K340" s="433">
        <f t="shared" si="107"/>
        <v>5713.970662474762</v>
      </c>
      <c r="L340" s="433">
        <f t="shared" si="107"/>
        <v>7663.51794448968</v>
      </c>
      <c r="M340" s="433">
        <f t="shared" si="107"/>
        <v>5712.874607909438</v>
      </c>
      <c r="N340" s="433">
        <f t="shared" si="107"/>
        <v>70151</v>
      </c>
    </row>
    <row r="341" spans="1:14" ht="12.75" customHeight="1">
      <c r="A341" s="61" t="s">
        <v>513</v>
      </c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>
        <f>SUM(B341:M341)</f>
        <v>0</v>
      </c>
    </row>
    <row r="342" spans="1:14" ht="12.75" customHeight="1">
      <c r="A342" s="17" t="s">
        <v>632</v>
      </c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>
        <f>SUM(B342:M342)</f>
        <v>0</v>
      </c>
    </row>
    <row r="343" spans="1:14" ht="12.75" customHeight="1">
      <c r="A343" s="89" t="s">
        <v>654</v>
      </c>
      <c r="B343" s="122">
        <f aca="true" t="shared" si="108" ref="B343:N343">B331+B340+B342+B341</f>
        <v>5856.457755966868</v>
      </c>
      <c r="C343" s="122">
        <f t="shared" si="108"/>
        <v>5531.421073901394</v>
      </c>
      <c r="D343" s="122">
        <f t="shared" si="108"/>
        <v>5388.933980409289</v>
      </c>
      <c r="E343" s="122">
        <f t="shared" si="108"/>
        <v>5713.970662474762</v>
      </c>
      <c r="F343" s="122">
        <f t="shared" si="108"/>
        <v>5713.970662474762</v>
      </c>
      <c r="G343" s="122">
        <f t="shared" si="108"/>
        <v>5713.970662474762</v>
      </c>
      <c r="H343" s="122">
        <f t="shared" si="108"/>
        <v>5713.970662474762</v>
      </c>
      <c r="I343" s="122">
        <f t="shared" si="108"/>
        <v>5713.970662474762</v>
      </c>
      <c r="J343" s="122">
        <f t="shared" si="108"/>
        <v>5713.970662474762</v>
      </c>
      <c r="K343" s="122">
        <f t="shared" si="108"/>
        <v>5713.970662474762</v>
      </c>
      <c r="L343" s="122">
        <f t="shared" si="108"/>
        <v>7663.51794448968</v>
      </c>
      <c r="M343" s="122">
        <f t="shared" si="108"/>
        <v>5712.874607909438</v>
      </c>
      <c r="N343" s="122">
        <f t="shared" si="108"/>
        <v>70151</v>
      </c>
    </row>
  </sheetData>
  <mergeCells count="21">
    <mergeCell ref="L198:N198"/>
    <mergeCell ref="A150:N150"/>
    <mergeCell ref="A101:N101"/>
    <mergeCell ref="A102:N102"/>
    <mergeCell ref="L149:N149"/>
    <mergeCell ref="A151:N151"/>
    <mergeCell ref="A51:N51"/>
    <mergeCell ref="A52:N52"/>
    <mergeCell ref="L100:N100"/>
    <mergeCell ref="A1:N1"/>
    <mergeCell ref="A2:N2"/>
    <mergeCell ref="A3:N3"/>
    <mergeCell ref="L50:N50"/>
    <mergeCell ref="A199:N199"/>
    <mergeCell ref="A200:N200"/>
    <mergeCell ref="L247:N247"/>
    <mergeCell ref="A248:N248"/>
    <mergeCell ref="A249:N249"/>
    <mergeCell ref="L296:N296"/>
    <mergeCell ref="A297:N297"/>
    <mergeCell ref="A298:N29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workbookViewId="0" topLeftCell="B1">
      <selection activeCell="G17" sqref="G17"/>
    </sheetView>
  </sheetViews>
  <sheetFormatPr defaultColWidth="9.140625" defaultRowHeight="12.75"/>
  <cols>
    <col min="1" max="1" width="5.28125" style="1" customWidth="1"/>
    <col min="2" max="2" width="41.140625" style="1" customWidth="1"/>
    <col min="3" max="6" width="16.7109375" style="1" customWidth="1"/>
    <col min="7" max="7" width="15.8515625" style="1" bestFit="1" customWidth="1"/>
    <col min="8" max="8" width="10.00390625" style="1" bestFit="1" customWidth="1"/>
    <col min="9" max="16384" width="9.140625" style="1" customWidth="1"/>
  </cols>
  <sheetData>
    <row r="1" spans="5:8" ht="15.75">
      <c r="E1" s="513" t="s">
        <v>1782</v>
      </c>
      <c r="F1" s="513"/>
      <c r="G1" s="513"/>
      <c r="H1" s="513"/>
    </row>
    <row r="2" spans="1:8" ht="15.75">
      <c r="A2" s="500" t="s">
        <v>1197</v>
      </c>
      <c r="B2" s="500"/>
      <c r="C2" s="500"/>
      <c r="D2" s="500"/>
      <c r="E2" s="500"/>
      <c r="F2" s="500"/>
      <c r="G2" s="500"/>
      <c r="H2" s="500"/>
    </row>
    <row r="3" spans="1:8" ht="15.75">
      <c r="A3" s="500" t="s">
        <v>1144</v>
      </c>
      <c r="B3" s="500"/>
      <c r="C3" s="500"/>
      <c r="D3" s="500"/>
      <c r="E3" s="500"/>
      <c r="F3" s="500"/>
      <c r="G3" s="500"/>
      <c r="H3" s="500"/>
    </row>
    <row r="4" spans="1:8" ht="15.75">
      <c r="A4" s="500" t="s">
        <v>1783</v>
      </c>
      <c r="B4" s="500"/>
      <c r="C4" s="500"/>
      <c r="D4" s="500"/>
      <c r="E4" s="500"/>
      <c r="F4" s="500"/>
      <c r="G4" s="500"/>
      <c r="H4" s="500"/>
    </row>
    <row r="5" spans="1:8" ht="19.5" customHeight="1">
      <c r="A5" s="500" t="s">
        <v>1327</v>
      </c>
      <c r="B5" s="500"/>
      <c r="C5" s="500"/>
      <c r="D5" s="500"/>
      <c r="E5" s="500"/>
      <c r="F5" s="500"/>
      <c r="G5" s="500"/>
      <c r="H5" s="500"/>
    </row>
    <row r="6" ht="19.5" customHeight="1"/>
    <row r="7" ht="19.5" customHeight="1"/>
    <row r="8" spans="1:8" s="8" customFormat="1" ht="19.5" customHeight="1">
      <c r="A8" s="494" t="s">
        <v>1328</v>
      </c>
      <c r="B8" s="495"/>
      <c r="C8" s="543" t="s">
        <v>1784</v>
      </c>
      <c r="D8" s="544"/>
      <c r="E8" s="545"/>
      <c r="F8" s="505" t="s">
        <v>1262</v>
      </c>
      <c r="G8" s="505" t="s">
        <v>1785</v>
      </c>
      <c r="H8" s="495" t="s">
        <v>1201</v>
      </c>
    </row>
    <row r="9" spans="1:8" s="8" customFormat="1" ht="30" customHeight="1">
      <c r="A9" s="486"/>
      <c r="B9" s="487"/>
      <c r="C9" s="22" t="s">
        <v>1786</v>
      </c>
      <c r="D9" s="157" t="s">
        <v>1427</v>
      </c>
      <c r="E9" s="157" t="s">
        <v>1537</v>
      </c>
      <c r="F9" s="506"/>
      <c r="G9" s="506"/>
      <c r="H9" s="487"/>
    </row>
    <row r="10" spans="3:7" ht="19.5" customHeight="1">
      <c r="C10" s="2"/>
      <c r="D10" s="2"/>
      <c r="E10" s="2"/>
      <c r="F10" s="2"/>
      <c r="G10" s="2"/>
    </row>
    <row r="11" spans="1:8" ht="30" customHeight="1">
      <c r="A11" s="1" t="s">
        <v>1787</v>
      </c>
      <c r="B11" s="15" t="s">
        <v>1205</v>
      </c>
      <c r="C11" s="9">
        <v>12805</v>
      </c>
      <c r="D11" s="9">
        <v>0</v>
      </c>
      <c r="E11" s="9">
        <v>196423</v>
      </c>
      <c r="F11" s="9">
        <f>SUM(C11:E11)</f>
        <v>209228</v>
      </c>
      <c r="G11" s="9">
        <v>0</v>
      </c>
      <c r="H11" s="9">
        <f>SUM(F11:G11)</f>
        <v>209228</v>
      </c>
    </row>
    <row r="12" spans="1:8" ht="30" customHeight="1">
      <c r="A12" s="1" t="s">
        <v>1788</v>
      </c>
      <c r="B12" s="15" t="s">
        <v>1046</v>
      </c>
      <c r="C12" s="9">
        <v>69981</v>
      </c>
      <c r="D12" s="9">
        <v>0</v>
      </c>
      <c r="E12" s="9">
        <v>62567</v>
      </c>
      <c r="F12" s="9">
        <f aca="true" t="shared" si="0" ref="F12:F17">SUM(C12:E12)</f>
        <v>132548</v>
      </c>
      <c r="G12" s="9">
        <v>0</v>
      </c>
      <c r="H12" s="9">
        <f aca="true" t="shared" si="1" ref="H12:H17">SUM(F12:G12)</f>
        <v>132548</v>
      </c>
    </row>
    <row r="13" spans="1:8" ht="30" customHeight="1">
      <c r="A13" s="1" t="s">
        <v>1789</v>
      </c>
      <c r="B13" s="15" t="s">
        <v>1835</v>
      </c>
      <c r="C13" s="9">
        <v>78004</v>
      </c>
      <c r="D13" s="9">
        <v>22341</v>
      </c>
      <c r="E13" s="9">
        <v>134734</v>
      </c>
      <c r="F13" s="9">
        <f t="shared" si="0"/>
        <v>235079</v>
      </c>
      <c r="G13" s="9">
        <v>0</v>
      </c>
      <c r="H13" s="9">
        <f t="shared" si="1"/>
        <v>235079</v>
      </c>
    </row>
    <row r="14" spans="1:8" ht="30" customHeight="1">
      <c r="A14" s="1" t="s">
        <v>1790</v>
      </c>
      <c r="B14" s="15" t="s">
        <v>268</v>
      </c>
      <c r="C14" s="9">
        <v>31264</v>
      </c>
      <c r="D14" s="9">
        <v>6409</v>
      </c>
      <c r="E14" s="9">
        <v>60771</v>
      </c>
      <c r="F14" s="9">
        <f t="shared" si="0"/>
        <v>98444</v>
      </c>
      <c r="G14" s="9">
        <v>0</v>
      </c>
      <c r="H14" s="9">
        <f t="shared" si="1"/>
        <v>98444</v>
      </c>
    </row>
    <row r="15" spans="1:8" ht="30" customHeight="1">
      <c r="A15" s="1" t="s">
        <v>1791</v>
      </c>
      <c r="B15" s="15" t="s">
        <v>270</v>
      </c>
      <c r="C15" s="9">
        <v>55429</v>
      </c>
      <c r="D15" s="9">
        <v>5174</v>
      </c>
      <c r="E15" s="9">
        <v>60977</v>
      </c>
      <c r="F15" s="9">
        <f t="shared" si="0"/>
        <v>121580</v>
      </c>
      <c r="G15" s="9">
        <v>0</v>
      </c>
      <c r="H15" s="9">
        <f t="shared" si="1"/>
        <v>121580</v>
      </c>
    </row>
    <row r="16" spans="1:8" ht="30" customHeight="1">
      <c r="A16" s="1" t="s">
        <v>1296</v>
      </c>
      <c r="B16" s="15" t="s">
        <v>1031</v>
      </c>
      <c r="C16" s="9">
        <v>0</v>
      </c>
      <c r="D16" s="9">
        <v>3000</v>
      </c>
      <c r="E16" s="9">
        <v>50070</v>
      </c>
      <c r="F16" s="9">
        <f t="shared" si="0"/>
        <v>53070</v>
      </c>
      <c r="G16" s="9">
        <v>0</v>
      </c>
      <c r="H16" s="9">
        <f t="shared" si="1"/>
        <v>53070</v>
      </c>
    </row>
    <row r="17" spans="2:8" s="8" customFormat="1" ht="30" customHeight="1">
      <c r="B17" s="8" t="s">
        <v>1792</v>
      </c>
      <c r="C17" s="13">
        <f>SUM(C11:C16)</f>
        <v>247483</v>
      </c>
      <c r="D17" s="13">
        <f>SUM(D11:D16)</f>
        <v>36924</v>
      </c>
      <c r="E17" s="13">
        <f>SUM(E11:E16)</f>
        <v>565542</v>
      </c>
      <c r="F17" s="13">
        <f t="shared" si="0"/>
        <v>849949</v>
      </c>
      <c r="G17" s="13">
        <f>SUM(G11:G16)</f>
        <v>0</v>
      </c>
      <c r="H17" s="13">
        <f t="shared" si="1"/>
        <v>849949</v>
      </c>
    </row>
  </sheetData>
  <mergeCells count="10">
    <mergeCell ref="A5:H5"/>
    <mergeCell ref="A8:B9"/>
    <mergeCell ref="C8:E8"/>
    <mergeCell ref="G8:G9"/>
    <mergeCell ref="H8:H9"/>
    <mergeCell ref="F8:F9"/>
    <mergeCell ref="E1:H1"/>
    <mergeCell ref="A2:H2"/>
    <mergeCell ref="A3:H3"/>
    <mergeCell ref="A4:H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G64"/>
  <sheetViews>
    <sheetView workbookViewId="0" topLeftCell="A49">
      <selection activeCell="A11" sqref="A11"/>
    </sheetView>
  </sheetViews>
  <sheetFormatPr defaultColWidth="9.140625" defaultRowHeight="12.75"/>
  <cols>
    <col min="1" max="1" width="52.7109375" style="1" customWidth="1"/>
    <col min="2" max="2" width="12.421875" style="1" customWidth="1"/>
    <col min="3" max="3" width="13.140625" style="1" customWidth="1"/>
    <col min="4" max="4" width="10.57421875" style="1" customWidth="1"/>
    <col min="5" max="6" width="9.140625" style="1" customWidth="1"/>
    <col min="7" max="7" width="10.140625" style="1" bestFit="1" customWidth="1"/>
    <col min="8" max="16384" width="9.140625" style="1" customWidth="1"/>
  </cols>
  <sheetData>
    <row r="1" spans="2:4" ht="15.75">
      <c r="B1" s="513" t="s">
        <v>1834</v>
      </c>
      <c r="C1" s="513"/>
      <c r="D1" s="513"/>
    </row>
    <row r="2" spans="1:4" ht="15.75" customHeight="1">
      <c r="A2" s="500" t="s">
        <v>1197</v>
      </c>
      <c r="B2" s="500"/>
      <c r="C2" s="500"/>
      <c r="D2" s="500"/>
    </row>
    <row r="3" spans="1:4" ht="15.75" customHeight="1">
      <c r="A3" s="500" t="s">
        <v>1144</v>
      </c>
      <c r="B3" s="500"/>
      <c r="C3" s="500"/>
      <c r="D3" s="500"/>
    </row>
    <row r="4" spans="1:4" ht="15.75" customHeight="1">
      <c r="A4" s="500" t="s">
        <v>1564</v>
      </c>
      <c r="B4" s="500"/>
      <c r="C4" s="500"/>
      <c r="D4" s="500"/>
    </row>
    <row r="5" spans="1:4" ht="15.75" customHeight="1">
      <c r="A5" s="500" t="s">
        <v>485</v>
      </c>
      <c r="B5" s="500"/>
      <c r="C5" s="500"/>
      <c r="D5" s="500"/>
    </row>
    <row r="6" spans="3:4" ht="14.25" customHeight="1">
      <c r="C6" s="513"/>
      <c r="D6" s="513"/>
    </row>
    <row r="7" spans="1:4" ht="15.75" customHeight="1">
      <c r="A7" s="5" t="s">
        <v>1328</v>
      </c>
      <c r="B7" s="5" t="s">
        <v>1628</v>
      </c>
      <c r="C7" s="5" t="s">
        <v>210</v>
      </c>
      <c r="D7" s="5" t="s">
        <v>1565</v>
      </c>
    </row>
    <row r="8" spans="1:4" ht="15.75" customHeight="1">
      <c r="A8" s="92" t="s">
        <v>1836</v>
      </c>
      <c r="B8" s="358"/>
      <c r="C8" s="358"/>
      <c r="D8" s="358"/>
    </row>
    <row r="9" spans="1:4" ht="15.75" customHeight="1">
      <c r="A9" s="1" t="s">
        <v>4</v>
      </c>
      <c r="B9" s="9">
        <v>269402</v>
      </c>
      <c r="C9" s="9">
        <v>270000</v>
      </c>
      <c r="D9" s="9">
        <v>274000</v>
      </c>
    </row>
    <row r="10" spans="1:4" ht="15.75" customHeight="1">
      <c r="A10" s="1" t="s">
        <v>1837</v>
      </c>
      <c r="B10" s="9">
        <v>864258</v>
      </c>
      <c r="C10" s="9">
        <v>850000</v>
      </c>
      <c r="D10" s="9">
        <v>815000</v>
      </c>
    </row>
    <row r="11" spans="1:4" ht="15.75" customHeight="1">
      <c r="A11" s="1" t="s">
        <v>593</v>
      </c>
      <c r="B11" s="9">
        <v>554079</v>
      </c>
      <c r="C11" s="9">
        <v>580000</v>
      </c>
      <c r="D11" s="9">
        <v>580000</v>
      </c>
    </row>
    <row r="12" spans="1:4" ht="15.75" customHeight="1">
      <c r="A12" s="1" t="s">
        <v>1658</v>
      </c>
      <c r="B12" s="9">
        <v>153670</v>
      </c>
      <c r="C12" s="9">
        <v>42000</v>
      </c>
      <c r="D12" s="9">
        <v>42000</v>
      </c>
    </row>
    <row r="13" spans="2:4" ht="15.75" customHeight="1">
      <c r="B13" s="9"/>
      <c r="C13" s="9"/>
      <c r="D13" s="9"/>
    </row>
    <row r="14" spans="1:4" ht="15.75" customHeight="1">
      <c r="A14" s="1" t="s">
        <v>1659</v>
      </c>
      <c r="B14" s="9">
        <v>3500</v>
      </c>
      <c r="C14" s="9">
        <v>3000</v>
      </c>
      <c r="D14" s="9">
        <v>2400</v>
      </c>
    </row>
    <row r="15" spans="1:4" ht="15.75" customHeight="1">
      <c r="A15" s="1" t="s">
        <v>1372</v>
      </c>
      <c r="B15" s="9">
        <v>404067</v>
      </c>
      <c r="C15" s="9">
        <v>150000</v>
      </c>
      <c r="D15" s="9">
        <v>100000</v>
      </c>
    </row>
    <row r="16" spans="1:4" ht="15.75" customHeight="1">
      <c r="A16" s="8" t="s">
        <v>631</v>
      </c>
      <c r="B16" s="13">
        <f>SUM(B9:B15)</f>
        <v>2248976</v>
      </c>
      <c r="C16" s="13">
        <f>SUM(C9:C15)</f>
        <v>1895000</v>
      </c>
      <c r="D16" s="13">
        <f>SUM(D9:D15)</f>
        <v>1813400</v>
      </c>
    </row>
    <row r="17" spans="1:4" ht="15" customHeight="1">
      <c r="A17" s="8"/>
      <c r="B17" s="13"/>
      <c r="C17" s="13"/>
      <c r="D17" s="13"/>
    </row>
    <row r="18" spans="1:4" ht="15.75" customHeight="1">
      <c r="A18" s="1" t="s">
        <v>1137</v>
      </c>
      <c r="B18" s="9">
        <v>898531</v>
      </c>
      <c r="C18" s="9">
        <v>850000</v>
      </c>
      <c r="D18" s="9">
        <v>855000</v>
      </c>
    </row>
    <row r="19" spans="1:4" ht="15.75" customHeight="1">
      <c r="A19" s="1" t="s">
        <v>1488</v>
      </c>
      <c r="B19" s="9">
        <v>216239</v>
      </c>
      <c r="C19" s="360">
        <v>202216</v>
      </c>
      <c r="D19" s="360">
        <v>208000</v>
      </c>
    </row>
    <row r="20" spans="1:4" ht="15.75" customHeight="1">
      <c r="A20" s="1" t="s">
        <v>1640</v>
      </c>
      <c r="B20" s="9">
        <v>572200</v>
      </c>
      <c r="C20" s="126">
        <v>525652</v>
      </c>
      <c r="D20" s="126">
        <v>525000</v>
      </c>
    </row>
    <row r="21" spans="1:4" ht="15.75" customHeight="1">
      <c r="A21" s="1" t="s">
        <v>1373</v>
      </c>
      <c r="B21" s="9">
        <v>43821</v>
      </c>
      <c r="C21" s="360">
        <v>44000</v>
      </c>
      <c r="D21" s="360">
        <v>44000</v>
      </c>
    </row>
    <row r="22" spans="1:4" ht="15.75" customHeight="1">
      <c r="A22" s="1" t="s">
        <v>1642</v>
      </c>
      <c r="B22" s="9">
        <v>77955</v>
      </c>
      <c r="C22" s="360">
        <v>78000</v>
      </c>
      <c r="D22" s="360">
        <v>78000</v>
      </c>
    </row>
    <row r="23" spans="1:4" ht="15.75" customHeight="1">
      <c r="A23" s="1" t="s">
        <v>1482</v>
      </c>
      <c r="B23" s="9">
        <v>2500</v>
      </c>
      <c r="C23" s="360">
        <v>2400</v>
      </c>
      <c r="D23" s="360">
        <v>2400</v>
      </c>
    </row>
    <row r="24" spans="1:4" ht="15.75" customHeight="1">
      <c r="A24" s="1" t="s">
        <v>93</v>
      </c>
      <c r="B24" s="9">
        <v>35147</v>
      </c>
      <c r="C24" s="360">
        <v>35000</v>
      </c>
      <c r="D24" s="360">
        <v>36000</v>
      </c>
    </row>
    <row r="25" spans="1:4" ht="15.75" customHeight="1">
      <c r="A25" s="1" t="s">
        <v>1374</v>
      </c>
      <c r="B25" s="9">
        <v>135813</v>
      </c>
      <c r="C25" s="360">
        <v>200000</v>
      </c>
      <c r="D25" s="360">
        <v>20000</v>
      </c>
    </row>
    <row r="26" spans="1:4" ht="15.75" customHeight="1">
      <c r="A26" s="8" t="s">
        <v>633</v>
      </c>
      <c r="B26" s="13">
        <f>SUM(B18:B25)</f>
        <v>1982206</v>
      </c>
      <c r="C26" s="13">
        <f>SUM(C18:C25)</f>
        <v>1937268</v>
      </c>
      <c r="D26" s="13">
        <f>SUM(D18:D25)</f>
        <v>1768400</v>
      </c>
    </row>
    <row r="27" spans="1:4" ht="15" customHeight="1">
      <c r="A27" s="8"/>
      <c r="B27" s="13"/>
      <c r="C27" s="360"/>
      <c r="D27" s="361"/>
    </row>
    <row r="28" spans="1:4" ht="15.75" customHeight="1">
      <c r="A28" s="92" t="s">
        <v>848</v>
      </c>
      <c r="B28" s="359"/>
      <c r="C28" s="360"/>
      <c r="D28" s="361"/>
    </row>
    <row r="29" spans="1:4" ht="15" customHeight="1">
      <c r="A29" s="38" t="s">
        <v>585</v>
      </c>
      <c r="B29" s="360">
        <v>21142</v>
      </c>
      <c r="C29" s="360">
        <v>7000</v>
      </c>
      <c r="D29" s="360">
        <v>7000</v>
      </c>
    </row>
    <row r="30" spans="1:4" ht="15" customHeight="1">
      <c r="A30" s="38" t="s">
        <v>1329</v>
      </c>
      <c r="B30" s="360">
        <v>1575</v>
      </c>
      <c r="C30" s="360">
        <v>1575</v>
      </c>
      <c r="D30" s="360">
        <v>1575</v>
      </c>
    </row>
    <row r="31" spans="1:4" ht="15" customHeight="1">
      <c r="A31" s="38" t="s">
        <v>1330</v>
      </c>
      <c r="B31" s="360">
        <v>400</v>
      </c>
      <c r="C31" s="360">
        <v>250</v>
      </c>
      <c r="D31" s="360">
        <v>250</v>
      </c>
    </row>
    <row r="32" spans="1:4" ht="15" customHeight="1">
      <c r="A32" s="38" t="s">
        <v>1331</v>
      </c>
      <c r="B32" s="360">
        <v>517448</v>
      </c>
      <c r="C32" s="360"/>
      <c r="D32" s="360"/>
    </row>
    <row r="33" ht="15" customHeight="1">
      <c r="A33" s="38" t="s">
        <v>586</v>
      </c>
    </row>
    <row r="34" spans="1:4" ht="15" customHeight="1">
      <c r="A34" s="38" t="s">
        <v>587</v>
      </c>
      <c r="B34" s="360">
        <v>3506</v>
      </c>
      <c r="C34" s="360">
        <v>3300</v>
      </c>
      <c r="D34" s="360">
        <v>3100</v>
      </c>
    </row>
    <row r="35" spans="1:4" ht="15" customHeight="1">
      <c r="A35" s="1" t="s">
        <v>1306</v>
      </c>
      <c r="B35" s="360">
        <v>864817</v>
      </c>
      <c r="C35" s="360">
        <v>200000</v>
      </c>
      <c r="D35" s="360">
        <v>70000</v>
      </c>
    </row>
    <row r="36" spans="1:4" ht="15" customHeight="1">
      <c r="A36" s="118" t="s">
        <v>634</v>
      </c>
      <c r="B36" s="12">
        <f>SUM(B29:B35)</f>
        <v>1408888</v>
      </c>
      <c r="C36" s="12">
        <f>SUM(C29:C35)</f>
        <v>212125</v>
      </c>
      <c r="D36" s="12">
        <f>SUM(D29:D35)</f>
        <v>81925</v>
      </c>
    </row>
    <row r="37" spans="1:4" ht="14.25" customHeight="1">
      <c r="A37" s="8"/>
      <c r="B37" s="13"/>
      <c r="C37" s="360"/>
      <c r="D37" s="361"/>
    </row>
    <row r="38" spans="1:7" ht="15" customHeight="1">
      <c r="A38" s="38" t="s">
        <v>370</v>
      </c>
      <c r="B38" s="360">
        <v>66400</v>
      </c>
      <c r="C38" s="360">
        <v>60000</v>
      </c>
      <c r="D38" s="360">
        <v>40000</v>
      </c>
      <c r="G38" s="9"/>
    </row>
    <row r="39" spans="1:4" ht="15" customHeight="1">
      <c r="A39" s="38" t="s">
        <v>371</v>
      </c>
      <c r="B39" s="360">
        <v>1168014</v>
      </c>
      <c r="C39" s="360">
        <v>69357</v>
      </c>
      <c r="D39" s="360">
        <v>83925</v>
      </c>
    </row>
    <row r="40" spans="1:4" ht="15" customHeight="1">
      <c r="A40" s="38" t="s">
        <v>1332</v>
      </c>
      <c r="B40" s="360">
        <v>13464</v>
      </c>
      <c r="C40" s="364"/>
      <c r="D40" s="364"/>
    </row>
    <row r="41" spans="1:4" ht="15" customHeight="1">
      <c r="A41" s="38" t="s">
        <v>401</v>
      </c>
      <c r="B41" s="360"/>
      <c r="C41" s="360"/>
      <c r="D41" s="360"/>
    </row>
    <row r="42" spans="1:4" ht="15" customHeight="1">
      <c r="A42" s="38" t="s">
        <v>1333</v>
      </c>
      <c r="B42" s="360">
        <v>2250</v>
      </c>
      <c r="C42" s="364"/>
      <c r="D42" s="364"/>
    </row>
    <row r="43" spans="1:4" ht="15" customHeight="1">
      <c r="A43" s="38" t="s">
        <v>1334</v>
      </c>
      <c r="B43" s="360">
        <v>10600</v>
      </c>
      <c r="C43" s="364">
        <v>3000</v>
      </c>
      <c r="D43" s="364">
        <v>3000</v>
      </c>
    </row>
    <row r="44" spans="1:4" ht="15" customHeight="1">
      <c r="A44" s="1" t="s">
        <v>1374</v>
      </c>
      <c r="B44" s="360">
        <v>386850</v>
      </c>
      <c r="C44" s="364"/>
      <c r="D44" s="364"/>
    </row>
    <row r="45" spans="1:4" ht="15" customHeight="1">
      <c r="A45" s="37" t="s">
        <v>635</v>
      </c>
      <c r="B45" s="361">
        <f>B38+B39+B40+B43+B42+B44</f>
        <v>1647578</v>
      </c>
      <c r="C45" s="361">
        <f>C38+C39+C40+C43+C42+C44</f>
        <v>132357</v>
      </c>
      <c r="D45" s="361">
        <f>D38+D39+D40+D43+D42+D44</f>
        <v>126925</v>
      </c>
    </row>
    <row r="46" spans="1:4" ht="15" customHeight="1">
      <c r="A46" s="38"/>
      <c r="B46" s="360"/>
      <c r="C46" s="365"/>
      <c r="D46" s="365"/>
    </row>
    <row r="47" spans="1:4" ht="15" customHeight="1">
      <c r="A47" s="37" t="s">
        <v>588</v>
      </c>
      <c r="B47" s="12"/>
      <c r="C47" s="12"/>
      <c r="D47" s="12"/>
    </row>
    <row r="48" spans="1:4" ht="15" customHeight="1">
      <c r="A48" s="38" t="s">
        <v>589</v>
      </c>
      <c r="B48" s="11">
        <v>9420</v>
      </c>
      <c r="C48" s="360"/>
      <c r="D48" s="364"/>
    </row>
    <row r="49" spans="1:4" s="8" customFormat="1" ht="15.75" customHeight="1">
      <c r="A49" s="1" t="s">
        <v>590</v>
      </c>
      <c r="B49" s="13"/>
      <c r="C49" s="360"/>
      <c r="D49" s="127"/>
    </row>
    <row r="50" spans="1:4" s="8" customFormat="1" ht="15.75" customHeight="1">
      <c r="A50" s="8" t="s">
        <v>591</v>
      </c>
      <c r="B50" s="13">
        <f>SUM(B48:B49)</f>
        <v>9420</v>
      </c>
      <c r="C50" s="13"/>
      <c r="D50" s="13">
        <f>SUM(D48:D49)</f>
        <v>0</v>
      </c>
    </row>
    <row r="51" spans="1:4" s="8" customFormat="1" ht="12.75" customHeight="1">
      <c r="A51" s="1"/>
      <c r="B51" s="9"/>
      <c r="C51" s="360"/>
      <c r="D51" s="126"/>
    </row>
    <row r="52" spans="1:4" s="8" customFormat="1" ht="15.75" customHeight="1">
      <c r="A52" s="8" t="s">
        <v>592</v>
      </c>
      <c r="B52" s="13">
        <v>37500</v>
      </c>
      <c r="C52" s="13">
        <v>37500</v>
      </c>
      <c r="D52" s="13"/>
    </row>
    <row r="53" spans="2:4" s="8" customFormat="1" ht="12.75" customHeight="1">
      <c r="B53" s="13"/>
      <c r="C53" s="13"/>
      <c r="D53" s="13"/>
    </row>
    <row r="54" spans="1:4" ht="15.75" customHeight="1">
      <c r="A54" s="8" t="s">
        <v>636</v>
      </c>
      <c r="B54" s="13">
        <f>B16+B36+B50</f>
        <v>3667284</v>
      </c>
      <c r="C54" s="13">
        <f>C16+C36+C50</f>
        <v>2107125</v>
      </c>
      <c r="D54" s="13">
        <f>D16+D36+D50</f>
        <v>1895325</v>
      </c>
    </row>
    <row r="55" spans="1:4" s="8" customFormat="1" ht="15.75" customHeight="1">
      <c r="A55" s="8" t="s">
        <v>847</v>
      </c>
      <c r="B55" s="13">
        <f>B26+B45+B52</f>
        <v>3667284</v>
      </c>
      <c r="C55" s="13">
        <f>C26+C45+C52</f>
        <v>2107125</v>
      </c>
      <c r="D55" s="13">
        <f>D26+D45+D52</f>
        <v>1895325</v>
      </c>
    </row>
    <row r="56" spans="1:4" ht="15" customHeight="1">
      <c r="A56" s="38" t="s">
        <v>484</v>
      </c>
      <c r="B56" s="360"/>
      <c r="C56" s="360"/>
      <c r="D56" s="360"/>
    </row>
    <row r="57" spans="1:4" ht="15" customHeight="1">
      <c r="A57" s="436" t="s">
        <v>402</v>
      </c>
      <c r="B57" s="444">
        <v>10000</v>
      </c>
      <c r="C57" s="360"/>
      <c r="D57" s="360"/>
    </row>
    <row r="58" spans="1:4" ht="15" customHeight="1">
      <c r="A58" s="436" t="s">
        <v>403</v>
      </c>
      <c r="B58" s="444">
        <v>986260</v>
      </c>
      <c r="C58" s="360"/>
      <c r="D58" s="360"/>
    </row>
    <row r="59" spans="1:4" ht="15" customHeight="1">
      <c r="A59" s="445" t="s">
        <v>404</v>
      </c>
      <c r="B59" s="444">
        <v>64000</v>
      </c>
      <c r="C59" s="360"/>
      <c r="D59" s="360"/>
    </row>
    <row r="60" spans="1:4" ht="15.75" customHeight="1">
      <c r="A60" s="445" t="s">
        <v>480</v>
      </c>
      <c r="B60" s="546">
        <v>13464</v>
      </c>
      <c r="C60" s="360"/>
      <c r="D60" s="360"/>
    </row>
    <row r="61" spans="1:4" ht="15.75" customHeight="1">
      <c r="A61" s="445" t="s">
        <v>481</v>
      </c>
      <c r="B61" s="546"/>
      <c r="C61" s="360"/>
      <c r="D61" s="360"/>
    </row>
    <row r="62" spans="2:4" ht="15.75">
      <c r="B62" s="9"/>
      <c r="C62" s="9"/>
      <c r="D62" s="9"/>
    </row>
    <row r="63" spans="2:4" ht="15.75">
      <c r="B63" s="9"/>
      <c r="C63" s="9"/>
      <c r="D63" s="9"/>
    </row>
    <row r="64" spans="2:4" ht="15.75">
      <c r="B64" s="9"/>
      <c r="C64" s="9"/>
      <c r="D64" s="9"/>
    </row>
  </sheetData>
  <mergeCells count="7">
    <mergeCell ref="B60:B61"/>
    <mergeCell ref="A5:D5"/>
    <mergeCell ref="C6:D6"/>
    <mergeCell ref="B1:D1"/>
    <mergeCell ref="A2:D2"/>
    <mergeCell ref="A3:D3"/>
    <mergeCell ref="A4:D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66"/>
  <sheetViews>
    <sheetView workbookViewId="0" topLeftCell="A1">
      <selection activeCell="A20" sqref="A20"/>
    </sheetView>
  </sheetViews>
  <sheetFormatPr defaultColWidth="9.140625" defaultRowHeight="12.75"/>
  <cols>
    <col min="1" max="1" width="47.57421875" style="17" customWidth="1"/>
    <col min="2" max="2" width="16.8515625" style="17" customWidth="1"/>
    <col min="3" max="3" width="2.00390625" style="17" customWidth="1"/>
    <col min="4" max="4" width="40.8515625" style="17" customWidth="1"/>
    <col min="5" max="5" width="16.7109375" style="17" customWidth="1"/>
    <col min="6" max="16384" width="9.140625" style="17" customWidth="1"/>
  </cols>
  <sheetData>
    <row r="1" spans="4:5" ht="12.75">
      <c r="D1" s="498" t="s">
        <v>390</v>
      </c>
      <c r="E1" s="498"/>
    </row>
    <row r="2" spans="1:7" s="305" customFormat="1" ht="12.75">
      <c r="A2" s="496" t="s">
        <v>1197</v>
      </c>
      <c r="B2" s="499"/>
      <c r="C2" s="499"/>
      <c r="D2" s="499"/>
      <c r="E2" s="499"/>
      <c r="F2" s="367"/>
      <c r="G2" s="367"/>
    </row>
    <row r="3" spans="1:7" s="305" customFormat="1" ht="12.75">
      <c r="A3" s="496" t="s">
        <v>1144</v>
      </c>
      <c r="B3" s="499"/>
      <c r="C3" s="499"/>
      <c r="D3" s="499"/>
      <c r="E3" s="499"/>
      <c r="F3" s="367"/>
      <c r="G3" s="367"/>
    </row>
    <row r="4" spans="1:7" s="305" customFormat="1" ht="12.75">
      <c r="A4" s="496" t="s">
        <v>1762</v>
      </c>
      <c r="B4" s="499"/>
      <c r="C4" s="499"/>
      <c r="D4" s="499"/>
      <c r="E4" s="499"/>
      <c r="F4" s="367"/>
      <c r="G4" s="367"/>
    </row>
    <row r="5" spans="1:7" s="305" customFormat="1" ht="12.75">
      <c r="A5" s="496" t="s">
        <v>1327</v>
      </c>
      <c r="B5" s="499"/>
      <c r="C5" s="499"/>
      <c r="D5" s="499"/>
      <c r="E5" s="499"/>
      <c r="F5" s="367"/>
      <c r="G5" s="367"/>
    </row>
    <row r="7" spans="1:5" s="341" customFormat="1" ht="29.25" customHeight="1">
      <c r="A7" s="57" t="s">
        <v>623</v>
      </c>
      <c r="B7" s="171" t="s">
        <v>246</v>
      </c>
      <c r="C7" s="7"/>
      <c r="D7" s="381" t="s">
        <v>624</v>
      </c>
      <c r="E7" s="7" t="s">
        <v>246</v>
      </c>
    </row>
    <row r="8" spans="1:5" ht="12.75">
      <c r="A8" s="64" t="s">
        <v>65</v>
      </c>
      <c r="B8" s="354"/>
      <c r="C8" s="61"/>
      <c r="D8" s="344" t="s">
        <v>209</v>
      </c>
      <c r="E8" s="62"/>
    </row>
    <row r="9" spans="1:5" ht="12.75">
      <c r="A9" s="61" t="s">
        <v>257</v>
      </c>
      <c r="B9" s="354">
        <v>21142</v>
      </c>
      <c r="C9" s="62"/>
      <c r="D9" s="343" t="s">
        <v>1880</v>
      </c>
      <c r="E9" s="62">
        <v>66400</v>
      </c>
    </row>
    <row r="10" spans="1:5" ht="12.75">
      <c r="A10" s="61" t="s">
        <v>258</v>
      </c>
      <c r="B10" s="354">
        <v>1575</v>
      </c>
      <c r="C10" s="62"/>
      <c r="D10" s="343" t="s">
        <v>1881</v>
      </c>
      <c r="E10" s="62">
        <v>1168014</v>
      </c>
    </row>
    <row r="11" spans="1:5" ht="12.75">
      <c r="A11" s="61" t="s">
        <v>259</v>
      </c>
      <c r="B11" s="354">
        <v>400</v>
      </c>
      <c r="C11" s="62"/>
      <c r="D11" s="343" t="s">
        <v>1882</v>
      </c>
      <c r="E11" s="62">
        <v>13464</v>
      </c>
    </row>
    <row r="12" spans="1:5" ht="12.75">
      <c r="A12" s="61" t="s">
        <v>260</v>
      </c>
      <c r="B12" s="354">
        <v>517448</v>
      </c>
      <c r="C12" s="62"/>
      <c r="D12" s="343" t="s">
        <v>1883</v>
      </c>
      <c r="E12" s="62">
        <v>2250</v>
      </c>
    </row>
    <row r="13" spans="1:5" ht="12.75">
      <c r="A13" s="61" t="s">
        <v>261</v>
      </c>
      <c r="B13" s="354"/>
      <c r="C13" s="62"/>
      <c r="D13" s="343" t="s">
        <v>1884</v>
      </c>
      <c r="E13" s="62">
        <v>10600</v>
      </c>
    </row>
    <row r="14" spans="1:5" ht="12.75">
      <c r="A14" s="61" t="s">
        <v>262</v>
      </c>
      <c r="B14" s="354">
        <v>3506</v>
      </c>
      <c r="C14" s="62"/>
      <c r="D14" s="343" t="s">
        <v>1766</v>
      </c>
      <c r="E14" s="17">
        <v>10000</v>
      </c>
    </row>
    <row r="15" spans="1:4" ht="12.75">
      <c r="A15" s="61" t="s">
        <v>263</v>
      </c>
      <c r="B15" s="354"/>
      <c r="C15" s="66"/>
      <c r="D15" s="343"/>
    </row>
    <row r="16" spans="1:5" s="89" customFormat="1" ht="12.75">
      <c r="A16" s="64" t="s">
        <v>66</v>
      </c>
      <c r="B16" s="357">
        <f>SUM(B9:B15)</f>
        <v>544071</v>
      </c>
      <c r="C16" s="63"/>
      <c r="D16" s="344" t="s">
        <v>701</v>
      </c>
      <c r="E16" s="63">
        <f>SUM(E9:E14)</f>
        <v>1270728</v>
      </c>
    </row>
    <row r="17" spans="1:5" ht="12.75">
      <c r="A17" s="64" t="s">
        <v>203</v>
      </c>
      <c r="B17" s="357">
        <f>B16-E16</f>
        <v>-726657</v>
      </c>
      <c r="C17" s="62"/>
      <c r="D17" s="344"/>
      <c r="E17" s="62"/>
    </row>
    <row r="18" spans="1:5" ht="12.75">
      <c r="A18" s="61" t="s">
        <v>1767</v>
      </c>
      <c r="B18" s="354">
        <v>864817</v>
      </c>
      <c r="C18" s="62"/>
      <c r="D18" s="344" t="s">
        <v>1772</v>
      </c>
      <c r="E18" s="62"/>
    </row>
    <row r="19" spans="1:5" ht="12.75">
      <c r="A19" s="61" t="s">
        <v>1754</v>
      </c>
      <c r="B19" s="354"/>
      <c r="C19" s="62"/>
      <c r="D19" s="343" t="s">
        <v>1817</v>
      </c>
      <c r="E19" s="17">
        <v>386850</v>
      </c>
    </row>
    <row r="20" spans="1:5" ht="12.75">
      <c r="A20" s="61"/>
      <c r="B20" s="354"/>
      <c r="C20" s="62"/>
      <c r="D20" s="343"/>
      <c r="E20" s="62"/>
    </row>
    <row r="21" spans="1:5" s="89" customFormat="1" ht="12.75">
      <c r="A21" s="64" t="s">
        <v>1768</v>
      </c>
      <c r="B21" s="357">
        <f>SUM(B18:B20)</f>
        <v>864817</v>
      </c>
      <c r="C21" s="63"/>
      <c r="D21" s="344" t="s">
        <v>1771</v>
      </c>
      <c r="E21" s="63">
        <f>SUM(E19:E20)</f>
        <v>386850</v>
      </c>
    </row>
    <row r="22" spans="1:5" ht="12.75">
      <c r="A22" s="61"/>
      <c r="B22" s="354"/>
      <c r="C22" s="62"/>
      <c r="D22" s="343"/>
      <c r="E22" s="62"/>
    </row>
    <row r="23" spans="1:5" s="89" customFormat="1" ht="12.75">
      <c r="A23" s="64" t="s">
        <v>1764</v>
      </c>
      <c r="B23" s="357">
        <f>B17+B21</f>
        <v>138160</v>
      </c>
      <c r="C23" s="63"/>
      <c r="D23" s="344"/>
      <c r="E23" s="63"/>
    </row>
    <row r="24" spans="1:5" ht="12.75">
      <c r="A24" s="61"/>
      <c r="B24" s="354"/>
      <c r="C24" s="62"/>
      <c r="D24" s="343"/>
      <c r="E24" s="62"/>
    </row>
    <row r="25" spans="1:5" ht="12.75">
      <c r="A25" s="61" t="s">
        <v>1755</v>
      </c>
      <c r="B25" s="354">
        <v>0</v>
      </c>
      <c r="C25" s="62"/>
      <c r="D25" s="343" t="s">
        <v>1773</v>
      </c>
      <c r="E25" s="62">
        <v>0</v>
      </c>
    </row>
    <row r="26" spans="1:5" ht="12.75">
      <c r="A26" s="61" t="s">
        <v>1769</v>
      </c>
      <c r="B26" s="354">
        <v>9420</v>
      </c>
      <c r="C26" s="62"/>
      <c r="D26" s="343" t="s">
        <v>1774</v>
      </c>
      <c r="E26" s="62">
        <v>37500</v>
      </c>
    </row>
    <row r="27" spans="1:5" s="346" customFormat="1" ht="13.5">
      <c r="A27" s="61" t="s">
        <v>1388</v>
      </c>
      <c r="B27" s="357">
        <f>SUM(B26)</f>
        <v>9420</v>
      </c>
      <c r="C27" s="356"/>
      <c r="D27" s="343" t="s">
        <v>1760</v>
      </c>
      <c r="E27" s="63">
        <f>SUM(E25:E26)</f>
        <v>37500</v>
      </c>
    </row>
    <row r="28" spans="1:5" ht="12.75">
      <c r="A28" s="64"/>
      <c r="B28" s="357"/>
      <c r="C28" s="63"/>
      <c r="D28" s="344"/>
      <c r="E28" s="63"/>
    </row>
    <row r="29" spans="1:5" s="89" customFormat="1" ht="12.75">
      <c r="A29" s="64" t="s">
        <v>1770</v>
      </c>
      <c r="B29" s="357">
        <f>B16+B21+B27</f>
        <v>1418308</v>
      </c>
      <c r="C29" s="63"/>
      <c r="D29" s="344" t="s">
        <v>1775</v>
      </c>
      <c r="E29" s="63">
        <f>E16+E21+E27</f>
        <v>1695078</v>
      </c>
    </row>
    <row r="30" spans="1:5" ht="12.75">
      <c r="A30" s="64" t="s">
        <v>647</v>
      </c>
      <c r="B30" s="357">
        <f>B29-E29</f>
        <v>-276770</v>
      </c>
      <c r="C30" s="62"/>
      <c r="D30" s="343"/>
      <c r="E30" s="62"/>
    </row>
    <row r="31" spans="1:5" ht="12.75">
      <c r="A31" s="61"/>
      <c r="B31" s="62"/>
      <c r="C31" s="62"/>
      <c r="D31" s="61"/>
      <c r="E31" s="62"/>
    </row>
    <row r="32" spans="1:5" ht="12.75">
      <c r="A32" s="61"/>
      <c r="B32" s="62"/>
      <c r="C32" s="62"/>
      <c r="D32" s="65"/>
      <c r="E32" s="66"/>
    </row>
    <row r="33" spans="1:5" ht="12.75">
      <c r="A33" s="64"/>
      <c r="B33" s="63"/>
      <c r="C33" s="63"/>
      <c r="D33" s="61"/>
      <c r="E33" s="62"/>
    </row>
    <row r="34" spans="1:5" ht="12.75">
      <c r="A34" s="380"/>
      <c r="B34" s="63"/>
      <c r="C34" s="63"/>
      <c r="D34" s="61"/>
      <c r="E34" s="62"/>
    </row>
    <row r="35" spans="1:5" ht="13.5" customHeight="1">
      <c r="A35" s="377"/>
      <c r="B35" s="62"/>
      <c r="C35" s="62"/>
      <c r="D35" s="64"/>
      <c r="E35" s="63"/>
    </row>
    <row r="36" spans="1:5" ht="13.5" customHeight="1">
      <c r="A36" s="377"/>
      <c r="B36" s="62"/>
      <c r="C36" s="62"/>
      <c r="D36" s="64"/>
      <c r="E36" s="63"/>
    </row>
    <row r="37" spans="1:5" ht="12.75">
      <c r="A37" s="64"/>
      <c r="B37" s="62"/>
      <c r="C37" s="62"/>
      <c r="D37" s="64"/>
      <c r="E37" s="62"/>
    </row>
    <row r="38" spans="1:5" ht="12.75">
      <c r="A38" s="61"/>
      <c r="B38" s="62"/>
      <c r="C38" s="62"/>
      <c r="D38" s="61"/>
      <c r="E38" s="61"/>
    </row>
    <row r="39" spans="1:5" ht="12.75">
      <c r="A39" s="61"/>
      <c r="B39" s="62"/>
      <c r="C39" s="62"/>
      <c r="D39" s="61"/>
      <c r="E39" s="61"/>
    </row>
    <row r="40" spans="1:5" ht="12.75">
      <c r="A40" s="64"/>
      <c r="B40" s="62"/>
      <c r="C40" s="62"/>
      <c r="D40" s="382"/>
      <c r="E40" s="64"/>
    </row>
    <row r="41" spans="1:5" s="89" customFormat="1" ht="12.75">
      <c r="A41" s="64"/>
      <c r="B41" s="63"/>
      <c r="C41" s="63"/>
      <c r="D41" s="64"/>
      <c r="E41" s="63"/>
    </row>
    <row r="42" spans="2:5" s="89" customFormat="1" ht="12.75">
      <c r="B42" s="122"/>
      <c r="C42" s="122"/>
      <c r="E42" s="122"/>
    </row>
    <row r="43" spans="2:3" ht="12.75">
      <c r="B43" s="123"/>
      <c r="C43" s="123"/>
    </row>
    <row r="44" spans="2:3" ht="12.75">
      <c r="B44" s="123"/>
      <c r="C44" s="123"/>
    </row>
    <row r="45" spans="2:3" ht="12.75">
      <c r="B45" s="123"/>
      <c r="C45" s="123"/>
    </row>
    <row r="46" spans="2:3" ht="12.75">
      <c r="B46" s="123"/>
      <c r="C46" s="123"/>
    </row>
    <row r="47" spans="2:3" ht="12.75">
      <c r="B47" s="123"/>
      <c r="C47" s="123"/>
    </row>
    <row r="48" spans="2:3" ht="12.75">
      <c r="B48" s="123"/>
      <c r="C48" s="123"/>
    </row>
    <row r="49" spans="2:3" ht="12.75">
      <c r="B49" s="123"/>
      <c r="C49" s="123"/>
    </row>
    <row r="50" spans="2:3" ht="12.75">
      <c r="B50" s="123"/>
      <c r="C50" s="123"/>
    </row>
    <row r="51" spans="2:3" ht="12.75">
      <c r="B51" s="123"/>
      <c r="C51" s="123"/>
    </row>
    <row r="52" spans="2:3" ht="12.75">
      <c r="B52" s="123"/>
      <c r="C52" s="123"/>
    </row>
    <row r="53" spans="2:3" ht="12.75">
      <c r="B53" s="123"/>
      <c r="C53" s="123"/>
    </row>
    <row r="54" spans="2:3" ht="12.75">
      <c r="B54" s="123"/>
      <c r="C54" s="123"/>
    </row>
    <row r="55" spans="2:3" ht="12.75">
      <c r="B55" s="123"/>
      <c r="C55" s="123"/>
    </row>
    <row r="56" spans="2:3" ht="12.75">
      <c r="B56" s="123"/>
      <c r="C56" s="123"/>
    </row>
    <row r="57" spans="2:3" ht="12.75">
      <c r="B57" s="123"/>
      <c r="C57" s="123"/>
    </row>
    <row r="58" spans="2:3" ht="12.75">
      <c r="B58" s="123"/>
      <c r="C58" s="123"/>
    </row>
    <row r="59" spans="2:3" ht="12.75">
      <c r="B59" s="123"/>
      <c r="C59" s="123"/>
    </row>
    <row r="60" spans="2:3" ht="12.75">
      <c r="B60" s="123"/>
      <c r="C60" s="123"/>
    </row>
    <row r="61" spans="2:3" ht="12.75">
      <c r="B61" s="123"/>
      <c r="C61" s="123"/>
    </row>
    <row r="62" spans="2:3" ht="12.75">
      <c r="B62" s="123"/>
      <c r="C62" s="123"/>
    </row>
    <row r="63" spans="2:3" ht="12.75">
      <c r="B63" s="123"/>
      <c r="C63" s="123"/>
    </row>
    <row r="64" spans="2:3" ht="12.75">
      <c r="B64" s="123"/>
      <c r="C64" s="123"/>
    </row>
    <row r="65" spans="2:3" ht="12.75">
      <c r="B65" s="123"/>
      <c r="C65" s="123"/>
    </row>
    <row r="66" spans="2:3" ht="12.75">
      <c r="B66" s="123"/>
      <c r="C66" s="123"/>
    </row>
  </sheetData>
  <mergeCells count="5">
    <mergeCell ref="A5:E5"/>
    <mergeCell ref="D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I87"/>
  <sheetViews>
    <sheetView workbookViewId="0" topLeftCell="A70">
      <selection activeCell="I8" sqref="I8"/>
    </sheetView>
  </sheetViews>
  <sheetFormatPr defaultColWidth="9.140625" defaultRowHeight="13.5" customHeight="1"/>
  <cols>
    <col min="1" max="1" width="40.140625" style="1" bestFit="1" customWidth="1"/>
    <col min="2" max="2" width="14.28125" style="1" bestFit="1" customWidth="1"/>
    <col min="3" max="3" width="12.00390625" style="1" bestFit="1" customWidth="1"/>
    <col min="4" max="4" width="13.7109375" style="1" customWidth="1"/>
    <col min="5" max="5" width="12.421875" style="1" bestFit="1" customWidth="1"/>
    <col min="6" max="6" width="9.8515625" style="1" bestFit="1" customWidth="1"/>
    <col min="7" max="7" width="12.421875" style="1" bestFit="1" customWidth="1"/>
    <col min="8" max="8" width="14.28125" style="1" bestFit="1" customWidth="1"/>
    <col min="9" max="9" width="9.8515625" style="1" bestFit="1" customWidth="1"/>
    <col min="10" max="16384" width="9.140625" style="1" customWidth="1"/>
  </cols>
  <sheetData>
    <row r="1" spans="1:9" ht="15.75">
      <c r="A1" s="15"/>
      <c r="B1" s="15"/>
      <c r="C1" s="15"/>
      <c r="D1" s="15"/>
      <c r="E1" s="523" t="s">
        <v>201</v>
      </c>
      <c r="F1" s="523"/>
      <c r="G1" s="523"/>
      <c r="H1" s="523"/>
      <c r="I1" s="523"/>
    </row>
    <row r="2" spans="1:9" ht="15.75">
      <c r="A2" s="521" t="s">
        <v>1197</v>
      </c>
      <c r="B2" s="521"/>
      <c r="C2" s="521"/>
      <c r="D2" s="521"/>
      <c r="E2" s="521"/>
      <c r="F2" s="521"/>
      <c r="G2" s="521"/>
      <c r="H2" s="521"/>
      <c r="I2" s="521"/>
    </row>
    <row r="3" spans="1:9" ht="15.75">
      <c r="A3" s="521" t="s">
        <v>1144</v>
      </c>
      <c r="B3" s="521"/>
      <c r="C3" s="521"/>
      <c r="D3" s="521"/>
      <c r="E3" s="521"/>
      <c r="F3" s="521"/>
      <c r="G3" s="521"/>
      <c r="H3" s="521"/>
      <c r="I3" s="521"/>
    </row>
    <row r="4" spans="1:9" ht="15.75">
      <c r="A4" s="521" t="s">
        <v>1198</v>
      </c>
      <c r="B4" s="521"/>
      <c r="C4" s="521"/>
      <c r="D4" s="521"/>
      <c r="E4" s="521"/>
      <c r="F4" s="521"/>
      <c r="G4" s="521"/>
      <c r="H4" s="521"/>
      <c r="I4" s="521"/>
    </row>
    <row r="5" spans="1:9" ht="15.75">
      <c r="A5" s="268"/>
      <c r="B5" s="16"/>
      <c r="C5" s="16"/>
      <c r="D5" s="16"/>
      <c r="E5" s="16"/>
      <c r="F5" s="16"/>
      <c r="G5" s="16"/>
      <c r="H5" s="16"/>
      <c r="I5" s="16"/>
    </row>
    <row r="6" spans="1:9" s="17" customFormat="1" ht="24" customHeight="1">
      <c r="A6" s="525" t="s">
        <v>1199</v>
      </c>
      <c r="B6" s="559" t="s">
        <v>1904</v>
      </c>
      <c r="C6" s="557" t="s">
        <v>705</v>
      </c>
      <c r="D6" s="558"/>
      <c r="E6" s="555" t="s">
        <v>1200</v>
      </c>
      <c r="F6" s="556"/>
      <c r="G6" s="555" t="s">
        <v>1201</v>
      </c>
      <c r="H6" s="556"/>
      <c r="I6" s="553" t="s">
        <v>708</v>
      </c>
    </row>
    <row r="7" spans="1:9" s="17" customFormat="1" ht="24">
      <c r="A7" s="492"/>
      <c r="B7" s="560"/>
      <c r="C7" s="327" t="s">
        <v>706</v>
      </c>
      <c r="D7" s="328" t="s">
        <v>707</v>
      </c>
      <c r="E7" s="325" t="s">
        <v>1202</v>
      </c>
      <c r="F7" s="326" t="s">
        <v>1905</v>
      </c>
      <c r="G7" s="325" t="s">
        <v>1202</v>
      </c>
      <c r="H7" s="325" t="s">
        <v>1203</v>
      </c>
      <c r="I7" s="554"/>
    </row>
    <row r="8" spans="1:9" s="17" customFormat="1" ht="13.5" customHeight="1">
      <c r="A8" s="493"/>
      <c r="B8" s="188">
        <v>40179</v>
      </c>
      <c r="C8" s="188">
        <v>40179</v>
      </c>
      <c r="D8" s="188">
        <v>40179</v>
      </c>
      <c r="E8" s="188">
        <v>40179</v>
      </c>
      <c r="F8" s="188">
        <v>40179</v>
      </c>
      <c r="G8" s="188">
        <v>40179</v>
      </c>
      <c r="H8" s="188">
        <v>40179</v>
      </c>
      <c r="I8" s="188">
        <v>40179</v>
      </c>
    </row>
    <row r="9" spans="1:9" s="17" customFormat="1" ht="14.25" customHeight="1">
      <c r="A9" s="18"/>
      <c r="B9" s="18"/>
      <c r="C9" s="20"/>
      <c r="D9" s="20"/>
      <c r="E9" s="21"/>
      <c r="F9" s="21"/>
      <c r="G9" s="18"/>
      <c r="H9" s="18"/>
      <c r="I9" s="18"/>
    </row>
    <row r="10" spans="1:9" ht="14.25" customHeight="1">
      <c r="A10" s="189" t="s">
        <v>1204</v>
      </c>
      <c r="B10" s="190">
        <v>5</v>
      </c>
      <c r="C10" s="190">
        <v>48</v>
      </c>
      <c r="D10" s="190">
        <v>1</v>
      </c>
      <c r="E10" s="190"/>
      <c r="F10" s="190"/>
      <c r="G10" s="190">
        <f>B10+C10+E10</f>
        <v>53</v>
      </c>
      <c r="H10" s="190">
        <f>D10+F10</f>
        <v>1</v>
      </c>
      <c r="I10" s="190">
        <f>G10+H10/2</f>
        <v>53.5</v>
      </c>
    </row>
    <row r="11" spans="1:9" ht="9" customHeight="1">
      <c r="A11" s="191"/>
      <c r="B11" s="192"/>
      <c r="C11" s="193"/>
      <c r="D11" s="193"/>
      <c r="E11" s="193"/>
      <c r="F11" s="193"/>
      <c r="G11" s="552"/>
      <c r="H11" s="552"/>
      <c r="I11" s="552"/>
    </row>
    <row r="12" spans="1:9" ht="14.25" customHeight="1">
      <c r="A12" s="194" t="s">
        <v>1205</v>
      </c>
      <c r="B12" s="195"/>
      <c r="C12" s="196"/>
      <c r="D12" s="196"/>
      <c r="E12" s="196"/>
      <c r="F12" s="196"/>
      <c r="G12" s="552"/>
      <c r="H12" s="552"/>
      <c r="I12" s="552"/>
    </row>
    <row r="13" spans="1:9" ht="14.25" customHeight="1">
      <c r="A13" s="197" t="s">
        <v>339</v>
      </c>
      <c r="B13" s="198"/>
      <c r="C13" s="198"/>
      <c r="D13" s="198"/>
      <c r="E13" s="198">
        <v>18</v>
      </c>
      <c r="F13" s="198"/>
      <c r="G13" s="190">
        <f aca="true" t="shared" si="0" ref="G13:G37">B13+C13+E13</f>
        <v>18</v>
      </c>
      <c r="H13" s="190">
        <f aca="true" t="shared" si="1" ref="H13:H68">D13+F13</f>
        <v>0</v>
      </c>
      <c r="I13" s="190">
        <f aca="true" t="shared" si="2" ref="I13:I42">G13+H13/2</f>
        <v>18</v>
      </c>
    </row>
    <row r="14" spans="1:9" ht="14.25" customHeight="1">
      <c r="A14" s="197" t="s">
        <v>1039</v>
      </c>
      <c r="B14" s="198"/>
      <c r="C14" s="198"/>
      <c r="D14" s="198"/>
      <c r="E14" s="198">
        <v>19</v>
      </c>
      <c r="F14" s="198"/>
      <c r="G14" s="190">
        <f t="shared" si="0"/>
        <v>19</v>
      </c>
      <c r="H14" s="190">
        <f t="shared" si="1"/>
        <v>0</v>
      </c>
      <c r="I14" s="190">
        <f t="shared" si="2"/>
        <v>19</v>
      </c>
    </row>
    <row r="15" spans="1:9" ht="14.25" customHeight="1">
      <c r="A15" s="197" t="s">
        <v>788</v>
      </c>
      <c r="B15" s="198"/>
      <c r="C15" s="198"/>
      <c r="D15" s="198"/>
      <c r="E15" s="198">
        <v>11</v>
      </c>
      <c r="F15" s="198"/>
      <c r="G15" s="190">
        <f t="shared" si="0"/>
        <v>11</v>
      </c>
      <c r="H15" s="190">
        <f t="shared" si="1"/>
        <v>0</v>
      </c>
      <c r="I15" s="190">
        <f t="shared" si="2"/>
        <v>11</v>
      </c>
    </row>
    <row r="16" spans="1:9" ht="14.25" customHeight="1">
      <c r="A16" s="197" t="s">
        <v>1040</v>
      </c>
      <c r="B16" s="198"/>
      <c r="C16" s="198"/>
      <c r="D16" s="198"/>
      <c r="E16" s="198">
        <v>10</v>
      </c>
      <c r="F16" s="198"/>
      <c r="G16" s="190">
        <f t="shared" si="0"/>
        <v>10</v>
      </c>
      <c r="H16" s="190">
        <f t="shared" si="1"/>
        <v>0</v>
      </c>
      <c r="I16" s="190">
        <f t="shared" si="2"/>
        <v>10</v>
      </c>
    </row>
    <row r="17" spans="1:9" ht="14.25" customHeight="1">
      <c r="A17" s="197" t="s">
        <v>1041</v>
      </c>
      <c r="B17" s="198"/>
      <c r="C17" s="198"/>
      <c r="D17" s="198"/>
      <c r="E17" s="198">
        <v>1</v>
      </c>
      <c r="F17" s="198"/>
      <c r="G17" s="190">
        <f t="shared" si="0"/>
        <v>1</v>
      </c>
      <c r="H17" s="190">
        <f t="shared" si="1"/>
        <v>0</v>
      </c>
      <c r="I17" s="190">
        <f t="shared" si="2"/>
        <v>1</v>
      </c>
    </row>
    <row r="18" spans="1:9" ht="14.25" customHeight="1">
      <c r="A18" s="197" t="s">
        <v>1042</v>
      </c>
      <c r="B18" s="198"/>
      <c r="C18" s="198"/>
      <c r="D18" s="198"/>
      <c r="E18" s="198">
        <v>4</v>
      </c>
      <c r="F18" s="198"/>
      <c r="G18" s="190">
        <f t="shared" si="0"/>
        <v>4</v>
      </c>
      <c r="H18" s="190">
        <f t="shared" si="1"/>
        <v>0</v>
      </c>
      <c r="I18" s="190">
        <f t="shared" si="2"/>
        <v>4</v>
      </c>
    </row>
    <row r="19" spans="1:9" ht="14.25" customHeight="1">
      <c r="A19" s="197" t="s">
        <v>1043</v>
      </c>
      <c r="B19" s="198"/>
      <c r="C19" s="198"/>
      <c r="D19" s="198"/>
      <c r="E19" s="198">
        <v>3</v>
      </c>
      <c r="F19" s="198"/>
      <c r="G19" s="190">
        <f t="shared" si="0"/>
        <v>3</v>
      </c>
      <c r="H19" s="190">
        <f t="shared" si="1"/>
        <v>0</v>
      </c>
      <c r="I19" s="190">
        <f t="shared" si="2"/>
        <v>3</v>
      </c>
    </row>
    <row r="20" spans="1:9" ht="14.25" customHeight="1">
      <c r="A20" s="197" t="s">
        <v>1044</v>
      </c>
      <c r="B20" s="198"/>
      <c r="C20" s="198"/>
      <c r="D20" s="198"/>
      <c r="E20" s="198">
        <v>3</v>
      </c>
      <c r="F20" s="198"/>
      <c r="G20" s="190">
        <f t="shared" si="0"/>
        <v>3</v>
      </c>
      <c r="H20" s="190">
        <f t="shared" si="1"/>
        <v>0</v>
      </c>
      <c r="I20" s="190">
        <f t="shared" si="2"/>
        <v>3</v>
      </c>
    </row>
    <row r="21" spans="1:9" ht="30">
      <c r="A21" s="199" t="s">
        <v>1037</v>
      </c>
      <c r="B21" s="198"/>
      <c r="C21" s="198"/>
      <c r="D21" s="198"/>
      <c r="E21" s="198">
        <v>6</v>
      </c>
      <c r="F21" s="198"/>
      <c r="G21" s="190">
        <f t="shared" si="0"/>
        <v>6</v>
      </c>
      <c r="H21" s="190">
        <f t="shared" si="1"/>
        <v>0</v>
      </c>
      <c r="I21" s="190">
        <f t="shared" si="2"/>
        <v>6</v>
      </c>
    </row>
    <row r="22" spans="1:9" ht="14.25" customHeight="1">
      <c r="A22" s="189" t="s">
        <v>1045</v>
      </c>
      <c r="B22" s="200"/>
      <c r="C22" s="198"/>
      <c r="D22" s="198"/>
      <c r="E22" s="190">
        <f>SUM(E13:E21)</f>
        <v>75</v>
      </c>
      <c r="F22" s="190"/>
      <c r="G22" s="190">
        <f t="shared" si="0"/>
        <v>75</v>
      </c>
      <c r="H22" s="190">
        <f t="shared" si="1"/>
        <v>0</v>
      </c>
      <c r="I22" s="190">
        <f t="shared" si="2"/>
        <v>75</v>
      </c>
    </row>
    <row r="23" spans="1:9" ht="14.25" customHeight="1">
      <c r="A23" s="191"/>
      <c r="B23" s="192"/>
      <c r="C23" s="201"/>
      <c r="D23" s="201"/>
      <c r="E23" s="193"/>
      <c r="F23" s="193"/>
      <c r="G23" s="204"/>
      <c r="H23" s="204"/>
      <c r="I23" s="204"/>
    </row>
    <row r="24" spans="1:9" ht="14.25" customHeight="1">
      <c r="A24" s="194" t="s">
        <v>1046</v>
      </c>
      <c r="B24" s="195"/>
      <c r="C24" s="196"/>
      <c r="D24" s="196"/>
      <c r="E24" s="196"/>
      <c r="F24" s="196"/>
      <c r="G24" s="204"/>
      <c r="H24" s="204"/>
      <c r="I24" s="204"/>
    </row>
    <row r="25" spans="1:9" ht="14.25" customHeight="1">
      <c r="A25" s="197" t="s">
        <v>1605</v>
      </c>
      <c r="B25" s="198"/>
      <c r="C25" s="198"/>
      <c r="D25" s="198"/>
      <c r="E25" s="198">
        <v>22</v>
      </c>
      <c r="F25" s="198"/>
      <c r="G25" s="190">
        <f t="shared" si="0"/>
        <v>22</v>
      </c>
      <c r="H25" s="190">
        <f t="shared" si="1"/>
        <v>0</v>
      </c>
      <c r="I25" s="190">
        <f t="shared" si="2"/>
        <v>22</v>
      </c>
    </row>
    <row r="26" spans="1:9" ht="14.25" customHeight="1">
      <c r="A26" s="197" t="s">
        <v>605</v>
      </c>
      <c r="B26" s="198"/>
      <c r="C26" s="198"/>
      <c r="D26" s="198"/>
      <c r="E26" s="198">
        <v>0</v>
      </c>
      <c r="F26" s="198"/>
      <c r="G26" s="190">
        <f t="shared" si="0"/>
        <v>0</v>
      </c>
      <c r="H26" s="190">
        <f t="shared" si="1"/>
        <v>0</v>
      </c>
      <c r="I26" s="190">
        <f t="shared" si="2"/>
        <v>0</v>
      </c>
    </row>
    <row r="27" spans="1:9" ht="14.25" customHeight="1">
      <c r="A27" s="197" t="s">
        <v>1606</v>
      </c>
      <c r="B27" s="198"/>
      <c r="C27" s="198"/>
      <c r="D27" s="198"/>
      <c r="E27" s="198">
        <v>1</v>
      </c>
      <c r="F27" s="198"/>
      <c r="G27" s="190">
        <f t="shared" si="0"/>
        <v>1</v>
      </c>
      <c r="H27" s="190">
        <f t="shared" si="1"/>
        <v>0</v>
      </c>
      <c r="I27" s="190">
        <f t="shared" si="2"/>
        <v>1</v>
      </c>
    </row>
    <row r="28" spans="1:9" ht="14.25" customHeight="1">
      <c r="A28" s="197" t="s">
        <v>789</v>
      </c>
      <c r="B28" s="198"/>
      <c r="C28" s="198"/>
      <c r="D28" s="198"/>
      <c r="E28" s="198">
        <v>8</v>
      </c>
      <c r="F28" s="198"/>
      <c r="G28" s="190">
        <f t="shared" si="0"/>
        <v>8</v>
      </c>
      <c r="H28" s="190">
        <f t="shared" si="1"/>
        <v>0</v>
      </c>
      <c r="I28" s="190">
        <f t="shared" si="2"/>
        <v>8</v>
      </c>
    </row>
    <row r="29" spans="1:9" ht="14.25" customHeight="1">
      <c r="A29" s="189" t="s">
        <v>1607</v>
      </c>
      <c r="B29" s="200"/>
      <c r="C29" s="190"/>
      <c r="D29" s="190"/>
      <c r="E29" s="190">
        <f>SUM(E25:E28)</f>
        <v>31</v>
      </c>
      <c r="F29" s="190"/>
      <c r="G29" s="190">
        <f t="shared" si="0"/>
        <v>31</v>
      </c>
      <c r="H29" s="190">
        <f t="shared" si="1"/>
        <v>0</v>
      </c>
      <c r="I29" s="190">
        <f t="shared" si="2"/>
        <v>31</v>
      </c>
    </row>
    <row r="30" spans="1:9" ht="15.75">
      <c r="A30" s="191"/>
      <c r="B30" s="192"/>
      <c r="C30" s="193"/>
      <c r="D30" s="193"/>
      <c r="E30" s="193"/>
      <c r="F30" s="193"/>
      <c r="G30" s="204"/>
      <c r="H30" s="204"/>
      <c r="I30" s="204"/>
    </row>
    <row r="31" spans="1:9" ht="14.25" customHeight="1">
      <c r="A31" s="194" t="s">
        <v>1608</v>
      </c>
      <c r="B31" s="195"/>
      <c r="C31" s="196"/>
      <c r="D31" s="196"/>
      <c r="E31" s="196"/>
      <c r="F31" s="196"/>
      <c r="G31" s="204"/>
      <c r="H31" s="204"/>
      <c r="I31" s="204"/>
    </row>
    <row r="32" spans="1:9" ht="14.25" customHeight="1">
      <c r="A32" s="197" t="s">
        <v>637</v>
      </c>
      <c r="B32" s="198"/>
      <c r="C32" s="198"/>
      <c r="D32" s="198"/>
      <c r="E32" s="198">
        <v>29</v>
      </c>
      <c r="F32" s="198">
        <v>1</v>
      </c>
      <c r="G32" s="190">
        <f t="shared" si="0"/>
        <v>29</v>
      </c>
      <c r="H32" s="190">
        <f t="shared" si="1"/>
        <v>1</v>
      </c>
      <c r="I32" s="190">
        <f t="shared" si="2"/>
        <v>29.5</v>
      </c>
    </row>
    <row r="33" spans="1:9" ht="14.25" customHeight="1">
      <c r="A33" s="197" t="s">
        <v>1609</v>
      </c>
      <c r="B33" s="198"/>
      <c r="C33" s="198"/>
      <c r="D33" s="198"/>
      <c r="E33" s="198">
        <v>10</v>
      </c>
      <c r="F33" s="198"/>
      <c r="G33" s="190">
        <f t="shared" si="0"/>
        <v>10</v>
      </c>
      <c r="H33" s="190">
        <f t="shared" si="1"/>
        <v>0</v>
      </c>
      <c r="I33" s="190">
        <f t="shared" si="2"/>
        <v>10</v>
      </c>
    </row>
    <row r="34" spans="1:9" ht="14.25" customHeight="1">
      <c r="A34" s="197" t="s">
        <v>1610</v>
      </c>
      <c r="B34" s="198"/>
      <c r="C34" s="198"/>
      <c r="D34" s="198"/>
      <c r="E34" s="198">
        <v>5</v>
      </c>
      <c r="F34" s="198"/>
      <c r="G34" s="190">
        <f t="shared" si="0"/>
        <v>5</v>
      </c>
      <c r="H34" s="190">
        <f t="shared" si="1"/>
        <v>0</v>
      </c>
      <c r="I34" s="190">
        <f t="shared" si="2"/>
        <v>5</v>
      </c>
    </row>
    <row r="35" spans="1:9" ht="14.25" customHeight="1">
      <c r="A35" s="197" t="s">
        <v>606</v>
      </c>
      <c r="B35" s="198"/>
      <c r="C35" s="198"/>
      <c r="D35" s="198"/>
      <c r="E35" s="198">
        <v>4</v>
      </c>
      <c r="F35" s="198"/>
      <c r="G35" s="190">
        <f t="shared" si="0"/>
        <v>4</v>
      </c>
      <c r="H35" s="190">
        <f t="shared" si="1"/>
        <v>0</v>
      </c>
      <c r="I35" s="190">
        <f t="shared" si="2"/>
        <v>4</v>
      </c>
    </row>
    <row r="36" spans="1:9" ht="14.25" customHeight="1">
      <c r="A36" s="197" t="s">
        <v>789</v>
      </c>
      <c r="B36" s="198"/>
      <c r="C36" s="198"/>
      <c r="D36" s="198"/>
      <c r="E36" s="198">
        <v>11</v>
      </c>
      <c r="F36" s="198"/>
      <c r="G36" s="190">
        <f t="shared" si="0"/>
        <v>11</v>
      </c>
      <c r="H36" s="190">
        <f t="shared" si="1"/>
        <v>0</v>
      </c>
      <c r="I36" s="190">
        <f t="shared" si="2"/>
        <v>11</v>
      </c>
    </row>
    <row r="37" spans="1:9" ht="14.25" customHeight="1">
      <c r="A37" s="189" t="s">
        <v>1611</v>
      </c>
      <c r="B37" s="200"/>
      <c r="C37" s="190"/>
      <c r="D37" s="190"/>
      <c r="E37" s="190">
        <f>SUM(E32:E36)</f>
        <v>59</v>
      </c>
      <c r="F37" s="190">
        <f>SUM(F32:F36)</f>
        <v>1</v>
      </c>
      <c r="G37" s="190">
        <f t="shared" si="0"/>
        <v>59</v>
      </c>
      <c r="H37" s="190">
        <f t="shared" si="1"/>
        <v>1</v>
      </c>
      <c r="I37" s="190">
        <f t="shared" si="2"/>
        <v>59.5</v>
      </c>
    </row>
    <row r="38" spans="1:9" ht="15.75">
      <c r="A38" s="202"/>
      <c r="B38" s="203"/>
      <c r="C38" s="204"/>
      <c r="D38" s="204"/>
      <c r="E38" s="204"/>
      <c r="F38" s="204"/>
      <c r="G38" s="204"/>
      <c r="H38" s="204"/>
      <c r="I38" s="204"/>
    </row>
    <row r="39" spans="1:9" ht="14.25" customHeight="1">
      <c r="A39" s="194" t="s">
        <v>1612</v>
      </c>
      <c r="B39" s="195"/>
      <c r="C39" s="196"/>
      <c r="D39" s="196"/>
      <c r="E39" s="196"/>
      <c r="F39" s="196"/>
      <c r="G39" s="195"/>
      <c r="H39" s="204"/>
      <c r="I39" s="204"/>
    </row>
    <row r="40" spans="1:9" ht="14.25" customHeight="1">
      <c r="A40" s="197" t="s">
        <v>1613</v>
      </c>
      <c r="B40" s="198"/>
      <c r="C40" s="198"/>
      <c r="D40" s="198"/>
      <c r="E40" s="198">
        <v>17</v>
      </c>
      <c r="F40" s="198"/>
      <c r="G40" s="198">
        <f>B40+C40+E40+F40</f>
        <v>17</v>
      </c>
      <c r="H40" s="190">
        <f t="shared" si="1"/>
        <v>0</v>
      </c>
      <c r="I40" s="190">
        <f t="shared" si="2"/>
        <v>17</v>
      </c>
    </row>
    <row r="41" spans="1:9" ht="14.25" customHeight="1">
      <c r="A41" s="197" t="s">
        <v>1614</v>
      </c>
      <c r="B41" s="198"/>
      <c r="C41" s="198"/>
      <c r="D41" s="198"/>
      <c r="E41" s="198">
        <v>11</v>
      </c>
      <c r="F41" s="198"/>
      <c r="G41" s="198">
        <f>B41+C41+E41+F41</f>
        <v>11</v>
      </c>
      <c r="H41" s="190">
        <f t="shared" si="1"/>
        <v>0</v>
      </c>
      <c r="I41" s="190">
        <f t="shared" si="2"/>
        <v>11</v>
      </c>
    </row>
    <row r="42" spans="1:9" ht="14.25" customHeight="1">
      <c r="A42" s="189" t="s">
        <v>1615</v>
      </c>
      <c r="B42" s="200"/>
      <c r="C42" s="198"/>
      <c r="D42" s="198"/>
      <c r="E42" s="190">
        <f>SUM(E40:E41)</f>
        <v>28</v>
      </c>
      <c r="F42" s="190"/>
      <c r="G42" s="190">
        <f>SUM(G40:G41)</f>
        <v>28</v>
      </c>
      <c r="H42" s="190">
        <f t="shared" si="1"/>
        <v>0</v>
      </c>
      <c r="I42" s="190">
        <f t="shared" si="2"/>
        <v>28</v>
      </c>
    </row>
    <row r="43" spans="1:9" ht="15.75">
      <c r="A43" s="191"/>
      <c r="B43" s="192"/>
      <c r="C43" s="201"/>
      <c r="D43" s="201"/>
      <c r="E43" s="193"/>
      <c r="F43" s="193"/>
      <c r="G43" s="204"/>
      <c r="H43" s="204"/>
      <c r="I43" s="193"/>
    </row>
    <row r="44" spans="1:9" ht="14.25" customHeight="1">
      <c r="A44" s="194" t="s">
        <v>270</v>
      </c>
      <c r="B44" s="195"/>
      <c r="C44" s="195"/>
      <c r="D44" s="195"/>
      <c r="E44" s="195"/>
      <c r="F44" s="195"/>
      <c r="G44" s="204"/>
      <c r="H44" s="204"/>
      <c r="I44" s="195"/>
    </row>
    <row r="45" spans="1:9" ht="14.25" customHeight="1">
      <c r="A45" s="197" t="s">
        <v>1616</v>
      </c>
      <c r="B45" s="198"/>
      <c r="C45" s="190"/>
      <c r="D45" s="190"/>
      <c r="E45" s="198">
        <v>7</v>
      </c>
      <c r="F45" s="198"/>
      <c r="G45" s="190">
        <f>B45+C45+E45</f>
        <v>7</v>
      </c>
      <c r="H45" s="190">
        <f t="shared" si="1"/>
        <v>0</v>
      </c>
      <c r="I45" s="198">
        <f aca="true" t="shared" si="3" ref="I45:I55">B45+C45+E45+F45/2</f>
        <v>7</v>
      </c>
    </row>
    <row r="46" spans="1:9" ht="14.25" customHeight="1">
      <c r="A46" s="197" t="s">
        <v>604</v>
      </c>
      <c r="B46" s="198"/>
      <c r="C46" s="190"/>
      <c r="D46" s="190"/>
      <c r="E46" s="198">
        <v>3</v>
      </c>
      <c r="F46" s="198"/>
      <c r="G46" s="190">
        <f aca="true" t="shared" si="4" ref="G46:G55">B46+C46+E46</f>
        <v>3</v>
      </c>
      <c r="H46" s="190">
        <f t="shared" si="1"/>
        <v>0</v>
      </c>
      <c r="I46" s="198">
        <f t="shared" si="3"/>
        <v>3</v>
      </c>
    </row>
    <row r="47" spans="1:9" ht="14.25" customHeight="1">
      <c r="A47" s="197" t="s">
        <v>337</v>
      </c>
      <c r="B47" s="198"/>
      <c r="C47" s="198"/>
      <c r="D47" s="198"/>
      <c r="E47" s="198">
        <v>2</v>
      </c>
      <c r="F47" s="198"/>
      <c r="G47" s="190">
        <f t="shared" si="4"/>
        <v>2</v>
      </c>
      <c r="H47" s="190">
        <f t="shared" si="1"/>
        <v>0</v>
      </c>
      <c r="I47" s="198">
        <f t="shared" si="3"/>
        <v>2</v>
      </c>
    </row>
    <row r="48" spans="1:9" ht="14.25" customHeight="1">
      <c r="A48" s="197" t="s">
        <v>790</v>
      </c>
      <c r="B48" s="198"/>
      <c r="C48" s="198"/>
      <c r="D48" s="198"/>
      <c r="E48" s="198">
        <v>17</v>
      </c>
      <c r="F48" s="198">
        <v>1</v>
      </c>
      <c r="G48" s="190">
        <f t="shared" si="4"/>
        <v>17</v>
      </c>
      <c r="H48" s="190">
        <f t="shared" si="1"/>
        <v>1</v>
      </c>
      <c r="I48" s="198">
        <f t="shared" si="3"/>
        <v>17.5</v>
      </c>
    </row>
    <row r="49" spans="1:9" ht="14.25" customHeight="1">
      <c r="A49" s="197" t="s">
        <v>338</v>
      </c>
      <c r="B49" s="198"/>
      <c r="C49" s="198"/>
      <c r="D49" s="198"/>
      <c r="E49" s="198">
        <v>3</v>
      </c>
      <c r="F49" s="198"/>
      <c r="G49" s="190">
        <f t="shared" si="4"/>
        <v>3</v>
      </c>
      <c r="H49" s="190">
        <f t="shared" si="1"/>
        <v>0</v>
      </c>
      <c r="I49" s="198">
        <f t="shared" si="3"/>
        <v>3</v>
      </c>
    </row>
    <row r="50" spans="1:9" ht="14.25" customHeight="1">
      <c r="A50" s="197" t="s">
        <v>600</v>
      </c>
      <c r="B50" s="198"/>
      <c r="C50" s="198"/>
      <c r="D50" s="198"/>
      <c r="E50" s="198">
        <v>2</v>
      </c>
      <c r="F50" s="198"/>
      <c r="G50" s="190">
        <f t="shared" si="4"/>
        <v>2</v>
      </c>
      <c r="H50" s="190">
        <f t="shared" si="1"/>
        <v>0</v>
      </c>
      <c r="I50" s="198">
        <f t="shared" si="3"/>
        <v>2</v>
      </c>
    </row>
    <row r="51" spans="1:9" ht="14.25" customHeight="1">
      <c r="A51" s="197" t="s">
        <v>601</v>
      </c>
      <c r="B51" s="198"/>
      <c r="C51" s="198"/>
      <c r="D51" s="198"/>
      <c r="E51" s="198">
        <v>3</v>
      </c>
      <c r="F51" s="198"/>
      <c r="G51" s="190">
        <f t="shared" si="4"/>
        <v>3</v>
      </c>
      <c r="H51" s="190">
        <f t="shared" si="1"/>
        <v>0</v>
      </c>
      <c r="I51" s="198">
        <f t="shared" si="3"/>
        <v>3</v>
      </c>
    </row>
    <row r="52" spans="1:9" ht="14.25" customHeight="1">
      <c r="A52" s="197" t="s">
        <v>271</v>
      </c>
      <c r="B52" s="198"/>
      <c r="C52" s="198"/>
      <c r="D52" s="198"/>
      <c r="E52" s="198">
        <v>3</v>
      </c>
      <c r="F52" s="198"/>
      <c r="G52" s="190">
        <f t="shared" si="4"/>
        <v>3</v>
      </c>
      <c r="H52" s="190">
        <f t="shared" si="1"/>
        <v>0</v>
      </c>
      <c r="I52" s="198">
        <f t="shared" si="3"/>
        <v>3</v>
      </c>
    </row>
    <row r="53" spans="1:9" ht="14.25" customHeight="1">
      <c r="A53" s="197" t="s">
        <v>339</v>
      </c>
      <c r="B53" s="198"/>
      <c r="C53" s="198"/>
      <c r="D53" s="198"/>
      <c r="E53" s="198">
        <v>3</v>
      </c>
      <c r="F53" s="198"/>
      <c r="G53" s="190">
        <f t="shared" si="4"/>
        <v>3</v>
      </c>
      <c r="H53" s="190">
        <f t="shared" si="1"/>
        <v>0</v>
      </c>
      <c r="I53" s="198">
        <f t="shared" si="3"/>
        <v>3</v>
      </c>
    </row>
    <row r="54" spans="1:9" ht="14.25" customHeight="1">
      <c r="A54" s="197" t="s">
        <v>602</v>
      </c>
      <c r="B54" s="198"/>
      <c r="C54" s="198"/>
      <c r="D54" s="198"/>
      <c r="E54" s="198">
        <v>4</v>
      </c>
      <c r="F54" s="198"/>
      <c r="G54" s="190">
        <f t="shared" si="4"/>
        <v>4</v>
      </c>
      <c r="H54" s="190">
        <f t="shared" si="1"/>
        <v>0</v>
      </c>
      <c r="I54" s="198">
        <f t="shared" si="3"/>
        <v>4</v>
      </c>
    </row>
    <row r="55" spans="1:9" ht="14.25" customHeight="1">
      <c r="A55" s="189" t="s">
        <v>1906</v>
      </c>
      <c r="B55" s="200"/>
      <c r="C55" s="190"/>
      <c r="D55" s="190"/>
      <c r="E55" s="190">
        <f>SUM(E45:E54)</f>
        <v>47</v>
      </c>
      <c r="F55" s="190">
        <f>SUM(F45:F54)</f>
        <v>1</v>
      </c>
      <c r="G55" s="190">
        <f t="shared" si="4"/>
        <v>47</v>
      </c>
      <c r="H55" s="190">
        <f t="shared" si="1"/>
        <v>1</v>
      </c>
      <c r="I55" s="190">
        <f t="shared" si="3"/>
        <v>47.5</v>
      </c>
    </row>
    <row r="56" spans="1:9" ht="15.75">
      <c r="A56" s="191"/>
      <c r="B56" s="192"/>
      <c r="C56" s="193"/>
      <c r="D56" s="193"/>
      <c r="E56" s="193"/>
      <c r="F56" s="193"/>
      <c r="G56" s="193"/>
      <c r="H56" s="204"/>
      <c r="I56" s="204"/>
    </row>
    <row r="57" spans="1:9" ht="14.25" customHeight="1">
      <c r="A57" s="194" t="s">
        <v>340</v>
      </c>
      <c r="B57" s="195"/>
      <c r="C57" s="196"/>
      <c r="D57" s="196"/>
      <c r="E57" s="195"/>
      <c r="F57" s="195"/>
      <c r="G57" s="196"/>
      <c r="H57" s="204"/>
      <c r="I57" s="204"/>
    </row>
    <row r="58" spans="1:9" ht="14.25" customHeight="1">
      <c r="A58" s="197" t="s">
        <v>341</v>
      </c>
      <c r="B58" s="198"/>
      <c r="C58" s="198"/>
      <c r="D58" s="198"/>
      <c r="E58" s="198">
        <v>1</v>
      </c>
      <c r="F58" s="198"/>
      <c r="G58" s="198">
        <f aca="true" t="shared" si="5" ref="G58:G68">B58+C58+E58+F58</f>
        <v>1</v>
      </c>
      <c r="H58" s="190">
        <f t="shared" si="1"/>
        <v>0</v>
      </c>
      <c r="I58" s="190">
        <f aca="true" t="shared" si="6" ref="I58:I68">B58+C58+E58+F58/2</f>
        <v>1</v>
      </c>
    </row>
    <row r="59" spans="1:9" ht="14.25" customHeight="1">
      <c r="A59" s="197" t="s">
        <v>342</v>
      </c>
      <c r="B59" s="198"/>
      <c r="C59" s="198"/>
      <c r="D59" s="198"/>
      <c r="E59" s="198">
        <v>1</v>
      </c>
      <c r="F59" s="198"/>
      <c r="G59" s="198">
        <f t="shared" si="5"/>
        <v>1</v>
      </c>
      <c r="H59" s="190">
        <f t="shared" si="1"/>
        <v>0</v>
      </c>
      <c r="I59" s="190">
        <f t="shared" si="6"/>
        <v>1</v>
      </c>
    </row>
    <row r="60" spans="1:9" ht="14.25" customHeight="1">
      <c r="A60" s="197" t="s">
        <v>343</v>
      </c>
      <c r="B60" s="198"/>
      <c r="C60" s="198"/>
      <c r="D60" s="198"/>
      <c r="E60" s="198"/>
      <c r="F60" s="198">
        <v>1</v>
      </c>
      <c r="G60" s="198">
        <f t="shared" si="5"/>
        <v>1</v>
      </c>
      <c r="H60" s="190">
        <f t="shared" si="1"/>
        <v>1</v>
      </c>
      <c r="I60" s="190">
        <f t="shared" si="6"/>
        <v>0.5</v>
      </c>
    </row>
    <row r="61" spans="1:9" ht="14.25" customHeight="1">
      <c r="A61" s="197" t="s">
        <v>344</v>
      </c>
      <c r="B61" s="198"/>
      <c r="C61" s="198"/>
      <c r="D61" s="198"/>
      <c r="E61" s="198">
        <v>2</v>
      </c>
      <c r="F61" s="198"/>
      <c r="G61" s="198">
        <f t="shared" si="5"/>
        <v>2</v>
      </c>
      <c r="H61" s="190">
        <f t="shared" si="1"/>
        <v>0</v>
      </c>
      <c r="I61" s="190">
        <f t="shared" si="6"/>
        <v>2</v>
      </c>
    </row>
    <row r="62" spans="1:9" ht="14.25" customHeight="1">
      <c r="A62" s="197" t="s">
        <v>345</v>
      </c>
      <c r="B62" s="198"/>
      <c r="C62" s="198"/>
      <c r="D62" s="198"/>
      <c r="E62" s="198">
        <v>2</v>
      </c>
      <c r="F62" s="198"/>
      <c r="G62" s="198">
        <f t="shared" si="5"/>
        <v>2</v>
      </c>
      <c r="H62" s="190">
        <f t="shared" si="1"/>
        <v>0</v>
      </c>
      <c r="I62" s="190">
        <f t="shared" si="6"/>
        <v>2</v>
      </c>
    </row>
    <row r="63" spans="1:9" ht="14.25" customHeight="1">
      <c r="A63" s="197" t="s">
        <v>346</v>
      </c>
      <c r="B63" s="198"/>
      <c r="C63" s="198"/>
      <c r="D63" s="198"/>
      <c r="E63" s="198">
        <v>1</v>
      </c>
      <c r="F63" s="198"/>
      <c r="G63" s="198">
        <f t="shared" si="5"/>
        <v>1</v>
      </c>
      <c r="H63" s="190">
        <f t="shared" si="1"/>
        <v>0</v>
      </c>
      <c r="I63" s="190">
        <f t="shared" si="6"/>
        <v>1</v>
      </c>
    </row>
    <row r="64" spans="1:9" ht="14.25" customHeight="1">
      <c r="A64" s="197" t="s">
        <v>1407</v>
      </c>
      <c r="B64" s="198"/>
      <c r="C64" s="198"/>
      <c r="D64" s="198"/>
      <c r="E64" s="198">
        <v>3</v>
      </c>
      <c r="F64" s="198"/>
      <c r="G64" s="198">
        <f t="shared" si="5"/>
        <v>3</v>
      </c>
      <c r="H64" s="190">
        <f t="shared" si="1"/>
        <v>0</v>
      </c>
      <c r="I64" s="190">
        <f t="shared" si="6"/>
        <v>3</v>
      </c>
    </row>
    <row r="65" spans="1:9" ht="14.25" customHeight="1">
      <c r="A65" s="197" t="s">
        <v>1408</v>
      </c>
      <c r="B65" s="198"/>
      <c r="C65" s="198"/>
      <c r="D65" s="198"/>
      <c r="E65" s="198">
        <v>1</v>
      </c>
      <c r="F65" s="198"/>
      <c r="G65" s="198">
        <f t="shared" si="5"/>
        <v>1</v>
      </c>
      <c r="H65" s="190">
        <f t="shared" si="1"/>
        <v>0</v>
      </c>
      <c r="I65" s="190">
        <f t="shared" si="6"/>
        <v>1</v>
      </c>
    </row>
    <row r="66" spans="1:9" ht="14.25" customHeight="1">
      <c r="A66" s="197" t="s">
        <v>1409</v>
      </c>
      <c r="B66" s="198"/>
      <c r="C66" s="198"/>
      <c r="D66" s="198"/>
      <c r="E66" s="198">
        <v>1</v>
      </c>
      <c r="F66" s="198"/>
      <c r="G66" s="198">
        <f t="shared" si="5"/>
        <v>1</v>
      </c>
      <c r="H66" s="190">
        <f t="shared" si="1"/>
        <v>0</v>
      </c>
      <c r="I66" s="190">
        <f t="shared" si="6"/>
        <v>1</v>
      </c>
    </row>
    <row r="67" spans="1:9" ht="14.25" customHeight="1">
      <c r="A67" s="197" t="s">
        <v>603</v>
      </c>
      <c r="B67" s="198"/>
      <c r="C67" s="198"/>
      <c r="D67" s="198"/>
      <c r="E67" s="198">
        <v>1</v>
      </c>
      <c r="F67" s="198"/>
      <c r="G67" s="198">
        <f t="shared" si="5"/>
        <v>1</v>
      </c>
      <c r="H67" s="190">
        <f t="shared" si="1"/>
        <v>0</v>
      </c>
      <c r="I67" s="190">
        <f t="shared" si="6"/>
        <v>1</v>
      </c>
    </row>
    <row r="68" spans="1:9" ht="14.25" customHeight="1">
      <c r="A68" s="189" t="s">
        <v>1907</v>
      </c>
      <c r="B68" s="200"/>
      <c r="C68" s="198"/>
      <c r="D68" s="198"/>
      <c r="E68" s="190">
        <f>SUM(E58:E67)</f>
        <v>13</v>
      </c>
      <c r="F68" s="190">
        <f>SUM(F58:F66)</f>
        <v>1</v>
      </c>
      <c r="G68" s="190">
        <f t="shared" si="5"/>
        <v>14</v>
      </c>
      <c r="H68" s="190">
        <f t="shared" si="1"/>
        <v>1</v>
      </c>
      <c r="I68" s="190">
        <f t="shared" si="6"/>
        <v>13.5</v>
      </c>
    </row>
    <row r="69" spans="1:9" ht="15.75">
      <c r="A69" s="191"/>
      <c r="B69" s="192"/>
      <c r="C69" s="201"/>
      <c r="D69" s="201"/>
      <c r="E69" s="201"/>
      <c r="F69" s="201"/>
      <c r="G69" s="205"/>
      <c r="H69" s="205"/>
      <c r="I69" s="205"/>
    </row>
    <row r="70" spans="1:9" ht="14.25" customHeight="1">
      <c r="A70" s="189" t="s">
        <v>1479</v>
      </c>
      <c r="B70" s="190"/>
      <c r="C70" s="198"/>
      <c r="D70" s="198"/>
      <c r="E70" s="190">
        <f>E22+E29+E37+E42+E55+E68</f>
        <v>253</v>
      </c>
      <c r="F70" s="190">
        <f>F22+F29+F37+F42+F55+F68</f>
        <v>3</v>
      </c>
      <c r="G70" s="190">
        <f>G22+G29+G37+G42+G55+G68</f>
        <v>254</v>
      </c>
      <c r="H70" s="190">
        <f>H22+H29+H37+H42+H55+H68</f>
        <v>3</v>
      </c>
      <c r="I70" s="190">
        <f>I22+I29+I37+I42+I55+I68</f>
        <v>254.5</v>
      </c>
    </row>
    <row r="71" spans="1:9" ht="15.75">
      <c r="A71" s="194"/>
      <c r="B71" s="195"/>
      <c r="C71" s="196"/>
      <c r="D71" s="196"/>
      <c r="E71" s="195"/>
      <c r="F71" s="195"/>
      <c r="G71" s="205"/>
      <c r="H71" s="205"/>
      <c r="I71" s="205"/>
    </row>
    <row r="72" spans="1:9" ht="14.25" customHeight="1">
      <c r="A72" s="189" t="s">
        <v>1410</v>
      </c>
      <c r="B72" s="190">
        <f aca="true" t="shared" si="7" ref="B72:I72">B10+B70</f>
        <v>5</v>
      </c>
      <c r="C72" s="190">
        <f t="shared" si="7"/>
        <v>48</v>
      </c>
      <c r="D72" s="190">
        <f t="shared" si="7"/>
        <v>1</v>
      </c>
      <c r="E72" s="190">
        <f t="shared" si="7"/>
        <v>253</v>
      </c>
      <c r="F72" s="190">
        <f t="shared" si="7"/>
        <v>3</v>
      </c>
      <c r="G72" s="190">
        <f t="shared" si="7"/>
        <v>307</v>
      </c>
      <c r="H72" s="190">
        <f t="shared" si="7"/>
        <v>4</v>
      </c>
      <c r="I72" s="190">
        <f t="shared" si="7"/>
        <v>308</v>
      </c>
    </row>
    <row r="73" spans="1:9" ht="14.25" customHeight="1">
      <c r="A73" s="168"/>
      <c r="B73" s="204"/>
      <c r="C73" s="204"/>
      <c r="D73" s="204"/>
      <c r="E73" s="204"/>
      <c r="F73" s="204"/>
      <c r="G73" s="204"/>
      <c r="H73" s="204"/>
      <c r="I73" s="204"/>
    </row>
    <row r="74" spans="1:9" ht="14.25" customHeight="1">
      <c r="A74" s="168"/>
      <c r="B74" s="204"/>
      <c r="C74" s="204"/>
      <c r="D74" s="204"/>
      <c r="E74" s="204"/>
      <c r="F74" s="204"/>
      <c r="G74" s="204"/>
      <c r="H74" s="204"/>
      <c r="I74" s="204"/>
    </row>
    <row r="75" spans="1:9" ht="15.75">
      <c r="A75" s="24"/>
      <c r="B75" s="24"/>
      <c r="C75" s="3"/>
      <c r="D75" s="3"/>
      <c r="E75" s="3"/>
      <c r="F75" s="3"/>
      <c r="G75" s="3"/>
      <c r="H75" s="3"/>
      <c r="I75" s="3"/>
    </row>
    <row r="76" ht="13.5" customHeight="1">
      <c r="A76" s="8" t="s">
        <v>1312</v>
      </c>
    </row>
    <row r="77" ht="13.5" customHeight="1">
      <c r="A77" s="8"/>
    </row>
    <row r="79" spans="1:9" ht="13.5" customHeight="1">
      <c r="A79" s="336" t="s">
        <v>1376</v>
      </c>
      <c r="B79" s="551">
        <v>1</v>
      </c>
      <c r="C79" s="551"/>
      <c r="D79" s="551"/>
      <c r="E79" s="551"/>
      <c r="F79" s="551"/>
      <c r="G79" s="551"/>
      <c r="H79" s="551"/>
      <c r="I79" s="551"/>
    </row>
    <row r="80" spans="1:9" ht="13.5" customHeight="1">
      <c r="A80" s="501"/>
      <c r="B80" s="501"/>
      <c r="C80" s="501"/>
      <c r="D80" s="501"/>
      <c r="E80" s="501"/>
      <c r="F80" s="501"/>
      <c r="G80" s="501"/>
      <c r="H80" s="501"/>
      <c r="I80" s="501"/>
    </row>
    <row r="81" spans="1:9" ht="13.5" customHeight="1">
      <c r="A81" s="189" t="s">
        <v>1205</v>
      </c>
      <c r="B81" s="547">
        <v>1</v>
      </c>
      <c r="C81" s="547"/>
      <c r="D81" s="547"/>
      <c r="E81" s="547"/>
      <c r="F81" s="547"/>
      <c r="G81" s="547"/>
      <c r="H81" s="547"/>
      <c r="I81" s="547"/>
    </row>
    <row r="82" spans="1:9" ht="13.5" customHeight="1">
      <c r="A82" s="336" t="s">
        <v>1313</v>
      </c>
      <c r="B82" s="547">
        <v>2.5</v>
      </c>
      <c r="C82" s="547"/>
      <c r="D82" s="547"/>
      <c r="E82" s="547"/>
      <c r="F82" s="547"/>
      <c r="G82" s="547"/>
      <c r="H82" s="547"/>
      <c r="I82" s="547"/>
    </row>
    <row r="83" spans="1:9" ht="13.5" customHeight="1">
      <c r="A83" s="336" t="s">
        <v>1314</v>
      </c>
      <c r="B83" s="547">
        <v>2</v>
      </c>
      <c r="C83" s="547"/>
      <c r="D83" s="547"/>
      <c r="E83" s="547"/>
      <c r="F83" s="547"/>
      <c r="G83" s="547"/>
      <c r="H83" s="547"/>
      <c r="I83" s="547"/>
    </row>
    <row r="84" spans="1:9" ht="13.5" customHeight="1">
      <c r="A84" s="336" t="s">
        <v>1315</v>
      </c>
      <c r="B84" s="547">
        <v>1</v>
      </c>
      <c r="C84" s="547"/>
      <c r="D84" s="547"/>
      <c r="E84" s="547"/>
      <c r="F84" s="547"/>
      <c r="G84" s="547"/>
      <c r="H84" s="547"/>
      <c r="I84" s="547"/>
    </row>
    <row r="85" spans="1:9" ht="13.5" customHeight="1">
      <c r="A85" s="189" t="s">
        <v>1479</v>
      </c>
      <c r="B85" s="548">
        <f>SUM(B81:I84)</f>
        <v>6.5</v>
      </c>
      <c r="C85" s="549"/>
      <c r="D85" s="549"/>
      <c r="E85" s="549"/>
      <c r="F85" s="549"/>
      <c r="G85" s="549"/>
      <c r="H85" s="549"/>
      <c r="I85" s="550"/>
    </row>
    <row r="86" spans="1:9" ht="13.5" customHeight="1">
      <c r="A86" s="543"/>
      <c r="B86" s="544"/>
      <c r="C86" s="544"/>
      <c r="D86" s="544"/>
      <c r="E86" s="544"/>
      <c r="F86" s="544"/>
      <c r="G86" s="544"/>
      <c r="H86" s="544"/>
      <c r="I86" s="545"/>
    </row>
    <row r="87" spans="1:9" ht="13.5" customHeight="1">
      <c r="A87" s="189" t="s">
        <v>1410</v>
      </c>
      <c r="B87" s="551">
        <f>B79+B85</f>
        <v>7.5</v>
      </c>
      <c r="C87" s="551"/>
      <c r="D87" s="551"/>
      <c r="E87" s="551"/>
      <c r="F87" s="551"/>
      <c r="G87" s="551"/>
      <c r="H87" s="551"/>
      <c r="I87" s="551"/>
    </row>
  </sheetData>
  <mergeCells count="20">
    <mergeCell ref="E1:I1"/>
    <mergeCell ref="A2:I2"/>
    <mergeCell ref="A3:I3"/>
    <mergeCell ref="A4:I4"/>
    <mergeCell ref="G11:I12"/>
    <mergeCell ref="I6:I7"/>
    <mergeCell ref="A6:A8"/>
    <mergeCell ref="E6:F6"/>
    <mergeCell ref="C6:D6"/>
    <mergeCell ref="G6:H6"/>
    <mergeCell ref="B6:B7"/>
    <mergeCell ref="B79:I79"/>
    <mergeCell ref="B81:I81"/>
    <mergeCell ref="B82:I82"/>
    <mergeCell ref="B83:I83"/>
    <mergeCell ref="B84:I84"/>
    <mergeCell ref="A80:I80"/>
    <mergeCell ref="B85:I85"/>
    <mergeCell ref="B87:I87"/>
    <mergeCell ref="A86:I8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workbookViewId="0" topLeftCell="A25">
      <selection activeCell="D27" sqref="D27"/>
    </sheetView>
  </sheetViews>
  <sheetFormatPr defaultColWidth="9.140625" defaultRowHeight="12.75"/>
  <cols>
    <col min="1" max="1" width="10.57421875" style="1" customWidth="1"/>
    <col min="2" max="2" width="31.28125" style="1" customWidth="1"/>
    <col min="3" max="4" width="14.8515625" style="130" customWidth="1"/>
    <col min="5" max="5" width="15.00390625" style="130" customWidth="1"/>
    <col min="6" max="6" width="11.28125" style="1" bestFit="1" customWidth="1"/>
    <col min="7" max="7" width="10.140625" style="1" bestFit="1" customWidth="1"/>
    <col min="8" max="16384" width="9.140625" style="1" customWidth="1"/>
  </cols>
  <sheetData>
    <row r="1" spans="3:5" ht="15.75">
      <c r="C1" s="513" t="s">
        <v>514</v>
      </c>
      <c r="D1" s="513"/>
      <c r="E1" s="513"/>
    </row>
    <row r="2" spans="1:5" ht="15.75">
      <c r="A2" s="500" t="s">
        <v>1197</v>
      </c>
      <c r="B2" s="500"/>
      <c r="C2" s="500"/>
      <c r="D2" s="500"/>
      <c r="E2" s="500"/>
    </row>
    <row r="3" spans="1:5" ht="15.75">
      <c r="A3" s="500" t="s">
        <v>1144</v>
      </c>
      <c r="B3" s="500"/>
      <c r="C3" s="500"/>
      <c r="D3" s="500"/>
      <c r="E3" s="500"/>
    </row>
    <row r="4" spans="1:5" ht="15.75">
      <c r="A4" s="500" t="s">
        <v>355</v>
      </c>
      <c r="B4" s="500"/>
      <c r="C4" s="500"/>
      <c r="D4" s="500"/>
      <c r="E4" s="500"/>
    </row>
    <row r="5" spans="1:5" ht="15.75">
      <c r="A5" s="500" t="s">
        <v>1327</v>
      </c>
      <c r="B5" s="500"/>
      <c r="C5" s="500"/>
      <c r="D5" s="500"/>
      <c r="E5" s="500"/>
    </row>
    <row r="6" spans="1:2" ht="15.75">
      <c r="A6" s="27"/>
      <c r="B6" s="27"/>
    </row>
    <row r="8" spans="1:5" ht="15.75" customHeight="1">
      <c r="A8" s="514" t="s">
        <v>1328</v>
      </c>
      <c r="B8" s="514"/>
      <c r="C8" s="514" t="s">
        <v>1566</v>
      </c>
      <c r="D8" s="514" t="s">
        <v>1567</v>
      </c>
      <c r="E8" s="514" t="s">
        <v>40</v>
      </c>
    </row>
    <row r="9" spans="1:5" ht="15.75">
      <c r="A9" s="514"/>
      <c r="B9" s="514"/>
      <c r="C9" s="514"/>
      <c r="D9" s="514"/>
      <c r="E9" s="514"/>
    </row>
    <row r="10" spans="1:5" ht="15.75">
      <c r="A10" s="514"/>
      <c r="B10" s="514"/>
      <c r="C10" s="514"/>
      <c r="D10" s="514"/>
      <c r="E10" s="514"/>
    </row>
    <row r="11" spans="3:4" ht="15.75">
      <c r="C11" s="2"/>
      <c r="D11" s="276"/>
    </row>
    <row r="12" spans="1:4" ht="24.75" customHeight="1">
      <c r="A12" s="8" t="s">
        <v>356</v>
      </c>
      <c r="B12" s="8" t="s">
        <v>357</v>
      </c>
      <c r="C12" s="8"/>
      <c r="D12" s="153"/>
    </row>
    <row r="13" spans="1:5" ht="24.75" customHeight="1">
      <c r="A13" s="1" t="s">
        <v>358</v>
      </c>
      <c r="B13" s="1" t="s">
        <v>359</v>
      </c>
      <c r="C13" s="9">
        <v>12321</v>
      </c>
      <c r="D13" s="206">
        <v>11362</v>
      </c>
      <c r="E13" s="9">
        <v>15354</v>
      </c>
    </row>
    <row r="14" spans="1:6" ht="24.75" customHeight="1">
      <c r="A14" s="1" t="s">
        <v>360</v>
      </c>
      <c r="B14" s="1" t="s">
        <v>361</v>
      </c>
      <c r="C14" s="9">
        <v>14654290</v>
      </c>
      <c r="D14" s="206">
        <v>14756103</v>
      </c>
      <c r="E14" s="9">
        <v>15722265</v>
      </c>
      <c r="F14" s="9"/>
    </row>
    <row r="15" spans="1:5" ht="24.75" customHeight="1">
      <c r="A15" s="1" t="s">
        <v>362</v>
      </c>
      <c r="B15" s="1" t="s">
        <v>363</v>
      </c>
      <c r="C15" s="9">
        <v>1235754</v>
      </c>
      <c r="D15" s="206">
        <v>1120148</v>
      </c>
      <c r="E15" s="9">
        <v>1120148</v>
      </c>
    </row>
    <row r="16" spans="1:5" ht="24.75" customHeight="1">
      <c r="A16" s="1" t="s">
        <v>364</v>
      </c>
      <c r="B16" s="1" t="s">
        <v>219</v>
      </c>
      <c r="C16" s="9">
        <v>166582</v>
      </c>
      <c r="D16" s="206">
        <v>158343</v>
      </c>
      <c r="E16" s="9">
        <v>150105</v>
      </c>
    </row>
    <row r="17" spans="1:5" ht="24.75" customHeight="1">
      <c r="A17" s="561" t="s">
        <v>1196</v>
      </c>
      <c r="B17" s="561"/>
      <c r="C17" s="13">
        <f>SUM(C13:C16)</f>
        <v>16068947</v>
      </c>
      <c r="D17" s="212">
        <f>SUM(D13:D16)</f>
        <v>16045956</v>
      </c>
      <c r="E17" s="13">
        <f>SUM(E13:E16)</f>
        <v>17007872</v>
      </c>
    </row>
    <row r="18" spans="3:5" ht="24.75" customHeight="1">
      <c r="C18" s="51"/>
      <c r="D18" s="206"/>
      <c r="E18" s="9"/>
    </row>
    <row r="19" spans="1:5" ht="24.75" customHeight="1">
      <c r="A19" s="8" t="s">
        <v>220</v>
      </c>
      <c r="B19" s="8" t="s">
        <v>221</v>
      </c>
      <c r="C19" s="138"/>
      <c r="D19" s="263"/>
      <c r="E19" s="9"/>
    </row>
    <row r="20" spans="1:5" ht="24.75" customHeight="1">
      <c r="A20" s="1" t="s">
        <v>358</v>
      </c>
      <c r="B20" s="1" t="s">
        <v>222</v>
      </c>
      <c r="C20" s="9">
        <v>7136</v>
      </c>
      <c r="D20" s="206">
        <v>7506</v>
      </c>
      <c r="E20" s="206">
        <v>6855</v>
      </c>
    </row>
    <row r="21" spans="1:5" ht="24.75" customHeight="1">
      <c r="A21" s="1" t="s">
        <v>360</v>
      </c>
      <c r="B21" s="1" t="s">
        <v>223</v>
      </c>
      <c r="C21" s="9">
        <v>48254</v>
      </c>
      <c r="D21" s="206">
        <v>41174</v>
      </c>
      <c r="E21" s="206">
        <v>28180</v>
      </c>
    </row>
    <row r="22" spans="1:5" ht="24.75" customHeight="1">
      <c r="A22" s="1" t="s">
        <v>362</v>
      </c>
      <c r="B22" s="1" t="s">
        <v>224</v>
      </c>
      <c r="C22" s="9"/>
      <c r="D22" s="206">
        <v>800000</v>
      </c>
      <c r="E22" s="206"/>
    </row>
    <row r="23" spans="1:5" ht="24.75" customHeight="1">
      <c r="A23" s="1" t="s">
        <v>364</v>
      </c>
      <c r="B23" s="1" t="s">
        <v>225</v>
      </c>
      <c r="C23" s="9">
        <v>924619</v>
      </c>
      <c r="D23" s="206">
        <v>496650</v>
      </c>
      <c r="E23" s="206">
        <v>300000</v>
      </c>
    </row>
    <row r="24" spans="1:5" ht="24.75" customHeight="1">
      <c r="A24" s="1" t="s">
        <v>226</v>
      </c>
      <c r="B24" s="1" t="s">
        <v>227</v>
      </c>
      <c r="C24" s="9">
        <v>44604</v>
      </c>
      <c r="D24" s="206">
        <v>13293</v>
      </c>
      <c r="E24" s="206">
        <v>12000</v>
      </c>
    </row>
    <row r="25" spans="1:5" ht="24.75" customHeight="1">
      <c r="A25" s="561" t="s">
        <v>1196</v>
      </c>
      <c r="B25" s="561"/>
      <c r="C25" s="13">
        <f>SUM(C20:C24)</f>
        <v>1024613</v>
      </c>
      <c r="D25" s="13">
        <f>SUM(D20:D24)</f>
        <v>1358623</v>
      </c>
      <c r="E25" s="13">
        <f>SUM(E20:E24)</f>
        <v>347035</v>
      </c>
    </row>
    <row r="26" spans="3:5" ht="24.75" customHeight="1">
      <c r="C26" s="1"/>
      <c r="D26" s="1"/>
      <c r="E26" s="9"/>
    </row>
    <row r="27" spans="1:7" ht="24.75" customHeight="1">
      <c r="A27" s="561" t="s">
        <v>228</v>
      </c>
      <c r="B27" s="561"/>
      <c r="C27" s="13">
        <f>C17+C25</f>
        <v>17093560</v>
      </c>
      <c r="D27" s="13">
        <f>D17+D25</f>
        <v>17404579</v>
      </c>
      <c r="E27" s="13">
        <f>E17+E25</f>
        <v>17354907</v>
      </c>
      <c r="G27" s="9"/>
    </row>
  </sheetData>
  <mergeCells count="12">
    <mergeCell ref="C1:E1"/>
    <mergeCell ref="A17:B17"/>
    <mergeCell ref="A2:E2"/>
    <mergeCell ref="A3:E3"/>
    <mergeCell ref="A4:E4"/>
    <mergeCell ref="A5:E5"/>
    <mergeCell ref="A25:B25"/>
    <mergeCell ref="A27:B27"/>
    <mergeCell ref="A8:B10"/>
    <mergeCell ref="E8:E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M124"/>
  <sheetViews>
    <sheetView workbookViewId="0" topLeftCell="A106">
      <selection activeCell="A1" sqref="A1"/>
    </sheetView>
  </sheetViews>
  <sheetFormatPr defaultColWidth="9.140625" defaultRowHeight="13.5" customHeight="1"/>
  <cols>
    <col min="1" max="1" width="6.7109375" style="2" bestFit="1" customWidth="1"/>
    <col min="2" max="2" width="30.57421875" style="217" bestFit="1" customWidth="1"/>
    <col min="3" max="3" width="58.421875" style="217" customWidth="1"/>
    <col min="4" max="4" width="12.140625" style="31" bestFit="1" customWidth="1"/>
    <col min="5" max="7" width="8.421875" style="217" bestFit="1" customWidth="1"/>
    <col min="8" max="8" width="7.28125" style="217" bestFit="1" customWidth="1"/>
    <col min="9" max="16384" width="9.140625" style="217" customWidth="1"/>
  </cols>
  <sheetData>
    <row r="1" spans="5:8" ht="13.5" customHeight="1">
      <c r="E1" s="513" t="s">
        <v>1797</v>
      </c>
      <c r="F1" s="513"/>
      <c r="G1" s="513"/>
      <c r="H1" s="513"/>
    </row>
    <row r="2" spans="1:8" ht="19.5" customHeight="1">
      <c r="A2" s="500" t="s">
        <v>641</v>
      </c>
      <c r="B2" s="499"/>
      <c r="C2" s="499"/>
      <c r="D2" s="499"/>
      <c r="E2" s="499"/>
      <c r="F2" s="499"/>
      <c r="G2" s="499"/>
      <c r="H2" s="499"/>
    </row>
    <row r="3" spans="1:8" ht="13.5" customHeight="1">
      <c r="A3" s="500" t="s">
        <v>7</v>
      </c>
      <c r="B3" s="499"/>
      <c r="C3" s="499"/>
      <c r="D3" s="499"/>
      <c r="E3" s="499"/>
      <c r="F3" s="499"/>
      <c r="G3" s="499"/>
      <c r="H3" s="499"/>
    </row>
    <row r="4" spans="1:8" ht="13.5" customHeight="1">
      <c r="A4" s="500" t="s">
        <v>1327</v>
      </c>
      <c r="B4" s="499"/>
      <c r="C4" s="499"/>
      <c r="D4" s="499"/>
      <c r="E4" s="499"/>
      <c r="F4" s="499"/>
      <c r="G4" s="499"/>
      <c r="H4" s="499"/>
    </row>
    <row r="5" spans="2:8" ht="13.5" customHeight="1">
      <c r="B5" s="3"/>
      <c r="C5" s="3"/>
      <c r="D5" s="3"/>
      <c r="E5" s="3"/>
      <c r="F5" s="3"/>
      <c r="G5" s="3"/>
      <c r="H5" s="3"/>
    </row>
    <row r="6" spans="1:8" s="216" customFormat="1" ht="13.5" customHeight="1">
      <c r="A6" s="563" t="s">
        <v>642</v>
      </c>
      <c r="B6" s="563" t="s">
        <v>8</v>
      </c>
      <c r="C6" s="563" t="s">
        <v>643</v>
      </c>
      <c r="D6" s="564" t="s">
        <v>644</v>
      </c>
      <c r="E6" s="565"/>
      <c r="F6" s="565"/>
      <c r="G6" s="565"/>
      <c r="H6" s="566"/>
    </row>
    <row r="7" spans="1:8" s="216" customFormat="1" ht="13.5" customHeight="1">
      <c r="A7" s="563"/>
      <c r="B7" s="563"/>
      <c r="C7" s="563"/>
      <c r="D7" s="218" t="s">
        <v>1155</v>
      </c>
      <c r="E7" s="139" t="s">
        <v>1715</v>
      </c>
      <c r="F7" s="139" t="s">
        <v>562</v>
      </c>
      <c r="G7" s="140" t="s">
        <v>9</v>
      </c>
      <c r="H7" s="140" t="s">
        <v>41</v>
      </c>
    </row>
    <row r="8" spans="1:8" s="216" customFormat="1" ht="13.5" customHeight="1">
      <c r="A8" s="36"/>
      <c r="B8" s="219"/>
      <c r="C8" s="36"/>
      <c r="D8" s="219"/>
      <c r="E8" s="36"/>
      <c r="F8" s="36"/>
      <c r="G8" s="36"/>
      <c r="H8" s="36"/>
    </row>
    <row r="9" ht="13.5" customHeight="1">
      <c r="B9" s="42" t="s">
        <v>1156</v>
      </c>
    </row>
    <row r="10" spans="1:3" ht="13.5" customHeight="1">
      <c r="A10" s="2" t="s">
        <v>1157</v>
      </c>
      <c r="B10" s="25" t="s">
        <v>1158</v>
      </c>
      <c r="C10" s="217" t="s">
        <v>1159</v>
      </c>
    </row>
    <row r="11" spans="2:8" ht="13.5" customHeight="1">
      <c r="B11" s="25" t="s">
        <v>1160</v>
      </c>
      <c r="C11" s="217" t="s">
        <v>1161</v>
      </c>
      <c r="D11" s="31" t="s">
        <v>1162</v>
      </c>
      <c r="E11" s="126">
        <v>300</v>
      </c>
      <c r="F11" s="126">
        <v>300</v>
      </c>
      <c r="G11" s="126">
        <v>300</v>
      </c>
      <c r="H11" s="126">
        <v>300</v>
      </c>
    </row>
    <row r="12" spans="2:8" ht="13.5" customHeight="1">
      <c r="B12" s="25"/>
      <c r="E12" s="126"/>
      <c r="F12" s="126"/>
      <c r="G12" s="126"/>
      <c r="H12" s="126"/>
    </row>
    <row r="13" spans="1:8" ht="13.5" customHeight="1">
      <c r="A13" s="2" t="s">
        <v>1163</v>
      </c>
      <c r="B13" s="25" t="s">
        <v>1164</v>
      </c>
      <c r="C13" s="217" t="s">
        <v>1013</v>
      </c>
      <c r="D13" s="31" t="s">
        <v>1162</v>
      </c>
      <c r="E13" s="126">
        <v>100</v>
      </c>
      <c r="F13" s="126">
        <v>100</v>
      </c>
      <c r="G13" s="126">
        <v>100</v>
      </c>
      <c r="H13" s="126">
        <v>100</v>
      </c>
    </row>
    <row r="14" spans="2:8" ht="13.5" customHeight="1">
      <c r="B14" s="25"/>
      <c r="E14" s="126"/>
      <c r="F14" s="126"/>
      <c r="G14" s="126"/>
      <c r="H14" s="126"/>
    </row>
    <row r="15" spans="1:8" ht="13.5" customHeight="1">
      <c r="A15" s="2" t="s">
        <v>1014</v>
      </c>
      <c r="B15" s="25" t="s">
        <v>1015</v>
      </c>
      <c r="C15" s="217" t="s">
        <v>1266</v>
      </c>
      <c r="E15" s="126"/>
      <c r="F15" s="126"/>
      <c r="G15" s="126"/>
      <c r="H15" s="126"/>
    </row>
    <row r="16" spans="2:8" ht="13.5" customHeight="1">
      <c r="B16" s="25" t="s">
        <v>1267</v>
      </c>
      <c r="C16" s="217" t="s">
        <v>1268</v>
      </c>
      <c r="E16" s="126"/>
      <c r="F16" s="126"/>
      <c r="G16" s="126"/>
      <c r="H16" s="126"/>
    </row>
    <row r="17" spans="2:8" ht="13.5" customHeight="1">
      <c r="B17" s="25" t="s">
        <v>1269</v>
      </c>
      <c r="C17" s="217" t="s">
        <v>1270</v>
      </c>
      <c r="D17" s="31" t="s">
        <v>1162</v>
      </c>
      <c r="E17" s="126">
        <v>17280</v>
      </c>
      <c r="F17" s="126">
        <v>17280</v>
      </c>
      <c r="G17" s="126">
        <v>17280</v>
      </c>
      <c r="H17" s="126">
        <v>17280</v>
      </c>
    </row>
    <row r="18" spans="2:8" ht="13.5" customHeight="1">
      <c r="B18" s="25"/>
      <c r="E18" s="126"/>
      <c r="F18" s="126"/>
      <c r="G18" s="126"/>
      <c r="H18" s="126"/>
    </row>
    <row r="19" spans="1:8" ht="13.5" customHeight="1">
      <c r="A19" s="2" t="s">
        <v>1271</v>
      </c>
      <c r="B19" s="25" t="s">
        <v>1272</v>
      </c>
      <c r="C19" s="217" t="s">
        <v>1273</v>
      </c>
      <c r="E19" s="126"/>
      <c r="F19" s="126"/>
      <c r="G19" s="126"/>
      <c r="H19" s="126"/>
    </row>
    <row r="20" spans="2:8" ht="13.5" customHeight="1">
      <c r="B20" s="25"/>
      <c r="C20" s="217" t="s">
        <v>1274</v>
      </c>
      <c r="E20" s="126"/>
      <c r="F20" s="126"/>
      <c r="G20" s="126"/>
      <c r="H20" s="126"/>
    </row>
    <row r="21" spans="2:8" ht="13.5" customHeight="1">
      <c r="B21" s="25"/>
      <c r="C21" s="217" t="s">
        <v>116</v>
      </c>
      <c r="D21" s="31" t="s">
        <v>1162</v>
      </c>
      <c r="E21" s="126">
        <v>23050</v>
      </c>
      <c r="F21" s="126">
        <v>23050</v>
      </c>
      <c r="G21" s="126">
        <v>23050</v>
      </c>
      <c r="H21" s="126">
        <v>23050</v>
      </c>
    </row>
    <row r="22" spans="2:8" ht="13.5" customHeight="1">
      <c r="B22" s="25"/>
      <c r="E22" s="126"/>
      <c r="F22" s="126"/>
      <c r="G22" s="126"/>
      <c r="H22" s="126"/>
    </row>
    <row r="23" spans="1:8" ht="13.5" customHeight="1">
      <c r="A23" s="2" t="s">
        <v>117</v>
      </c>
      <c r="B23" s="25" t="s">
        <v>118</v>
      </c>
      <c r="C23" s="217" t="s">
        <v>119</v>
      </c>
      <c r="D23" s="31" t="s">
        <v>1162</v>
      </c>
      <c r="E23" s="126">
        <v>9</v>
      </c>
      <c r="F23" s="126">
        <v>9</v>
      </c>
      <c r="G23" s="126">
        <v>9</v>
      </c>
      <c r="H23" s="126">
        <v>9</v>
      </c>
    </row>
    <row r="24" spans="2:8" ht="13.5" customHeight="1">
      <c r="B24" s="25"/>
      <c r="E24" s="126"/>
      <c r="F24" s="126"/>
      <c r="G24" s="126"/>
      <c r="H24" s="126"/>
    </row>
    <row r="25" spans="1:8" ht="13.5" customHeight="1">
      <c r="A25" s="2" t="s">
        <v>1685</v>
      </c>
      <c r="B25" s="25" t="s">
        <v>1686</v>
      </c>
      <c r="C25" s="217" t="s">
        <v>1687</v>
      </c>
      <c r="D25" s="31" t="s">
        <v>1162</v>
      </c>
      <c r="E25" s="126">
        <v>20</v>
      </c>
      <c r="F25" s="126">
        <v>20</v>
      </c>
      <c r="G25" s="126">
        <v>20</v>
      </c>
      <c r="H25" s="126">
        <v>20</v>
      </c>
    </row>
    <row r="26" spans="2:8" ht="13.5" customHeight="1">
      <c r="B26" s="25"/>
      <c r="E26" s="126"/>
      <c r="F26" s="126"/>
      <c r="G26" s="126"/>
      <c r="H26" s="126"/>
    </row>
    <row r="27" spans="1:8" ht="13.5" customHeight="1">
      <c r="A27" s="2" t="s">
        <v>1688</v>
      </c>
      <c r="B27" s="25" t="s">
        <v>1347</v>
      </c>
      <c r="C27" s="217" t="s">
        <v>1689</v>
      </c>
      <c r="D27" s="31" t="s">
        <v>1162</v>
      </c>
      <c r="E27" s="126">
        <v>50</v>
      </c>
      <c r="F27" s="126">
        <v>50</v>
      </c>
      <c r="G27" s="126">
        <v>50</v>
      </c>
      <c r="H27" s="126">
        <v>50</v>
      </c>
    </row>
    <row r="28" spans="2:8" ht="13.5" customHeight="1">
      <c r="B28" s="25"/>
      <c r="E28" s="126"/>
      <c r="F28" s="126"/>
      <c r="G28" s="126"/>
      <c r="H28" s="126"/>
    </row>
    <row r="29" spans="1:8" ht="13.5" customHeight="1">
      <c r="A29" s="2" t="s">
        <v>1690</v>
      </c>
      <c r="B29" s="25" t="s">
        <v>1349</v>
      </c>
      <c r="C29" s="217" t="s">
        <v>1350</v>
      </c>
      <c r="D29" s="220" t="s">
        <v>1162</v>
      </c>
      <c r="E29" s="126">
        <v>45</v>
      </c>
      <c r="F29" s="126">
        <v>45</v>
      </c>
      <c r="G29" s="126">
        <v>45</v>
      </c>
      <c r="H29" s="126">
        <v>45</v>
      </c>
    </row>
    <row r="30" spans="2:8" ht="13.5" customHeight="1">
      <c r="B30" s="25"/>
      <c r="C30" s="217" t="s">
        <v>515</v>
      </c>
      <c r="D30" s="220"/>
      <c r="E30" s="126"/>
      <c r="F30" s="126"/>
      <c r="G30" s="126"/>
      <c r="H30" s="126"/>
    </row>
    <row r="31" spans="2:8" ht="13.5" customHeight="1">
      <c r="B31" s="25"/>
      <c r="E31" s="126"/>
      <c r="F31" s="126"/>
      <c r="G31" s="126"/>
      <c r="H31" s="126"/>
    </row>
    <row r="32" spans="1:8" ht="13.5" customHeight="1">
      <c r="A32" s="2" t="s">
        <v>1691</v>
      </c>
      <c r="B32" s="25" t="s">
        <v>10</v>
      </c>
      <c r="C32" s="217" t="s">
        <v>1355</v>
      </c>
      <c r="D32" s="220"/>
      <c r="E32" s="126"/>
      <c r="F32" s="126"/>
      <c r="G32" s="126"/>
      <c r="H32" s="126"/>
    </row>
    <row r="33" spans="2:8" ht="13.5" customHeight="1">
      <c r="B33" s="25"/>
      <c r="C33" s="217" t="s">
        <v>1356</v>
      </c>
      <c r="D33" s="220" t="s">
        <v>1162</v>
      </c>
      <c r="E33" s="126">
        <v>840</v>
      </c>
      <c r="F33" s="126">
        <v>840</v>
      </c>
      <c r="G33" s="126">
        <v>840</v>
      </c>
      <c r="H33" s="126">
        <v>840</v>
      </c>
    </row>
    <row r="34" spans="2:8" ht="13.5" customHeight="1">
      <c r="B34" s="25"/>
      <c r="E34" s="126"/>
      <c r="F34" s="126"/>
      <c r="G34" s="126"/>
      <c r="H34" s="126"/>
    </row>
    <row r="35" spans="1:8" ht="13.5" customHeight="1">
      <c r="A35" s="2" t="s">
        <v>144</v>
      </c>
      <c r="B35" s="25" t="s">
        <v>1357</v>
      </c>
      <c r="C35" s="217" t="s">
        <v>1358</v>
      </c>
      <c r="D35" s="220" t="s">
        <v>1162</v>
      </c>
      <c r="E35" s="126">
        <v>135</v>
      </c>
      <c r="F35" s="126">
        <v>135</v>
      </c>
      <c r="G35" s="126">
        <v>135</v>
      </c>
      <c r="H35" s="126">
        <v>135</v>
      </c>
    </row>
    <row r="36" spans="2:8" ht="13.5" customHeight="1">
      <c r="B36" s="25"/>
      <c r="C36" s="217" t="s">
        <v>1359</v>
      </c>
      <c r="D36" s="220"/>
      <c r="E36" s="126"/>
      <c r="F36" s="126"/>
      <c r="G36" s="126"/>
      <c r="H36" s="126"/>
    </row>
    <row r="37" spans="2:8" ht="13.5" customHeight="1">
      <c r="B37" s="25"/>
      <c r="E37" s="126"/>
      <c r="F37" s="126"/>
      <c r="G37" s="126"/>
      <c r="H37" s="126"/>
    </row>
    <row r="38" spans="1:13" s="143" customFormat="1" ht="15.75">
      <c r="A38" s="141" t="s">
        <v>146</v>
      </c>
      <c r="B38" s="47" t="s">
        <v>11</v>
      </c>
      <c r="C38" s="142" t="s">
        <v>278</v>
      </c>
      <c r="D38" s="221" t="s">
        <v>1162</v>
      </c>
      <c r="E38" s="143">
        <v>129</v>
      </c>
      <c r="F38" s="143">
        <v>129</v>
      </c>
      <c r="G38" s="143">
        <v>129</v>
      </c>
      <c r="H38" s="143">
        <v>129</v>
      </c>
      <c r="I38" s="144"/>
      <c r="J38" s="144"/>
      <c r="K38" s="145"/>
      <c r="M38" s="142"/>
    </row>
    <row r="39" spans="1:13" s="143" customFormat="1" ht="15.75">
      <c r="A39" s="141"/>
      <c r="B39" s="47"/>
      <c r="C39" s="142" t="s">
        <v>12</v>
      </c>
      <c r="D39" s="221"/>
      <c r="F39" s="222"/>
      <c r="G39" s="144"/>
      <c r="H39" s="144"/>
      <c r="I39" s="144"/>
      <c r="J39" s="144"/>
      <c r="K39" s="145"/>
      <c r="M39" s="142"/>
    </row>
    <row r="40" spans="2:8" ht="13.5" customHeight="1">
      <c r="B40" s="25"/>
      <c r="E40" s="126"/>
      <c r="F40" s="126"/>
      <c r="G40" s="126"/>
      <c r="H40" s="126"/>
    </row>
    <row r="41" spans="1:8" ht="13.5" customHeight="1">
      <c r="A41" s="2" t="s">
        <v>149</v>
      </c>
      <c r="B41" s="25" t="s">
        <v>1348</v>
      </c>
      <c r="C41" s="217" t="s">
        <v>13</v>
      </c>
      <c r="D41" s="31" t="s">
        <v>1162</v>
      </c>
      <c r="E41" s="126">
        <v>195</v>
      </c>
      <c r="F41" s="126">
        <v>195</v>
      </c>
      <c r="G41" s="126">
        <v>195</v>
      </c>
      <c r="H41" s="126">
        <v>195</v>
      </c>
    </row>
    <row r="42" spans="2:8" ht="13.5" customHeight="1">
      <c r="B42" s="25"/>
      <c r="E42" s="126"/>
      <c r="F42" s="126"/>
      <c r="G42" s="126"/>
      <c r="H42" s="126"/>
    </row>
    <row r="43" spans="1:8" ht="13.5" customHeight="1">
      <c r="A43" s="2" t="s">
        <v>152</v>
      </c>
      <c r="B43" s="25" t="s">
        <v>1692</v>
      </c>
      <c r="C43" s="337" t="s">
        <v>1693</v>
      </c>
      <c r="E43" s="126"/>
      <c r="F43" s="126"/>
      <c r="G43" s="126"/>
      <c r="H43" s="126"/>
    </row>
    <row r="44" spans="2:8" ht="13.5" customHeight="1">
      <c r="B44" s="25"/>
      <c r="C44" s="217" t="s">
        <v>1694</v>
      </c>
      <c r="D44" s="31" t="s">
        <v>1162</v>
      </c>
      <c r="E44" s="126">
        <v>200</v>
      </c>
      <c r="F44" s="126">
        <v>200</v>
      </c>
      <c r="G44" s="126">
        <v>200</v>
      </c>
      <c r="H44" s="126">
        <v>200</v>
      </c>
    </row>
    <row r="45" spans="2:8" ht="13.5" customHeight="1">
      <c r="B45" s="25"/>
      <c r="E45" s="126"/>
      <c r="F45" s="126"/>
      <c r="G45" s="126"/>
      <c r="H45" s="126"/>
    </row>
    <row r="46" spans="1:8" ht="13.5" customHeight="1">
      <c r="A46" s="2" t="s">
        <v>153</v>
      </c>
      <c r="B46" s="25" t="s">
        <v>14</v>
      </c>
      <c r="C46" s="217" t="s">
        <v>1360</v>
      </c>
      <c r="D46" s="220"/>
      <c r="E46" s="126"/>
      <c r="F46" s="126"/>
      <c r="G46" s="126"/>
      <c r="H46" s="126"/>
    </row>
    <row r="47" spans="2:8" ht="13.5" customHeight="1">
      <c r="B47" s="25"/>
      <c r="C47" s="217" t="s">
        <v>787</v>
      </c>
      <c r="D47" s="220" t="s">
        <v>1162</v>
      </c>
      <c r="E47" s="126">
        <v>120</v>
      </c>
      <c r="F47" s="126">
        <v>120</v>
      </c>
      <c r="G47" s="126">
        <v>120</v>
      </c>
      <c r="H47" s="126">
        <v>120</v>
      </c>
    </row>
    <row r="48" spans="2:8" ht="13.5" customHeight="1">
      <c r="B48" s="25"/>
      <c r="D48" s="220"/>
      <c r="E48" s="126"/>
      <c r="F48" s="126"/>
      <c r="G48" s="126"/>
      <c r="H48" s="126"/>
    </row>
    <row r="49" spans="1:8" ht="13.5" customHeight="1">
      <c r="A49" s="2" t="s">
        <v>154</v>
      </c>
      <c r="B49" s="25" t="s">
        <v>1361</v>
      </c>
      <c r="C49" s="217" t="s">
        <v>1362</v>
      </c>
      <c r="D49" s="220"/>
      <c r="E49" s="126"/>
      <c r="F49" s="126"/>
      <c r="G49" s="126"/>
      <c r="H49" s="126"/>
    </row>
    <row r="50" spans="2:8" ht="13.5" customHeight="1">
      <c r="B50" s="25"/>
      <c r="C50" s="217" t="s">
        <v>15</v>
      </c>
      <c r="D50" s="220" t="s">
        <v>1162</v>
      </c>
      <c r="E50" s="126">
        <v>174</v>
      </c>
      <c r="F50" s="126">
        <v>174</v>
      </c>
      <c r="G50" s="126">
        <v>174</v>
      </c>
      <c r="H50" s="126">
        <v>174</v>
      </c>
    </row>
    <row r="51" spans="2:8" ht="13.5" customHeight="1">
      <c r="B51" s="25"/>
      <c r="E51" s="126"/>
      <c r="F51" s="126"/>
      <c r="G51" s="126"/>
      <c r="H51" s="126"/>
    </row>
    <row r="52" spans="1:8" ht="13.5" customHeight="1">
      <c r="A52" s="2" t="s">
        <v>156</v>
      </c>
      <c r="B52" s="25" t="s">
        <v>1716</v>
      </c>
      <c r="C52" s="217" t="s">
        <v>145</v>
      </c>
      <c r="D52" s="31" t="s">
        <v>1162</v>
      </c>
      <c r="E52" s="126">
        <v>150</v>
      </c>
      <c r="F52" s="126">
        <v>150</v>
      </c>
      <c r="G52" s="126">
        <v>150</v>
      </c>
      <c r="H52" s="126">
        <v>150</v>
      </c>
    </row>
    <row r="53" spans="2:8" ht="13.5" customHeight="1">
      <c r="B53" s="25"/>
      <c r="E53" s="126"/>
      <c r="F53" s="126"/>
      <c r="G53" s="126"/>
      <c r="H53" s="126"/>
    </row>
    <row r="54" spans="1:8" ht="13.5" customHeight="1">
      <c r="A54" s="2" t="s">
        <v>157</v>
      </c>
      <c r="B54" s="25" t="s">
        <v>121</v>
      </c>
      <c r="C54" s="217" t="s">
        <v>1346</v>
      </c>
      <c r="D54" s="220" t="s">
        <v>1162</v>
      </c>
      <c r="E54" s="126">
        <v>100</v>
      </c>
      <c r="F54" s="126">
        <v>100</v>
      </c>
      <c r="G54" s="126">
        <v>100</v>
      </c>
      <c r="H54" s="126">
        <v>100</v>
      </c>
    </row>
    <row r="55" spans="1:8" s="216" customFormat="1" ht="13.5" customHeight="1">
      <c r="A55" s="36"/>
      <c r="B55" s="36"/>
      <c r="C55" s="36"/>
      <c r="D55" s="219"/>
      <c r="E55" s="223"/>
      <c r="F55" s="223"/>
      <c r="G55" s="223"/>
      <c r="H55" s="223"/>
    </row>
    <row r="56" spans="1:8" ht="13.5" customHeight="1">
      <c r="A56" s="2" t="s">
        <v>158</v>
      </c>
      <c r="B56" s="25" t="s">
        <v>16</v>
      </c>
      <c r="C56" s="217" t="s">
        <v>1363</v>
      </c>
      <c r="D56" s="220"/>
      <c r="E56" s="126"/>
      <c r="F56" s="126"/>
      <c r="G56" s="126"/>
      <c r="H56" s="126"/>
    </row>
    <row r="57" spans="2:8" ht="13.5" customHeight="1">
      <c r="B57" s="25"/>
      <c r="C57" s="217" t="s">
        <v>17</v>
      </c>
      <c r="D57" s="220" t="s">
        <v>1162</v>
      </c>
      <c r="E57" s="126">
        <v>1575</v>
      </c>
      <c r="F57" s="126">
        <v>1575</v>
      </c>
      <c r="G57" s="126">
        <v>1575</v>
      </c>
      <c r="H57" s="126">
        <v>1575</v>
      </c>
    </row>
    <row r="58" spans="1:8" s="216" customFormat="1" ht="13.5" customHeight="1">
      <c r="A58" s="36"/>
      <c r="B58" s="36"/>
      <c r="C58" s="36"/>
      <c r="D58" s="219"/>
      <c r="E58" s="223"/>
      <c r="F58" s="223"/>
      <c r="G58" s="223"/>
      <c r="H58" s="223"/>
    </row>
    <row r="59" spans="1:8" ht="13.5" customHeight="1">
      <c r="A59" s="2" t="s">
        <v>488</v>
      </c>
      <c r="B59" s="25" t="s">
        <v>18</v>
      </c>
      <c r="C59" s="217" t="s">
        <v>277</v>
      </c>
      <c r="D59" s="220"/>
      <c r="E59" s="126"/>
      <c r="F59" s="126"/>
      <c r="G59" s="126"/>
      <c r="H59" s="126"/>
    </row>
    <row r="60" spans="2:8" ht="13.5" customHeight="1">
      <c r="B60" s="25"/>
      <c r="C60" s="217" t="s">
        <v>1351</v>
      </c>
      <c r="D60" s="220" t="s">
        <v>1162</v>
      </c>
      <c r="E60" s="126">
        <v>60</v>
      </c>
      <c r="F60" s="126">
        <v>60</v>
      </c>
      <c r="G60" s="126">
        <v>60</v>
      </c>
      <c r="H60" s="126">
        <v>60</v>
      </c>
    </row>
    <row r="61" spans="1:8" s="216" customFormat="1" ht="13.5" customHeight="1">
      <c r="A61" s="36"/>
      <c r="B61" s="36"/>
      <c r="C61" s="36"/>
      <c r="D61" s="219"/>
      <c r="E61" s="223"/>
      <c r="F61" s="223"/>
      <c r="G61" s="223"/>
      <c r="H61" s="223"/>
    </row>
    <row r="62" spans="1:8" ht="13.5" customHeight="1">
      <c r="A62" s="2" t="s">
        <v>489</v>
      </c>
      <c r="B62" s="25" t="s">
        <v>1352</v>
      </c>
      <c r="C62" s="217" t="s">
        <v>1353</v>
      </c>
      <c r="D62" s="220"/>
      <c r="E62" s="126"/>
      <c r="F62" s="126"/>
      <c r="G62" s="126"/>
      <c r="H62" s="126"/>
    </row>
    <row r="63" spans="2:8" ht="13.5" customHeight="1">
      <c r="B63" s="25"/>
      <c r="C63" s="217" t="s">
        <v>1354</v>
      </c>
      <c r="D63" s="220" t="s">
        <v>1162</v>
      </c>
      <c r="E63" s="126">
        <v>37</v>
      </c>
      <c r="F63" s="126">
        <v>37</v>
      </c>
      <c r="G63" s="126">
        <v>37</v>
      </c>
      <c r="H63" s="126">
        <v>37</v>
      </c>
    </row>
    <row r="64" spans="1:8" s="216" customFormat="1" ht="13.5" customHeight="1">
      <c r="A64" s="36"/>
      <c r="B64" s="36"/>
      <c r="C64" s="36"/>
      <c r="D64" s="219"/>
      <c r="E64" s="223"/>
      <c r="F64" s="223"/>
      <c r="G64" s="223"/>
      <c r="H64" s="223"/>
    </row>
    <row r="65" spans="1:8" ht="13.5" customHeight="1">
      <c r="A65" s="2" t="s">
        <v>490</v>
      </c>
      <c r="B65" s="25" t="s">
        <v>147</v>
      </c>
      <c r="C65" s="217" t="s">
        <v>148</v>
      </c>
      <c r="D65" s="31" t="s">
        <v>1162</v>
      </c>
      <c r="E65" s="126">
        <v>2900</v>
      </c>
      <c r="F65" s="126">
        <v>2900</v>
      </c>
      <c r="G65" s="126">
        <v>2900</v>
      </c>
      <c r="H65" s="126">
        <v>2900</v>
      </c>
    </row>
    <row r="66" spans="1:8" s="216" customFormat="1" ht="13.5" customHeight="1">
      <c r="A66" s="36"/>
      <c r="B66" s="36"/>
      <c r="C66" s="36"/>
      <c r="D66" s="219"/>
      <c r="E66" s="223"/>
      <c r="F66" s="223"/>
      <c r="G66" s="223"/>
      <c r="H66" s="223"/>
    </row>
    <row r="67" spans="1:8" ht="13.5" customHeight="1">
      <c r="A67" s="2" t="s">
        <v>491</v>
      </c>
      <c r="B67" s="25" t="s">
        <v>150</v>
      </c>
      <c r="C67" s="217" t="s">
        <v>151</v>
      </c>
      <c r="D67" s="31" t="s">
        <v>1162</v>
      </c>
      <c r="E67" s="126">
        <v>23</v>
      </c>
      <c r="F67" s="126">
        <v>23</v>
      </c>
      <c r="G67" s="126">
        <v>23</v>
      </c>
      <c r="H67" s="126">
        <v>23</v>
      </c>
    </row>
    <row r="68" spans="2:8" ht="13.5" customHeight="1">
      <c r="B68" s="25"/>
      <c r="E68" s="126"/>
      <c r="F68" s="126"/>
      <c r="G68" s="126"/>
      <c r="H68" s="126"/>
    </row>
    <row r="69" spans="1:8" ht="18" customHeight="1">
      <c r="A69" s="141" t="s">
        <v>492</v>
      </c>
      <c r="B69" s="47" t="s">
        <v>19</v>
      </c>
      <c r="C69" s="224" t="s">
        <v>20</v>
      </c>
      <c r="D69" s="221" t="s">
        <v>1162</v>
      </c>
      <c r="E69" s="158">
        <v>383</v>
      </c>
      <c r="F69" s="158">
        <v>383</v>
      </c>
      <c r="G69" s="158">
        <v>383</v>
      </c>
      <c r="H69" s="158">
        <v>383</v>
      </c>
    </row>
    <row r="70" spans="2:8" ht="13.5" customHeight="1">
      <c r="B70" s="25"/>
      <c r="E70" s="126"/>
      <c r="F70" s="126"/>
      <c r="G70" s="126"/>
      <c r="H70" s="126"/>
    </row>
    <row r="71" spans="1:8" ht="15.75">
      <c r="A71" s="2" t="s">
        <v>493</v>
      </c>
      <c r="B71" s="217" t="s">
        <v>21</v>
      </c>
      <c r="C71" s="217" t="s">
        <v>22</v>
      </c>
      <c r="D71" s="31" t="s">
        <v>1162</v>
      </c>
      <c r="E71" s="217">
        <v>2154</v>
      </c>
      <c r="F71" s="217">
        <v>2154</v>
      </c>
      <c r="G71" s="217">
        <v>2154</v>
      </c>
      <c r="H71" s="217">
        <v>2154</v>
      </c>
    </row>
    <row r="72" spans="2:8" ht="13.5" customHeight="1">
      <c r="B72" s="25"/>
      <c r="E72" s="126"/>
      <c r="F72" s="126"/>
      <c r="G72" s="126"/>
      <c r="H72" s="126"/>
    </row>
    <row r="73" spans="1:8" ht="13.5" customHeight="1">
      <c r="A73" s="2" t="s">
        <v>494</v>
      </c>
      <c r="B73" s="25" t="s">
        <v>155</v>
      </c>
      <c r="C73" s="217" t="s">
        <v>709</v>
      </c>
      <c r="D73" s="31" t="s">
        <v>1162</v>
      </c>
      <c r="E73" s="126">
        <v>2500</v>
      </c>
      <c r="F73" s="126">
        <v>2500</v>
      </c>
      <c r="G73" s="126">
        <v>2500</v>
      </c>
      <c r="H73" s="126">
        <v>2500</v>
      </c>
    </row>
    <row r="74" spans="2:8" ht="13.5" customHeight="1">
      <c r="B74" s="25"/>
      <c r="E74" s="126"/>
      <c r="F74" s="126"/>
      <c r="G74" s="126"/>
      <c r="H74" s="126"/>
    </row>
    <row r="75" spans="1:8" ht="13.5" customHeight="1">
      <c r="A75" s="2" t="s">
        <v>495</v>
      </c>
      <c r="B75" s="25" t="s">
        <v>1717</v>
      </c>
      <c r="C75" s="217" t="s">
        <v>710</v>
      </c>
      <c r="D75" s="220">
        <v>40298</v>
      </c>
      <c r="E75" s="126">
        <v>334</v>
      </c>
      <c r="F75" s="126"/>
      <c r="G75" s="121" t="s">
        <v>467</v>
      </c>
      <c r="H75" s="121" t="s">
        <v>467</v>
      </c>
    </row>
    <row r="77" spans="1:8" ht="13.5" customHeight="1">
      <c r="A77" s="2" t="s">
        <v>496</v>
      </c>
      <c r="B77" s="25" t="s">
        <v>23</v>
      </c>
      <c r="C77" s="217" t="s">
        <v>711</v>
      </c>
      <c r="D77" s="220">
        <v>40451</v>
      </c>
      <c r="E77" s="126">
        <v>225</v>
      </c>
      <c r="F77" s="126"/>
      <c r="G77" s="126"/>
      <c r="H77" s="126"/>
    </row>
    <row r="78" spans="2:8" ht="13.5" customHeight="1">
      <c r="B78" s="25"/>
      <c r="E78" s="126"/>
      <c r="F78" s="126"/>
      <c r="G78" s="126"/>
      <c r="H78" s="126"/>
    </row>
    <row r="79" spans="1:8" ht="13.5" customHeight="1">
      <c r="A79" s="2" t="s">
        <v>497</v>
      </c>
      <c r="B79" s="25" t="s">
        <v>1718</v>
      </c>
      <c r="C79" s="217" t="s">
        <v>563</v>
      </c>
      <c r="D79" s="31" t="s">
        <v>1162</v>
      </c>
      <c r="E79" s="126">
        <v>994</v>
      </c>
      <c r="F79" s="126">
        <v>994</v>
      </c>
      <c r="G79" s="126">
        <v>994</v>
      </c>
      <c r="H79" s="126">
        <v>994</v>
      </c>
    </row>
    <row r="80" spans="2:8" ht="13.5" customHeight="1">
      <c r="B80" s="25"/>
      <c r="E80" s="126"/>
      <c r="F80" s="126"/>
      <c r="G80" s="126"/>
      <c r="H80" s="126"/>
    </row>
    <row r="81" spans="1:13" ht="15.75">
      <c r="A81" s="2" t="s">
        <v>498</v>
      </c>
      <c r="B81" s="25" t="s">
        <v>24</v>
      </c>
      <c r="C81" s="217" t="s">
        <v>1316</v>
      </c>
      <c r="D81" s="220">
        <v>39994</v>
      </c>
      <c r="E81" s="31">
        <v>115</v>
      </c>
      <c r="K81" s="146"/>
      <c r="M81" s="94"/>
    </row>
    <row r="82" spans="2:13" ht="15.75">
      <c r="B82" s="25"/>
      <c r="D82" s="220"/>
      <c r="E82" s="31"/>
      <c r="K82" s="146"/>
      <c r="M82" s="94"/>
    </row>
    <row r="83" spans="1:8" ht="13.5" customHeight="1">
      <c r="A83" s="2" t="s">
        <v>499</v>
      </c>
      <c r="B83" s="217" t="s">
        <v>1301</v>
      </c>
      <c r="C83" s="217" t="s">
        <v>1302</v>
      </c>
      <c r="D83" s="31" t="s">
        <v>1162</v>
      </c>
      <c r="E83" s="217">
        <v>16</v>
      </c>
      <c r="F83" s="217">
        <v>16</v>
      </c>
      <c r="G83" s="217">
        <v>16</v>
      </c>
      <c r="H83" s="217">
        <v>16</v>
      </c>
    </row>
    <row r="84" spans="2:13" ht="13.5" customHeight="1">
      <c r="B84" s="25"/>
      <c r="D84" s="220"/>
      <c r="E84" s="31"/>
      <c r="K84" s="146"/>
      <c r="M84" s="94"/>
    </row>
    <row r="85" spans="1:13" s="143" customFormat="1" ht="15.75">
      <c r="A85" s="141" t="s">
        <v>500</v>
      </c>
      <c r="B85" s="147" t="s">
        <v>1303</v>
      </c>
      <c r="C85" s="148" t="s">
        <v>279</v>
      </c>
      <c r="D85" s="225" t="s">
        <v>1162</v>
      </c>
      <c r="E85" s="226">
        <v>40</v>
      </c>
      <c r="F85" s="226">
        <v>40</v>
      </c>
      <c r="G85" s="226">
        <v>40</v>
      </c>
      <c r="H85" s="226">
        <v>40</v>
      </c>
      <c r="I85" s="144"/>
      <c r="J85" s="144"/>
      <c r="K85" s="149"/>
      <c r="M85" s="148"/>
    </row>
    <row r="86" spans="2:13" ht="13.5" customHeight="1">
      <c r="B86" s="25"/>
      <c r="D86" s="220"/>
      <c r="E86" s="31"/>
      <c r="K86" s="146"/>
      <c r="M86" s="94"/>
    </row>
    <row r="87" spans="1:13" s="143" customFormat="1" ht="15.75" customHeight="1">
      <c r="A87" s="150" t="s">
        <v>500</v>
      </c>
      <c r="B87" s="147" t="s">
        <v>1048</v>
      </c>
      <c r="C87" s="148" t="s">
        <v>280</v>
      </c>
      <c r="D87" s="225" t="s">
        <v>1162</v>
      </c>
      <c r="E87" s="226">
        <v>991</v>
      </c>
      <c r="F87" s="226">
        <v>991</v>
      </c>
      <c r="G87" s="226">
        <v>991</v>
      </c>
      <c r="H87" s="144">
        <v>991</v>
      </c>
      <c r="I87" s="144"/>
      <c r="J87" s="144"/>
      <c r="K87" s="149"/>
      <c r="M87" s="148"/>
    </row>
    <row r="88" spans="1:13" s="143" customFormat="1" ht="15.75">
      <c r="A88" s="150"/>
      <c r="B88" s="147"/>
      <c r="C88" s="148"/>
      <c r="D88" s="225"/>
      <c r="E88" s="226"/>
      <c r="F88" s="226"/>
      <c r="G88" s="226"/>
      <c r="H88" s="144"/>
      <c r="I88" s="144"/>
      <c r="J88" s="144"/>
      <c r="K88" s="149"/>
      <c r="M88" s="148"/>
    </row>
    <row r="89" spans="1:13" s="143" customFormat="1" ht="15.75">
      <c r="A89" s="150" t="s">
        <v>517</v>
      </c>
      <c r="B89" s="147" t="s">
        <v>1049</v>
      </c>
      <c r="C89" s="148" t="s">
        <v>281</v>
      </c>
      <c r="D89" s="225">
        <v>40178</v>
      </c>
      <c r="E89" s="226">
        <v>2916</v>
      </c>
      <c r="F89" s="227" t="s">
        <v>467</v>
      </c>
      <c r="G89" s="227" t="s">
        <v>467</v>
      </c>
      <c r="H89" s="228" t="s">
        <v>467</v>
      </c>
      <c r="I89" s="144"/>
      <c r="J89" s="144"/>
      <c r="K89" s="149"/>
      <c r="M89" s="148"/>
    </row>
    <row r="90" spans="1:13" s="143" customFormat="1" ht="15.75">
      <c r="A90" s="150"/>
      <c r="B90" s="147"/>
      <c r="C90" s="148"/>
      <c r="D90" s="225"/>
      <c r="E90" s="226"/>
      <c r="F90" s="227"/>
      <c r="G90" s="227"/>
      <c r="H90" s="228"/>
      <c r="I90" s="144"/>
      <c r="J90" s="144"/>
      <c r="K90" s="149"/>
      <c r="M90" s="148"/>
    </row>
    <row r="91" spans="1:8" ht="15.75" customHeight="1">
      <c r="A91" s="141" t="s">
        <v>1230</v>
      </c>
      <c r="B91" s="47" t="s">
        <v>1050</v>
      </c>
      <c r="C91" s="224" t="s">
        <v>783</v>
      </c>
      <c r="D91" s="221">
        <v>40543</v>
      </c>
      <c r="E91" s="158">
        <v>1037</v>
      </c>
      <c r="F91" s="158"/>
      <c r="G91" s="141" t="s">
        <v>467</v>
      </c>
      <c r="H91" s="141" t="s">
        <v>467</v>
      </c>
    </row>
    <row r="92" spans="1:8" ht="13.5" customHeight="1">
      <c r="A92" s="141"/>
      <c r="B92" s="47"/>
      <c r="C92" s="224"/>
      <c r="D92" s="221"/>
      <c r="E92" s="158"/>
      <c r="F92" s="158"/>
      <c r="G92" s="141"/>
      <c r="H92" s="141"/>
    </row>
    <row r="93" spans="1:13" s="143" customFormat="1" ht="15.75">
      <c r="A93" s="150" t="s">
        <v>1231</v>
      </c>
      <c r="B93" s="147" t="s">
        <v>1051</v>
      </c>
      <c r="C93" s="151" t="s">
        <v>785</v>
      </c>
      <c r="D93" s="225" t="s">
        <v>1162</v>
      </c>
      <c r="E93" s="229">
        <v>3207</v>
      </c>
      <c r="F93" s="229">
        <v>3207</v>
      </c>
      <c r="G93" s="229">
        <v>3207</v>
      </c>
      <c r="H93" s="229">
        <v>3207</v>
      </c>
      <c r="I93" s="144"/>
      <c r="J93" s="144"/>
      <c r="K93" s="149"/>
      <c r="M93" s="148"/>
    </row>
    <row r="94" spans="1:8" ht="13.5" customHeight="1">
      <c r="A94" s="141"/>
      <c r="B94" s="47"/>
      <c r="C94" s="224"/>
      <c r="D94" s="221"/>
      <c r="E94" s="158"/>
      <c r="F94" s="158"/>
      <c r="G94" s="141"/>
      <c r="H94" s="141"/>
    </row>
    <row r="95" spans="1:13" s="143" customFormat="1" ht="15.75">
      <c r="A95" s="150" t="s">
        <v>387</v>
      </c>
      <c r="B95" s="147" t="s">
        <v>1052</v>
      </c>
      <c r="C95" s="151" t="s">
        <v>786</v>
      </c>
      <c r="D95" s="225" t="s">
        <v>1162</v>
      </c>
      <c r="E95" s="229">
        <v>105</v>
      </c>
      <c r="F95" s="229">
        <v>105</v>
      </c>
      <c r="G95" s="229">
        <v>105</v>
      </c>
      <c r="H95" s="229">
        <v>105</v>
      </c>
      <c r="I95" s="144"/>
      <c r="J95" s="144"/>
      <c r="K95" s="149"/>
      <c r="M95" s="148"/>
    </row>
    <row r="96" spans="1:8" ht="13.5" customHeight="1">
      <c r="A96" s="141"/>
      <c r="B96" s="47"/>
      <c r="C96" s="224"/>
      <c r="D96" s="221"/>
      <c r="E96" s="158"/>
      <c r="F96" s="158"/>
      <c r="G96" s="141"/>
      <c r="H96" s="141"/>
    </row>
    <row r="97" spans="1:8" ht="15" customHeight="1">
      <c r="A97" s="141" t="s">
        <v>1232</v>
      </c>
      <c r="B97" s="47" t="s">
        <v>1053</v>
      </c>
      <c r="C97" s="47" t="s">
        <v>784</v>
      </c>
      <c r="D97" s="221">
        <v>40543</v>
      </c>
      <c r="E97" s="158">
        <v>625</v>
      </c>
      <c r="F97" s="158"/>
      <c r="G97" s="141" t="s">
        <v>467</v>
      </c>
      <c r="H97" s="141" t="s">
        <v>467</v>
      </c>
    </row>
    <row r="98" spans="1:8" ht="13.5" customHeight="1">
      <c r="A98" s="141"/>
      <c r="B98" s="47"/>
      <c r="C98" s="224"/>
      <c r="D98" s="221"/>
      <c r="E98" s="158"/>
      <c r="F98" s="158"/>
      <c r="G98" s="141"/>
      <c r="H98" s="141"/>
    </row>
    <row r="99" spans="1:8" ht="13.5" customHeight="1">
      <c r="A99" s="2" t="s">
        <v>1277</v>
      </c>
      <c r="B99" s="217" t="s">
        <v>1054</v>
      </c>
      <c r="C99" s="217" t="s">
        <v>712</v>
      </c>
      <c r="D99" s="31" t="s">
        <v>1162</v>
      </c>
      <c r="E99" s="217">
        <v>195</v>
      </c>
      <c r="F99" s="217">
        <v>195</v>
      </c>
      <c r="G99" s="217">
        <v>195</v>
      </c>
      <c r="H99" s="217">
        <v>195</v>
      </c>
    </row>
    <row r="101" spans="1:8" ht="13.5" customHeight="1">
      <c r="A101" s="2" t="s">
        <v>1278</v>
      </c>
      <c r="B101" s="217" t="s">
        <v>1055</v>
      </c>
      <c r="C101" s="217" t="s">
        <v>1056</v>
      </c>
      <c r="D101" s="31" t="s">
        <v>1162</v>
      </c>
      <c r="E101" s="217">
        <v>26</v>
      </c>
      <c r="F101" s="217">
        <v>26</v>
      </c>
      <c r="G101" s="217">
        <v>26</v>
      </c>
      <c r="H101" s="217">
        <v>26</v>
      </c>
    </row>
    <row r="102" spans="1:8" ht="13.5" customHeight="1">
      <c r="A102" s="141"/>
      <c r="B102" s="47"/>
      <c r="C102" s="47"/>
      <c r="D102" s="158"/>
      <c r="E102" s="158"/>
      <c r="F102" s="158"/>
      <c r="G102" s="158"/>
      <c r="H102" s="158"/>
    </row>
    <row r="103" spans="1:13" s="143" customFormat="1" ht="15.75">
      <c r="A103" s="150" t="s">
        <v>1279</v>
      </c>
      <c r="B103" s="147" t="s">
        <v>1796</v>
      </c>
      <c r="C103" s="151" t="s">
        <v>1251</v>
      </c>
      <c r="D103" s="225" t="s">
        <v>1162</v>
      </c>
      <c r="E103" s="229">
        <v>5</v>
      </c>
      <c r="F103" s="229">
        <v>5</v>
      </c>
      <c r="G103" s="229">
        <v>5</v>
      </c>
      <c r="H103" s="144">
        <v>5</v>
      </c>
      <c r="I103" s="144"/>
      <c r="J103" s="144"/>
      <c r="K103" s="149"/>
      <c r="M103" s="148"/>
    </row>
    <row r="104" spans="1:13" s="143" customFormat="1" ht="15.75">
      <c r="A104" s="150"/>
      <c r="B104" s="147"/>
      <c r="C104" s="151"/>
      <c r="D104" s="225"/>
      <c r="E104" s="229"/>
      <c r="F104" s="229"/>
      <c r="G104" s="229"/>
      <c r="H104" s="144"/>
      <c r="I104" s="144"/>
      <c r="J104" s="144"/>
      <c r="K104" s="149"/>
      <c r="M104" s="148"/>
    </row>
    <row r="105" spans="1:13" s="233" customFormat="1" ht="13.5" customHeight="1">
      <c r="A105" s="150" t="s">
        <v>1280</v>
      </c>
      <c r="B105" s="147" t="s">
        <v>713</v>
      </c>
      <c r="C105" s="151" t="s">
        <v>714</v>
      </c>
      <c r="D105" s="225" t="s">
        <v>1162</v>
      </c>
      <c r="E105" s="230">
        <v>554</v>
      </c>
      <c r="F105" s="230">
        <v>554</v>
      </c>
      <c r="G105" s="230">
        <v>554</v>
      </c>
      <c r="H105" s="230">
        <v>554</v>
      </c>
      <c r="I105" s="231"/>
      <c r="J105" s="231"/>
      <c r="K105" s="232"/>
      <c r="M105" s="234"/>
    </row>
    <row r="106" spans="1:13" s="233" customFormat="1" ht="13.5" customHeight="1">
      <c r="A106" s="150"/>
      <c r="B106" s="147"/>
      <c r="C106" s="151"/>
      <c r="D106" s="225"/>
      <c r="E106" s="230"/>
      <c r="F106" s="230"/>
      <c r="G106" s="230"/>
      <c r="H106" s="230"/>
      <c r="I106" s="231"/>
      <c r="J106" s="231"/>
      <c r="K106" s="232"/>
      <c r="M106" s="234"/>
    </row>
    <row r="107" spans="1:13" s="233" customFormat="1" ht="13.5" customHeight="1">
      <c r="A107" s="150" t="s">
        <v>1281</v>
      </c>
      <c r="B107" s="147" t="s">
        <v>715</v>
      </c>
      <c r="C107" s="151" t="s">
        <v>716</v>
      </c>
      <c r="D107" s="225">
        <v>40908</v>
      </c>
      <c r="E107" s="230">
        <v>162</v>
      </c>
      <c r="F107" s="230">
        <v>162</v>
      </c>
      <c r="G107" s="230"/>
      <c r="H107" s="230"/>
      <c r="I107" s="231"/>
      <c r="J107" s="231"/>
      <c r="K107" s="232"/>
      <c r="M107" s="234"/>
    </row>
    <row r="108" spans="1:13" s="233" customFormat="1" ht="13.5" customHeight="1">
      <c r="A108" s="150"/>
      <c r="B108" s="147"/>
      <c r="C108" s="151"/>
      <c r="D108" s="225"/>
      <c r="E108" s="230"/>
      <c r="F108" s="230"/>
      <c r="G108" s="230"/>
      <c r="H108" s="230"/>
      <c r="I108" s="231"/>
      <c r="J108" s="231"/>
      <c r="K108" s="232"/>
      <c r="M108" s="234"/>
    </row>
    <row r="109" spans="1:13" s="233" customFormat="1" ht="13.5" customHeight="1">
      <c r="A109" s="150" t="s">
        <v>67</v>
      </c>
      <c r="B109" s="147" t="s">
        <v>717</v>
      </c>
      <c r="C109" s="151" t="s">
        <v>718</v>
      </c>
      <c r="D109" s="225">
        <v>43496</v>
      </c>
      <c r="E109" s="230">
        <v>2865</v>
      </c>
      <c r="F109" s="230">
        <v>2865</v>
      </c>
      <c r="G109" s="230">
        <v>2865</v>
      </c>
      <c r="H109" s="230">
        <v>2865</v>
      </c>
      <c r="I109" s="231"/>
      <c r="J109" s="231"/>
      <c r="K109" s="232"/>
      <c r="M109" s="234"/>
    </row>
    <row r="110" spans="1:13" s="233" customFormat="1" ht="13.5" customHeight="1">
      <c r="A110" s="150"/>
      <c r="B110" s="147"/>
      <c r="C110" s="151"/>
      <c r="D110" s="225"/>
      <c r="E110" s="230"/>
      <c r="F110" s="230"/>
      <c r="G110" s="230"/>
      <c r="H110" s="230"/>
      <c r="I110" s="231"/>
      <c r="J110" s="231"/>
      <c r="K110" s="232"/>
      <c r="M110" s="234"/>
    </row>
    <row r="111" spans="1:13" s="233" customFormat="1" ht="13.5" customHeight="1">
      <c r="A111" s="150" t="s">
        <v>1282</v>
      </c>
      <c r="B111" s="147" t="s">
        <v>719</v>
      </c>
      <c r="C111" s="151" t="s">
        <v>720</v>
      </c>
      <c r="D111" s="225" t="s">
        <v>1162</v>
      </c>
      <c r="E111" s="230">
        <v>217</v>
      </c>
      <c r="F111" s="230">
        <v>217</v>
      </c>
      <c r="G111" s="230">
        <v>217</v>
      </c>
      <c r="H111" s="230">
        <v>217</v>
      </c>
      <c r="I111" s="231"/>
      <c r="J111" s="231"/>
      <c r="K111" s="232"/>
      <c r="M111" s="234"/>
    </row>
    <row r="112" spans="1:13" s="233" customFormat="1" ht="13.5" customHeight="1">
      <c r="A112" s="150"/>
      <c r="B112" s="147"/>
      <c r="C112" s="151"/>
      <c r="D112" s="225"/>
      <c r="E112" s="230"/>
      <c r="F112" s="230"/>
      <c r="G112" s="230"/>
      <c r="H112" s="230"/>
      <c r="I112" s="231"/>
      <c r="J112" s="231"/>
      <c r="K112" s="232"/>
      <c r="M112" s="234"/>
    </row>
    <row r="113" spans="1:13" s="233" customFormat="1" ht="13.5" customHeight="1">
      <c r="A113" s="150" t="s">
        <v>1283</v>
      </c>
      <c r="B113" s="147" t="s">
        <v>721</v>
      </c>
      <c r="C113" s="151" t="s">
        <v>722</v>
      </c>
      <c r="D113" s="225" t="s">
        <v>1162</v>
      </c>
      <c r="E113" s="230">
        <v>125</v>
      </c>
      <c r="F113" s="230">
        <v>125</v>
      </c>
      <c r="G113" s="230">
        <v>125</v>
      </c>
      <c r="H113" s="230">
        <v>125</v>
      </c>
      <c r="I113" s="231"/>
      <c r="J113" s="231"/>
      <c r="K113" s="232"/>
      <c r="M113" s="234"/>
    </row>
    <row r="114" spans="1:13" s="233" customFormat="1" ht="13.5" customHeight="1">
      <c r="A114" s="150"/>
      <c r="B114" s="147"/>
      <c r="C114" s="151"/>
      <c r="D114" s="225"/>
      <c r="E114" s="230"/>
      <c r="F114" s="230"/>
      <c r="G114" s="230"/>
      <c r="H114" s="230"/>
      <c r="I114" s="231"/>
      <c r="J114" s="231"/>
      <c r="K114" s="232"/>
      <c r="M114" s="234"/>
    </row>
    <row r="115" spans="1:8" ht="13.5" customHeight="1">
      <c r="A115" s="2" t="s">
        <v>1284</v>
      </c>
      <c r="B115" s="567" t="s">
        <v>159</v>
      </c>
      <c r="C115" s="568"/>
      <c r="E115" s="127">
        <f>SUM(E11:E113)</f>
        <v>67283</v>
      </c>
      <c r="F115" s="127">
        <f>SUM(F11:F113)</f>
        <v>62031</v>
      </c>
      <c r="G115" s="127">
        <f>SUM(G11:G113)</f>
        <v>61869</v>
      </c>
      <c r="H115" s="127">
        <f>SUM(H11:H113)</f>
        <v>61869</v>
      </c>
    </row>
    <row r="116" spans="2:8" ht="13.5" customHeight="1">
      <c r="B116" s="216"/>
      <c r="C116" s="25"/>
      <c r="E116" s="126"/>
      <c r="F116" s="126"/>
      <c r="G116" s="126"/>
      <c r="H116" s="126"/>
    </row>
    <row r="117" spans="2:8" ht="13.5" customHeight="1">
      <c r="B117" s="567" t="s">
        <v>160</v>
      </c>
      <c r="C117" s="568"/>
      <c r="E117" s="126"/>
      <c r="F117" s="126"/>
      <c r="G117" s="126"/>
      <c r="H117" s="126"/>
    </row>
    <row r="118" spans="1:8" ht="13.5" customHeight="1">
      <c r="A118" s="2" t="s">
        <v>68</v>
      </c>
      <c r="B118" s="217" t="s">
        <v>1710</v>
      </c>
      <c r="C118" s="217" t="s">
        <v>457</v>
      </c>
      <c r="D118" s="220">
        <v>40816</v>
      </c>
      <c r="E118" s="126">
        <v>37500</v>
      </c>
      <c r="F118" s="126">
        <v>37500</v>
      </c>
      <c r="G118" s="126"/>
      <c r="H118" s="121" t="s">
        <v>467</v>
      </c>
    </row>
    <row r="119" spans="1:8" ht="13.5" customHeight="1">
      <c r="A119" s="2" t="s">
        <v>69</v>
      </c>
      <c r="C119" s="217" t="s">
        <v>1711</v>
      </c>
      <c r="E119" s="126">
        <v>13650</v>
      </c>
      <c r="F119" s="126">
        <v>10000</v>
      </c>
      <c r="G119" s="126"/>
      <c r="H119" s="121" t="s">
        <v>467</v>
      </c>
    </row>
    <row r="120" spans="1:8" ht="13.5" customHeight="1">
      <c r="A120" s="2" t="s">
        <v>1285</v>
      </c>
      <c r="B120" s="216" t="s">
        <v>1712</v>
      </c>
      <c r="E120" s="127">
        <f>SUM(E118:E119)</f>
        <v>51150</v>
      </c>
      <c r="F120" s="127">
        <f>SUM(F118:F119)</f>
        <v>47500</v>
      </c>
      <c r="G120" s="127">
        <f>SUM(G118:G119)</f>
        <v>0</v>
      </c>
      <c r="H120" s="127">
        <f>SUM(H118:H119)</f>
        <v>0</v>
      </c>
    </row>
    <row r="121" spans="5:8" ht="13.5" customHeight="1">
      <c r="E121" s="126"/>
      <c r="F121" s="126"/>
      <c r="G121" s="126"/>
      <c r="H121" s="126"/>
    </row>
    <row r="122" spans="1:8" s="216" customFormat="1" ht="13.5" customHeight="1">
      <c r="A122" s="561" t="s">
        <v>1713</v>
      </c>
      <c r="B122" s="561"/>
      <c r="C122" s="561"/>
      <c r="D122" s="33"/>
      <c r="E122" s="127">
        <f>E115+E120</f>
        <v>118433</v>
      </c>
      <c r="F122" s="127">
        <f>F115+F120</f>
        <v>109531</v>
      </c>
      <c r="G122" s="127">
        <f>G115+G120</f>
        <v>61869</v>
      </c>
      <c r="H122" s="127">
        <f>H115+H120</f>
        <v>61869</v>
      </c>
    </row>
    <row r="123" spans="5:8" ht="13.5" customHeight="1">
      <c r="E123" s="126"/>
      <c r="F123" s="126"/>
      <c r="G123" s="126"/>
      <c r="H123" s="126"/>
    </row>
    <row r="124" spans="1:4" ht="13.5" customHeight="1">
      <c r="A124" s="562" t="s">
        <v>1714</v>
      </c>
      <c r="B124" s="562"/>
      <c r="C124" s="562"/>
      <c r="D124" s="562"/>
    </row>
  </sheetData>
  <mergeCells count="12">
    <mergeCell ref="A124:D124"/>
    <mergeCell ref="A6:A7"/>
    <mergeCell ref="B6:B7"/>
    <mergeCell ref="C6:C7"/>
    <mergeCell ref="D6:H6"/>
    <mergeCell ref="B115:C115"/>
    <mergeCell ref="B117:C117"/>
    <mergeCell ref="A122:C122"/>
    <mergeCell ref="E1:H1"/>
    <mergeCell ref="A2:H2"/>
    <mergeCell ref="A3:H3"/>
    <mergeCell ref="A4:H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2:B27"/>
  <sheetViews>
    <sheetView workbookViewId="0" topLeftCell="A7">
      <selection activeCell="A8" sqref="A8"/>
    </sheetView>
  </sheetViews>
  <sheetFormatPr defaultColWidth="9.140625" defaultRowHeight="19.5" customHeight="1"/>
  <cols>
    <col min="1" max="1" width="71.7109375" style="1" customWidth="1"/>
    <col min="2" max="2" width="13.57421875" style="130" customWidth="1"/>
    <col min="3" max="16384" width="9.140625" style="1" customWidth="1"/>
  </cols>
  <sheetData>
    <row r="2" ht="19.5" customHeight="1">
      <c r="B2" s="4" t="s">
        <v>170</v>
      </c>
    </row>
    <row r="3" spans="1:2" ht="19.5" customHeight="1">
      <c r="A3" s="500" t="s">
        <v>1197</v>
      </c>
      <c r="B3" s="500"/>
    </row>
    <row r="4" spans="1:2" ht="19.5" customHeight="1">
      <c r="A4" s="500" t="s">
        <v>1144</v>
      </c>
      <c r="B4" s="500"/>
    </row>
    <row r="5" spans="1:2" ht="19.5" customHeight="1">
      <c r="A5" s="500" t="s">
        <v>1240</v>
      </c>
      <c r="B5" s="500"/>
    </row>
    <row r="6" spans="1:2" s="8" customFormat="1" ht="19.5" customHeight="1">
      <c r="A6" s="500" t="s">
        <v>1327</v>
      </c>
      <c r="B6" s="500"/>
    </row>
    <row r="7" spans="1:2" s="8" customFormat="1" ht="19.5" customHeight="1">
      <c r="A7" s="3"/>
      <c r="B7" s="266"/>
    </row>
    <row r="8" spans="1:2" s="24" customFormat="1" ht="19.5" customHeight="1">
      <c r="A8" s="27"/>
      <c r="B8" s="312"/>
    </row>
    <row r="10" spans="1:2" s="24" customFormat="1" ht="30.75" customHeight="1">
      <c r="A10" s="6" t="s">
        <v>1328</v>
      </c>
      <c r="B10" s="6" t="s">
        <v>1241</v>
      </c>
    </row>
    <row r="11" spans="1:2" s="24" customFormat="1" ht="30.75" customHeight="1">
      <c r="A11" s="28"/>
      <c r="B11" s="313"/>
    </row>
    <row r="13" ht="19.5" customHeight="1">
      <c r="A13" s="1" t="s">
        <v>1244</v>
      </c>
    </row>
    <row r="14" spans="1:2" ht="28.5" customHeight="1">
      <c r="A14" s="324" t="s">
        <v>1304</v>
      </c>
      <c r="B14" s="9">
        <v>140159</v>
      </c>
    </row>
    <row r="15" ht="19.5" customHeight="1">
      <c r="B15" s="51"/>
    </row>
    <row r="16" spans="1:2" ht="19.5" customHeight="1">
      <c r="A16" s="1" t="s">
        <v>1193</v>
      </c>
      <c r="B16" s="51"/>
    </row>
    <row r="17" spans="1:2" ht="19.5" customHeight="1">
      <c r="A17" s="1" t="s">
        <v>1242</v>
      </c>
      <c r="B17" s="569">
        <v>1388</v>
      </c>
    </row>
    <row r="18" spans="1:2" ht="19.5" customHeight="1">
      <c r="A18" s="1" t="s">
        <v>1305</v>
      </c>
      <c r="B18" s="569"/>
    </row>
    <row r="19" ht="19.5" customHeight="1">
      <c r="B19" s="51"/>
    </row>
    <row r="20" spans="1:2" ht="29.25" customHeight="1">
      <c r="A20" s="324" t="s">
        <v>1249</v>
      </c>
      <c r="B20" s="9">
        <v>1400</v>
      </c>
    </row>
    <row r="21" spans="1:2" ht="19.5" customHeight="1">
      <c r="A21" s="15"/>
      <c r="B21" s="51"/>
    </row>
    <row r="22" spans="1:2" ht="19.5" customHeight="1">
      <c r="A22" s="15"/>
      <c r="B22" s="51"/>
    </row>
    <row r="23" spans="1:2" s="8" customFormat="1" ht="19.5" customHeight="1">
      <c r="A23" s="8" t="s">
        <v>1243</v>
      </c>
      <c r="B23" s="13">
        <f>SUM(B14:B22)</f>
        <v>142947</v>
      </c>
    </row>
    <row r="24" ht="19.5" customHeight="1">
      <c r="B24" s="51"/>
    </row>
    <row r="25" ht="19.5" customHeight="1">
      <c r="B25" s="51"/>
    </row>
    <row r="26" ht="19.5" customHeight="1">
      <c r="B26" s="51"/>
    </row>
    <row r="27" ht="19.5" customHeight="1">
      <c r="B27" s="51"/>
    </row>
  </sheetData>
  <mergeCells count="5">
    <mergeCell ref="B17:B18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J29"/>
  <sheetViews>
    <sheetView workbookViewId="0" topLeftCell="A13">
      <selection activeCell="A1" sqref="A1"/>
    </sheetView>
  </sheetViews>
  <sheetFormatPr defaultColWidth="9.140625" defaultRowHeight="12.75"/>
  <cols>
    <col min="1" max="1" width="26.28125" style="1" bestFit="1" customWidth="1"/>
    <col min="2" max="2" width="14.140625" style="1" bestFit="1" customWidth="1"/>
    <col min="3" max="4" width="13.7109375" style="1" customWidth="1"/>
    <col min="5" max="5" width="10.00390625" style="1" customWidth="1"/>
    <col min="6" max="6" width="10.8515625" style="1" customWidth="1"/>
    <col min="7" max="7" width="12.140625" style="1" customWidth="1"/>
    <col min="8" max="8" width="12.57421875" style="1" customWidth="1"/>
    <col min="9" max="9" width="15.140625" style="1" bestFit="1" customWidth="1"/>
    <col min="10" max="10" width="8.7109375" style="1" customWidth="1"/>
    <col min="11" max="16384" width="9.140625" style="1" customWidth="1"/>
  </cols>
  <sheetData>
    <row r="1" spans="8:10" ht="15.75">
      <c r="H1" s="513" t="s">
        <v>1239</v>
      </c>
      <c r="I1" s="513"/>
      <c r="J1" s="513"/>
    </row>
    <row r="2" spans="1:9" ht="13.5" customHeight="1">
      <c r="A2" s="500" t="s">
        <v>1197</v>
      </c>
      <c r="B2" s="500"/>
      <c r="C2" s="500"/>
      <c r="D2" s="500"/>
      <c r="E2" s="500"/>
      <c r="F2" s="500"/>
      <c r="G2" s="500"/>
      <c r="H2" s="500"/>
      <c r="I2" s="500"/>
    </row>
    <row r="3" spans="1:9" ht="13.5" customHeight="1">
      <c r="A3" s="500" t="s">
        <v>42</v>
      </c>
      <c r="B3" s="500"/>
      <c r="C3" s="500"/>
      <c r="D3" s="500"/>
      <c r="E3" s="500"/>
      <c r="F3" s="500"/>
      <c r="G3" s="500"/>
      <c r="H3" s="500"/>
      <c r="I3" s="500"/>
    </row>
    <row r="4" spans="1:9" ht="13.5" customHeight="1">
      <c r="A4" s="500" t="s">
        <v>448</v>
      </c>
      <c r="B4" s="500"/>
      <c r="C4" s="500"/>
      <c r="D4" s="500"/>
      <c r="E4" s="500"/>
      <c r="F4" s="500"/>
      <c r="G4" s="500"/>
      <c r="H4" s="500"/>
      <c r="I4" s="500"/>
    </row>
    <row r="5" spans="1:9" ht="13.5" customHeight="1">
      <c r="A5" s="500" t="s">
        <v>1327</v>
      </c>
      <c r="B5" s="500"/>
      <c r="C5" s="500"/>
      <c r="D5" s="500"/>
      <c r="E5" s="500"/>
      <c r="F5" s="500"/>
      <c r="G5" s="500"/>
      <c r="H5" s="500"/>
      <c r="I5" s="500"/>
    </row>
    <row r="6" spans="1:9" ht="13.5" customHeight="1">
      <c r="A6" s="27"/>
      <c r="B6" s="27"/>
      <c r="C6" s="27"/>
      <c r="D6" s="27"/>
      <c r="E6" s="27"/>
      <c r="F6" s="513"/>
      <c r="G6" s="513"/>
      <c r="H6" s="513"/>
      <c r="I6" s="513"/>
    </row>
    <row r="7" ht="13.5" customHeight="1"/>
    <row r="8" spans="1:10" s="8" customFormat="1" ht="13.5" customHeight="1">
      <c r="A8" s="505" t="s">
        <v>1328</v>
      </c>
      <c r="B8" s="505" t="s">
        <v>449</v>
      </c>
      <c r="C8" s="505" t="s">
        <v>1369</v>
      </c>
      <c r="D8" s="573" t="s">
        <v>43</v>
      </c>
      <c r="E8" s="505" t="s">
        <v>450</v>
      </c>
      <c r="F8" s="570" t="s">
        <v>451</v>
      </c>
      <c r="G8" s="505" t="s">
        <v>452</v>
      </c>
      <c r="H8" s="573" t="s">
        <v>469</v>
      </c>
      <c r="I8" s="572" t="s">
        <v>1501</v>
      </c>
      <c r="J8" s="572"/>
    </row>
    <row r="9" spans="1:10" s="8" customFormat="1" ht="48" customHeight="1">
      <c r="A9" s="506"/>
      <c r="B9" s="506"/>
      <c r="C9" s="506"/>
      <c r="D9" s="574"/>
      <c r="E9" s="506"/>
      <c r="F9" s="571"/>
      <c r="G9" s="506"/>
      <c r="H9" s="574"/>
      <c r="I9" s="6" t="s">
        <v>454</v>
      </c>
      <c r="J9" s="6" t="s">
        <v>455</v>
      </c>
    </row>
    <row r="10" spans="1:10" s="8" customFormat="1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2" ht="15" customHeight="1">
      <c r="A11" s="29" t="s">
        <v>456</v>
      </c>
      <c r="B11" s="29"/>
    </row>
    <row r="12" spans="1:10" ht="15" customHeight="1">
      <c r="A12" s="1" t="s">
        <v>457</v>
      </c>
      <c r="B12" s="1" t="s">
        <v>458</v>
      </c>
      <c r="C12" s="9">
        <v>375000</v>
      </c>
      <c r="D12" s="9">
        <v>75000</v>
      </c>
      <c r="E12" s="2" t="s">
        <v>459</v>
      </c>
      <c r="F12" s="2" t="s">
        <v>460</v>
      </c>
      <c r="G12" s="30" t="s">
        <v>461</v>
      </c>
      <c r="H12" s="9">
        <v>37500</v>
      </c>
      <c r="I12" s="34" t="s">
        <v>462</v>
      </c>
      <c r="J12" s="9">
        <v>10000</v>
      </c>
    </row>
    <row r="13" spans="1:10" s="8" customFormat="1" ht="15" customHeight="1">
      <c r="A13" s="8" t="s">
        <v>463</v>
      </c>
      <c r="C13" s="13">
        <v>375000</v>
      </c>
      <c r="D13" s="13">
        <f>SUM(D12)</f>
        <v>75000</v>
      </c>
      <c r="H13" s="13">
        <v>37500</v>
      </c>
      <c r="J13" s="13">
        <f>SUM(J12)</f>
        <v>10000</v>
      </c>
    </row>
    <row r="14" ht="15" customHeight="1"/>
    <row r="15" ht="15" customHeight="1"/>
    <row r="16" spans="1:9" ht="15" customHeight="1">
      <c r="A16" s="500" t="s">
        <v>1197</v>
      </c>
      <c r="B16" s="500"/>
      <c r="C16" s="500"/>
      <c r="D16" s="500"/>
      <c r="E16" s="500"/>
      <c r="F16" s="500"/>
      <c r="G16" s="500"/>
      <c r="H16" s="500"/>
      <c r="I16" s="500"/>
    </row>
    <row r="17" spans="1:9" ht="15" customHeight="1">
      <c r="A17" s="500" t="s">
        <v>42</v>
      </c>
      <c r="B17" s="500"/>
      <c r="C17" s="500"/>
      <c r="D17" s="500"/>
      <c r="E17" s="500"/>
      <c r="F17" s="500"/>
      <c r="G17" s="500"/>
      <c r="H17" s="500"/>
      <c r="I17" s="500"/>
    </row>
    <row r="18" spans="1:9" ht="15" customHeight="1">
      <c r="A18" s="500" t="s">
        <v>464</v>
      </c>
      <c r="B18" s="500"/>
      <c r="C18" s="500"/>
      <c r="D18" s="500"/>
      <c r="E18" s="500"/>
      <c r="F18" s="500"/>
      <c r="G18" s="500"/>
      <c r="H18" s="500"/>
      <c r="I18" s="500"/>
    </row>
    <row r="19" spans="1:9" ht="15" customHeight="1">
      <c r="A19" s="500" t="s">
        <v>1327</v>
      </c>
      <c r="B19" s="500"/>
      <c r="C19" s="500"/>
      <c r="D19" s="500"/>
      <c r="E19" s="500"/>
      <c r="F19" s="500"/>
      <c r="G19" s="500"/>
      <c r="H19" s="500"/>
      <c r="I19" s="500"/>
    </row>
    <row r="20" spans="1:8" ht="15" customHeight="1">
      <c r="A20" s="27"/>
      <c r="B20" s="27"/>
      <c r="C20" s="27"/>
      <c r="D20" s="27"/>
      <c r="E20" s="27"/>
      <c r="F20" s="513"/>
      <c r="G20" s="513"/>
      <c r="H20" s="513"/>
    </row>
    <row r="21" spans="1:9" s="8" customFormat="1" ht="15" customHeight="1">
      <c r="A21" s="505" t="s">
        <v>1328</v>
      </c>
      <c r="B21" s="505" t="s">
        <v>849</v>
      </c>
      <c r="C21" s="573" t="s">
        <v>43</v>
      </c>
      <c r="D21" s="505" t="s">
        <v>450</v>
      </c>
      <c r="E21" s="503" t="s">
        <v>451</v>
      </c>
      <c r="F21" s="505" t="s">
        <v>452</v>
      </c>
      <c r="G21" s="515" t="s">
        <v>469</v>
      </c>
      <c r="H21" s="572" t="s">
        <v>453</v>
      </c>
      <c r="I21" s="572"/>
    </row>
    <row r="22" spans="1:9" s="8" customFormat="1" ht="27" customHeight="1">
      <c r="A22" s="506"/>
      <c r="B22" s="506"/>
      <c r="C22" s="574"/>
      <c r="D22" s="506"/>
      <c r="E22" s="504"/>
      <c r="F22" s="506"/>
      <c r="G22" s="516"/>
      <c r="H22" s="6" t="s">
        <v>454</v>
      </c>
      <c r="I22" s="6" t="s">
        <v>455</v>
      </c>
    </row>
    <row r="23" spans="1:9" s="8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ht="15" customHeight="1">
      <c r="A24" s="29" t="s">
        <v>456</v>
      </c>
    </row>
    <row r="25" spans="1:6" ht="15" customHeight="1">
      <c r="A25" s="1" t="s">
        <v>457</v>
      </c>
      <c r="D25" s="31"/>
      <c r="E25" s="31"/>
      <c r="F25" s="31"/>
    </row>
    <row r="26" spans="1:9" ht="15" customHeight="1">
      <c r="A26" s="1" t="s">
        <v>465</v>
      </c>
      <c r="B26" s="9">
        <v>10850</v>
      </c>
      <c r="C26" s="10">
        <v>2655</v>
      </c>
      <c r="D26" s="2" t="s">
        <v>459</v>
      </c>
      <c r="E26" s="31" t="s">
        <v>466</v>
      </c>
      <c r="F26" s="31" t="s">
        <v>466</v>
      </c>
      <c r="G26" s="9">
        <v>1017</v>
      </c>
      <c r="H26" s="32">
        <v>0</v>
      </c>
      <c r="I26" s="31" t="s">
        <v>467</v>
      </c>
    </row>
    <row r="27" spans="1:9" s="8" customFormat="1" ht="15" customHeight="1">
      <c r="A27" s="8" t="s">
        <v>468</v>
      </c>
      <c r="B27" s="9">
        <v>25600</v>
      </c>
      <c r="C27" s="10">
        <v>11120</v>
      </c>
      <c r="D27" s="2" t="s">
        <v>459</v>
      </c>
      <c r="E27" s="31" t="s">
        <v>466</v>
      </c>
      <c r="F27" s="31" t="s">
        <v>466</v>
      </c>
      <c r="G27" s="9">
        <v>2478</v>
      </c>
      <c r="H27" s="32">
        <v>0</v>
      </c>
      <c r="I27" s="33" t="s">
        <v>467</v>
      </c>
    </row>
    <row r="28" spans="1:9" s="8" customFormat="1" ht="15" customHeight="1">
      <c r="A28" s="26" t="s">
        <v>463</v>
      </c>
      <c r="B28" s="13">
        <f>SUM(B26:B27)</f>
        <v>36450</v>
      </c>
      <c r="C28" s="338">
        <f>SUM(C26:C27)</f>
        <v>13775</v>
      </c>
      <c r="D28" s="33"/>
      <c r="E28" s="33"/>
      <c r="F28" s="33"/>
      <c r="G28" s="13">
        <f>SUM(G26:G27)</f>
        <v>3495</v>
      </c>
      <c r="I28" s="33" t="s">
        <v>467</v>
      </c>
    </row>
    <row r="29" spans="3:6" ht="13.5" customHeight="1">
      <c r="C29" s="31"/>
      <c r="D29" s="31"/>
      <c r="E29" s="31"/>
      <c r="F29" s="31"/>
    </row>
    <row r="30" ht="13.5" customHeight="1"/>
  </sheetData>
  <mergeCells count="28">
    <mergeCell ref="A19:I19"/>
    <mergeCell ref="F20:H20"/>
    <mergeCell ref="A21:A22"/>
    <mergeCell ref="D21:D22"/>
    <mergeCell ref="E21:E22"/>
    <mergeCell ref="F21:F22"/>
    <mergeCell ref="H21:I21"/>
    <mergeCell ref="G21:G22"/>
    <mergeCell ref="B21:B22"/>
    <mergeCell ref="C21:C22"/>
    <mergeCell ref="A16:I16"/>
    <mergeCell ref="A17:I17"/>
    <mergeCell ref="A18:I18"/>
    <mergeCell ref="E8:E9"/>
    <mergeCell ref="F8:F9"/>
    <mergeCell ref="G8:G9"/>
    <mergeCell ref="I8:J8"/>
    <mergeCell ref="H8:H9"/>
    <mergeCell ref="D8:D9"/>
    <mergeCell ref="H1:J1"/>
    <mergeCell ref="A2:I2"/>
    <mergeCell ref="A3:I3"/>
    <mergeCell ref="A4:I4"/>
    <mergeCell ref="A5:I5"/>
    <mergeCell ref="F6:I6"/>
    <mergeCell ref="A8:A9"/>
    <mergeCell ref="B8:B9"/>
    <mergeCell ref="C8:C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A80"/>
  <sheetViews>
    <sheetView workbookViewId="0" topLeftCell="A1">
      <selection activeCell="A6" sqref="A6"/>
    </sheetView>
  </sheetViews>
  <sheetFormatPr defaultColWidth="9.140625" defaultRowHeight="12.75"/>
  <cols>
    <col min="1" max="1" width="91.28125" style="0" customWidth="1"/>
  </cols>
  <sheetData>
    <row r="1" ht="15.75">
      <c r="A1" s="4" t="s">
        <v>1781</v>
      </c>
    </row>
    <row r="2" ht="15.75">
      <c r="A2" s="2" t="s">
        <v>1197</v>
      </c>
    </row>
    <row r="3" ht="15.75">
      <c r="A3" s="3" t="s">
        <v>44</v>
      </c>
    </row>
    <row r="4" ht="15.75">
      <c r="A4" s="2" t="s">
        <v>519</v>
      </c>
    </row>
    <row r="5" ht="15.75">
      <c r="A5" s="1"/>
    </row>
    <row r="6" ht="15.75">
      <c r="A6" s="2"/>
    </row>
    <row r="7" ht="15.75">
      <c r="A7" s="2" t="s">
        <v>520</v>
      </c>
    </row>
    <row r="8" ht="15.75">
      <c r="A8" s="2" t="s">
        <v>521</v>
      </c>
    </row>
    <row r="9" ht="15.75">
      <c r="A9" s="2"/>
    </row>
    <row r="10" ht="15.75">
      <c r="A10" s="2" t="s">
        <v>522</v>
      </c>
    </row>
    <row r="11" ht="15.75">
      <c r="A11" s="2" t="s">
        <v>1675</v>
      </c>
    </row>
    <row r="12" ht="15.75">
      <c r="A12" s="2"/>
    </row>
    <row r="13" ht="15.75">
      <c r="A13" s="2" t="s">
        <v>1676</v>
      </c>
    </row>
    <row r="14" ht="15.75">
      <c r="A14" s="2" t="s">
        <v>1677</v>
      </c>
    </row>
    <row r="15" ht="15.75">
      <c r="A15" s="2"/>
    </row>
    <row r="16" ht="15.75">
      <c r="A16" s="2" t="s">
        <v>1004</v>
      </c>
    </row>
    <row r="17" ht="15.75">
      <c r="A17" s="2" t="s">
        <v>1678</v>
      </c>
    </row>
    <row r="18" ht="15.75">
      <c r="A18" s="2"/>
    </row>
    <row r="19" ht="15.75">
      <c r="A19" s="2" t="s">
        <v>1005</v>
      </c>
    </row>
    <row r="20" ht="15.75">
      <c r="A20" s="2" t="s">
        <v>1679</v>
      </c>
    </row>
    <row r="21" ht="15.75">
      <c r="A21" s="2"/>
    </row>
    <row r="22" ht="15.75">
      <c r="A22" s="2" t="s">
        <v>1006</v>
      </c>
    </row>
    <row r="23" ht="15.75">
      <c r="A23" s="2" t="s">
        <v>1680</v>
      </c>
    </row>
    <row r="24" ht="15.75">
      <c r="A24" s="2"/>
    </row>
    <row r="25" ht="15.75">
      <c r="A25" s="2" t="s">
        <v>1007</v>
      </c>
    </row>
    <row r="26" ht="15.75">
      <c r="A26" s="2" t="s">
        <v>1681</v>
      </c>
    </row>
    <row r="27" ht="15.75">
      <c r="A27" s="2"/>
    </row>
    <row r="28" ht="15.75">
      <c r="A28" s="2" t="s">
        <v>1008</v>
      </c>
    </row>
    <row r="29" ht="15.75">
      <c r="A29" s="2" t="s">
        <v>1743</v>
      </c>
    </row>
    <row r="30" ht="15.75">
      <c r="A30" s="2"/>
    </row>
    <row r="31" ht="15.75">
      <c r="A31" s="2" t="s">
        <v>1009</v>
      </c>
    </row>
    <row r="32" ht="15.75">
      <c r="A32" s="2" t="s">
        <v>1682</v>
      </c>
    </row>
    <row r="33" ht="15.75">
      <c r="A33" s="2"/>
    </row>
    <row r="34" ht="15.75">
      <c r="A34" s="2" t="s">
        <v>1572</v>
      </c>
    </row>
    <row r="35" ht="15.75">
      <c r="A35" s="2" t="s">
        <v>1732</v>
      </c>
    </row>
    <row r="36" ht="15.75">
      <c r="A36" s="2"/>
    </row>
    <row r="37" ht="15.75">
      <c r="A37" s="2" t="s">
        <v>46</v>
      </c>
    </row>
    <row r="38" ht="15.75">
      <c r="A38" s="2" t="s">
        <v>1733</v>
      </c>
    </row>
    <row r="39" ht="15.75">
      <c r="A39" s="2" t="s">
        <v>1734</v>
      </c>
    </row>
    <row r="40" ht="15.75">
      <c r="A40" s="2"/>
    </row>
    <row r="41" ht="15.75">
      <c r="A41" s="2" t="s">
        <v>47</v>
      </c>
    </row>
    <row r="42" ht="15.75">
      <c r="A42" s="2" t="s">
        <v>1735</v>
      </c>
    </row>
    <row r="43" ht="15.75">
      <c r="A43" s="2"/>
    </row>
    <row r="44" ht="15.75">
      <c r="A44" s="2" t="s">
        <v>48</v>
      </c>
    </row>
    <row r="45" ht="15.75">
      <c r="A45" s="2" t="s">
        <v>1736</v>
      </c>
    </row>
    <row r="46" ht="15.75">
      <c r="A46" s="2"/>
    </row>
    <row r="47" ht="15.75">
      <c r="A47" s="2" t="s">
        <v>49</v>
      </c>
    </row>
    <row r="48" ht="15.75">
      <c r="A48" s="2" t="s">
        <v>1737</v>
      </c>
    </row>
    <row r="49" ht="15.75">
      <c r="A49" s="2"/>
    </row>
    <row r="50" ht="15.75">
      <c r="A50" s="2" t="s">
        <v>1264</v>
      </c>
    </row>
    <row r="51" ht="15.75">
      <c r="A51" s="2" t="s">
        <v>1738</v>
      </c>
    </row>
    <row r="52" ht="15.75">
      <c r="A52" s="2"/>
    </row>
    <row r="53" ht="15.75">
      <c r="A53" s="2" t="s">
        <v>892</v>
      </c>
    </row>
    <row r="54" ht="15.75">
      <c r="A54" s="2" t="s">
        <v>1739</v>
      </c>
    </row>
    <row r="55" ht="15.75">
      <c r="A55" s="2"/>
    </row>
    <row r="56" ht="15.75">
      <c r="A56" s="2" t="s">
        <v>1265</v>
      </c>
    </row>
    <row r="57" ht="15.75">
      <c r="A57" s="2" t="s">
        <v>1364</v>
      </c>
    </row>
    <row r="58" ht="15.75">
      <c r="A58" s="2"/>
    </row>
    <row r="59" ht="15.75">
      <c r="A59" s="2" t="s">
        <v>1651</v>
      </c>
    </row>
    <row r="60" ht="15.75">
      <c r="A60" s="2" t="s">
        <v>1365</v>
      </c>
    </row>
    <row r="61" ht="15.75">
      <c r="A61" s="2"/>
    </row>
    <row r="62" ht="15.75">
      <c r="A62" s="2" t="s">
        <v>1652</v>
      </c>
    </row>
    <row r="63" ht="15.75">
      <c r="A63" s="2" t="s">
        <v>1366</v>
      </c>
    </row>
    <row r="64" ht="15.75">
      <c r="A64" s="2" t="s">
        <v>1367</v>
      </c>
    </row>
    <row r="65" ht="15.75">
      <c r="A65" s="2"/>
    </row>
    <row r="66" ht="15.75">
      <c r="A66" s="2" t="s">
        <v>1653</v>
      </c>
    </row>
    <row r="67" ht="15.75">
      <c r="A67" s="2" t="s">
        <v>1368</v>
      </c>
    </row>
    <row r="69" ht="15.75">
      <c r="A69" s="2" t="s">
        <v>1654</v>
      </c>
    </row>
    <row r="70" ht="15.75">
      <c r="A70" s="2" t="s">
        <v>125</v>
      </c>
    </row>
    <row r="71" ht="15.75">
      <c r="A71" s="2" t="s">
        <v>126</v>
      </c>
    </row>
    <row r="73" ht="15.75">
      <c r="A73" s="2" t="s">
        <v>1655</v>
      </c>
    </row>
    <row r="74" ht="15.75">
      <c r="A74" s="2" t="s">
        <v>89</v>
      </c>
    </row>
    <row r="76" ht="15.75">
      <c r="A76" s="2" t="s">
        <v>1656</v>
      </c>
    </row>
    <row r="77" ht="15.75">
      <c r="A77" s="2" t="s">
        <v>1002</v>
      </c>
    </row>
    <row r="79" ht="15.75">
      <c r="A79" s="2" t="s">
        <v>1657</v>
      </c>
    </row>
    <row r="80" ht="15.75">
      <c r="A80" s="2" t="s">
        <v>1003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I11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4.7109375" style="0" customWidth="1"/>
    <col min="3" max="3" width="8.57421875" style="137" customWidth="1"/>
    <col min="4" max="5" width="9.140625" style="137" customWidth="1"/>
  </cols>
  <sheetData>
    <row r="1" spans="1:5" ht="15.75">
      <c r="A1" s="1"/>
      <c r="B1" s="523" t="s">
        <v>1209</v>
      </c>
      <c r="C1" s="523"/>
      <c r="D1" s="523"/>
      <c r="E1" s="523"/>
    </row>
    <row r="2" spans="1:5" ht="15.75">
      <c r="A2" s="500" t="s">
        <v>1197</v>
      </c>
      <c r="B2" s="500"/>
      <c r="C2" s="500"/>
      <c r="D2" s="500"/>
      <c r="E2" s="500"/>
    </row>
    <row r="3" spans="1:5" ht="15.75">
      <c r="A3" s="500" t="s">
        <v>1144</v>
      </c>
      <c r="B3" s="500"/>
      <c r="C3" s="500"/>
      <c r="D3" s="500"/>
      <c r="E3" s="500"/>
    </row>
    <row r="4" spans="1:5" ht="15.75">
      <c r="A4" s="500" t="s">
        <v>1325</v>
      </c>
      <c r="B4" s="500"/>
      <c r="C4" s="500"/>
      <c r="D4" s="500"/>
      <c r="E4" s="500"/>
    </row>
    <row r="5" spans="1:5" ht="15.75">
      <c r="A5" s="501" t="s">
        <v>1327</v>
      </c>
      <c r="B5" s="501"/>
      <c r="C5" s="501"/>
      <c r="D5" s="501"/>
      <c r="E5" s="501"/>
    </row>
    <row r="6" spans="1:5" ht="15.75">
      <c r="A6" s="36"/>
      <c r="B6" s="177"/>
      <c r="C6" s="177"/>
      <c r="D6" s="177"/>
      <c r="E6" s="177"/>
    </row>
    <row r="7" spans="1:5" ht="25.5">
      <c r="A7" s="575" t="s">
        <v>1328</v>
      </c>
      <c r="B7" s="576"/>
      <c r="C7" s="41" t="s">
        <v>1647</v>
      </c>
      <c r="D7" s="7" t="s">
        <v>1648</v>
      </c>
      <c r="E7" s="7" t="s">
        <v>1828</v>
      </c>
    </row>
    <row r="8" spans="1:5" ht="15.75">
      <c r="A8" s="577" t="s">
        <v>1376</v>
      </c>
      <c r="B8" s="577"/>
      <c r="C8" s="267"/>
      <c r="D8" s="267"/>
      <c r="E8" s="19"/>
    </row>
    <row r="9" spans="1:5" ht="15.75">
      <c r="A9" s="561" t="s">
        <v>1377</v>
      </c>
      <c r="B9" s="561"/>
      <c r="C9" s="277"/>
      <c r="D9" s="130"/>
      <c r="E9" s="1"/>
    </row>
    <row r="10" spans="1:5" ht="15.75">
      <c r="A10" s="15" t="s">
        <v>1157</v>
      </c>
      <c r="B10" s="1" t="s">
        <v>1378</v>
      </c>
      <c r="C10" s="130"/>
      <c r="D10" s="130"/>
      <c r="E10" s="1"/>
    </row>
    <row r="11" spans="1:5" ht="15.75">
      <c r="A11" s="15" t="s">
        <v>1163</v>
      </c>
      <c r="B11" s="1" t="s">
        <v>1379</v>
      </c>
      <c r="C11" s="9">
        <v>19562</v>
      </c>
      <c r="D11" s="9">
        <v>18727</v>
      </c>
      <c r="E11" s="9">
        <v>17280</v>
      </c>
    </row>
    <row r="12" spans="1:5" ht="15.75">
      <c r="A12" s="15" t="s">
        <v>1014</v>
      </c>
      <c r="B12" s="1" t="s">
        <v>1380</v>
      </c>
      <c r="C12" s="9">
        <v>26083</v>
      </c>
      <c r="D12" s="9">
        <v>24970</v>
      </c>
      <c r="E12" s="9">
        <v>23050</v>
      </c>
    </row>
    <row r="13" spans="1:5" ht="15.75">
      <c r="A13" s="15" t="s">
        <v>1271</v>
      </c>
      <c r="B13" s="1" t="s">
        <v>1001</v>
      </c>
      <c r="C13" s="9">
        <v>2000</v>
      </c>
      <c r="D13" s="9">
        <v>2000</v>
      </c>
      <c r="E13" s="10">
        <v>2000</v>
      </c>
    </row>
    <row r="14" spans="1:5" ht="15.75">
      <c r="A14" s="15" t="s">
        <v>117</v>
      </c>
      <c r="B14" s="1" t="s">
        <v>1250</v>
      </c>
      <c r="C14" s="9">
        <v>500</v>
      </c>
      <c r="D14" s="9"/>
      <c r="E14" s="9">
        <v>500</v>
      </c>
    </row>
    <row r="15" spans="1:5" ht="15.75">
      <c r="A15" s="15" t="s">
        <v>1685</v>
      </c>
      <c r="B15" s="1" t="s">
        <v>699</v>
      </c>
      <c r="C15" s="9">
        <v>394</v>
      </c>
      <c r="D15" s="9">
        <v>514</v>
      </c>
      <c r="E15" s="10"/>
    </row>
    <row r="16" spans="1:5" ht="15.75">
      <c r="A16" s="15" t="s">
        <v>1688</v>
      </c>
      <c r="B16" s="1" t="s">
        <v>1886</v>
      </c>
      <c r="C16" s="9">
        <v>159</v>
      </c>
      <c r="D16" s="9">
        <v>991</v>
      </c>
      <c r="E16" s="10">
        <v>991</v>
      </c>
    </row>
    <row r="17" spans="1:5" s="137" customFormat="1" ht="15.75">
      <c r="A17" s="15" t="s">
        <v>1690</v>
      </c>
      <c r="B17" s="94" t="s">
        <v>545</v>
      </c>
      <c r="C17" s="9">
        <v>61</v>
      </c>
      <c r="D17" s="9"/>
      <c r="E17" s="9"/>
    </row>
    <row r="18" spans="1:5" ht="15.75">
      <c r="A18" s="15" t="s">
        <v>1691</v>
      </c>
      <c r="B18" s="1" t="s">
        <v>543</v>
      </c>
      <c r="C18" s="9">
        <v>20</v>
      </c>
      <c r="D18" s="9">
        <v>100</v>
      </c>
      <c r="E18" s="9"/>
    </row>
    <row r="19" spans="1:5" ht="15.75">
      <c r="A19" s="15" t="s">
        <v>144</v>
      </c>
      <c r="B19" s="1" t="s">
        <v>282</v>
      </c>
      <c r="C19" s="9"/>
      <c r="D19" s="9">
        <v>20</v>
      </c>
      <c r="E19" s="9"/>
    </row>
    <row r="20" spans="1:5" ht="15.75">
      <c r="A20" s="15" t="s">
        <v>146</v>
      </c>
      <c r="B20" s="1" t="s">
        <v>283</v>
      </c>
      <c r="C20" s="9"/>
      <c r="D20" s="9">
        <v>50</v>
      </c>
      <c r="E20" s="9"/>
    </row>
    <row r="21" spans="1:5" s="137" customFormat="1" ht="15.75">
      <c r="A21" s="15" t="s">
        <v>149</v>
      </c>
      <c r="B21" s="94" t="s">
        <v>216</v>
      </c>
      <c r="C21" s="9">
        <v>50</v>
      </c>
      <c r="D21" s="9"/>
      <c r="E21" s="9"/>
    </row>
    <row r="22" spans="1:5" s="137" customFormat="1" ht="15.75">
      <c r="A22" s="15" t="s">
        <v>152</v>
      </c>
      <c r="B22" s="94" t="s">
        <v>217</v>
      </c>
      <c r="C22" s="9">
        <v>100</v>
      </c>
      <c r="D22" s="9"/>
      <c r="E22" s="9"/>
    </row>
    <row r="23" spans="1:5" s="137" customFormat="1" ht="15.75">
      <c r="A23" s="15" t="s">
        <v>153</v>
      </c>
      <c r="B23" s="94" t="s">
        <v>380</v>
      </c>
      <c r="C23" s="9">
        <v>10</v>
      </c>
      <c r="D23" s="9"/>
      <c r="E23" s="9"/>
    </row>
    <row r="24" spans="1:5" s="137" customFormat="1" ht="15.75">
      <c r="A24" s="15" t="s">
        <v>154</v>
      </c>
      <c r="B24" s="94" t="s">
        <v>218</v>
      </c>
      <c r="C24" s="9">
        <v>40</v>
      </c>
      <c r="D24" s="9"/>
      <c r="E24" s="9"/>
    </row>
    <row r="25" spans="1:5" ht="15.75">
      <c r="A25" s="8" t="s">
        <v>1381</v>
      </c>
      <c r="B25" s="1"/>
      <c r="C25" s="13">
        <f>SUM(C11:C24)</f>
        <v>48979</v>
      </c>
      <c r="D25" s="13">
        <f>SUM(D11:D24)</f>
        <v>47372</v>
      </c>
      <c r="E25" s="13">
        <f>SUM(E11:E24)</f>
        <v>43821</v>
      </c>
    </row>
    <row r="26" spans="1:5" ht="15.75">
      <c r="A26" s="8"/>
      <c r="B26" s="1"/>
      <c r="C26" s="138"/>
      <c r="D26" s="138"/>
      <c r="E26" s="13"/>
    </row>
    <row r="27" spans="1:5" ht="15.75">
      <c r="A27" s="561" t="s">
        <v>542</v>
      </c>
      <c r="B27" s="561"/>
      <c r="C27" s="278"/>
      <c r="D27" s="51"/>
      <c r="E27" s="9"/>
    </row>
    <row r="28" spans="1:5" ht="18.75" customHeight="1">
      <c r="A28" s="15" t="s">
        <v>156</v>
      </c>
      <c r="B28" s="25" t="s">
        <v>1744</v>
      </c>
      <c r="C28" s="10">
        <v>32400</v>
      </c>
      <c r="D28" s="9">
        <v>45000</v>
      </c>
      <c r="E28" s="51"/>
    </row>
    <row r="29" spans="1:5" ht="15.75">
      <c r="A29" s="15" t="s">
        <v>157</v>
      </c>
      <c r="B29" s="25" t="s">
        <v>1466</v>
      </c>
      <c r="C29" s="10">
        <v>3060</v>
      </c>
      <c r="D29" s="9">
        <v>3150</v>
      </c>
      <c r="E29" s="9">
        <v>3875</v>
      </c>
    </row>
    <row r="30" spans="1:5" ht="15.75">
      <c r="A30" s="15" t="s">
        <v>158</v>
      </c>
      <c r="B30" s="25" t="s">
        <v>1745</v>
      </c>
      <c r="C30" s="10">
        <v>1000</v>
      </c>
      <c r="D30" s="9">
        <v>700</v>
      </c>
      <c r="E30" s="51"/>
    </row>
    <row r="31" spans="1:5" ht="15.75">
      <c r="A31" s="15" t="s">
        <v>488</v>
      </c>
      <c r="B31" s="25" t="s">
        <v>1719</v>
      </c>
      <c r="C31" s="10">
        <v>1070</v>
      </c>
      <c r="D31" s="9"/>
      <c r="E31" s="51"/>
    </row>
    <row r="32" spans="1:5" ht="15.75">
      <c r="A32" s="15" t="s">
        <v>489</v>
      </c>
      <c r="B32" s="25" t="s">
        <v>1720</v>
      </c>
      <c r="C32" s="9">
        <v>1300</v>
      </c>
      <c r="D32" s="9">
        <v>1200</v>
      </c>
      <c r="E32" s="51"/>
    </row>
    <row r="33" spans="1:5" ht="15.75">
      <c r="A33" s="15" t="s">
        <v>490</v>
      </c>
      <c r="B33" s="25" t="s">
        <v>1721</v>
      </c>
      <c r="C33" s="9">
        <v>200</v>
      </c>
      <c r="D33" s="9"/>
      <c r="E33" s="51"/>
    </row>
    <row r="34" spans="1:5" ht="15.75">
      <c r="A34" s="15" t="s">
        <v>491</v>
      </c>
      <c r="B34" s="25" t="s">
        <v>1722</v>
      </c>
      <c r="C34" s="9">
        <v>250</v>
      </c>
      <c r="D34" s="9">
        <v>200</v>
      </c>
      <c r="E34" s="51"/>
    </row>
    <row r="35" spans="1:5" ht="15.75">
      <c r="A35" s="15" t="s">
        <v>492</v>
      </c>
      <c r="B35" s="1" t="s">
        <v>55</v>
      </c>
      <c r="C35" s="9">
        <v>550</v>
      </c>
      <c r="D35" s="9">
        <v>600</v>
      </c>
      <c r="E35" s="51"/>
    </row>
    <row r="36" spans="1:5" ht="15.75">
      <c r="A36" s="15" t="s">
        <v>493</v>
      </c>
      <c r="B36" s="1" t="s">
        <v>1723</v>
      </c>
      <c r="C36" s="9">
        <v>100</v>
      </c>
      <c r="D36" s="9">
        <v>200</v>
      </c>
      <c r="E36" s="51"/>
    </row>
    <row r="37" spans="1:5" ht="15.75">
      <c r="A37" s="15" t="s">
        <v>494</v>
      </c>
      <c r="B37" s="17" t="s">
        <v>1724</v>
      </c>
      <c r="C37" s="9">
        <v>200</v>
      </c>
      <c r="D37" s="9">
        <v>500</v>
      </c>
      <c r="E37" s="51"/>
    </row>
    <row r="38" spans="1:5" ht="15.75">
      <c r="A38" s="15" t="s">
        <v>495</v>
      </c>
      <c r="B38" s="1" t="s">
        <v>1746</v>
      </c>
      <c r="C38" s="9">
        <v>500</v>
      </c>
      <c r="D38" s="9">
        <v>435</v>
      </c>
      <c r="E38" s="51"/>
    </row>
    <row r="39" spans="1:5" ht="15.75">
      <c r="A39" s="15" t="s">
        <v>496</v>
      </c>
      <c r="B39" s="1" t="s">
        <v>1464</v>
      </c>
      <c r="C39" s="9">
        <v>700</v>
      </c>
      <c r="D39" s="9">
        <v>550</v>
      </c>
      <c r="E39" s="51"/>
    </row>
    <row r="40" spans="1:5" ht="15.75">
      <c r="A40" s="15" t="s">
        <v>497</v>
      </c>
      <c r="B40" s="1" t="s">
        <v>1629</v>
      </c>
      <c r="C40" s="9">
        <v>1080</v>
      </c>
      <c r="D40" s="206"/>
      <c r="E40" s="51"/>
    </row>
    <row r="41" spans="1:5" ht="15.75">
      <c r="A41" s="15" t="s">
        <v>498</v>
      </c>
      <c r="B41" s="1" t="s">
        <v>1630</v>
      </c>
      <c r="C41" s="9">
        <v>50</v>
      </c>
      <c r="D41" s="9"/>
      <c r="E41" s="51"/>
    </row>
    <row r="42" spans="1:5" ht="15.75">
      <c r="A42" s="15" t="s">
        <v>499</v>
      </c>
      <c r="B42" s="1" t="s">
        <v>1631</v>
      </c>
      <c r="C42" s="9">
        <v>600</v>
      </c>
      <c r="D42" s="9">
        <v>500</v>
      </c>
      <c r="E42" s="51"/>
    </row>
    <row r="43" spans="1:9" ht="15.75">
      <c r="A43" s="15" t="s">
        <v>500</v>
      </c>
      <c r="B43" s="1" t="s">
        <v>549</v>
      </c>
      <c r="C43" s="9">
        <v>200</v>
      </c>
      <c r="D43" s="9">
        <v>800</v>
      </c>
      <c r="E43" s="51"/>
      <c r="G43" s="137"/>
      <c r="H43" s="137"/>
      <c r="I43" s="137"/>
    </row>
    <row r="44" spans="1:5" ht="15.75">
      <c r="A44" s="15" t="s">
        <v>516</v>
      </c>
      <c r="B44" s="1" t="s">
        <v>400</v>
      </c>
      <c r="C44" s="9">
        <v>50</v>
      </c>
      <c r="D44" s="9">
        <v>96</v>
      </c>
      <c r="E44" s="51"/>
    </row>
    <row r="45" spans="1:5" ht="15.75">
      <c r="A45" s="15" t="s">
        <v>517</v>
      </c>
      <c r="B45" s="1" t="s">
        <v>1632</v>
      </c>
      <c r="C45" s="9">
        <v>150</v>
      </c>
      <c r="D45" s="9">
        <v>100</v>
      </c>
      <c r="E45" s="51"/>
    </row>
    <row r="46" spans="1:5" ht="15.75">
      <c r="A46" s="15" t="s">
        <v>1230</v>
      </c>
      <c r="B46" s="1" t="s">
        <v>1633</v>
      </c>
      <c r="C46" s="9">
        <v>35000</v>
      </c>
      <c r="D46" s="9">
        <v>36170</v>
      </c>
      <c r="E46" s="51"/>
    </row>
    <row r="47" spans="1:5" ht="15.75">
      <c r="A47" s="15" t="s">
        <v>1231</v>
      </c>
      <c r="B47" s="1" t="s">
        <v>1370</v>
      </c>
      <c r="C47" s="9">
        <v>80</v>
      </c>
      <c r="D47" s="9"/>
      <c r="E47" s="51"/>
    </row>
    <row r="48" spans="1:5" ht="15.75">
      <c r="A48" s="15" t="s">
        <v>387</v>
      </c>
      <c r="B48" s="1" t="s">
        <v>56</v>
      </c>
      <c r="C48" s="9">
        <v>50</v>
      </c>
      <c r="D48" s="9"/>
      <c r="E48" s="51"/>
    </row>
    <row r="49" spans="1:5" ht="15.75">
      <c r="A49" s="15" t="s">
        <v>1232</v>
      </c>
      <c r="B49" s="1" t="s">
        <v>1465</v>
      </c>
      <c r="C49" s="9">
        <v>20</v>
      </c>
      <c r="D49" s="9">
        <v>20</v>
      </c>
      <c r="E49" s="9"/>
    </row>
    <row r="50" spans="1:5" ht="15.75">
      <c r="A50" s="15" t="s">
        <v>1277</v>
      </c>
      <c r="B50" s="1" t="s">
        <v>381</v>
      </c>
      <c r="C50" s="51"/>
      <c r="D50" s="9">
        <v>200</v>
      </c>
      <c r="E50" s="51"/>
    </row>
    <row r="51" spans="1:5" ht="15.75">
      <c r="A51" s="15" t="s">
        <v>1278</v>
      </c>
      <c r="B51" s="1" t="s">
        <v>382</v>
      </c>
      <c r="C51" s="51"/>
      <c r="D51" s="9">
        <v>100</v>
      </c>
      <c r="E51" s="51"/>
    </row>
    <row r="52" spans="1:5" ht="15.75">
      <c r="A52" s="15" t="s">
        <v>1279</v>
      </c>
      <c r="B52" s="1" t="s">
        <v>399</v>
      </c>
      <c r="C52" s="9">
        <v>40</v>
      </c>
      <c r="D52" s="9">
        <v>50</v>
      </c>
      <c r="E52" s="51"/>
    </row>
    <row r="53" spans="1:5" ht="15.75">
      <c r="A53" s="15" t="s">
        <v>1280</v>
      </c>
      <c r="B53" s="1" t="s">
        <v>284</v>
      </c>
      <c r="C53" s="51"/>
      <c r="D53" s="9">
        <v>5</v>
      </c>
      <c r="E53" s="51"/>
    </row>
    <row r="54" spans="1:5" ht="15.75">
      <c r="A54" s="15" t="s">
        <v>1281</v>
      </c>
      <c r="B54" s="1" t="s">
        <v>1371</v>
      </c>
      <c r="C54" s="9">
        <v>250</v>
      </c>
      <c r="D54" s="9">
        <v>250</v>
      </c>
      <c r="E54" s="51"/>
    </row>
    <row r="55" spans="1:5" ht="15.75">
      <c r="A55" s="15" t="s">
        <v>67</v>
      </c>
      <c r="B55" s="1" t="s">
        <v>285</v>
      </c>
      <c r="C55" s="51"/>
      <c r="D55" s="9">
        <v>60</v>
      </c>
      <c r="E55" s="51"/>
    </row>
    <row r="56" spans="1:5" ht="15.75">
      <c r="A56" s="15" t="s">
        <v>1282</v>
      </c>
      <c r="B56" s="1" t="s">
        <v>286</v>
      </c>
      <c r="C56" s="51"/>
      <c r="D56" s="9">
        <v>50</v>
      </c>
      <c r="E56" s="51"/>
    </row>
    <row r="57" spans="1:5" ht="15.75">
      <c r="A57" s="15" t="s">
        <v>1283</v>
      </c>
      <c r="B57" s="1" t="s">
        <v>287</v>
      </c>
      <c r="C57" s="51"/>
      <c r="D57" s="9">
        <v>60</v>
      </c>
      <c r="E57" s="51"/>
    </row>
    <row r="58" spans="1:5" ht="18.75">
      <c r="A58" s="15" t="s">
        <v>1284</v>
      </c>
      <c r="B58" s="1" t="s">
        <v>378</v>
      </c>
      <c r="C58" s="51"/>
      <c r="D58" s="9">
        <v>200</v>
      </c>
      <c r="E58" s="51"/>
    </row>
    <row r="59" spans="1:5" ht="15.75">
      <c r="A59" s="15" t="s">
        <v>68</v>
      </c>
      <c r="B59" s="1" t="s">
        <v>288</v>
      </c>
      <c r="C59" s="51"/>
      <c r="D59" s="9">
        <v>200</v>
      </c>
      <c r="E59" s="51"/>
    </row>
    <row r="60" spans="1:5" ht="15.75">
      <c r="A60" s="15" t="s">
        <v>69</v>
      </c>
      <c r="B60" s="1" t="s">
        <v>547</v>
      </c>
      <c r="C60" s="9">
        <v>1600</v>
      </c>
      <c r="D60" s="9"/>
      <c r="E60" s="51"/>
    </row>
    <row r="61" spans="1:5" ht="15.75">
      <c r="A61" s="15" t="s">
        <v>1285</v>
      </c>
      <c r="B61" s="1" t="s">
        <v>548</v>
      </c>
      <c r="C61" s="9">
        <v>4</v>
      </c>
      <c r="D61" s="51"/>
      <c r="E61" s="51"/>
    </row>
    <row r="62" spans="1:5" ht="15.75">
      <c r="A62" s="15" t="s">
        <v>1286</v>
      </c>
      <c r="B62" s="1" t="s">
        <v>1289</v>
      </c>
      <c r="C62" s="9">
        <v>50</v>
      </c>
      <c r="D62" s="9">
        <v>50</v>
      </c>
      <c r="E62" s="51"/>
    </row>
    <row r="63" spans="1:5" ht="15.75">
      <c r="A63" s="15" t="s">
        <v>1287</v>
      </c>
      <c r="B63" s="1" t="s">
        <v>1728</v>
      </c>
      <c r="C63" s="9">
        <v>50</v>
      </c>
      <c r="D63" s="51"/>
      <c r="E63" s="51"/>
    </row>
    <row r="64" spans="1:5" ht="15.75">
      <c r="A64" s="15" t="s">
        <v>70</v>
      </c>
      <c r="B64" s="1" t="s">
        <v>1290</v>
      </c>
      <c r="C64" s="9">
        <v>5</v>
      </c>
      <c r="D64" s="51"/>
      <c r="E64" s="51"/>
    </row>
    <row r="65" spans="1:5" ht="15.75">
      <c r="A65" s="15" t="s">
        <v>71</v>
      </c>
      <c r="B65" s="1" t="s">
        <v>1291</v>
      </c>
      <c r="C65" s="9">
        <v>50</v>
      </c>
      <c r="D65" s="51"/>
      <c r="E65" s="51"/>
    </row>
    <row r="66" spans="1:5" ht="15.75">
      <c r="A66" s="15" t="s">
        <v>72</v>
      </c>
      <c r="B66" s="1" t="s">
        <v>1292</v>
      </c>
      <c r="C66" s="9">
        <v>20</v>
      </c>
      <c r="D66" s="51"/>
      <c r="E66" s="51"/>
    </row>
    <row r="67" spans="1:5" ht="15.75">
      <c r="A67" s="15" t="s">
        <v>73</v>
      </c>
      <c r="B67" s="1" t="s">
        <v>1730</v>
      </c>
      <c r="C67" s="9">
        <v>20</v>
      </c>
      <c r="D67" s="51"/>
      <c r="E67" s="51"/>
    </row>
    <row r="68" spans="1:5" ht="15.75">
      <c r="A68" s="15" t="s">
        <v>74</v>
      </c>
      <c r="B68" s="1" t="s">
        <v>1731</v>
      </c>
      <c r="C68" s="9">
        <v>50</v>
      </c>
      <c r="D68" s="9">
        <v>100</v>
      </c>
      <c r="E68" s="51"/>
    </row>
    <row r="69" spans="1:5" ht="15.75">
      <c r="A69" s="15" t="s">
        <v>75</v>
      </c>
      <c r="B69" s="1" t="s">
        <v>1729</v>
      </c>
      <c r="C69" s="9">
        <v>20</v>
      </c>
      <c r="D69" s="51"/>
      <c r="E69" s="51"/>
    </row>
    <row r="70" spans="1:5" ht="15.75">
      <c r="A70" s="15" t="s">
        <v>76</v>
      </c>
      <c r="B70" s="1" t="s">
        <v>544</v>
      </c>
      <c r="C70" s="9">
        <v>10</v>
      </c>
      <c r="D70" s="51"/>
      <c r="E70" s="51"/>
    </row>
    <row r="71" spans="1:5" ht="15.75">
      <c r="A71" s="15" t="s">
        <v>77</v>
      </c>
      <c r="B71" s="1" t="s">
        <v>1726</v>
      </c>
      <c r="C71" s="9">
        <v>20</v>
      </c>
      <c r="D71" s="51"/>
      <c r="E71" s="51"/>
    </row>
    <row r="72" spans="1:5" ht="15.75">
      <c r="A72" s="15" t="s">
        <v>78</v>
      </c>
      <c r="B72" s="1" t="s">
        <v>1725</v>
      </c>
      <c r="C72" s="9">
        <v>20</v>
      </c>
      <c r="D72" s="51"/>
      <c r="E72" s="51"/>
    </row>
    <row r="73" spans="1:5" ht="15.75">
      <c r="A73" s="15" t="s">
        <v>79</v>
      </c>
      <c r="B73" s="1" t="s">
        <v>1683</v>
      </c>
      <c r="C73" s="9">
        <v>500</v>
      </c>
      <c r="D73" s="51"/>
      <c r="E73" s="51"/>
    </row>
    <row r="74" spans="1:5" ht="15.75">
      <c r="A74" s="15" t="s">
        <v>80</v>
      </c>
      <c r="B74" s="1" t="s">
        <v>1727</v>
      </c>
      <c r="C74" s="9">
        <v>30</v>
      </c>
      <c r="D74" s="51"/>
      <c r="E74" s="51"/>
    </row>
    <row r="75" spans="1:5" ht="15.75">
      <c r="A75" s="15" t="s">
        <v>1288</v>
      </c>
      <c r="B75" s="17" t="s">
        <v>97</v>
      </c>
      <c r="C75" s="9">
        <v>20</v>
      </c>
      <c r="D75" s="51"/>
      <c r="E75" s="51"/>
    </row>
    <row r="76" spans="1:5" ht="15.75">
      <c r="A76" s="15" t="s">
        <v>81</v>
      </c>
      <c r="B76" s="1" t="s">
        <v>539</v>
      </c>
      <c r="C76" s="9">
        <v>100</v>
      </c>
      <c r="D76" s="51"/>
      <c r="E76" s="51"/>
    </row>
    <row r="77" spans="1:5" ht="15.75">
      <c r="A77" s="15" t="s">
        <v>82</v>
      </c>
      <c r="B77" s="1" t="s">
        <v>114</v>
      </c>
      <c r="C77" s="9">
        <v>50</v>
      </c>
      <c r="D77" s="9">
        <v>50</v>
      </c>
      <c r="E77" s="51"/>
    </row>
    <row r="78" spans="1:5" ht="15.75">
      <c r="A78" s="15" t="s">
        <v>83</v>
      </c>
      <c r="B78" s="1" t="s">
        <v>115</v>
      </c>
      <c r="C78" s="9">
        <v>50</v>
      </c>
      <c r="D78" s="51"/>
      <c r="E78" s="51"/>
    </row>
    <row r="79" spans="1:5" ht="15.75">
      <c r="A79" s="15" t="s">
        <v>84</v>
      </c>
      <c r="B79" s="1" t="s">
        <v>1251</v>
      </c>
      <c r="C79" s="9">
        <v>5</v>
      </c>
      <c r="D79" s="9">
        <v>5</v>
      </c>
      <c r="E79" s="51"/>
    </row>
    <row r="80" spans="1:5" ht="15.75">
      <c r="A80" s="15" t="s">
        <v>85</v>
      </c>
      <c r="B80" s="1" t="s">
        <v>1252</v>
      </c>
      <c r="C80" s="9">
        <v>156</v>
      </c>
      <c r="D80" s="51"/>
      <c r="E80" s="51"/>
    </row>
    <row r="81" spans="1:5" ht="15.75">
      <c r="A81" s="15" t="s">
        <v>86</v>
      </c>
      <c r="B81" s="17" t="s">
        <v>541</v>
      </c>
      <c r="C81" s="9">
        <v>50</v>
      </c>
      <c r="D81" s="51"/>
      <c r="E81" s="51"/>
    </row>
    <row r="82" spans="1:5" ht="15.75">
      <c r="A82" s="15" t="s">
        <v>87</v>
      </c>
      <c r="B82" s="1" t="s">
        <v>537</v>
      </c>
      <c r="C82" s="9">
        <v>50</v>
      </c>
      <c r="D82" s="51"/>
      <c r="E82" s="51"/>
    </row>
    <row r="83" spans="1:5" ht="15.75">
      <c r="A83" s="15" t="s">
        <v>88</v>
      </c>
      <c r="B83" s="1" t="s">
        <v>538</v>
      </c>
      <c r="C83" s="9">
        <v>300</v>
      </c>
      <c r="D83" s="51"/>
      <c r="E83" s="51"/>
    </row>
    <row r="84" spans="1:5" ht="15.75">
      <c r="A84" s="15" t="s">
        <v>391</v>
      </c>
      <c r="B84" s="1" t="s">
        <v>1253</v>
      </c>
      <c r="C84" s="9">
        <v>120</v>
      </c>
      <c r="D84" s="9">
        <v>20</v>
      </c>
      <c r="E84" s="51"/>
    </row>
    <row r="85" spans="1:5" ht="15.75">
      <c r="A85" s="15" t="s">
        <v>392</v>
      </c>
      <c r="B85" s="1" t="s">
        <v>1674</v>
      </c>
      <c r="C85" s="9">
        <v>30</v>
      </c>
      <c r="D85" s="51"/>
      <c r="E85" s="51"/>
    </row>
    <row r="86" spans="1:5" ht="15.75">
      <c r="A86" s="15" t="s">
        <v>393</v>
      </c>
      <c r="B86" s="1" t="s">
        <v>289</v>
      </c>
      <c r="C86" s="51"/>
      <c r="D86" s="9">
        <v>100</v>
      </c>
      <c r="E86" s="51"/>
    </row>
    <row r="87" spans="1:5" ht="15.75">
      <c r="A87" s="15" t="s">
        <v>394</v>
      </c>
      <c r="B87" s="1" t="s">
        <v>290</v>
      </c>
      <c r="C87" s="51"/>
      <c r="D87" s="9">
        <v>50</v>
      </c>
      <c r="E87" s="51"/>
    </row>
    <row r="88" spans="1:5" ht="15.75">
      <c r="A88" s="15" t="s">
        <v>395</v>
      </c>
      <c r="B88" s="1" t="s">
        <v>379</v>
      </c>
      <c r="C88" s="51"/>
      <c r="D88" s="9">
        <v>5</v>
      </c>
      <c r="E88" s="51"/>
    </row>
    <row r="89" spans="1:5" ht="15.75">
      <c r="A89" s="15" t="s">
        <v>396</v>
      </c>
      <c r="B89" s="1" t="s">
        <v>291</v>
      </c>
      <c r="C89" s="51"/>
      <c r="D89" s="9">
        <v>20</v>
      </c>
      <c r="E89" s="9"/>
    </row>
    <row r="90" spans="1:5" ht="15.75">
      <c r="A90" s="15" t="s">
        <v>397</v>
      </c>
      <c r="B90" s="1" t="s">
        <v>1887</v>
      </c>
      <c r="C90" s="51"/>
      <c r="D90" s="9"/>
      <c r="E90" s="9">
        <v>74080</v>
      </c>
    </row>
    <row r="91" spans="1:5" ht="15.75">
      <c r="A91" s="8" t="s">
        <v>1634</v>
      </c>
      <c r="B91" s="1"/>
      <c r="C91" s="13">
        <f>SUM(C28:C86)</f>
        <v>82280</v>
      </c>
      <c r="D91" s="13">
        <f>SUM(D28:D89)</f>
        <v>91796</v>
      </c>
      <c r="E91" s="13">
        <f>SUM(E28:E90)</f>
        <v>77955</v>
      </c>
    </row>
    <row r="92" spans="1:5" ht="15.75">
      <c r="A92" s="8"/>
      <c r="B92" s="1"/>
      <c r="C92" s="138"/>
      <c r="D92" s="138"/>
      <c r="E92" s="13"/>
    </row>
    <row r="93" spans="1:5" ht="15.75">
      <c r="A93" s="561" t="s">
        <v>385</v>
      </c>
      <c r="B93" s="561"/>
      <c r="C93" s="13">
        <f>C25+C91</f>
        <v>131259</v>
      </c>
      <c r="D93" s="13">
        <f>D25+D91</f>
        <v>139168</v>
      </c>
      <c r="E93" s="13">
        <f>E25+E91</f>
        <v>121776</v>
      </c>
    </row>
    <row r="94" spans="1:5" ht="15.75">
      <c r="A94" s="1"/>
      <c r="B94" s="1"/>
      <c r="C94" s="138"/>
      <c r="D94" s="138"/>
      <c r="E94" s="138"/>
    </row>
    <row r="95" spans="1:5" ht="15.75">
      <c r="A95" s="578" t="s">
        <v>1480</v>
      </c>
      <c r="B95" s="578"/>
      <c r="C95" s="267"/>
      <c r="D95" s="267"/>
      <c r="E95" s="267"/>
    </row>
    <row r="96" spans="1:5" ht="15.75">
      <c r="A96" s="578" t="s">
        <v>1031</v>
      </c>
      <c r="B96" s="578"/>
      <c r="C96" s="267"/>
      <c r="D96" s="267"/>
      <c r="E96" s="267"/>
    </row>
    <row r="97" spans="1:5" ht="15.75">
      <c r="A97" s="579" t="s">
        <v>1377</v>
      </c>
      <c r="B97" s="579"/>
      <c r="C97" s="267"/>
      <c r="D97" s="267"/>
      <c r="E97" s="267"/>
    </row>
    <row r="98" spans="1:5" ht="31.5" customHeight="1">
      <c r="A98" s="235" t="s">
        <v>398</v>
      </c>
      <c r="B98" s="207" t="s">
        <v>598</v>
      </c>
      <c r="C98" s="267"/>
      <c r="D98" s="9">
        <v>2719</v>
      </c>
      <c r="E98" s="51"/>
    </row>
    <row r="99" spans="1:5" ht="15.75">
      <c r="A99" s="210" t="s">
        <v>270</v>
      </c>
      <c r="B99" s="207"/>
      <c r="C99" s="267"/>
      <c r="D99" s="267"/>
      <c r="E99" s="51"/>
    </row>
    <row r="100" spans="1:5" ht="15.75">
      <c r="A100" s="579" t="s">
        <v>1377</v>
      </c>
      <c r="B100" s="579"/>
      <c r="C100" s="267"/>
      <c r="D100" s="267"/>
      <c r="E100" s="51"/>
    </row>
    <row r="101" spans="1:5" ht="15.75">
      <c r="A101" s="235" t="s">
        <v>1086</v>
      </c>
      <c r="B101" s="207" t="s">
        <v>113</v>
      </c>
      <c r="C101" s="9">
        <v>100</v>
      </c>
      <c r="D101" s="9"/>
      <c r="E101" s="9"/>
    </row>
    <row r="102" spans="1:5" ht="15.75">
      <c r="A102" s="561" t="s">
        <v>322</v>
      </c>
      <c r="B102" s="561"/>
      <c r="C102" s="13">
        <f>C98+C101</f>
        <v>100</v>
      </c>
      <c r="D102" s="13">
        <f>D98+D101</f>
        <v>2719</v>
      </c>
      <c r="E102" s="13">
        <f>E98+E101</f>
        <v>0</v>
      </c>
    </row>
    <row r="103" spans="1:5" ht="15.75">
      <c r="A103" s="42"/>
      <c r="B103" s="42"/>
      <c r="C103" s="8"/>
      <c r="D103" s="8"/>
      <c r="E103" s="8"/>
    </row>
    <row r="104" spans="1:5" ht="15.75">
      <c r="A104" s="8" t="s">
        <v>1498</v>
      </c>
      <c r="B104" s="42"/>
      <c r="C104" s="13">
        <f>C25+C102</f>
        <v>49079</v>
      </c>
      <c r="D104" s="13">
        <f>D25+D102</f>
        <v>50091</v>
      </c>
      <c r="E104" s="13">
        <f>E25+E102</f>
        <v>43821</v>
      </c>
    </row>
    <row r="105" spans="1:5" ht="15.75">
      <c r="A105" s="42" t="s">
        <v>386</v>
      </c>
      <c r="B105" s="42"/>
      <c r="C105" s="13">
        <f>C91</f>
        <v>82280</v>
      </c>
      <c r="D105" s="13">
        <f>D91</f>
        <v>91796</v>
      </c>
      <c r="E105" s="13">
        <f>E91</f>
        <v>77955</v>
      </c>
    </row>
    <row r="106" spans="3:5" ht="12.75">
      <c r="C106" s="123"/>
      <c r="D106" s="123"/>
      <c r="E106" s="123"/>
    </row>
    <row r="107" spans="1:5" ht="15.75">
      <c r="A107" s="561" t="s">
        <v>112</v>
      </c>
      <c r="B107" s="561"/>
      <c r="C107" s="13">
        <f>C104+C105</f>
        <v>131359</v>
      </c>
      <c r="D107" s="13">
        <f>D104+D105</f>
        <v>141887</v>
      </c>
      <c r="E107" s="13">
        <f>E104+E105</f>
        <v>121776</v>
      </c>
    </row>
    <row r="108" spans="3:5" ht="12.75">
      <c r="C108" s="17"/>
      <c r="D108" s="17"/>
      <c r="E108" s="17"/>
    </row>
    <row r="109" spans="3:5" ht="12.75">
      <c r="C109" s="261"/>
      <c r="D109" s="17"/>
      <c r="E109" s="261"/>
    </row>
    <row r="110" spans="3:5" ht="12.75">
      <c r="C110" s="261"/>
      <c r="D110" s="261"/>
      <c r="E110" s="261"/>
    </row>
    <row r="111" spans="3:5" ht="12.75">
      <c r="C111" s="261"/>
      <c r="D111" s="261"/>
      <c r="E111" s="261"/>
    </row>
  </sheetData>
  <mergeCells count="16">
    <mergeCell ref="A93:B93"/>
    <mergeCell ref="A95:B95"/>
    <mergeCell ref="A102:B102"/>
    <mergeCell ref="A107:B107"/>
    <mergeCell ref="A97:B97"/>
    <mergeCell ref="A100:B100"/>
    <mergeCell ref="A96:B96"/>
    <mergeCell ref="B1:E1"/>
    <mergeCell ref="A2:E2"/>
    <mergeCell ref="A3:E3"/>
    <mergeCell ref="A4:E4"/>
    <mergeCell ref="A27:B27"/>
    <mergeCell ref="A5:E5"/>
    <mergeCell ref="A7:B7"/>
    <mergeCell ref="A8:B8"/>
    <mergeCell ref="A9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L68"/>
  <sheetViews>
    <sheetView workbookViewId="0" topLeftCell="A46">
      <selection activeCell="B1" sqref="B1"/>
    </sheetView>
  </sheetViews>
  <sheetFormatPr defaultColWidth="9.140625" defaultRowHeight="18" customHeight="1"/>
  <cols>
    <col min="1" max="1" width="3.57421875" style="1" customWidth="1"/>
    <col min="2" max="2" width="54.57421875" style="1" bestFit="1" customWidth="1"/>
    <col min="3" max="3" width="7.7109375" style="130" customWidth="1"/>
    <col min="4" max="4" width="8.00390625" style="130" bestFit="1" customWidth="1"/>
    <col min="5" max="5" width="7.57421875" style="130" customWidth="1"/>
    <col min="6" max="6" width="8.140625" style="130" customWidth="1"/>
    <col min="7" max="7" width="7.8515625" style="130" customWidth="1"/>
    <col min="8" max="16384" width="9.140625" style="1" customWidth="1"/>
  </cols>
  <sheetData>
    <row r="1" spans="3:7" ht="18" customHeight="1">
      <c r="C1" s="513" t="s">
        <v>1212</v>
      </c>
      <c r="D1" s="513"/>
      <c r="E1" s="513"/>
      <c r="F1" s="513"/>
      <c r="G1" s="513"/>
    </row>
    <row r="2" spans="1:7" ht="15.75">
      <c r="A2" s="500" t="s">
        <v>1326</v>
      </c>
      <c r="B2" s="500"/>
      <c r="C2" s="500"/>
      <c r="D2" s="500"/>
      <c r="E2" s="500"/>
      <c r="F2" s="500"/>
      <c r="G2" s="500"/>
    </row>
    <row r="3" spans="1:7" ht="15.75">
      <c r="A3" s="500" t="s">
        <v>1144</v>
      </c>
      <c r="B3" s="500"/>
      <c r="C3" s="500"/>
      <c r="D3" s="500"/>
      <c r="E3" s="500"/>
      <c r="F3" s="500"/>
      <c r="G3" s="500"/>
    </row>
    <row r="4" spans="1:7" ht="15.75">
      <c r="A4" s="500" t="s">
        <v>1536</v>
      </c>
      <c r="B4" s="500"/>
      <c r="C4" s="500"/>
      <c r="D4" s="500"/>
      <c r="E4" s="500"/>
      <c r="F4" s="500"/>
      <c r="G4" s="500"/>
    </row>
    <row r="5" spans="1:7" s="8" customFormat="1" ht="14.25" customHeight="1">
      <c r="A5" s="500" t="s">
        <v>1327</v>
      </c>
      <c r="B5" s="500"/>
      <c r="C5" s="500"/>
      <c r="D5" s="500"/>
      <c r="E5" s="500"/>
      <c r="F5" s="500"/>
      <c r="G5" s="500"/>
    </row>
    <row r="6" spans="1:4" ht="15.75">
      <c r="A6" s="3"/>
      <c r="B6" s="3"/>
      <c r="C6" s="279"/>
      <c r="D6" s="279"/>
    </row>
    <row r="7" spans="1:7" ht="30" customHeight="1">
      <c r="A7" s="514" t="s">
        <v>1595</v>
      </c>
      <c r="B7" s="514"/>
      <c r="C7" s="514" t="s">
        <v>1647</v>
      </c>
      <c r="D7" s="514" t="s">
        <v>1648</v>
      </c>
      <c r="E7" s="514" t="s">
        <v>1828</v>
      </c>
      <c r="F7" s="514"/>
      <c r="G7" s="514"/>
    </row>
    <row r="8" spans="1:7" ht="41.25" customHeight="1">
      <c r="A8" s="514"/>
      <c r="B8" s="514"/>
      <c r="C8" s="514"/>
      <c r="D8" s="514"/>
      <c r="E8" s="7" t="s">
        <v>1831</v>
      </c>
      <c r="F8" s="7" t="s">
        <v>1537</v>
      </c>
      <c r="G8" s="7" t="s">
        <v>1829</v>
      </c>
    </row>
    <row r="9" spans="1:7" ht="15.75">
      <c r="A9" s="19"/>
      <c r="B9" s="19"/>
      <c r="C9" s="267"/>
      <c r="D9" s="267"/>
      <c r="E9" s="267"/>
      <c r="F9" s="267"/>
      <c r="G9" s="267"/>
    </row>
    <row r="10" spans="1:3" ht="18" customHeight="1">
      <c r="A10" s="561" t="s">
        <v>1538</v>
      </c>
      <c r="B10" s="561"/>
      <c r="C10" s="280"/>
    </row>
    <row r="11" spans="1:7" ht="18" customHeight="1">
      <c r="A11" s="25" t="s">
        <v>1157</v>
      </c>
      <c r="B11" s="25" t="s">
        <v>505</v>
      </c>
      <c r="C11" s="10">
        <v>198</v>
      </c>
      <c r="D11" s="9">
        <v>64</v>
      </c>
      <c r="E11" s="51"/>
      <c r="F11" s="51"/>
      <c r="G11" s="51"/>
    </row>
    <row r="12" spans="1:7" ht="18" customHeight="1">
      <c r="A12" s="25" t="s">
        <v>1163</v>
      </c>
      <c r="B12" s="25" t="s">
        <v>347</v>
      </c>
      <c r="C12" s="10"/>
      <c r="D12" s="9">
        <v>729</v>
      </c>
      <c r="E12" s="51"/>
      <c r="F12" s="51"/>
      <c r="G12" s="51"/>
    </row>
    <row r="13" spans="1:7" ht="18" customHeight="1">
      <c r="A13" s="25" t="s">
        <v>1014</v>
      </c>
      <c r="B13" s="15" t="s">
        <v>876</v>
      </c>
      <c r="C13" s="51"/>
      <c r="D13" s="51"/>
      <c r="E13" s="51"/>
      <c r="F13" s="51"/>
      <c r="G13" s="51"/>
    </row>
    <row r="14" spans="1:7" ht="18" customHeight="1">
      <c r="A14" s="25"/>
      <c r="B14" s="331" t="s">
        <v>301</v>
      </c>
      <c r="C14" s="9">
        <v>5043</v>
      </c>
      <c r="D14" s="9">
        <v>1583</v>
      </c>
      <c r="E14" s="9">
        <v>1944</v>
      </c>
      <c r="F14" s="9">
        <v>216</v>
      </c>
      <c r="G14" s="9">
        <f>SUM(E14:F14)</f>
        <v>2160</v>
      </c>
    </row>
    <row r="15" spans="1:7" ht="18" customHeight="1">
      <c r="A15" s="25" t="s">
        <v>1271</v>
      </c>
      <c r="B15" s="235" t="s">
        <v>292</v>
      </c>
      <c r="C15" s="10"/>
      <c r="D15" s="9">
        <v>6208</v>
      </c>
      <c r="E15" s="9">
        <v>6840</v>
      </c>
      <c r="F15" s="9">
        <v>1710</v>
      </c>
      <c r="G15" s="9">
        <f>SUM(E15:F15)</f>
        <v>8550</v>
      </c>
    </row>
    <row r="16" spans="1:7" ht="18" customHeight="1">
      <c r="A16" s="25" t="s">
        <v>117</v>
      </c>
      <c r="B16" s="1" t="s">
        <v>1830</v>
      </c>
      <c r="C16" s="9">
        <v>6891</v>
      </c>
      <c r="D16" s="9">
        <v>6186</v>
      </c>
      <c r="E16" s="51"/>
      <c r="F16" s="51"/>
      <c r="G16" s="51"/>
    </row>
    <row r="17" spans="1:7" ht="18" customHeight="1">
      <c r="A17" s="25"/>
      <c r="B17" s="14" t="s">
        <v>506</v>
      </c>
      <c r="C17" s="9"/>
      <c r="D17" s="9"/>
      <c r="E17" s="206">
        <v>3847</v>
      </c>
      <c r="F17" s="9">
        <v>1283</v>
      </c>
      <c r="G17" s="9">
        <f>SUM(E17:F17)</f>
        <v>5130</v>
      </c>
    </row>
    <row r="18" spans="1:12" ht="18" customHeight="1">
      <c r="A18" s="25"/>
      <c r="B18" s="14" t="s">
        <v>293</v>
      </c>
      <c r="C18" s="9"/>
      <c r="D18" s="9"/>
      <c r="E18" s="206">
        <v>1334</v>
      </c>
      <c r="F18" s="9">
        <v>445</v>
      </c>
      <c r="G18" s="9">
        <f>SUM(E18:F18)</f>
        <v>1779</v>
      </c>
      <c r="H18" s="32"/>
      <c r="K18" s="208"/>
      <c r="L18" s="32"/>
    </row>
    <row r="19" spans="1:7" ht="18" customHeight="1">
      <c r="A19" s="25" t="s">
        <v>1685</v>
      </c>
      <c r="B19" s="1" t="s">
        <v>295</v>
      </c>
      <c r="C19" s="9">
        <v>782</v>
      </c>
      <c r="D19" s="9">
        <v>567</v>
      </c>
      <c r="E19" s="51"/>
      <c r="F19" s="51"/>
      <c r="G19" s="51"/>
    </row>
    <row r="20" spans="1:7" ht="18" customHeight="1">
      <c r="A20" s="25"/>
      <c r="B20" s="14" t="s">
        <v>294</v>
      </c>
      <c r="C20" s="51"/>
      <c r="D20" s="9"/>
      <c r="E20" s="51"/>
      <c r="F20" s="9">
        <v>547</v>
      </c>
      <c r="G20" s="9">
        <f>SUM(E20:F20)</f>
        <v>547</v>
      </c>
    </row>
    <row r="21" spans="1:7" ht="18" customHeight="1">
      <c r="A21" s="25" t="s">
        <v>1688</v>
      </c>
      <c r="B21" s="15" t="s">
        <v>296</v>
      </c>
      <c r="C21" s="9">
        <v>313</v>
      </c>
      <c r="D21" s="9">
        <v>680</v>
      </c>
      <c r="E21" s="9">
        <v>648</v>
      </c>
      <c r="F21" s="9">
        <v>72</v>
      </c>
      <c r="G21" s="9">
        <f>SUM(E21:F21)</f>
        <v>720</v>
      </c>
    </row>
    <row r="22" spans="1:7" ht="18" customHeight="1">
      <c r="A22" s="25" t="s">
        <v>1690</v>
      </c>
      <c r="B22" s="49" t="s">
        <v>507</v>
      </c>
      <c r="C22" s="51"/>
      <c r="D22" s="51"/>
      <c r="E22" s="51"/>
      <c r="F22" s="51"/>
      <c r="G22" s="51"/>
    </row>
    <row r="23" spans="1:7" ht="18" customHeight="1">
      <c r="A23" s="25" t="s">
        <v>1691</v>
      </c>
      <c r="B23" s="1" t="s">
        <v>508</v>
      </c>
      <c r="C23" s="9">
        <v>483</v>
      </c>
      <c r="D23" s="9">
        <v>1041</v>
      </c>
      <c r="E23" s="51"/>
      <c r="F23" s="51"/>
      <c r="G23" s="51"/>
    </row>
    <row r="24" spans="1:7" ht="18" customHeight="1">
      <c r="A24" s="25" t="s">
        <v>144</v>
      </c>
      <c r="B24" s="1" t="s">
        <v>1175</v>
      </c>
      <c r="C24" s="9">
        <v>649</v>
      </c>
      <c r="D24" s="9">
        <v>386</v>
      </c>
      <c r="E24" s="51"/>
      <c r="F24" s="51"/>
      <c r="G24" s="51"/>
    </row>
    <row r="25" spans="1:7" ht="18" customHeight="1">
      <c r="A25" s="25" t="s">
        <v>146</v>
      </c>
      <c r="B25" s="1" t="s">
        <v>1176</v>
      </c>
      <c r="C25" s="9">
        <v>108</v>
      </c>
      <c r="D25" s="9">
        <v>274</v>
      </c>
      <c r="E25" s="51"/>
      <c r="F25" s="51"/>
      <c r="G25" s="51"/>
    </row>
    <row r="26" spans="1:7" ht="18" customHeight="1">
      <c r="A26" s="25" t="s">
        <v>149</v>
      </c>
      <c r="B26" s="1" t="s">
        <v>1425</v>
      </c>
      <c r="C26" s="9">
        <v>2039</v>
      </c>
      <c r="D26" s="9">
        <v>1829</v>
      </c>
      <c r="E26" s="51"/>
      <c r="F26" s="51"/>
      <c r="G26" s="51"/>
    </row>
    <row r="27" spans="1:8" ht="18" customHeight="1">
      <c r="A27" s="42" t="s">
        <v>152</v>
      </c>
      <c r="B27" s="8" t="s">
        <v>1196</v>
      </c>
      <c r="C27" s="13">
        <f>SUM(C11:C26)</f>
        <v>16506</v>
      </c>
      <c r="D27" s="13">
        <f>SUM(D11:D26)</f>
        <v>19547</v>
      </c>
      <c r="E27" s="13">
        <f>SUM(E11:E26)</f>
        <v>14613</v>
      </c>
      <c r="F27" s="13">
        <f>SUM(F11:F26)</f>
        <v>4273</v>
      </c>
      <c r="G27" s="13">
        <f>SUM(G11:G26)</f>
        <v>18886</v>
      </c>
      <c r="H27" s="9"/>
    </row>
    <row r="28" spans="2:7" ht="21" customHeight="1">
      <c r="B28" s="8"/>
      <c r="C28" s="138"/>
      <c r="D28" s="138"/>
      <c r="E28" s="51"/>
      <c r="F28" s="51"/>
      <c r="G28" s="138"/>
    </row>
    <row r="29" spans="1:7" ht="18" customHeight="1">
      <c r="A29" s="561" t="s">
        <v>1539</v>
      </c>
      <c r="B29" s="561"/>
      <c r="C29" s="138"/>
      <c r="D29" s="138"/>
      <c r="E29" s="51"/>
      <c r="F29" s="51"/>
      <c r="G29" s="138"/>
    </row>
    <row r="30" spans="1:7" ht="18" customHeight="1">
      <c r="A30" s="1" t="s">
        <v>153</v>
      </c>
      <c r="B30" s="1" t="s">
        <v>1540</v>
      </c>
      <c r="C30" s="9">
        <v>5800</v>
      </c>
      <c r="D30" s="9">
        <v>6470</v>
      </c>
      <c r="E30" s="51"/>
      <c r="F30" s="9">
        <v>6820</v>
      </c>
      <c r="G30" s="9">
        <f>F30+E30</f>
        <v>6820</v>
      </c>
    </row>
    <row r="31" spans="1:7" ht="18" customHeight="1">
      <c r="A31" s="1" t="s">
        <v>154</v>
      </c>
      <c r="B31" s="1" t="s">
        <v>1541</v>
      </c>
      <c r="C31" s="9">
        <v>429</v>
      </c>
      <c r="D31" s="9"/>
      <c r="E31" s="51"/>
      <c r="F31" s="51"/>
      <c r="G31" s="9">
        <f>F31+E31</f>
        <v>0</v>
      </c>
    </row>
    <row r="32" spans="1:7" ht="18" customHeight="1">
      <c r="A32" s="1" t="s">
        <v>156</v>
      </c>
      <c r="B32" s="15" t="s">
        <v>877</v>
      </c>
      <c r="C32" s="138"/>
      <c r="D32" s="9">
        <v>516</v>
      </c>
      <c r="E32" s="9">
        <v>464</v>
      </c>
      <c r="F32" s="51"/>
      <c r="G32" s="9">
        <f>F32+E32</f>
        <v>464</v>
      </c>
    </row>
    <row r="33" spans="1:7" ht="18" customHeight="1">
      <c r="A33" s="1" t="s">
        <v>157</v>
      </c>
      <c r="B33" s="1" t="s">
        <v>1596</v>
      </c>
      <c r="C33" s="9">
        <v>126</v>
      </c>
      <c r="D33" s="9">
        <v>185</v>
      </c>
      <c r="E33" s="51"/>
      <c r="F33" s="51"/>
      <c r="G33" s="9">
        <f>F33+E33</f>
        <v>0</v>
      </c>
    </row>
    <row r="34" spans="1:7" ht="18" customHeight="1">
      <c r="A34" s="8" t="s">
        <v>158</v>
      </c>
      <c r="B34" s="8" t="s">
        <v>1196</v>
      </c>
      <c r="C34" s="13">
        <f>SUM(C30:C33)</f>
        <v>6355</v>
      </c>
      <c r="D34" s="13">
        <f>SUM(D30:D33)</f>
        <v>7171</v>
      </c>
      <c r="E34" s="13">
        <f>SUM(E30:E33)</f>
        <v>464</v>
      </c>
      <c r="F34" s="13">
        <f>SUM(F30:F33)</f>
        <v>6820</v>
      </c>
      <c r="G34" s="13">
        <f>F34+E34</f>
        <v>7284</v>
      </c>
    </row>
    <row r="35" spans="2:7" ht="18" customHeight="1">
      <c r="B35" s="8"/>
      <c r="C35" s="138"/>
      <c r="D35" s="13"/>
      <c r="E35" s="138"/>
      <c r="F35" s="138"/>
      <c r="G35" s="138"/>
    </row>
    <row r="36" spans="1:7" ht="18" customHeight="1">
      <c r="A36" s="561" t="s">
        <v>1542</v>
      </c>
      <c r="B36" s="561"/>
      <c r="C36" s="281"/>
      <c r="D36" s="51"/>
      <c r="E36" s="51"/>
      <c r="F36" s="51"/>
      <c r="G36" s="51"/>
    </row>
    <row r="37" spans="1:5" ht="18" customHeight="1">
      <c r="A37" s="1" t="s">
        <v>488</v>
      </c>
      <c r="B37" s="1" t="s">
        <v>330</v>
      </c>
      <c r="C37" s="9"/>
      <c r="D37" s="51"/>
      <c r="E37" s="51"/>
    </row>
    <row r="38" spans="2:7" ht="18" customHeight="1">
      <c r="B38" s="14" t="s">
        <v>297</v>
      </c>
      <c r="C38" s="9">
        <v>2366</v>
      </c>
      <c r="D38" s="9">
        <v>3534</v>
      </c>
      <c r="E38" s="51"/>
      <c r="F38" s="9">
        <v>3000</v>
      </c>
      <c r="G38" s="9">
        <f>SUM(E38:F38)</f>
        <v>3000</v>
      </c>
    </row>
    <row r="39" spans="1:7" ht="18" customHeight="1">
      <c r="A39" s="1" t="s">
        <v>489</v>
      </c>
      <c r="B39" s="1" t="s">
        <v>331</v>
      </c>
      <c r="C39" s="9"/>
      <c r="D39" s="51"/>
      <c r="E39" s="51"/>
      <c r="F39" s="9"/>
      <c r="G39" s="9"/>
    </row>
    <row r="40" spans="2:7" ht="18" customHeight="1">
      <c r="B40" s="52" t="s">
        <v>298</v>
      </c>
      <c r="C40" s="330">
        <v>205</v>
      </c>
      <c r="D40" s="330">
        <v>130</v>
      </c>
      <c r="E40" s="330"/>
      <c r="F40" s="330">
        <v>80</v>
      </c>
      <c r="G40" s="330">
        <f>SUM(E40:F40)</f>
        <v>80</v>
      </c>
    </row>
    <row r="41" spans="1:7" ht="18" customHeight="1">
      <c r="A41" s="1" t="s">
        <v>490</v>
      </c>
      <c r="B41" s="1" t="s">
        <v>332</v>
      </c>
      <c r="C41" s="330"/>
      <c r="D41" s="330"/>
      <c r="E41" s="330"/>
      <c r="F41" s="330"/>
      <c r="G41" s="330"/>
    </row>
    <row r="42" spans="2:11" ht="18" customHeight="1">
      <c r="B42" s="14" t="s">
        <v>629</v>
      </c>
      <c r="C42" s="9">
        <v>558</v>
      </c>
      <c r="D42" s="9">
        <v>334</v>
      </c>
      <c r="E42" s="51"/>
      <c r="F42" s="9">
        <v>513</v>
      </c>
      <c r="G42" s="9">
        <v>513</v>
      </c>
      <c r="K42" s="9"/>
    </row>
    <row r="43" spans="2:11" ht="18" customHeight="1">
      <c r="B43" s="14"/>
      <c r="C43" s="9"/>
      <c r="D43" s="9"/>
      <c r="E43" s="51"/>
      <c r="F43" s="9"/>
      <c r="G43" s="9"/>
      <c r="K43" s="9"/>
    </row>
    <row r="44" spans="1:7" ht="18" customHeight="1">
      <c r="A44" s="1" t="s">
        <v>491</v>
      </c>
      <c r="B44" s="1" t="s">
        <v>333</v>
      </c>
      <c r="C44" s="9"/>
      <c r="D44" s="51"/>
      <c r="E44" s="51"/>
      <c r="F44" s="51"/>
      <c r="G44" s="51"/>
    </row>
    <row r="45" spans="2:7" ht="18" customHeight="1">
      <c r="B45" s="14" t="s">
        <v>299</v>
      </c>
      <c r="C45" s="9">
        <v>1683</v>
      </c>
      <c r="D45" s="9">
        <v>1547</v>
      </c>
      <c r="E45" s="9"/>
      <c r="F45" s="9">
        <v>2070</v>
      </c>
      <c r="G45" s="9">
        <f>SUM(E45:F45)</f>
        <v>2070</v>
      </c>
    </row>
    <row r="46" spans="1:7" ht="18" customHeight="1">
      <c r="A46" s="1" t="s">
        <v>492</v>
      </c>
      <c r="B46" s="1" t="s">
        <v>354</v>
      </c>
      <c r="C46" s="51"/>
      <c r="D46" s="51"/>
      <c r="E46" s="51"/>
      <c r="F46" s="51"/>
      <c r="G46" s="9"/>
    </row>
    <row r="47" spans="2:7" ht="18" customHeight="1">
      <c r="B47" s="1" t="s">
        <v>1184</v>
      </c>
      <c r="C47" s="9">
        <v>340</v>
      </c>
      <c r="D47" s="9">
        <v>273</v>
      </c>
      <c r="E47" s="9">
        <v>294</v>
      </c>
      <c r="F47" s="9"/>
      <c r="G47" s="9">
        <f>SUM(E47:F47)</f>
        <v>294</v>
      </c>
    </row>
    <row r="48" spans="1:7" ht="18" customHeight="1">
      <c r="A48" s="1" t="s">
        <v>493</v>
      </c>
      <c r="B48" s="1" t="s">
        <v>893</v>
      </c>
      <c r="C48" s="9">
        <v>159</v>
      </c>
      <c r="D48" s="9">
        <v>157</v>
      </c>
      <c r="E48" s="9"/>
      <c r="F48" s="9">
        <v>320</v>
      </c>
      <c r="G48" s="9">
        <f>SUM(E48:F48)</f>
        <v>320</v>
      </c>
    </row>
    <row r="49" spans="1:7" ht="18" customHeight="1">
      <c r="A49" s="8" t="s">
        <v>494</v>
      </c>
      <c r="B49" s="8" t="s">
        <v>1196</v>
      </c>
      <c r="C49" s="13">
        <f>SUM(C38:C48)</f>
        <v>5311</v>
      </c>
      <c r="D49" s="13">
        <f>SUM(D38:D48)</f>
        <v>5975</v>
      </c>
      <c r="E49" s="13">
        <f>SUM(E37:E48)</f>
        <v>294</v>
      </c>
      <c r="F49" s="13">
        <f>SUM(F38:F48)</f>
        <v>5983</v>
      </c>
      <c r="G49" s="13">
        <f>SUM(G38:G48)</f>
        <v>6277</v>
      </c>
    </row>
    <row r="50" spans="3:7" ht="18" customHeight="1">
      <c r="C50" s="51"/>
      <c r="D50" s="51"/>
      <c r="E50" s="51"/>
      <c r="F50" s="51"/>
      <c r="G50" s="138"/>
    </row>
    <row r="51" spans="1:7" ht="18" customHeight="1">
      <c r="A51" s="561" t="s">
        <v>334</v>
      </c>
      <c r="B51" s="561"/>
      <c r="C51" s="51"/>
      <c r="D51" s="51"/>
      <c r="E51" s="51"/>
      <c r="F51" s="51"/>
      <c r="G51" s="138"/>
    </row>
    <row r="52" spans="1:7" ht="18" customHeight="1">
      <c r="A52" s="1" t="s">
        <v>495</v>
      </c>
      <c r="B52" s="1" t="s">
        <v>335</v>
      </c>
      <c r="C52" s="51"/>
      <c r="D52" s="51"/>
      <c r="E52" s="51"/>
      <c r="F52" s="51"/>
      <c r="G52" s="138"/>
    </row>
    <row r="53" spans="2:7" ht="18" customHeight="1">
      <c r="B53" s="14" t="s">
        <v>300</v>
      </c>
      <c r="C53" s="9">
        <v>387</v>
      </c>
      <c r="D53" s="9">
        <v>613</v>
      </c>
      <c r="E53" s="51"/>
      <c r="F53" s="9">
        <v>500</v>
      </c>
      <c r="G53" s="13">
        <f>SUM(E53:F53)</f>
        <v>500</v>
      </c>
    </row>
    <row r="54" spans="1:7" ht="18" customHeight="1">
      <c r="A54" s="1" t="s">
        <v>496</v>
      </c>
      <c r="B54" s="1" t="s">
        <v>336</v>
      </c>
      <c r="C54" s="51"/>
      <c r="D54" s="51"/>
      <c r="E54" s="51"/>
      <c r="F54" s="9"/>
      <c r="G54" s="13"/>
    </row>
    <row r="55" spans="2:7" ht="18" customHeight="1">
      <c r="B55" s="14" t="s">
        <v>630</v>
      </c>
      <c r="C55" s="9">
        <v>2250</v>
      </c>
      <c r="D55" s="9">
        <v>1550</v>
      </c>
      <c r="E55" s="51"/>
      <c r="F55" s="9">
        <v>2200</v>
      </c>
      <c r="G55" s="13">
        <f>SUM(E55:F55)</f>
        <v>2200</v>
      </c>
    </row>
    <row r="56" spans="1:7" ht="18" customHeight="1">
      <c r="A56" s="1" t="s">
        <v>497</v>
      </c>
      <c r="B56" s="1" t="s">
        <v>1826</v>
      </c>
      <c r="C56" s="51"/>
      <c r="D56" s="9">
        <v>540</v>
      </c>
      <c r="E56" s="51"/>
      <c r="F56" s="9"/>
      <c r="G56" s="13"/>
    </row>
    <row r="57" spans="1:7" ht="18" customHeight="1">
      <c r="A57" s="1" t="s">
        <v>498</v>
      </c>
      <c r="B57" s="1" t="s">
        <v>1827</v>
      </c>
      <c r="C57" s="51"/>
      <c r="D57" s="9">
        <v>10</v>
      </c>
      <c r="E57" s="51"/>
      <c r="F57" s="9"/>
      <c r="G57" s="13"/>
    </row>
    <row r="58" spans="1:7" ht="18" customHeight="1">
      <c r="A58" s="8" t="s">
        <v>499</v>
      </c>
      <c r="B58" s="8" t="s">
        <v>1196</v>
      </c>
      <c r="C58" s="13">
        <f>SUM(C52:C55)</f>
        <v>2637</v>
      </c>
      <c r="D58" s="13">
        <f>SUM(D52:D57)</f>
        <v>2713</v>
      </c>
      <c r="E58" s="138"/>
      <c r="F58" s="13">
        <f>SUM(F52:F55)</f>
        <v>2700</v>
      </c>
      <c r="G58" s="13">
        <f>SUM(G52:G55)</f>
        <v>2700</v>
      </c>
    </row>
    <row r="59" spans="2:8" ht="18" customHeight="1">
      <c r="B59" s="8"/>
      <c r="C59" s="138"/>
      <c r="D59" s="13"/>
      <c r="E59" s="138"/>
      <c r="F59" s="138"/>
      <c r="G59" s="138"/>
      <c r="H59" s="9"/>
    </row>
    <row r="60" spans="1:7" ht="18" customHeight="1">
      <c r="A60" s="561" t="s">
        <v>1410</v>
      </c>
      <c r="B60" s="561"/>
      <c r="C60" s="13">
        <f>C27+C34+C49+C58</f>
        <v>30809</v>
      </c>
      <c r="D60" s="13">
        <f>D27+D34+D49+D58</f>
        <v>35406</v>
      </c>
      <c r="E60" s="13">
        <f>E27+E34+E49+E58</f>
        <v>15371</v>
      </c>
      <c r="F60" s="13">
        <f>F27+F34+F49+F58</f>
        <v>19776</v>
      </c>
      <c r="G60" s="13">
        <f>G27+G34+G49+G58</f>
        <v>35147</v>
      </c>
    </row>
    <row r="61" spans="3:7" ht="18" customHeight="1">
      <c r="C61" s="51"/>
      <c r="D61" s="9"/>
      <c r="E61" s="51"/>
      <c r="F61" s="51"/>
      <c r="G61" s="51"/>
    </row>
    <row r="62" spans="3:7" ht="18" customHeight="1">
      <c r="C62" s="51"/>
      <c r="D62" s="51"/>
      <c r="E62" s="51"/>
      <c r="F62" s="51"/>
      <c r="G62" s="51"/>
    </row>
    <row r="63" spans="3:7" ht="18" customHeight="1">
      <c r="C63" s="51"/>
      <c r="D63" s="51"/>
      <c r="E63" s="51"/>
      <c r="F63" s="51"/>
      <c r="G63" s="51"/>
    </row>
    <row r="64" spans="3:7" ht="18" customHeight="1">
      <c r="C64" s="51"/>
      <c r="D64" s="51"/>
      <c r="E64" s="51"/>
      <c r="F64" s="51"/>
      <c r="G64" s="51"/>
    </row>
    <row r="65" spans="3:7" ht="18" customHeight="1">
      <c r="C65" s="51"/>
      <c r="D65" s="51"/>
      <c r="E65" s="51"/>
      <c r="F65" s="51"/>
      <c r="G65" s="51"/>
    </row>
    <row r="66" spans="3:7" ht="18" customHeight="1">
      <c r="C66" s="51"/>
      <c r="D66" s="51"/>
      <c r="E66" s="51"/>
      <c r="F66" s="51"/>
      <c r="G66" s="51"/>
    </row>
    <row r="67" spans="3:7" ht="18" customHeight="1">
      <c r="C67" s="51"/>
      <c r="D67" s="51"/>
      <c r="E67" s="51"/>
      <c r="F67" s="51"/>
      <c r="G67" s="51"/>
    </row>
    <row r="68" spans="3:7" ht="18" customHeight="1">
      <c r="C68" s="51"/>
      <c r="D68" s="51"/>
      <c r="E68" s="51"/>
      <c r="F68" s="51"/>
      <c r="G68" s="51"/>
    </row>
  </sheetData>
  <mergeCells count="14">
    <mergeCell ref="A60:B60"/>
    <mergeCell ref="A10:B10"/>
    <mergeCell ref="A29:B29"/>
    <mergeCell ref="A36:B36"/>
    <mergeCell ref="A51:B51"/>
    <mergeCell ref="C1:G1"/>
    <mergeCell ref="A2:G2"/>
    <mergeCell ref="A3:G3"/>
    <mergeCell ref="A4:G4"/>
    <mergeCell ref="A5:G5"/>
    <mergeCell ref="A7:B8"/>
    <mergeCell ref="C7:C8"/>
    <mergeCell ref="D7:D8"/>
    <mergeCell ref="E7:G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G123"/>
  <sheetViews>
    <sheetView workbookViewId="0" topLeftCell="A1">
      <selection activeCell="H8" sqref="H8:H9"/>
    </sheetView>
  </sheetViews>
  <sheetFormatPr defaultColWidth="9.140625" defaultRowHeight="12.75"/>
  <cols>
    <col min="1" max="1" width="40.57421875" style="15" customWidth="1"/>
    <col min="2" max="2" width="19.8515625" style="15" customWidth="1"/>
    <col min="3" max="3" width="15.00390625" style="15" customWidth="1"/>
    <col min="4" max="4" width="16.57421875" style="15" customWidth="1"/>
    <col min="5" max="5" width="16.140625" style="15" customWidth="1"/>
    <col min="6" max="6" width="19.28125" style="15" customWidth="1"/>
    <col min="7" max="16384" width="9.140625" style="15" customWidth="1"/>
  </cols>
  <sheetData>
    <row r="1" spans="5:6" ht="15" customHeight="1">
      <c r="E1" s="523" t="s">
        <v>276</v>
      </c>
      <c r="F1" s="523"/>
    </row>
    <row r="2" spans="1:6" ht="15" customHeight="1">
      <c r="A2" s="521" t="s">
        <v>1741</v>
      </c>
      <c r="B2" s="521"/>
      <c r="C2" s="521"/>
      <c r="D2" s="521"/>
      <c r="E2" s="521"/>
      <c r="F2" s="521"/>
    </row>
    <row r="3" spans="1:6" ht="15" customHeight="1">
      <c r="A3" s="521" t="s">
        <v>921</v>
      </c>
      <c r="B3" s="521"/>
      <c r="C3" s="521"/>
      <c r="D3" s="521"/>
      <c r="E3" s="521"/>
      <c r="F3" s="521"/>
    </row>
    <row r="4" spans="1:6" ht="15" customHeight="1">
      <c r="A4" s="521" t="s">
        <v>1220</v>
      </c>
      <c r="B4" s="521"/>
      <c r="C4" s="521"/>
      <c r="D4" s="521"/>
      <c r="E4" s="521"/>
      <c r="F4" s="521"/>
    </row>
    <row r="5" spans="1:6" ht="15" customHeight="1">
      <c r="A5" s="521" t="s">
        <v>1808</v>
      </c>
      <c r="B5" s="521"/>
      <c r="C5" s="521"/>
      <c r="D5" s="521"/>
      <c r="E5" s="521"/>
      <c r="F5" s="521"/>
    </row>
    <row r="6" spans="1:6" ht="15" customHeight="1">
      <c r="A6" s="16"/>
      <c r="B6" s="16"/>
      <c r="C6" s="16"/>
      <c r="D6" s="16"/>
      <c r="E6" s="16"/>
      <c r="F6" s="16"/>
    </row>
    <row r="7" ht="15" customHeight="1"/>
    <row r="8" spans="1:6" s="61" customFormat="1" ht="11.25" customHeight="1">
      <c r="A8" s="517" t="s">
        <v>1328</v>
      </c>
      <c r="B8" s="514" t="s">
        <v>4</v>
      </c>
      <c r="C8" s="514" t="s">
        <v>1809</v>
      </c>
      <c r="D8" s="514" t="s">
        <v>1810</v>
      </c>
      <c r="E8" s="514" t="s">
        <v>569</v>
      </c>
      <c r="F8" s="517" t="s">
        <v>1201</v>
      </c>
    </row>
    <row r="9" spans="1:6" s="169" customFormat="1" ht="37.5" customHeight="1">
      <c r="A9" s="517"/>
      <c r="B9" s="514"/>
      <c r="C9" s="514"/>
      <c r="D9" s="514"/>
      <c r="E9" s="514"/>
      <c r="F9" s="517"/>
    </row>
    <row r="10" spans="1:7" s="169" customFormat="1" ht="15" customHeight="1">
      <c r="A10" s="168" t="s">
        <v>1256</v>
      </c>
      <c r="B10" s="101"/>
      <c r="C10" s="101"/>
      <c r="D10" s="101"/>
      <c r="E10" s="101"/>
      <c r="F10" s="103"/>
      <c r="G10" s="101"/>
    </row>
    <row r="11" spans="1:7" s="169" customFormat="1" ht="15" customHeight="1">
      <c r="A11" s="169" t="s">
        <v>897</v>
      </c>
      <c r="B11" s="101">
        <v>50500</v>
      </c>
      <c r="C11" s="101"/>
      <c r="D11" s="101"/>
      <c r="E11" s="101"/>
      <c r="F11" s="103">
        <f>SUM(B11:E11)</f>
        <v>50500</v>
      </c>
      <c r="G11" s="101"/>
    </row>
    <row r="12" spans="1:7" s="169" customFormat="1" ht="15" customHeight="1">
      <c r="A12" s="169" t="s">
        <v>1811</v>
      </c>
      <c r="B12" s="101">
        <v>7220</v>
      </c>
      <c r="C12" s="101"/>
      <c r="D12" s="101"/>
      <c r="E12" s="101"/>
      <c r="F12" s="103">
        <f aca="true" t="shared" si="0" ref="F12:F25">SUM(B12:E12)</f>
        <v>7220</v>
      </c>
      <c r="G12" s="101"/>
    </row>
    <row r="13" spans="1:7" s="169" customFormat="1" ht="15" customHeight="1">
      <c r="A13" s="169" t="s">
        <v>1812</v>
      </c>
      <c r="B13" s="101">
        <v>22330</v>
      </c>
      <c r="C13" s="101"/>
      <c r="D13" s="101"/>
      <c r="E13" s="101"/>
      <c r="F13" s="103">
        <f t="shared" si="0"/>
        <v>22330</v>
      </c>
      <c r="G13" s="101"/>
    </row>
    <row r="14" spans="1:7" s="169" customFormat="1" ht="15" customHeight="1">
      <c r="A14" s="169" t="s">
        <v>898</v>
      </c>
      <c r="B14" s="101">
        <v>1175</v>
      </c>
      <c r="C14" s="101"/>
      <c r="D14" s="101"/>
      <c r="E14" s="101"/>
      <c r="F14" s="103">
        <f t="shared" si="0"/>
        <v>1175</v>
      </c>
      <c r="G14" s="101"/>
    </row>
    <row r="15" spans="1:7" s="169" customFormat="1" ht="15" customHeight="1">
      <c r="A15" s="169" t="s">
        <v>899</v>
      </c>
      <c r="B15" s="101">
        <v>27300</v>
      </c>
      <c r="C15" s="101"/>
      <c r="D15" s="101"/>
      <c r="E15" s="101"/>
      <c r="F15" s="103">
        <f t="shared" si="0"/>
        <v>27300</v>
      </c>
      <c r="G15" s="101"/>
    </row>
    <row r="16" spans="1:7" s="169" customFormat="1" ht="15" customHeight="1">
      <c r="A16" s="169" t="s">
        <v>900</v>
      </c>
      <c r="B16" s="101">
        <v>2700</v>
      </c>
      <c r="C16" s="101"/>
      <c r="D16" s="101"/>
      <c r="E16" s="101"/>
      <c r="F16" s="103">
        <f t="shared" si="0"/>
        <v>2700</v>
      </c>
      <c r="G16" s="101"/>
    </row>
    <row r="17" spans="1:7" s="169" customFormat="1" ht="15" customHeight="1">
      <c r="A17" s="169" t="s">
        <v>901</v>
      </c>
      <c r="B17" s="101">
        <v>393</v>
      </c>
      <c r="C17" s="101"/>
      <c r="D17" s="101"/>
      <c r="E17" s="101"/>
      <c r="F17" s="103">
        <f t="shared" si="0"/>
        <v>393</v>
      </c>
      <c r="G17" s="101"/>
    </row>
    <row r="18" spans="1:7" s="169" customFormat="1" ht="15" customHeight="1">
      <c r="A18" s="169" t="s">
        <v>902</v>
      </c>
      <c r="B18" s="101">
        <v>675</v>
      </c>
      <c r="C18" s="101"/>
      <c r="D18" s="101"/>
      <c r="E18" s="101"/>
      <c r="F18" s="103">
        <f t="shared" si="0"/>
        <v>675</v>
      </c>
      <c r="G18" s="101"/>
    </row>
    <row r="19" spans="1:7" s="169" customFormat="1" ht="15" customHeight="1">
      <c r="A19" s="169" t="s">
        <v>903</v>
      </c>
      <c r="B19" s="101">
        <v>1059</v>
      </c>
      <c r="C19" s="101"/>
      <c r="D19" s="101"/>
      <c r="E19" s="35"/>
      <c r="F19" s="103">
        <f t="shared" si="0"/>
        <v>1059</v>
      </c>
      <c r="G19" s="101"/>
    </row>
    <row r="20" spans="1:7" s="169" customFormat="1" ht="15" customHeight="1">
      <c r="A20" s="169" t="s">
        <v>904</v>
      </c>
      <c r="B20" s="101"/>
      <c r="C20" s="101"/>
      <c r="D20" s="101"/>
      <c r="E20" s="35">
        <v>209228</v>
      </c>
      <c r="F20" s="103">
        <f t="shared" si="0"/>
        <v>209228</v>
      </c>
      <c r="G20" s="101"/>
    </row>
    <row r="21" spans="1:7" s="169" customFormat="1" ht="15" customHeight="1">
      <c r="A21" s="169" t="s">
        <v>905</v>
      </c>
      <c r="B21" s="101">
        <v>233</v>
      </c>
      <c r="C21" s="101"/>
      <c r="D21" s="101"/>
      <c r="E21" s="35"/>
      <c r="F21" s="103">
        <f t="shared" si="0"/>
        <v>233</v>
      </c>
      <c r="G21" s="101"/>
    </row>
    <row r="22" spans="1:7" s="169" customFormat="1" ht="15" customHeight="1">
      <c r="A22" s="169" t="s">
        <v>906</v>
      </c>
      <c r="B22" s="101"/>
      <c r="C22" s="101"/>
      <c r="D22" s="101">
        <v>7219</v>
      </c>
      <c r="E22" s="101"/>
      <c r="F22" s="103">
        <f t="shared" si="0"/>
        <v>7219</v>
      </c>
      <c r="G22" s="101"/>
    </row>
    <row r="23" spans="1:7" s="169" customFormat="1" ht="15" customHeight="1">
      <c r="A23" s="169" t="s">
        <v>907</v>
      </c>
      <c r="B23" s="101">
        <v>78</v>
      </c>
      <c r="C23" s="101"/>
      <c r="D23" s="101"/>
      <c r="E23" s="101"/>
      <c r="F23" s="103">
        <f t="shared" si="0"/>
        <v>78</v>
      </c>
      <c r="G23" s="101"/>
    </row>
    <row r="24" spans="1:7" s="169" customFormat="1" ht="15" customHeight="1">
      <c r="A24" s="169" t="s">
        <v>908</v>
      </c>
      <c r="B24" s="101"/>
      <c r="C24" s="101"/>
      <c r="D24" s="101">
        <v>370</v>
      </c>
      <c r="E24" s="101"/>
      <c r="F24" s="103">
        <f t="shared" si="0"/>
        <v>370</v>
      </c>
      <c r="G24" s="101"/>
    </row>
    <row r="25" spans="1:7" s="169" customFormat="1" ht="15" customHeight="1">
      <c r="A25" s="169" t="s">
        <v>909</v>
      </c>
      <c r="B25" s="101">
        <v>800</v>
      </c>
      <c r="C25" s="101"/>
      <c r="D25" s="101"/>
      <c r="E25" s="101"/>
      <c r="F25" s="103">
        <f t="shared" si="0"/>
        <v>800</v>
      </c>
      <c r="G25" s="101"/>
    </row>
    <row r="26" spans="1:7" s="169" customFormat="1" ht="15" customHeight="1">
      <c r="A26" s="168" t="s">
        <v>910</v>
      </c>
      <c r="B26" s="103">
        <f>SUM(B11:B25)</f>
        <v>114463</v>
      </c>
      <c r="C26" s="103">
        <f>SUM(C11:C25)</f>
        <v>0</v>
      </c>
      <c r="D26" s="103">
        <f>SUM(D11:D25)</f>
        <v>7589</v>
      </c>
      <c r="E26" s="103">
        <f>SUM(E11:E25)</f>
        <v>209228</v>
      </c>
      <c r="F26" s="103">
        <f>SUM(F11:F25)</f>
        <v>331280</v>
      </c>
      <c r="G26" s="101"/>
    </row>
    <row r="27" spans="1:6" s="169" customFormat="1" ht="15" customHeight="1">
      <c r="A27" s="18"/>
      <c r="B27" s="19"/>
      <c r="C27" s="19"/>
      <c r="D27" s="19"/>
      <c r="E27" s="19"/>
      <c r="F27" s="18"/>
    </row>
    <row r="28" spans="1:7" s="168" customFormat="1" ht="15" customHeight="1">
      <c r="A28" s="168" t="s">
        <v>1257</v>
      </c>
      <c r="B28" s="103"/>
      <c r="C28" s="103"/>
      <c r="D28" s="103"/>
      <c r="E28" s="103"/>
      <c r="F28" s="103"/>
      <c r="G28" s="103"/>
    </row>
    <row r="29" spans="1:7" s="168" customFormat="1" ht="15" customHeight="1">
      <c r="A29" s="169" t="s">
        <v>911</v>
      </c>
      <c r="B29" s="101">
        <v>1300</v>
      </c>
      <c r="C29" s="103"/>
      <c r="D29" s="103"/>
      <c r="E29" s="103"/>
      <c r="F29" s="103">
        <f>SUM(B29:E29)</f>
        <v>1300</v>
      </c>
      <c r="G29" s="103"/>
    </row>
    <row r="30" spans="1:7" s="168" customFormat="1" ht="15" customHeight="1">
      <c r="A30" s="169" t="s">
        <v>912</v>
      </c>
      <c r="B30" s="101">
        <v>800</v>
      </c>
      <c r="C30" s="101"/>
      <c r="D30" s="103"/>
      <c r="E30" s="101"/>
      <c r="F30" s="103">
        <f>SUM(B30:E30)</f>
        <v>800</v>
      </c>
      <c r="G30" s="103"/>
    </row>
    <row r="31" spans="1:7" s="168" customFormat="1" ht="15" customHeight="1">
      <c r="A31" s="169" t="s">
        <v>913</v>
      </c>
      <c r="B31" s="101"/>
      <c r="C31" s="101"/>
      <c r="D31" s="101"/>
      <c r="E31" s="101"/>
      <c r="F31" s="103">
        <f>SUM(B31:E31)</f>
        <v>0</v>
      </c>
      <c r="G31" s="103"/>
    </row>
    <row r="32" spans="1:7" s="168" customFormat="1" ht="15" customHeight="1">
      <c r="A32" s="169" t="s">
        <v>1813</v>
      </c>
      <c r="B32" s="101"/>
      <c r="C32" s="101"/>
      <c r="D32" s="103"/>
      <c r="E32" s="35">
        <v>132548</v>
      </c>
      <c r="F32" s="103">
        <f>SUM(B32:E32)</f>
        <v>132548</v>
      </c>
      <c r="G32" s="103"/>
    </row>
    <row r="33" spans="1:7" s="26" customFormat="1" ht="15" customHeight="1">
      <c r="A33" s="168" t="s">
        <v>791</v>
      </c>
      <c r="B33" s="103">
        <f>SUM(B29:B32)</f>
        <v>2100</v>
      </c>
      <c r="C33" s="103">
        <v>0</v>
      </c>
      <c r="D33" s="103">
        <f>SUM(D29:D32)</f>
        <v>0</v>
      </c>
      <c r="E33" s="103">
        <f>SUM(E29:E32)</f>
        <v>132548</v>
      </c>
      <c r="F33" s="103">
        <f>SUM(B33:E33)</f>
        <v>134648</v>
      </c>
      <c r="G33" s="55"/>
    </row>
    <row r="34" spans="1:7" s="26" customFormat="1" ht="15" customHeight="1">
      <c r="A34" s="168"/>
      <c r="B34" s="103"/>
      <c r="C34" s="103"/>
      <c r="D34" s="103"/>
      <c r="E34" s="103"/>
      <c r="F34" s="103"/>
      <c r="G34" s="55"/>
    </row>
    <row r="35" spans="1:7" s="169" customFormat="1" ht="13.5" customHeight="1">
      <c r="A35" s="169" t="s">
        <v>817</v>
      </c>
      <c r="B35" s="101"/>
      <c r="C35" s="101"/>
      <c r="D35" s="101"/>
      <c r="E35" s="101"/>
      <c r="F35" s="103"/>
      <c r="G35" s="101"/>
    </row>
    <row r="36" spans="1:7" s="168" customFormat="1" ht="15" customHeight="1">
      <c r="A36" s="168" t="s">
        <v>818</v>
      </c>
      <c r="B36" s="103"/>
      <c r="C36" s="103"/>
      <c r="D36" s="103"/>
      <c r="E36" s="103"/>
      <c r="F36" s="103"/>
      <c r="G36" s="103"/>
    </row>
    <row r="37" spans="1:7" s="169" customFormat="1" ht="15" customHeight="1">
      <c r="A37" s="169" t="s">
        <v>911</v>
      </c>
      <c r="B37" s="101">
        <v>828</v>
      </c>
      <c r="C37" s="101"/>
      <c r="D37" s="101"/>
      <c r="F37" s="103">
        <f>SUM(B37:E37)</f>
        <v>828</v>
      </c>
      <c r="G37" s="101"/>
    </row>
    <row r="38" spans="1:7" s="169" customFormat="1" ht="15" customHeight="1">
      <c r="A38" s="169" t="s">
        <v>1813</v>
      </c>
      <c r="B38" s="101"/>
      <c r="C38" s="101"/>
      <c r="D38" s="101"/>
      <c r="E38" s="35">
        <v>235079</v>
      </c>
      <c r="F38" s="103">
        <f>SUM(B38:E38)</f>
        <v>235079</v>
      </c>
      <c r="G38" s="101"/>
    </row>
    <row r="39" spans="1:7" s="169" customFormat="1" ht="15" customHeight="1">
      <c r="A39" s="169" t="s">
        <v>914</v>
      </c>
      <c r="B39" s="101">
        <v>772</v>
      </c>
      <c r="C39" s="101"/>
      <c r="D39" s="101"/>
      <c r="E39" s="101"/>
      <c r="F39" s="103">
        <f>SUM(B39:E39)</f>
        <v>772</v>
      </c>
      <c r="G39" s="101"/>
    </row>
    <row r="40" spans="1:7" s="169" customFormat="1" ht="15" customHeight="1">
      <c r="A40" s="168" t="s">
        <v>819</v>
      </c>
      <c r="B40" s="103">
        <f>SUM(B37:B39)</f>
        <v>1600</v>
      </c>
      <c r="C40" s="103">
        <f>SUM(C37:C39)</f>
        <v>0</v>
      </c>
      <c r="D40" s="103">
        <f>SUM(D37:D39)</f>
        <v>0</v>
      </c>
      <c r="E40" s="103">
        <f>SUM(E38:E39)</f>
        <v>235079</v>
      </c>
      <c r="F40" s="103">
        <f>SUM(B40:E40)</f>
        <v>236679</v>
      </c>
      <c r="G40" s="101"/>
    </row>
    <row r="41" spans="1:7" s="169" customFormat="1" ht="15" customHeight="1">
      <c r="A41" s="168"/>
      <c r="B41" s="103"/>
      <c r="C41" s="103"/>
      <c r="D41" s="103"/>
      <c r="E41" s="103"/>
      <c r="F41" s="103"/>
      <c r="G41" s="101"/>
    </row>
    <row r="42" spans="1:7" s="168" customFormat="1" ht="15" customHeight="1">
      <c r="A42" s="168" t="s">
        <v>820</v>
      </c>
      <c r="B42" s="103"/>
      <c r="C42" s="103"/>
      <c r="D42" s="103"/>
      <c r="E42" s="103"/>
      <c r="F42" s="103"/>
      <c r="G42" s="103"/>
    </row>
    <row r="43" spans="1:7" s="169" customFormat="1" ht="15" customHeight="1">
      <c r="A43" s="169" t="s">
        <v>1813</v>
      </c>
      <c r="B43" s="101"/>
      <c r="C43" s="101"/>
      <c r="D43" s="101"/>
      <c r="E43" s="35">
        <v>98444</v>
      </c>
      <c r="F43" s="103">
        <f>SUM(B43:E43)</f>
        <v>98444</v>
      </c>
      <c r="G43" s="101"/>
    </row>
    <row r="44" spans="1:7" s="169" customFormat="1" ht="15" customHeight="1">
      <c r="A44" s="168" t="s">
        <v>821</v>
      </c>
      <c r="B44" s="103">
        <f>SUM(B43)</f>
        <v>0</v>
      </c>
      <c r="C44" s="103">
        <f>SUM(C43)</f>
        <v>0</v>
      </c>
      <c r="D44" s="103">
        <f>SUM(D43)</f>
        <v>0</v>
      </c>
      <c r="E44" s="103">
        <f>SUM(E43)</f>
        <v>98444</v>
      </c>
      <c r="F44" s="103">
        <f>SUM(B44:E44)</f>
        <v>98444</v>
      </c>
      <c r="G44" s="101"/>
    </row>
    <row r="45" spans="1:7" s="169" customFormat="1" ht="15" customHeight="1">
      <c r="A45" s="168"/>
      <c r="B45" s="103"/>
      <c r="C45" s="103"/>
      <c r="D45" s="103"/>
      <c r="E45" s="103"/>
      <c r="F45" s="103"/>
      <c r="G45" s="101"/>
    </row>
    <row r="46" spans="1:7" s="168" customFormat="1" ht="15" customHeight="1">
      <c r="A46" s="168" t="s">
        <v>822</v>
      </c>
      <c r="B46" s="103"/>
      <c r="C46" s="103"/>
      <c r="D46" s="103"/>
      <c r="E46" s="103"/>
      <c r="F46" s="103"/>
      <c r="G46" s="103"/>
    </row>
    <row r="47" spans="1:7" ht="15" customHeight="1">
      <c r="A47" s="169" t="s">
        <v>1813</v>
      </c>
      <c r="B47" s="101"/>
      <c r="C47" s="101"/>
      <c r="D47" s="101"/>
      <c r="E47" s="35">
        <v>121580</v>
      </c>
      <c r="F47" s="103">
        <f aca="true" t="shared" si="1" ref="F47:F52">SUM(B47:E47)</f>
        <v>121580</v>
      </c>
      <c r="G47" s="54"/>
    </row>
    <row r="48" spans="1:7" ht="15" customHeight="1">
      <c r="A48" s="169" t="s">
        <v>899</v>
      </c>
      <c r="B48" s="101">
        <v>3906</v>
      </c>
      <c r="C48" s="101"/>
      <c r="D48" s="101"/>
      <c r="E48" s="101"/>
      <c r="F48" s="103">
        <f t="shared" si="1"/>
        <v>3906</v>
      </c>
      <c r="G48" s="54"/>
    </row>
    <row r="49" spans="1:7" ht="15" customHeight="1">
      <c r="A49" s="169" t="s">
        <v>915</v>
      </c>
      <c r="B49" s="101"/>
      <c r="C49" s="101"/>
      <c r="D49" s="101">
        <v>7657</v>
      </c>
      <c r="E49" s="101"/>
      <c r="F49" s="103">
        <f t="shared" si="1"/>
        <v>7657</v>
      </c>
      <c r="G49" s="54"/>
    </row>
    <row r="50" spans="1:7" ht="15" customHeight="1">
      <c r="A50" s="169" t="s">
        <v>916</v>
      </c>
      <c r="B50" s="101">
        <v>52472</v>
      </c>
      <c r="C50" s="101"/>
      <c r="D50" s="101"/>
      <c r="E50" s="101"/>
      <c r="F50" s="103">
        <f t="shared" si="1"/>
        <v>52472</v>
      </c>
      <c r="G50" s="54"/>
    </row>
    <row r="51" spans="1:7" ht="15" customHeight="1">
      <c r="A51" s="169" t="s">
        <v>271</v>
      </c>
      <c r="B51" s="101">
        <v>7105</v>
      </c>
      <c r="C51" s="101"/>
      <c r="D51" s="101"/>
      <c r="E51" s="101"/>
      <c r="F51" s="103">
        <f t="shared" si="1"/>
        <v>7105</v>
      </c>
      <c r="G51" s="54"/>
    </row>
    <row r="52" spans="1:7" s="26" customFormat="1" ht="15" customHeight="1">
      <c r="A52" s="168" t="s">
        <v>823</v>
      </c>
      <c r="B52" s="103">
        <f>SUM(B47:B51)</f>
        <v>63483</v>
      </c>
      <c r="C52" s="103">
        <v>0</v>
      </c>
      <c r="D52" s="103">
        <f>SUM(D47:D51)</f>
        <v>7657</v>
      </c>
      <c r="E52" s="103">
        <f>SUM(E47:E51)</f>
        <v>121580</v>
      </c>
      <c r="F52" s="103">
        <f t="shared" si="1"/>
        <v>192720</v>
      </c>
      <c r="G52" s="55"/>
    </row>
    <row r="53" spans="1:7" s="26" customFormat="1" ht="15" customHeight="1">
      <c r="A53" s="168"/>
      <c r="B53" s="103"/>
      <c r="C53" s="103"/>
      <c r="D53" s="103"/>
      <c r="E53" s="103"/>
      <c r="F53" s="103"/>
      <c r="G53" s="55"/>
    </row>
    <row r="54" spans="1:7" s="168" customFormat="1" ht="15" customHeight="1">
      <c r="A54" s="168" t="s">
        <v>824</v>
      </c>
      <c r="B54" s="103"/>
      <c r="C54" s="103"/>
      <c r="D54" s="103"/>
      <c r="E54" s="103"/>
      <c r="F54" s="103"/>
      <c r="G54" s="103"/>
    </row>
    <row r="55" spans="1:7" s="168" customFormat="1" ht="15" customHeight="1">
      <c r="A55" s="169" t="s">
        <v>917</v>
      </c>
      <c r="B55" s="101">
        <v>9612</v>
      </c>
      <c r="C55" s="103"/>
      <c r="D55" s="101">
        <v>3500</v>
      </c>
      <c r="E55" s="103"/>
      <c r="F55" s="103">
        <f>SUM(B55:E55)</f>
        <v>13112</v>
      </c>
      <c r="G55" s="103"/>
    </row>
    <row r="56" spans="1:7" s="168" customFormat="1" ht="15" customHeight="1">
      <c r="A56" s="169" t="s">
        <v>911</v>
      </c>
      <c r="B56" s="101">
        <v>300</v>
      </c>
      <c r="C56" s="103"/>
      <c r="D56" s="101"/>
      <c r="E56" s="103"/>
      <c r="F56" s="103">
        <f>SUM(B56:E56)</f>
        <v>300</v>
      </c>
      <c r="G56" s="103"/>
    </row>
    <row r="57" spans="1:7" s="168" customFormat="1" ht="15" customHeight="1">
      <c r="A57" s="169" t="s">
        <v>918</v>
      </c>
      <c r="B57" s="101">
        <v>180</v>
      </c>
      <c r="C57" s="103"/>
      <c r="D57" s="101"/>
      <c r="E57" s="103"/>
      <c r="F57" s="103">
        <f>SUM(B57:E57)</f>
        <v>180</v>
      </c>
      <c r="G57" s="103"/>
    </row>
    <row r="58" spans="1:7" s="168" customFormat="1" ht="15" customHeight="1">
      <c r="A58" s="169" t="s">
        <v>825</v>
      </c>
      <c r="B58" s="101">
        <v>2427</v>
      </c>
      <c r="C58" s="101"/>
      <c r="D58" s="101">
        <v>188</v>
      </c>
      <c r="E58" s="101"/>
      <c r="F58" s="103">
        <f>SUM(B58:E58)</f>
        <v>2615</v>
      </c>
      <c r="G58" s="103"/>
    </row>
    <row r="59" spans="1:7" s="169" customFormat="1" ht="15" customHeight="1">
      <c r="A59" s="169" t="s">
        <v>1813</v>
      </c>
      <c r="B59" s="101"/>
      <c r="C59" s="101"/>
      <c r="D59" s="101"/>
      <c r="E59" s="35">
        <v>53070</v>
      </c>
      <c r="F59" s="103">
        <f>SUM(B59:E59)</f>
        <v>53070</v>
      </c>
      <c r="G59" s="101"/>
    </row>
    <row r="60" spans="1:7" s="169" customFormat="1" ht="15" customHeight="1">
      <c r="A60" s="168" t="s">
        <v>826</v>
      </c>
      <c r="B60" s="103">
        <f>SUM(B55:B59)</f>
        <v>12519</v>
      </c>
      <c r="C60" s="103">
        <f>SUM(C55:C59)</f>
        <v>0</v>
      </c>
      <c r="D60" s="103">
        <f>SUM(D55:D59)</f>
        <v>3688</v>
      </c>
      <c r="E60" s="103">
        <f>SUM(E55:E59)</f>
        <v>53070</v>
      </c>
      <c r="F60" s="103">
        <f>SUM(F55:F59)</f>
        <v>69277</v>
      </c>
      <c r="G60" s="101"/>
    </row>
    <row r="61" spans="1:7" s="26" customFormat="1" ht="15" customHeight="1">
      <c r="A61" s="168"/>
      <c r="B61" s="103"/>
      <c r="C61" s="103"/>
      <c r="D61" s="103"/>
      <c r="E61" s="103"/>
      <c r="F61" s="103"/>
      <c r="G61" s="55"/>
    </row>
    <row r="62" spans="1:7" s="169" customFormat="1" ht="15" customHeight="1">
      <c r="A62" s="168" t="s">
        <v>919</v>
      </c>
      <c r="B62" s="103">
        <f>B26+B33+B40+B44+B52+B60</f>
        <v>194165</v>
      </c>
      <c r="C62" s="103">
        <f>C26+C33+C40+C44+C52+C60</f>
        <v>0</v>
      </c>
      <c r="D62" s="103">
        <f>D26+D33+D40+D44+D52+D60</f>
        <v>18934</v>
      </c>
      <c r="E62" s="103">
        <f>E26+E33+E40+E44+E52+E60</f>
        <v>849949</v>
      </c>
      <c r="F62" s="103">
        <f>F26+F33+F40+F44+F52+F60</f>
        <v>1063048</v>
      </c>
      <c r="G62" s="101"/>
    </row>
    <row r="63" spans="1:7" s="169" customFormat="1" ht="15" customHeight="1">
      <c r="A63" s="168"/>
      <c r="B63" s="103"/>
      <c r="C63" s="103"/>
      <c r="D63" s="103"/>
      <c r="E63" s="103"/>
      <c r="F63" s="103"/>
      <c r="G63" s="101"/>
    </row>
    <row r="64" spans="1:7" s="169" customFormat="1" ht="15" customHeight="1">
      <c r="A64" s="169" t="s">
        <v>827</v>
      </c>
      <c r="B64" s="101">
        <v>0</v>
      </c>
      <c r="C64" s="101">
        <v>0</v>
      </c>
      <c r="D64" s="101">
        <v>0</v>
      </c>
      <c r="E64" s="101"/>
      <c r="F64" s="101">
        <v>0</v>
      </c>
      <c r="G64" s="101"/>
    </row>
    <row r="65" spans="1:7" s="169" customFormat="1" ht="15" customHeight="1">
      <c r="A65" s="168" t="s">
        <v>920</v>
      </c>
      <c r="B65" s="103">
        <f>SUM(B62:B64)</f>
        <v>194165</v>
      </c>
      <c r="C65" s="103">
        <f>SUM(C62:C64)</f>
        <v>0</v>
      </c>
      <c r="D65" s="103">
        <f>SUM(D62:D64)</f>
        <v>18934</v>
      </c>
      <c r="E65" s="103">
        <f>SUM(E62:E64)</f>
        <v>849949</v>
      </c>
      <c r="F65" s="103">
        <f>SUM(F62:F64)</f>
        <v>1063048</v>
      </c>
      <c r="G65" s="101"/>
    </row>
    <row r="66" spans="2:7" ht="15" customHeight="1">
      <c r="B66" s="54"/>
      <c r="C66" s="54"/>
      <c r="D66" s="54"/>
      <c r="E66" s="54"/>
      <c r="F66" s="54"/>
      <c r="G66" s="54"/>
    </row>
    <row r="67" spans="2:7" ht="15" customHeight="1">
      <c r="B67" s="54"/>
      <c r="C67" s="54"/>
      <c r="D67" s="54"/>
      <c r="E67" s="54"/>
      <c r="F67" s="54"/>
      <c r="G67" s="54"/>
    </row>
    <row r="68" spans="2:7" ht="15" customHeight="1">
      <c r="B68" s="54"/>
      <c r="C68" s="54"/>
      <c r="D68" s="54"/>
      <c r="E68" s="54"/>
      <c r="F68" s="54"/>
      <c r="G68" s="54"/>
    </row>
    <row r="69" spans="2:7" ht="15" customHeight="1">
      <c r="B69" s="54"/>
      <c r="C69" s="54"/>
      <c r="D69" s="54"/>
      <c r="E69" s="54"/>
      <c r="F69" s="54"/>
      <c r="G69" s="54"/>
    </row>
    <row r="70" spans="2:7" ht="15" customHeight="1">
      <c r="B70" s="54"/>
      <c r="C70" s="54"/>
      <c r="D70" s="54"/>
      <c r="E70" s="54"/>
      <c r="F70" s="54"/>
      <c r="G70" s="54"/>
    </row>
    <row r="71" spans="2:7" ht="15" customHeight="1">
      <c r="B71" s="54"/>
      <c r="C71" s="54"/>
      <c r="D71" s="54"/>
      <c r="E71" s="54"/>
      <c r="F71" s="54"/>
      <c r="G71" s="54"/>
    </row>
    <row r="72" spans="2:7" ht="15" customHeight="1">
      <c r="B72" s="54"/>
      <c r="C72" s="54"/>
      <c r="D72" s="54"/>
      <c r="E72" s="54"/>
      <c r="F72" s="54"/>
      <c r="G72" s="54"/>
    </row>
    <row r="73" spans="2:7" ht="15" customHeight="1">
      <c r="B73" s="54"/>
      <c r="C73" s="54"/>
      <c r="D73" s="54"/>
      <c r="E73" s="54"/>
      <c r="F73" s="54"/>
      <c r="G73" s="54"/>
    </row>
    <row r="74" spans="2:7" ht="15" customHeight="1">
      <c r="B74" s="54"/>
      <c r="C74" s="54"/>
      <c r="D74" s="54"/>
      <c r="E74" s="54"/>
      <c r="F74" s="54"/>
      <c r="G74" s="54"/>
    </row>
    <row r="75" spans="2:7" ht="15" customHeight="1">
      <c r="B75" s="54"/>
      <c r="C75" s="54"/>
      <c r="D75" s="54"/>
      <c r="E75" s="54"/>
      <c r="F75" s="54"/>
      <c r="G75" s="54"/>
    </row>
    <row r="76" spans="1:7" ht="15" customHeight="1">
      <c r="A76" s="17"/>
      <c r="B76" s="54"/>
      <c r="C76" s="54"/>
      <c r="D76" s="54"/>
      <c r="E76" s="54"/>
      <c r="F76" s="54"/>
      <c r="G76" s="54"/>
    </row>
    <row r="77" spans="1:7" ht="15" customHeight="1">
      <c r="A77" s="17"/>
      <c r="B77" s="54"/>
      <c r="C77" s="54"/>
      <c r="D77" s="54"/>
      <c r="E77" s="54"/>
      <c r="F77" s="54"/>
      <c r="G77" s="54"/>
    </row>
    <row r="78" spans="1:7" ht="15" customHeight="1">
      <c r="A78" s="17"/>
      <c r="B78" s="54"/>
      <c r="C78" s="54"/>
      <c r="D78" s="54"/>
      <c r="E78" s="54"/>
      <c r="F78" s="54"/>
      <c r="G78" s="54"/>
    </row>
    <row r="79" spans="1:7" ht="15" customHeight="1">
      <c r="A79" s="17"/>
      <c r="B79" s="54"/>
      <c r="C79" s="54"/>
      <c r="D79" s="54"/>
      <c r="E79" s="54"/>
      <c r="F79" s="54"/>
      <c r="G79" s="54"/>
    </row>
    <row r="80" spans="1:7" ht="15" customHeight="1">
      <c r="A80" s="17"/>
      <c r="B80" s="54"/>
      <c r="C80" s="54"/>
      <c r="D80" s="54"/>
      <c r="E80" s="54"/>
      <c r="F80" s="54"/>
      <c r="G80" s="54"/>
    </row>
    <row r="81" spans="1:7" ht="15" customHeight="1">
      <c r="A81" s="17"/>
      <c r="B81" s="54"/>
      <c r="C81" s="54"/>
      <c r="D81" s="54"/>
      <c r="E81" s="54"/>
      <c r="F81" s="54"/>
      <c r="G81" s="54"/>
    </row>
    <row r="82" spans="1:7" ht="15" customHeight="1">
      <c r="A82" s="17"/>
      <c r="B82" s="54"/>
      <c r="C82" s="54"/>
      <c r="D82" s="54"/>
      <c r="E82" s="54"/>
      <c r="F82" s="54"/>
      <c r="G82" s="54"/>
    </row>
    <row r="83" spans="1:7" ht="15" customHeight="1">
      <c r="A83" s="17"/>
      <c r="B83" s="54"/>
      <c r="C83" s="54"/>
      <c r="D83" s="54"/>
      <c r="E83" s="54"/>
      <c r="F83" s="54"/>
      <c r="G83" s="54"/>
    </row>
    <row r="84" spans="1:7" ht="15" customHeight="1">
      <c r="A84" s="17"/>
      <c r="B84" s="54"/>
      <c r="C84" s="54"/>
      <c r="D84" s="54"/>
      <c r="E84" s="54"/>
      <c r="F84" s="54"/>
      <c r="G84" s="54"/>
    </row>
    <row r="85" spans="1:7" ht="15" customHeight="1">
      <c r="A85" s="17"/>
      <c r="B85" s="54"/>
      <c r="C85" s="54"/>
      <c r="D85" s="54"/>
      <c r="E85" s="54"/>
      <c r="F85" s="54"/>
      <c r="G85" s="54"/>
    </row>
    <row r="86" spans="1:7" ht="15" customHeight="1">
      <c r="A86" s="17"/>
      <c r="B86" s="54"/>
      <c r="C86" s="54"/>
      <c r="D86" s="54"/>
      <c r="E86" s="54"/>
      <c r="F86" s="54"/>
      <c r="G86" s="54"/>
    </row>
    <row r="87" spans="1:7" ht="15" customHeight="1">
      <c r="A87" s="17"/>
      <c r="B87" s="54"/>
      <c r="C87" s="54"/>
      <c r="D87" s="54"/>
      <c r="E87" s="54"/>
      <c r="F87" s="54"/>
      <c r="G87" s="54"/>
    </row>
    <row r="88" spans="1:7" ht="15" customHeight="1">
      <c r="A88" s="17"/>
      <c r="B88" s="54"/>
      <c r="C88" s="54"/>
      <c r="D88" s="54"/>
      <c r="E88" s="54"/>
      <c r="F88" s="54"/>
      <c r="G88" s="54"/>
    </row>
    <row r="89" spans="1:7" ht="15" customHeight="1">
      <c r="A89" s="17"/>
      <c r="B89" s="54"/>
      <c r="C89" s="54"/>
      <c r="D89" s="54"/>
      <c r="E89" s="54"/>
      <c r="F89" s="54"/>
      <c r="G89" s="54"/>
    </row>
    <row r="90" spans="1:7" ht="15" customHeight="1">
      <c r="A90" s="17"/>
      <c r="B90" s="54"/>
      <c r="C90" s="54"/>
      <c r="D90" s="54"/>
      <c r="E90" s="54"/>
      <c r="F90" s="54"/>
      <c r="G90" s="54"/>
    </row>
    <row r="91" spans="1:7" ht="15" customHeight="1">
      <c r="A91" s="17"/>
      <c r="B91" s="54"/>
      <c r="C91" s="54"/>
      <c r="D91" s="54"/>
      <c r="E91" s="54"/>
      <c r="F91" s="54"/>
      <c r="G91" s="54"/>
    </row>
    <row r="92" spans="1:7" ht="15" customHeight="1">
      <c r="A92" s="17"/>
      <c r="B92" s="54"/>
      <c r="C92" s="54"/>
      <c r="D92" s="54"/>
      <c r="E92" s="54"/>
      <c r="F92" s="54"/>
      <c r="G92" s="54"/>
    </row>
    <row r="93" spans="1:7" ht="15" customHeight="1">
      <c r="A93" s="17"/>
      <c r="B93" s="54"/>
      <c r="C93" s="54"/>
      <c r="D93" s="54"/>
      <c r="E93" s="54"/>
      <c r="F93" s="54"/>
      <c r="G93" s="54"/>
    </row>
    <row r="94" spans="1:7" ht="15" customHeight="1">
      <c r="A94" s="17"/>
      <c r="B94" s="54"/>
      <c r="C94" s="54"/>
      <c r="D94" s="54"/>
      <c r="E94" s="54"/>
      <c r="F94" s="54"/>
      <c r="G94" s="54"/>
    </row>
    <row r="95" spans="1:7" ht="15" customHeight="1">
      <c r="A95" s="17"/>
      <c r="B95" s="54"/>
      <c r="C95" s="54"/>
      <c r="D95" s="54"/>
      <c r="E95" s="54"/>
      <c r="F95" s="54"/>
      <c r="G95" s="54"/>
    </row>
    <row r="96" spans="1:7" ht="15" customHeight="1">
      <c r="A96" s="17"/>
      <c r="B96" s="54"/>
      <c r="C96" s="54"/>
      <c r="D96" s="54"/>
      <c r="E96" s="54"/>
      <c r="F96" s="54"/>
      <c r="G96" s="54"/>
    </row>
    <row r="97" spans="1:7" ht="15" customHeight="1">
      <c r="A97" s="17"/>
      <c r="B97" s="54"/>
      <c r="C97" s="54"/>
      <c r="D97" s="54"/>
      <c r="E97" s="54"/>
      <c r="F97" s="54"/>
      <c r="G97" s="54"/>
    </row>
    <row r="98" spans="1:7" ht="15" customHeight="1">
      <c r="A98" s="17"/>
      <c r="B98" s="54"/>
      <c r="C98" s="54"/>
      <c r="D98" s="54"/>
      <c r="E98" s="54"/>
      <c r="F98" s="54"/>
      <c r="G98" s="54"/>
    </row>
    <row r="99" spans="1:7" ht="15" customHeight="1">
      <c r="A99" s="17"/>
      <c r="B99" s="54"/>
      <c r="C99" s="54"/>
      <c r="D99" s="54"/>
      <c r="E99" s="54"/>
      <c r="F99" s="54"/>
      <c r="G99" s="54"/>
    </row>
    <row r="100" spans="1:7" ht="15" customHeight="1">
      <c r="A100" s="17"/>
      <c r="B100" s="54"/>
      <c r="C100" s="54"/>
      <c r="D100" s="54"/>
      <c r="E100" s="54"/>
      <c r="F100" s="54"/>
      <c r="G100" s="54"/>
    </row>
    <row r="101" spans="1:7" ht="15" customHeight="1">
      <c r="A101" s="17"/>
      <c r="B101" s="54"/>
      <c r="C101" s="54"/>
      <c r="D101" s="54"/>
      <c r="E101" s="54"/>
      <c r="F101" s="54"/>
      <c r="G101" s="54"/>
    </row>
    <row r="102" spans="1:7" ht="15" customHeight="1">
      <c r="A102" s="17"/>
      <c r="B102" s="54"/>
      <c r="C102" s="54"/>
      <c r="D102" s="54"/>
      <c r="E102" s="54"/>
      <c r="F102" s="54"/>
      <c r="G102" s="54"/>
    </row>
    <row r="103" spans="1:7" ht="15" customHeight="1">
      <c r="A103" s="17"/>
      <c r="B103" s="54"/>
      <c r="C103" s="54"/>
      <c r="D103" s="54"/>
      <c r="E103" s="54"/>
      <c r="F103" s="54"/>
      <c r="G103" s="54"/>
    </row>
    <row r="104" spans="1:7" ht="15" customHeight="1">
      <c r="A104" s="17"/>
      <c r="B104" s="54"/>
      <c r="C104" s="54"/>
      <c r="D104" s="54"/>
      <c r="E104" s="54"/>
      <c r="F104" s="54"/>
      <c r="G104" s="54"/>
    </row>
    <row r="105" spans="1:7" ht="15" customHeight="1">
      <c r="A105" s="17"/>
      <c r="B105" s="54"/>
      <c r="C105" s="54"/>
      <c r="D105" s="54"/>
      <c r="E105" s="54"/>
      <c r="F105" s="54"/>
      <c r="G105" s="54"/>
    </row>
    <row r="106" spans="1:7" ht="15" customHeight="1">
      <c r="A106" s="17"/>
      <c r="B106" s="54"/>
      <c r="C106" s="54"/>
      <c r="D106" s="54"/>
      <c r="E106" s="54"/>
      <c r="F106" s="54"/>
      <c r="G106" s="54"/>
    </row>
    <row r="107" spans="1:7" ht="15" customHeight="1">
      <c r="A107" s="17"/>
      <c r="B107" s="54"/>
      <c r="C107" s="54"/>
      <c r="D107" s="54"/>
      <c r="E107" s="54"/>
      <c r="F107" s="54"/>
      <c r="G107" s="54"/>
    </row>
    <row r="108" spans="1:7" ht="15" customHeight="1">
      <c r="A108" s="17"/>
      <c r="B108" s="54"/>
      <c r="C108" s="54"/>
      <c r="D108" s="54"/>
      <c r="E108" s="54"/>
      <c r="F108" s="54"/>
      <c r="G108" s="54"/>
    </row>
    <row r="109" spans="1:7" ht="15" customHeight="1">
      <c r="A109" s="17"/>
      <c r="B109" s="54"/>
      <c r="C109" s="54"/>
      <c r="D109" s="54"/>
      <c r="E109" s="54"/>
      <c r="F109" s="54"/>
      <c r="G109" s="54"/>
    </row>
    <row r="110" spans="1:7" ht="15" customHeight="1">
      <c r="A110" s="17"/>
      <c r="B110" s="54"/>
      <c r="C110" s="54"/>
      <c r="D110" s="54"/>
      <c r="E110" s="54"/>
      <c r="F110" s="54"/>
      <c r="G110" s="54"/>
    </row>
    <row r="111" spans="1:7" ht="15" customHeight="1">
      <c r="A111" s="17"/>
      <c r="B111" s="54"/>
      <c r="C111" s="54"/>
      <c r="D111" s="54"/>
      <c r="E111" s="54"/>
      <c r="F111" s="54"/>
      <c r="G111" s="54"/>
    </row>
    <row r="112" spans="1:7" ht="15" customHeight="1">
      <c r="A112" s="17"/>
      <c r="B112" s="54"/>
      <c r="C112" s="54"/>
      <c r="D112" s="54"/>
      <c r="E112" s="54"/>
      <c r="F112" s="54"/>
      <c r="G112" s="54"/>
    </row>
    <row r="113" spans="1:7" ht="15" customHeight="1">
      <c r="A113" s="17"/>
      <c r="B113" s="54"/>
      <c r="C113" s="54"/>
      <c r="D113" s="54"/>
      <c r="E113" s="54"/>
      <c r="F113" s="54"/>
      <c r="G113" s="54"/>
    </row>
    <row r="114" spans="1:7" ht="15" customHeight="1">
      <c r="A114" s="17"/>
      <c r="B114" s="54"/>
      <c r="C114" s="54"/>
      <c r="D114" s="54"/>
      <c r="E114" s="54"/>
      <c r="F114" s="54"/>
      <c r="G114" s="54"/>
    </row>
    <row r="115" spans="1:7" ht="15" customHeight="1">
      <c r="A115" s="17"/>
      <c r="B115" s="54"/>
      <c r="C115" s="54"/>
      <c r="D115" s="54"/>
      <c r="E115" s="54"/>
      <c r="F115" s="54"/>
      <c r="G115" s="54"/>
    </row>
    <row r="116" spans="1:7" ht="15" customHeight="1">
      <c r="A116" s="17"/>
      <c r="B116" s="54"/>
      <c r="C116" s="54"/>
      <c r="D116" s="54"/>
      <c r="E116" s="54"/>
      <c r="F116" s="54"/>
      <c r="G116" s="54"/>
    </row>
    <row r="117" spans="1:7" ht="15" customHeight="1">
      <c r="A117" s="17"/>
      <c r="B117" s="54"/>
      <c r="C117" s="54"/>
      <c r="D117" s="54"/>
      <c r="E117" s="54"/>
      <c r="F117" s="54"/>
      <c r="G117" s="54"/>
    </row>
    <row r="118" spans="1:7" ht="15" customHeight="1">
      <c r="A118" s="17"/>
      <c r="B118" s="54"/>
      <c r="C118" s="54"/>
      <c r="D118" s="54"/>
      <c r="E118" s="54"/>
      <c r="F118" s="54"/>
      <c r="G118" s="54"/>
    </row>
    <row r="119" spans="1:7" ht="15" customHeight="1">
      <c r="A119" s="17"/>
      <c r="B119" s="54"/>
      <c r="C119" s="54"/>
      <c r="D119" s="54"/>
      <c r="E119" s="54"/>
      <c r="F119" s="54"/>
      <c r="G119" s="54"/>
    </row>
    <row r="120" spans="1:7" ht="15" customHeight="1">
      <c r="A120" s="17"/>
      <c r="B120" s="54"/>
      <c r="C120" s="54"/>
      <c r="D120" s="54"/>
      <c r="E120" s="54"/>
      <c r="F120" s="54"/>
      <c r="G120" s="54"/>
    </row>
    <row r="121" spans="1:7" ht="15" customHeight="1">
      <c r="A121" s="17"/>
      <c r="B121" s="54"/>
      <c r="C121" s="54"/>
      <c r="D121" s="54"/>
      <c r="E121" s="54"/>
      <c r="F121" s="54"/>
      <c r="G121" s="54"/>
    </row>
    <row r="122" spans="1:7" ht="15" customHeight="1">
      <c r="A122" s="17"/>
      <c r="B122" s="54"/>
      <c r="C122" s="54"/>
      <c r="D122" s="54"/>
      <c r="E122" s="54"/>
      <c r="F122" s="54"/>
      <c r="G122" s="54"/>
    </row>
    <row r="123" spans="1:7" ht="15" customHeight="1">
      <c r="A123" s="17"/>
      <c r="B123" s="54"/>
      <c r="C123" s="54"/>
      <c r="D123" s="54"/>
      <c r="E123" s="54"/>
      <c r="F123" s="54"/>
      <c r="G123" s="54"/>
    </row>
  </sheetData>
  <mergeCells count="11">
    <mergeCell ref="A5:F5"/>
    <mergeCell ref="A8:A9"/>
    <mergeCell ref="B8:B9"/>
    <mergeCell ref="C8:C9"/>
    <mergeCell ref="D8:D9"/>
    <mergeCell ref="E8:E9"/>
    <mergeCell ref="F8:F9"/>
    <mergeCell ref="E1:F1"/>
    <mergeCell ref="A2:F2"/>
    <mergeCell ref="A3:F3"/>
    <mergeCell ref="A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464" customWidth="1"/>
    <col min="2" max="2" width="10.00390625" style="464" customWidth="1"/>
    <col min="3" max="3" width="11.57421875" style="464" bestFit="1" customWidth="1"/>
    <col min="4" max="4" width="9.140625" style="464" customWidth="1"/>
    <col min="5" max="5" width="9.57421875" style="464" customWidth="1"/>
    <col min="6" max="6" width="10.57421875" style="464" customWidth="1"/>
    <col min="7" max="7" width="13.28125" style="464" bestFit="1" customWidth="1"/>
    <col min="8" max="8" width="10.28125" style="464" customWidth="1"/>
    <col min="9" max="9" width="9.57421875" style="464" customWidth="1"/>
    <col min="10" max="10" width="9.7109375" style="464" customWidth="1"/>
    <col min="11" max="11" width="10.57421875" style="464" customWidth="1"/>
    <col min="12" max="16384" width="9.140625" style="464" customWidth="1"/>
  </cols>
  <sheetData>
    <row r="1" spans="1:11" s="156" customFormat="1" ht="15.75">
      <c r="A1" s="462"/>
      <c r="B1" s="462"/>
      <c r="C1" s="462"/>
      <c r="D1" s="462"/>
      <c r="E1" s="462"/>
      <c r="F1" s="462"/>
      <c r="G1" s="462"/>
      <c r="H1" s="462"/>
      <c r="I1" s="462"/>
      <c r="J1" s="513" t="s">
        <v>388</v>
      </c>
      <c r="K1" s="513"/>
    </row>
    <row r="2" spans="1:11" s="1" customFormat="1" ht="15.75">
      <c r="A2" s="500" t="s">
        <v>1197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s="1" customFormat="1" ht="15.75">
      <c r="A3" s="500" t="s">
        <v>1144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</row>
    <row r="4" spans="1:11" s="1" customFormat="1" ht="15.75">
      <c r="A4" s="500" t="s">
        <v>389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</row>
    <row r="5" spans="1:11" s="1" customFormat="1" ht="15.75">
      <c r="A5" s="500" t="s">
        <v>1327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</row>
    <row r="6" spans="1:11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9" s="1" customFormat="1" ht="15.75">
      <c r="A7" s="87"/>
      <c r="B7" s="3"/>
      <c r="C7" s="3"/>
      <c r="D7" s="3"/>
      <c r="E7" s="3"/>
      <c r="F7" s="3"/>
      <c r="G7" s="3"/>
      <c r="H7" s="3"/>
      <c r="I7" s="3"/>
    </row>
    <row r="8" spans="1:11" s="17" customFormat="1" ht="24.75" customHeight="1">
      <c r="A8" s="515" t="s">
        <v>1328</v>
      </c>
      <c r="B8" s="515" t="s">
        <v>1660</v>
      </c>
      <c r="C8" s="515" t="s">
        <v>1661</v>
      </c>
      <c r="D8" s="515" t="s">
        <v>1662</v>
      </c>
      <c r="E8" s="515" t="s">
        <v>92</v>
      </c>
      <c r="F8" s="515" t="s">
        <v>1488</v>
      </c>
      <c r="G8" s="515" t="s">
        <v>171</v>
      </c>
      <c r="H8" s="515" t="s">
        <v>1663</v>
      </c>
      <c r="I8" s="515" t="s">
        <v>1482</v>
      </c>
      <c r="J8" s="515" t="s">
        <v>1483</v>
      </c>
      <c r="K8" s="459" t="s">
        <v>1201</v>
      </c>
    </row>
    <row r="9" spans="1:11" s="17" customFormat="1" ht="43.5" customHeight="1">
      <c r="A9" s="516"/>
      <c r="B9" s="516"/>
      <c r="C9" s="516"/>
      <c r="D9" s="516"/>
      <c r="E9" s="516"/>
      <c r="F9" s="516"/>
      <c r="G9" s="516"/>
      <c r="H9" s="516"/>
      <c r="I9" s="516"/>
      <c r="J9" s="516"/>
      <c r="K9" s="460"/>
    </row>
    <row r="10" spans="2:11" s="17" customFormat="1" ht="15" customHeight="1">
      <c r="B10" s="88"/>
      <c r="C10" s="88"/>
      <c r="D10" s="88"/>
      <c r="E10" s="88"/>
      <c r="F10" s="88"/>
      <c r="G10" s="88"/>
      <c r="H10" s="88"/>
      <c r="I10" s="88"/>
      <c r="J10" s="88"/>
      <c r="K10" s="89"/>
    </row>
    <row r="11" spans="1:11" s="1" customFormat="1" ht="24.75" customHeight="1">
      <c r="A11" s="64" t="s">
        <v>1255</v>
      </c>
      <c r="B11" s="12">
        <v>162957</v>
      </c>
      <c r="C11" s="12">
        <v>54393</v>
      </c>
      <c r="D11" s="12">
        <v>55156</v>
      </c>
      <c r="E11" s="12">
        <f>SUM(B11:D11)</f>
        <v>272506</v>
      </c>
      <c r="F11" s="12">
        <v>69347</v>
      </c>
      <c r="G11" s="12">
        <v>275279</v>
      </c>
      <c r="H11" s="12">
        <v>121776</v>
      </c>
      <c r="I11" s="12">
        <v>0</v>
      </c>
      <c r="J11" s="12">
        <v>35147</v>
      </c>
      <c r="K11" s="12">
        <f aca="true" t="shared" si="0" ref="K11:K17">SUM(E11:J11)</f>
        <v>774055</v>
      </c>
    </row>
    <row r="12" spans="1:11" s="1" customFormat="1" ht="24.75" customHeight="1">
      <c r="A12" s="61" t="s">
        <v>1256</v>
      </c>
      <c r="B12" s="11">
        <v>111461</v>
      </c>
      <c r="C12" s="11">
        <v>43638</v>
      </c>
      <c r="D12" s="11">
        <v>4092</v>
      </c>
      <c r="E12" s="12">
        <f aca="true" t="shared" si="1" ref="E12:E17">SUM(B12:D12)</f>
        <v>159191</v>
      </c>
      <c r="F12" s="11">
        <v>36414</v>
      </c>
      <c r="G12" s="11">
        <v>138901</v>
      </c>
      <c r="H12" s="11">
        <f>'[1]Gamesz műk.kiad.szf'!H28</f>
        <v>0</v>
      </c>
      <c r="I12" s="11">
        <f>'[1]Gamesz műk.kiad.szf'!I28</f>
        <v>0</v>
      </c>
      <c r="J12" s="11">
        <v>0</v>
      </c>
      <c r="K12" s="12">
        <f t="shared" si="0"/>
        <v>334506</v>
      </c>
    </row>
    <row r="13" spans="1:11" s="1" customFormat="1" ht="24.75" customHeight="1">
      <c r="A13" s="61" t="s">
        <v>1257</v>
      </c>
      <c r="B13" s="11">
        <v>68808</v>
      </c>
      <c r="C13" s="11">
        <v>23063</v>
      </c>
      <c r="D13" s="11">
        <v>4092</v>
      </c>
      <c r="E13" s="12">
        <f t="shared" si="1"/>
        <v>95963</v>
      </c>
      <c r="F13" s="11">
        <v>23049</v>
      </c>
      <c r="G13" s="11">
        <v>15827</v>
      </c>
      <c r="H13" s="11">
        <f>'[1]Gamesz műk.kiad.szf'!H35</f>
        <v>0</v>
      </c>
      <c r="I13" s="11">
        <f>'[1]Gamesz műk.kiad.szf'!I35</f>
        <v>1200</v>
      </c>
      <c r="J13" s="11">
        <v>0</v>
      </c>
      <c r="K13" s="12">
        <f t="shared" si="0"/>
        <v>136039</v>
      </c>
    </row>
    <row r="14" spans="1:11" s="1" customFormat="1" ht="24.75" customHeight="1">
      <c r="A14" s="61" t="s">
        <v>566</v>
      </c>
      <c r="B14" s="11">
        <v>129477</v>
      </c>
      <c r="C14" s="11">
        <v>32959</v>
      </c>
      <c r="D14" s="11">
        <v>0</v>
      </c>
      <c r="E14" s="12">
        <f t="shared" si="1"/>
        <v>162436</v>
      </c>
      <c r="F14" s="11">
        <v>38872</v>
      </c>
      <c r="G14" s="11">
        <v>35611</v>
      </c>
      <c r="H14" s="11">
        <f>'[1]Gamesz műk.kiad.szf'!H47</f>
        <v>0</v>
      </c>
      <c r="I14" s="11">
        <v>1300</v>
      </c>
      <c r="J14" s="11">
        <v>0</v>
      </c>
      <c r="K14" s="12">
        <f t="shared" si="0"/>
        <v>238219</v>
      </c>
    </row>
    <row r="15" spans="1:11" s="1" customFormat="1" ht="24.75" customHeight="1">
      <c r="A15" s="61" t="s">
        <v>567</v>
      </c>
      <c r="B15" s="11">
        <v>51217</v>
      </c>
      <c r="C15" s="11">
        <v>15610</v>
      </c>
      <c r="D15" s="11">
        <v>660</v>
      </c>
      <c r="E15" s="12">
        <f t="shared" si="1"/>
        <v>67487</v>
      </c>
      <c r="F15" s="11">
        <v>15945</v>
      </c>
      <c r="G15" s="11">
        <v>15337</v>
      </c>
      <c r="H15" s="11">
        <f>'[1]Gamesz műk.kiad.szf'!H51</f>
        <v>0</v>
      </c>
      <c r="I15" s="11">
        <f>'[1]Gamesz műk.kiad.szf'!I51</f>
        <v>0</v>
      </c>
      <c r="J15" s="11">
        <v>0</v>
      </c>
      <c r="K15" s="12">
        <f t="shared" si="0"/>
        <v>98769</v>
      </c>
    </row>
    <row r="16" spans="1:11" s="1" customFormat="1" ht="24.75" customHeight="1">
      <c r="A16" s="61" t="s">
        <v>568</v>
      </c>
      <c r="B16" s="11">
        <v>79366</v>
      </c>
      <c r="C16" s="11">
        <v>27325</v>
      </c>
      <c r="D16" s="11">
        <v>990</v>
      </c>
      <c r="E16" s="12">
        <f t="shared" si="1"/>
        <v>107681</v>
      </c>
      <c r="F16" s="11">
        <v>24814</v>
      </c>
      <c r="G16" s="11">
        <v>62159</v>
      </c>
      <c r="H16" s="11">
        <f>'[1]Gamesz műk.kiad.szf'!H64</f>
        <v>0</v>
      </c>
      <c r="I16" s="11">
        <f>'[1]Gamesz műk.kiad.szf'!I64</f>
        <v>0</v>
      </c>
      <c r="J16" s="11">
        <v>0</v>
      </c>
      <c r="K16" s="12">
        <f t="shared" si="0"/>
        <v>194654</v>
      </c>
    </row>
    <row r="17" spans="1:11" s="1" customFormat="1" ht="24.75" customHeight="1">
      <c r="A17" s="61" t="s">
        <v>1638</v>
      </c>
      <c r="B17" s="11">
        <v>24418</v>
      </c>
      <c r="C17" s="11">
        <v>7299</v>
      </c>
      <c r="D17" s="11">
        <v>1550</v>
      </c>
      <c r="E17" s="12">
        <f t="shared" si="1"/>
        <v>33267</v>
      </c>
      <c r="F17" s="11">
        <v>7798</v>
      </c>
      <c r="G17" s="11">
        <v>29086</v>
      </c>
      <c r="H17" s="11">
        <v>0</v>
      </c>
      <c r="I17" s="11">
        <f>'[1]Gamesz műk.kiad.szf'!I77</f>
        <v>0</v>
      </c>
      <c r="J17" s="11">
        <v>0</v>
      </c>
      <c r="K17" s="12">
        <f t="shared" si="0"/>
        <v>70151</v>
      </c>
    </row>
    <row r="18" spans="1:11" s="1" customFormat="1" ht="24.75" customHeight="1">
      <c r="A18" s="64" t="s">
        <v>946</v>
      </c>
      <c r="B18" s="12">
        <f>SUM(B12:B17)</f>
        <v>464747</v>
      </c>
      <c r="C18" s="12">
        <f aca="true" t="shared" si="2" ref="C18:K18">SUM(C12:C17)</f>
        <v>149894</v>
      </c>
      <c r="D18" s="12">
        <f t="shared" si="2"/>
        <v>11384</v>
      </c>
      <c r="E18" s="12">
        <f t="shared" si="2"/>
        <v>626025</v>
      </c>
      <c r="F18" s="12">
        <f t="shared" si="2"/>
        <v>146892</v>
      </c>
      <c r="G18" s="12">
        <f t="shared" si="2"/>
        <v>296921</v>
      </c>
      <c r="H18" s="12">
        <f t="shared" si="2"/>
        <v>0</v>
      </c>
      <c r="I18" s="12">
        <f t="shared" si="2"/>
        <v>2500</v>
      </c>
      <c r="J18" s="12">
        <f t="shared" si="2"/>
        <v>0</v>
      </c>
      <c r="K18" s="12">
        <f t="shared" si="2"/>
        <v>1072338</v>
      </c>
    </row>
    <row r="19" spans="1:11" s="1" customFormat="1" ht="24.75" customHeight="1">
      <c r="A19" s="168" t="s">
        <v>1410</v>
      </c>
      <c r="B19" s="12">
        <f>B11+B18</f>
        <v>627704</v>
      </c>
      <c r="C19" s="12">
        <f aca="true" t="shared" si="3" ref="C19:K19">C11+C18</f>
        <v>204287</v>
      </c>
      <c r="D19" s="12">
        <f t="shared" si="3"/>
        <v>66540</v>
      </c>
      <c r="E19" s="12">
        <f t="shared" si="3"/>
        <v>898531</v>
      </c>
      <c r="F19" s="12">
        <f t="shared" si="3"/>
        <v>216239</v>
      </c>
      <c r="G19" s="12">
        <f t="shared" si="3"/>
        <v>572200</v>
      </c>
      <c r="H19" s="12">
        <f t="shared" si="3"/>
        <v>121776</v>
      </c>
      <c r="I19" s="12">
        <f t="shared" si="3"/>
        <v>2500</v>
      </c>
      <c r="J19" s="12">
        <f t="shared" si="3"/>
        <v>35147</v>
      </c>
      <c r="K19" s="12">
        <f t="shared" si="3"/>
        <v>1846393</v>
      </c>
    </row>
    <row r="20" s="156" customFormat="1" ht="12.75"/>
    <row r="21" s="156" customFormat="1" ht="12.75"/>
    <row r="22" s="156" customFormat="1" ht="12.75">
      <c r="E22" s="463"/>
    </row>
    <row r="23" s="156" customFormat="1" ht="12.75"/>
    <row r="24" s="156" customFormat="1" ht="12.75"/>
    <row r="25" s="156" customFormat="1" ht="12.75"/>
    <row r="26" s="156" customFormat="1" ht="12.75"/>
    <row r="27" s="156" customFormat="1" ht="12.75"/>
    <row r="28" s="156" customFormat="1" ht="12.75"/>
    <row r="29" spans="1:5" ht="15.75">
      <c r="A29" s="156"/>
      <c r="B29" s="159"/>
      <c r="C29" s="159"/>
      <c r="D29" s="159"/>
      <c r="E29" s="159"/>
    </row>
  </sheetData>
  <mergeCells count="16">
    <mergeCell ref="F8:F9"/>
    <mergeCell ref="G8:G9"/>
    <mergeCell ref="B8:B9"/>
    <mergeCell ref="C8:C9"/>
    <mergeCell ref="D8:D9"/>
    <mergeCell ref="E8:E9"/>
    <mergeCell ref="H8:H9"/>
    <mergeCell ref="I8:I9"/>
    <mergeCell ref="J1:K1"/>
    <mergeCell ref="A2:K2"/>
    <mergeCell ref="A3:K3"/>
    <mergeCell ref="A4:K4"/>
    <mergeCell ref="J8:J9"/>
    <mergeCell ref="K8:K9"/>
    <mergeCell ref="A5:K5"/>
    <mergeCell ref="A8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103"/>
  <sheetViews>
    <sheetView workbookViewId="0" topLeftCell="A85">
      <selection activeCell="A1" sqref="A1"/>
    </sheetView>
  </sheetViews>
  <sheetFormatPr defaultColWidth="11.421875" defaultRowHeight="15" customHeight="1"/>
  <cols>
    <col min="1" max="1" width="61.7109375" style="1" customWidth="1"/>
    <col min="2" max="2" width="11.00390625" style="1" bestFit="1" customWidth="1"/>
    <col min="3" max="3" width="11.28125" style="1" customWidth="1"/>
    <col min="4" max="4" width="10.57421875" style="1" customWidth="1"/>
    <col min="5" max="16384" width="11.421875" style="1" customWidth="1"/>
  </cols>
  <sheetData>
    <row r="1" spans="3:4" ht="15" customHeight="1">
      <c r="C1" s="507" t="s">
        <v>884</v>
      </c>
      <c r="D1" s="507"/>
    </row>
    <row r="2" spans="1:4" ht="15" customHeight="1">
      <c r="A2" s="500" t="s">
        <v>1197</v>
      </c>
      <c r="B2" s="500"/>
      <c r="C2" s="500"/>
      <c r="D2" s="500"/>
    </row>
    <row r="3" spans="1:4" ht="15" customHeight="1">
      <c r="A3" s="500" t="s">
        <v>1144</v>
      </c>
      <c r="B3" s="500"/>
      <c r="C3" s="500"/>
      <c r="D3" s="500"/>
    </row>
    <row r="4" spans="1:4" ht="15" customHeight="1">
      <c r="A4" s="500" t="s">
        <v>1412</v>
      </c>
      <c r="B4" s="500"/>
      <c r="C4" s="500"/>
      <c r="D4" s="500"/>
    </row>
    <row r="5" spans="1:4" ht="15" customHeight="1">
      <c r="A5" s="500" t="s">
        <v>1206</v>
      </c>
      <c r="B5" s="500"/>
      <c r="C5" s="500"/>
      <c r="D5" s="500"/>
    </row>
    <row r="6" spans="1:4" ht="15" customHeight="1">
      <c r="A6" s="501" t="s">
        <v>1327</v>
      </c>
      <c r="B6" s="501"/>
      <c r="C6" s="501"/>
      <c r="D6" s="501"/>
    </row>
    <row r="7" spans="1:4" ht="13.5" customHeight="1">
      <c r="A7" s="23"/>
      <c r="B7" s="23"/>
      <c r="C7" s="23"/>
      <c r="D7" s="23"/>
    </row>
    <row r="8" spans="1:4" ht="15" customHeight="1">
      <c r="A8" s="502" t="s">
        <v>1328</v>
      </c>
      <c r="B8" s="503" t="s">
        <v>1647</v>
      </c>
      <c r="C8" s="503" t="s">
        <v>1648</v>
      </c>
      <c r="D8" s="505" t="s">
        <v>1649</v>
      </c>
    </row>
    <row r="9" spans="1:4" ht="15" customHeight="1">
      <c r="A9" s="502"/>
      <c r="B9" s="504"/>
      <c r="C9" s="504"/>
      <c r="D9" s="506"/>
    </row>
    <row r="10" spans="1:4" ht="15" customHeight="1">
      <c r="A10" s="22" t="s">
        <v>1413</v>
      </c>
      <c r="B10" s="36"/>
      <c r="C10" s="36"/>
      <c r="D10" s="36"/>
    </row>
    <row r="11" spans="1:4" ht="15" customHeight="1">
      <c r="A11" s="39" t="s">
        <v>695</v>
      </c>
      <c r="B11" s="129">
        <v>1132519</v>
      </c>
      <c r="C11" s="129">
        <f>C12+C13</f>
        <v>1216153</v>
      </c>
      <c r="D11" s="431">
        <f>D12+D13</f>
        <v>1133660</v>
      </c>
    </row>
    <row r="12" spans="1:4" ht="15" customHeight="1">
      <c r="A12" s="47" t="s">
        <v>199</v>
      </c>
      <c r="B12" s="11">
        <v>307296</v>
      </c>
      <c r="C12" s="11">
        <v>385553</v>
      </c>
      <c r="D12" s="11">
        <v>269402</v>
      </c>
    </row>
    <row r="13" spans="1:4" ht="15" customHeight="1">
      <c r="A13" s="47" t="s">
        <v>638</v>
      </c>
      <c r="B13" s="40">
        <f>SUM(B14:B16)</f>
        <v>825223</v>
      </c>
      <c r="C13" s="40">
        <f>SUM(C14:C16)</f>
        <v>830600</v>
      </c>
      <c r="D13" s="40">
        <v>864258</v>
      </c>
    </row>
    <row r="14" spans="1:4" ht="15" customHeight="1">
      <c r="A14" s="47" t="s">
        <v>639</v>
      </c>
      <c r="B14" s="11">
        <v>719779</v>
      </c>
      <c r="C14" s="11">
        <v>716256</v>
      </c>
      <c r="D14" s="11">
        <v>748000</v>
      </c>
    </row>
    <row r="15" spans="1:4" ht="15" customHeight="1">
      <c r="A15" s="47" t="s">
        <v>640</v>
      </c>
      <c r="B15" s="11">
        <v>102059</v>
      </c>
      <c r="C15" s="11">
        <v>107880</v>
      </c>
      <c r="D15" s="11">
        <v>109488</v>
      </c>
    </row>
    <row r="16" spans="1:4" ht="15" customHeight="1">
      <c r="A16" s="47" t="s">
        <v>211</v>
      </c>
      <c r="B16" s="11">
        <v>3385</v>
      </c>
      <c r="C16" s="11">
        <v>6464</v>
      </c>
      <c r="D16" s="11">
        <v>5770</v>
      </c>
    </row>
    <row r="17" spans="1:4" ht="15" customHeight="1">
      <c r="A17" s="39" t="s">
        <v>212</v>
      </c>
      <c r="B17" s="12">
        <f>SUM(B18:B24)</f>
        <v>896809</v>
      </c>
      <c r="C17" s="12">
        <f>SUM(C18:C24)</f>
        <v>871129</v>
      </c>
      <c r="D17" s="12">
        <f>SUM(D18:D24)</f>
        <v>554079</v>
      </c>
    </row>
    <row r="18" spans="1:4" ht="15" customHeight="1">
      <c r="A18" s="47" t="s">
        <v>213</v>
      </c>
      <c r="B18" s="11"/>
      <c r="C18" s="11"/>
      <c r="D18" s="11"/>
    </row>
    <row r="19" spans="1:4" ht="15" customHeight="1">
      <c r="A19" s="47" t="s">
        <v>214</v>
      </c>
      <c r="B19" s="11">
        <v>793928</v>
      </c>
      <c r="C19" s="11">
        <v>795186</v>
      </c>
      <c r="D19" s="11">
        <v>525924</v>
      </c>
    </row>
    <row r="20" spans="1:4" ht="15" customHeight="1">
      <c r="A20" s="47" t="s">
        <v>1187</v>
      </c>
      <c r="B20" s="11">
        <v>36092</v>
      </c>
      <c r="C20" s="11">
        <v>32061</v>
      </c>
      <c r="D20" s="11"/>
    </row>
    <row r="21" spans="1:4" ht="15" customHeight="1">
      <c r="A21" s="47" t="s">
        <v>684</v>
      </c>
      <c r="B21" s="11"/>
      <c r="C21" s="11">
        <v>20599</v>
      </c>
      <c r="D21" s="11"/>
    </row>
    <row r="22" spans="1:4" ht="15" customHeight="1">
      <c r="A22" s="47" t="s">
        <v>685</v>
      </c>
      <c r="B22" s="11">
        <v>18136</v>
      </c>
      <c r="C22" s="11">
        <v>23283</v>
      </c>
      <c r="D22" s="11">
        <v>28155</v>
      </c>
    </row>
    <row r="23" spans="1:4" ht="15" customHeight="1">
      <c r="A23" s="47" t="s">
        <v>686</v>
      </c>
      <c r="B23" s="11">
        <v>48653</v>
      </c>
      <c r="C23" s="11">
        <v>0</v>
      </c>
      <c r="D23" s="11"/>
    </row>
    <row r="24" spans="1:4" ht="15" customHeight="1">
      <c r="A24" s="47" t="s">
        <v>687</v>
      </c>
      <c r="B24" s="11"/>
      <c r="C24" s="11"/>
      <c r="D24" s="11"/>
    </row>
    <row r="25" spans="1:4" ht="15" customHeight="1">
      <c r="A25" s="39" t="s">
        <v>1012</v>
      </c>
      <c r="B25" s="12">
        <f>SUM(B26:B28)</f>
        <v>24830</v>
      </c>
      <c r="C25" s="12">
        <f>SUM(C26:C28)</f>
        <v>7790</v>
      </c>
      <c r="D25" s="12">
        <f>SUM(D26:D28)</f>
        <v>23117</v>
      </c>
    </row>
    <row r="26" spans="1:4" ht="15" customHeight="1">
      <c r="A26" s="47" t="s">
        <v>1568</v>
      </c>
      <c r="B26" s="11">
        <v>23289</v>
      </c>
      <c r="C26" s="11">
        <v>5744</v>
      </c>
      <c r="D26" s="11">
        <v>21142</v>
      </c>
    </row>
    <row r="27" spans="1:4" ht="15" customHeight="1">
      <c r="A27" s="47" t="s">
        <v>1569</v>
      </c>
      <c r="B27" s="11">
        <v>1323</v>
      </c>
      <c r="C27" s="11">
        <v>1575</v>
      </c>
      <c r="D27" s="11">
        <v>1575</v>
      </c>
    </row>
    <row r="28" spans="1:4" ht="15" customHeight="1">
      <c r="A28" s="47" t="s">
        <v>1570</v>
      </c>
      <c r="B28" s="11">
        <v>218</v>
      </c>
      <c r="C28" s="11">
        <v>471</v>
      </c>
      <c r="D28" s="11">
        <v>400</v>
      </c>
    </row>
    <row r="29" spans="1:4" ht="15" customHeight="1">
      <c r="A29" s="39" t="s">
        <v>1571</v>
      </c>
      <c r="B29" s="12">
        <f>SUM(B32+B30)</f>
        <v>68735</v>
      </c>
      <c r="C29" s="12">
        <f>SUM(C32+C30)</f>
        <v>104088</v>
      </c>
      <c r="D29" s="12">
        <f>SUM(D32+D30)</f>
        <v>671118</v>
      </c>
    </row>
    <row r="30" spans="1:4" ht="15" customHeight="1">
      <c r="A30" s="47" t="s">
        <v>1644</v>
      </c>
      <c r="B30" s="35">
        <v>65067</v>
      </c>
      <c r="C30" s="35">
        <v>95809</v>
      </c>
      <c r="D30" s="35">
        <v>153670</v>
      </c>
    </row>
    <row r="31" spans="1:4" ht="15" customHeight="1">
      <c r="A31" s="47" t="s">
        <v>1645</v>
      </c>
      <c r="B31" s="11">
        <v>16079</v>
      </c>
      <c r="C31" s="11">
        <v>15622</v>
      </c>
      <c r="D31" s="11">
        <v>15246</v>
      </c>
    </row>
    <row r="32" spans="1:4" ht="15" customHeight="1">
      <c r="A32" s="47" t="s">
        <v>1646</v>
      </c>
      <c r="B32" s="11">
        <v>3668</v>
      </c>
      <c r="C32" s="11">
        <v>8279</v>
      </c>
      <c r="D32" s="11">
        <v>517448</v>
      </c>
    </row>
    <row r="33" spans="1:4" ht="15" customHeight="1">
      <c r="A33" s="47" t="s">
        <v>1645</v>
      </c>
      <c r="B33" s="11"/>
      <c r="C33" s="11"/>
      <c r="D33" s="11"/>
    </row>
    <row r="34" spans="1:4" ht="15" customHeight="1">
      <c r="A34" s="39" t="s">
        <v>805</v>
      </c>
      <c r="B34" s="12">
        <f>SUM(B35:B36)</f>
        <v>9476</v>
      </c>
      <c r="C34" s="12">
        <f>SUM(C35:C36)</f>
        <v>9228</v>
      </c>
      <c r="D34" s="12">
        <f>SUM(D35:D36)</f>
        <v>3500</v>
      </c>
    </row>
    <row r="35" spans="1:4" ht="15" customHeight="1">
      <c r="A35" s="47" t="s">
        <v>524</v>
      </c>
      <c r="B35" s="9">
        <v>4444</v>
      </c>
      <c r="C35" s="9">
        <v>9228</v>
      </c>
      <c r="D35" s="9">
        <v>3500</v>
      </c>
    </row>
    <row r="36" spans="1:4" ht="15" customHeight="1">
      <c r="A36" s="47" t="s">
        <v>167</v>
      </c>
      <c r="B36" s="11">
        <v>5032</v>
      </c>
      <c r="C36" s="11"/>
      <c r="D36" s="11"/>
    </row>
    <row r="37" spans="1:4" ht="17.25" customHeight="1">
      <c r="A37" s="128" t="s">
        <v>806</v>
      </c>
      <c r="B37" s="12">
        <v>4159</v>
      </c>
      <c r="C37" s="12">
        <v>3971</v>
      </c>
      <c r="D37" s="12">
        <v>3506</v>
      </c>
    </row>
    <row r="38" spans="1:4" ht="17.25" customHeight="1">
      <c r="A38" s="128" t="s">
        <v>807</v>
      </c>
      <c r="B38" s="12">
        <f>B11+B17+B25+B29+B34+B37</f>
        <v>2136528</v>
      </c>
      <c r="C38" s="12">
        <f>C11+C17+C25+C29+C34+C37</f>
        <v>2212359</v>
      </c>
      <c r="D38" s="12">
        <f>D11+D17+D25+D29+D34+D37</f>
        <v>2388980</v>
      </c>
    </row>
    <row r="39" spans="1:4" ht="31.5" customHeight="1">
      <c r="A39" s="128" t="s">
        <v>808</v>
      </c>
      <c r="B39" s="12">
        <f>B40+B43+B46</f>
        <v>270675</v>
      </c>
      <c r="C39" s="12">
        <f>C40+C43+C46</f>
        <v>1072664</v>
      </c>
      <c r="D39" s="12">
        <f>D40+D43+D46</f>
        <v>1268884</v>
      </c>
    </row>
    <row r="40" spans="1:4" ht="15.75" customHeight="1">
      <c r="A40" s="224" t="s">
        <v>809</v>
      </c>
      <c r="B40" s="40">
        <f>B41+B42</f>
        <v>270675</v>
      </c>
      <c r="C40" s="40">
        <f>C41+C42</f>
        <v>1072664</v>
      </c>
      <c r="D40" s="40">
        <f>D41+D42</f>
        <v>1268884</v>
      </c>
    </row>
    <row r="41" spans="1:4" ht="15.75" customHeight="1">
      <c r="A41" s="224" t="s">
        <v>810</v>
      </c>
      <c r="B41" s="11">
        <v>258534</v>
      </c>
      <c r="C41" s="11">
        <v>284403</v>
      </c>
      <c r="D41" s="11">
        <v>404067</v>
      </c>
    </row>
    <row r="42" spans="1:4" ht="15.75" customHeight="1">
      <c r="A42" s="224" t="s">
        <v>811</v>
      </c>
      <c r="B42" s="11">
        <v>12141</v>
      </c>
      <c r="C42" s="11">
        <v>788261</v>
      </c>
      <c r="D42" s="11">
        <v>864817</v>
      </c>
    </row>
    <row r="43" spans="1:4" ht="15.75" customHeight="1">
      <c r="A43" s="224" t="s">
        <v>1322</v>
      </c>
      <c r="B43" s="40">
        <f>B44+B45</f>
        <v>0</v>
      </c>
      <c r="C43" s="40">
        <f>C44+C45</f>
        <v>0</v>
      </c>
      <c r="D43" s="40">
        <f>D44+D45</f>
        <v>0</v>
      </c>
    </row>
    <row r="44" spans="1:4" ht="15" customHeight="1">
      <c r="A44" s="47" t="s">
        <v>1323</v>
      </c>
      <c r="B44" s="11"/>
      <c r="C44" s="11"/>
      <c r="D44" s="11"/>
    </row>
    <row r="45" spans="1:4" ht="15" customHeight="1">
      <c r="A45" s="47" t="s">
        <v>1324</v>
      </c>
      <c r="B45" s="11"/>
      <c r="C45" s="11"/>
      <c r="D45" s="11"/>
    </row>
    <row r="46" spans="1:4" ht="33.75" customHeight="1">
      <c r="A46" s="224" t="s">
        <v>812</v>
      </c>
      <c r="B46" s="11"/>
      <c r="C46" s="11"/>
      <c r="D46" s="11"/>
    </row>
    <row r="47" spans="1:4" ht="15.75" customHeight="1">
      <c r="A47" s="128" t="s">
        <v>813</v>
      </c>
      <c r="B47" s="12">
        <f>B48+B51</f>
        <v>32025</v>
      </c>
      <c r="C47" s="12">
        <f>C48+C51</f>
        <v>9420</v>
      </c>
      <c r="D47" s="12">
        <f>D48+D51</f>
        <v>9420</v>
      </c>
    </row>
    <row r="48" spans="1:4" ht="15.75" customHeight="1">
      <c r="A48" s="224" t="s">
        <v>792</v>
      </c>
      <c r="B48" s="40">
        <f>B49+B50</f>
        <v>22605</v>
      </c>
      <c r="C48" s="40">
        <f>C49+C50</f>
        <v>0</v>
      </c>
      <c r="D48" s="40">
        <f>D49+D50</f>
        <v>0</v>
      </c>
    </row>
    <row r="49" spans="1:4" ht="15.75" customHeight="1">
      <c r="A49" s="224" t="s">
        <v>793</v>
      </c>
      <c r="B49" s="11">
        <v>22605</v>
      </c>
      <c r="C49" s="11"/>
      <c r="D49" s="11"/>
    </row>
    <row r="50" spans="1:4" ht="15.75" customHeight="1">
      <c r="A50" s="224" t="s">
        <v>794</v>
      </c>
      <c r="B50" s="11"/>
      <c r="C50" s="11"/>
      <c r="D50" s="11"/>
    </row>
    <row r="51" spans="1:4" ht="15.75" customHeight="1">
      <c r="A51" s="224" t="s">
        <v>795</v>
      </c>
      <c r="B51" s="40">
        <f>B52+B53</f>
        <v>9420</v>
      </c>
      <c r="C51" s="40">
        <f>C52+C53</f>
        <v>9420</v>
      </c>
      <c r="D51" s="40">
        <f>D52+D53</f>
        <v>9420</v>
      </c>
    </row>
    <row r="52" ht="15.75" customHeight="1">
      <c r="A52" s="224" t="s">
        <v>796</v>
      </c>
    </row>
    <row r="53" spans="1:4" ht="31.5" customHeight="1">
      <c r="A53" s="224" t="s">
        <v>797</v>
      </c>
      <c r="B53" s="11">
        <v>9420</v>
      </c>
      <c r="C53" s="11">
        <v>9420</v>
      </c>
      <c r="D53" s="11">
        <v>9420</v>
      </c>
    </row>
    <row r="54" spans="1:4" s="8" customFormat="1" ht="15.75" customHeight="1">
      <c r="A54" s="128" t="s">
        <v>814</v>
      </c>
      <c r="B54" s="12"/>
      <c r="C54" s="12"/>
      <c r="D54" s="12"/>
    </row>
    <row r="55" spans="1:4" ht="15.75" customHeight="1">
      <c r="A55" s="224" t="s">
        <v>798</v>
      </c>
      <c r="B55" s="11"/>
      <c r="C55" s="11"/>
      <c r="D55" s="11"/>
    </row>
    <row r="56" spans="1:4" ht="15.75" customHeight="1">
      <c r="A56" s="224" t="s">
        <v>799</v>
      </c>
      <c r="B56" s="11"/>
      <c r="C56" s="11"/>
      <c r="D56" s="11"/>
    </row>
    <row r="57" spans="1:4" ht="15.75" customHeight="1">
      <c r="A57" s="224" t="s">
        <v>800</v>
      </c>
      <c r="B57" s="11"/>
      <c r="C57" s="11"/>
      <c r="D57" s="11"/>
    </row>
    <row r="58" spans="1:4" ht="15.75" customHeight="1">
      <c r="A58" s="224" t="s">
        <v>1319</v>
      </c>
      <c r="B58" s="11"/>
      <c r="C58" s="11"/>
      <c r="D58" s="11"/>
    </row>
    <row r="59" spans="1:4" ht="15.75" customHeight="1">
      <c r="A59" s="224" t="s">
        <v>1317</v>
      </c>
      <c r="B59" s="11"/>
      <c r="C59" s="11"/>
      <c r="D59" s="11"/>
    </row>
    <row r="60" spans="1:4" ht="15.75" customHeight="1">
      <c r="A60" s="224" t="s">
        <v>1318</v>
      </c>
      <c r="B60" s="11"/>
      <c r="C60" s="11"/>
      <c r="D60" s="11"/>
    </row>
    <row r="61" spans="1:4" s="8" customFormat="1" ht="15.75" customHeight="1">
      <c r="A61" s="128" t="s">
        <v>815</v>
      </c>
      <c r="B61" s="12"/>
      <c r="C61" s="12"/>
      <c r="D61" s="12"/>
    </row>
    <row r="62" spans="1:4" ht="15.75" customHeight="1">
      <c r="A62" s="224" t="s">
        <v>801</v>
      </c>
      <c r="B62" s="11"/>
      <c r="C62" s="11"/>
      <c r="D62" s="11"/>
    </row>
    <row r="63" spans="1:4" ht="15.75" customHeight="1">
      <c r="A63" s="224" t="s">
        <v>802</v>
      </c>
      <c r="B63" s="11"/>
      <c r="C63" s="11"/>
      <c r="D63" s="11"/>
    </row>
    <row r="64" spans="1:4" ht="15.75" customHeight="1">
      <c r="A64" s="224" t="s">
        <v>803</v>
      </c>
      <c r="B64" s="11"/>
      <c r="C64" s="11"/>
      <c r="D64" s="11"/>
    </row>
    <row r="65" spans="1:4" ht="15.75" customHeight="1">
      <c r="A65" s="224" t="s">
        <v>804</v>
      </c>
      <c r="B65" s="11"/>
      <c r="C65" s="11"/>
      <c r="D65" s="11"/>
    </row>
    <row r="66" spans="1:4" ht="15.75" customHeight="1">
      <c r="A66" s="224" t="s">
        <v>1320</v>
      </c>
      <c r="B66" s="11"/>
      <c r="C66" s="11"/>
      <c r="D66" s="11"/>
    </row>
    <row r="67" spans="1:4" ht="15.75" customHeight="1">
      <c r="A67" s="224" t="s">
        <v>1321</v>
      </c>
      <c r="B67" s="11"/>
      <c r="C67" s="11"/>
      <c r="D67" s="11"/>
    </row>
    <row r="68" spans="1:4" ht="15" customHeight="1">
      <c r="A68" s="39" t="s">
        <v>215</v>
      </c>
      <c r="B68" s="12">
        <f>B11+B17+B25+B29+B34+B37+B39+B47</f>
        <v>2439228</v>
      </c>
      <c r="C68" s="12">
        <f>C11+C17+C25+C29+C34+C37+C39+C47</f>
        <v>3294443</v>
      </c>
      <c r="D68" s="12">
        <f>D11+D17+D25+D29+D34+D37+D39+D47</f>
        <v>3667284</v>
      </c>
    </row>
    <row r="69" spans="1:4" ht="15" customHeight="1">
      <c r="A69" s="39"/>
      <c r="B69" s="12"/>
      <c r="C69" s="12"/>
      <c r="D69" s="12"/>
    </row>
    <row r="70" spans="1:4" ht="31.5">
      <c r="A70" s="6" t="s">
        <v>1328</v>
      </c>
      <c r="B70" s="6" t="s">
        <v>1647</v>
      </c>
      <c r="C70" s="6" t="s">
        <v>1648</v>
      </c>
      <c r="D70" s="6" t="s">
        <v>1649</v>
      </c>
    </row>
    <row r="71" ht="15.75">
      <c r="D71" s="340"/>
    </row>
    <row r="72" spans="1:4" ht="15.75">
      <c r="A72" s="22" t="s">
        <v>1414</v>
      </c>
      <c r="B72" s="9"/>
      <c r="C72" s="9"/>
      <c r="D72" s="181"/>
    </row>
    <row r="73" spans="1:4" ht="15.75">
      <c r="A73" s="36"/>
      <c r="B73" s="9"/>
      <c r="C73" s="9"/>
      <c r="D73" s="181"/>
    </row>
    <row r="74" spans="1:4" ht="15.75">
      <c r="A74" s="8" t="s">
        <v>104</v>
      </c>
      <c r="B74" s="9"/>
      <c r="C74" s="9"/>
      <c r="D74" s="181"/>
    </row>
    <row r="75" spans="1:4" ht="15.75">
      <c r="A75" s="1" t="s">
        <v>1415</v>
      </c>
      <c r="B75" s="9">
        <v>22674</v>
      </c>
      <c r="C75" s="9">
        <v>47522</v>
      </c>
      <c r="D75" s="181">
        <v>66400</v>
      </c>
    </row>
    <row r="76" spans="1:4" ht="15.75">
      <c r="A76" s="1" t="s">
        <v>1416</v>
      </c>
      <c r="B76" s="9">
        <v>137434</v>
      </c>
      <c r="C76" s="9">
        <v>98875</v>
      </c>
      <c r="D76" s="9">
        <v>1168014</v>
      </c>
    </row>
    <row r="77" spans="1:4" ht="15.75">
      <c r="A77" s="1" t="s">
        <v>1617</v>
      </c>
      <c r="B77" s="9"/>
      <c r="C77" s="9"/>
      <c r="D77" s="181"/>
    </row>
    <row r="78" spans="1:4" ht="15.75">
      <c r="A78" s="1" t="s">
        <v>1167</v>
      </c>
      <c r="B78" s="9">
        <v>4800</v>
      </c>
      <c r="C78" s="9">
        <v>7543</v>
      </c>
      <c r="D78" s="181">
        <v>13464</v>
      </c>
    </row>
    <row r="79" spans="1:4" ht="15.75">
      <c r="A79" s="1" t="s">
        <v>1166</v>
      </c>
      <c r="B79" s="9">
        <v>10760</v>
      </c>
      <c r="C79" s="9">
        <v>2210</v>
      </c>
      <c r="D79" s="181">
        <v>2250</v>
      </c>
    </row>
    <row r="80" spans="1:4" ht="15.75">
      <c r="A80" s="1" t="s">
        <v>1500</v>
      </c>
      <c r="B80" s="9">
        <v>1600</v>
      </c>
      <c r="C80" s="9">
        <v>4000</v>
      </c>
      <c r="D80" s="181">
        <v>10600</v>
      </c>
    </row>
    <row r="81" spans="1:4" ht="15.75">
      <c r="A81" s="1" t="s">
        <v>367</v>
      </c>
      <c r="B81" s="9"/>
      <c r="C81" s="9"/>
      <c r="D81" s="181"/>
    </row>
    <row r="82" spans="1:4" ht="15.75">
      <c r="A82" s="8" t="s">
        <v>105</v>
      </c>
      <c r="B82" s="13">
        <f>SUM(B75:B81)</f>
        <v>177268</v>
      </c>
      <c r="C82" s="13">
        <f>SUM(C75:C81)</f>
        <v>160150</v>
      </c>
      <c r="D82" s="187">
        <f>SUM(D75:D81)</f>
        <v>1260728</v>
      </c>
    </row>
    <row r="83" spans="1:4" ht="15.75">
      <c r="A83" s="8"/>
      <c r="B83" s="13"/>
      <c r="C83" s="13"/>
      <c r="D83" s="187"/>
    </row>
    <row r="84" spans="1:4" ht="15.75">
      <c r="A84" s="8" t="s">
        <v>106</v>
      </c>
      <c r="B84" s="9"/>
      <c r="C84" s="9"/>
      <c r="D84" s="181"/>
    </row>
    <row r="85" spans="1:4" ht="15.75">
      <c r="A85" s="1" t="s">
        <v>1417</v>
      </c>
      <c r="B85" s="9">
        <v>921076</v>
      </c>
      <c r="C85" s="9">
        <v>894231</v>
      </c>
      <c r="D85" s="181">
        <v>898531</v>
      </c>
    </row>
    <row r="86" spans="1:4" ht="15.75">
      <c r="A86" s="1" t="s">
        <v>1418</v>
      </c>
      <c r="B86" s="9">
        <v>264082</v>
      </c>
      <c r="C86" s="9">
        <v>242254</v>
      </c>
      <c r="D86" s="181">
        <v>216239</v>
      </c>
    </row>
    <row r="87" spans="1:4" ht="15.75">
      <c r="A87" s="17" t="s">
        <v>1903</v>
      </c>
      <c r="B87" s="9">
        <v>456510</v>
      </c>
      <c r="C87" s="9">
        <v>511949</v>
      </c>
      <c r="D87" s="181">
        <v>572200</v>
      </c>
    </row>
    <row r="88" spans="1:4" ht="15.75">
      <c r="A88" s="1" t="s">
        <v>1419</v>
      </c>
      <c r="B88" s="9">
        <v>49079</v>
      </c>
      <c r="C88" s="9">
        <v>50091</v>
      </c>
      <c r="D88" s="181">
        <v>43821</v>
      </c>
    </row>
    <row r="89" spans="1:4" ht="15.75">
      <c r="A89" s="1" t="s">
        <v>1420</v>
      </c>
      <c r="B89" s="9">
        <v>82280</v>
      </c>
      <c r="C89" s="9">
        <v>91796</v>
      </c>
      <c r="D89" s="181">
        <v>77955</v>
      </c>
    </row>
    <row r="90" spans="1:4" ht="15.75">
      <c r="A90" s="1" t="s">
        <v>1421</v>
      </c>
      <c r="B90" s="9">
        <v>2439</v>
      </c>
      <c r="C90" s="9">
        <v>2182</v>
      </c>
      <c r="D90" s="181">
        <v>2500</v>
      </c>
    </row>
    <row r="91" spans="1:4" ht="15.75">
      <c r="A91" s="1" t="s">
        <v>1422</v>
      </c>
      <c r="B91" s="9">
        <v>30809</v>
      </c>
      <c r="C91" s="9">
        <v>35406</v>
      </c>
      <c r="D91" s="181">
        <v>35147</v>
      </c>
    </row>
    <row r="92" spans="1:4" ht="15.75">
      <c r="A92" s="8" t="s">
        <v>159</v>
      </c>
      <c r="B92" s="13">
        <f>SUM(B85:B91)</f>
        <v>1806275</v>
      </c>
      <c r="C92" s="13">
        <f>SUM(C85:C91)</f>
        <v>1827909</v>
      </c>
      <c r="D92" s="187">
        <f>SUM(D85:D91)</f>
        <v>1846393</v>
      </c>
    </row>
    <row r="93" spans="1:4" ht="15.75">
      <c r="A93" s="8" t="s">
        <v>1423</v>
      </c>
      <c r="B93" s="13">
        <f>B82+B92</f>
        <v>1983543</v>
      </c>
      <c r="C93" s="13">
        <f>C82+C92</f>
        <v>1988059</v>
      </c>
      <c r="D93" s="187">
        <f>D82+D92</f>
        <v>3107121</v>
      </c>
    </row>
    <row r="94" spans="1:4" ht="15.75">
      <c r="A94" s="8"/>
      <c r="B94" s="13"/>
      <c r="C94" s="13"/>
      <c r="D94" s="187"/>
    </row>
    <row r="95" spans="1:4" ht="15.75">
      <c r="A95" s="8" t="s">
        <v>168</v>
      </c>
      <c r="B95" s="9"/>
      <c r="C95" s="9"/>
      <c r="D95" s="181"/>
    </row>
    <row r="96" spans="1:4" ht="15.75">
      <c r="A96" s="1" t="s">
        <v>1623</v>
      </c>
      <c r="B96" s="9"/>
      <c r="C96" s="9"/>
      <c r="D96" s="181"/>
    </row>
    <row r="97" spans="1:4" ht="15.75">
      <c r="A97" s="1" t="s">
        <v>1057</v>
      </c>
      <c r="B97" s="9">
        <v>37500</v>
      </c>
      <c r="C97" s="9">
        <v>37500</v>
      </c>
      <c r="D97" s="181">
        <v>37500</v>
      </c>
    </row>
    <row r="98" spans="1:4" ht="15.75">
      <c r="A98" s="1" t="s">
        <v>1058</v>
      </c>
      <c r="B98" s="9"/>
      <c r="C98" s="9">
        <v>800000</v>
      </c>
      <c r="D98" s="181"/>
    </row>
    <row r="99" spans="1:4" ht="15.75">
      <c r="A99" s="8" t="s">
        <v>618</v>
      </c>
      <c r="B99" s="13">
        <f>SUM(B97:B98)</f>
        <v>37500</v>
      </c>
      <c r="C99" s="13">
        <f>SUM(C97:C98)</f>
        <v>837500</v>
      </c>
      <c r="D99" s="187">
        <f>SUM(D97:D98)</f>
        <v>37500</v>
      </c>
    </row>
    <row r="100" spans="1:4" ht="15.75">
      <c r="A100" s="8"/>
      <c r="B100" s="13"/>
      <c r="C100" s="13"/>
      <c r="D100" s="187"/>
    </row>
    <row r="101" spans="1:4" ht="15.75">
      <c r="A101" s="8" t="s">
        <v>1216</v>
      </c>
      <c r="B101" s="13"/>
      <c r="C101" s="13"/>
      <c r="D101" s="187">
        <v>522663</v>
      </c>
    </row>
    <row r="102" spans="1:4" ht="15.75">
      <c r="A102" s="8"/>
      <c r="B102" s="13"/>
      <c r="C102" s="13"/>
      <c r="D102" s="187"/>
    </row>
    <row r="103" spans="1:4" ht="15.75">
      <c r="A103" s="8" t="s">
        <v>1424</v>
      </c>
      <c r="B103" s="13">
        <f>B93+B98+B101+B97</f>
        <v>2021043</v>
      </c>
      <c r="C103" s="13">
        <f>C93+C98+C101+C97</f>
        <v>2825559</v>
      </c>
      <c r="D103" s="187">
        <f>D93+D98+D101+D97</f>
        <v>3667284</v>
      </c>
    </row>
  </sheetData>
  <mergeCells count="10">
    <mergeCell ref="C1:D1"/>
    <mergeCell ref="A2:D2"/>
    <mergeCell ref="A3:D3"/>
    <mergeCell ref="A4:D4"/>
    <mergeCell ref="A5:D5"/>
    <mergeCell ref="A6:D6"/>
    <mergeCell ref="A8:A9"/>
    <mergeCell ref="B8:B9"/>
    <mergeCell ref="C8:C9"/>
    <mergeCell ref="D8:D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L855"/>
  <sheetViews>
    <sheetView workbookViewId="0" topLeftCell="A1">
      <selection activeCell="A4" sqref="A4:J4"/>
    </sheetView>
  </sheetViews>
  <sheetFormatPr defaultColWidth="9.140625" defaultRowHeight="12.75"/>
  <cols>
    <col min="1" max="1" width="36.7109375" style="17" customWidth="1"/>
    <col min="2" max="2" width="8.421875" style="17" customWidth="1"/>
    <col min="3" max="3" width="10.140625" style="17" customWidth="1"/>
    <col min="4" max="4" width="10.28125" style="17" customWidth="1"/>
    <col min="5" max="5" width="9.8515625" style="17" customWidth="1"/>
    <col min="6" max="6" width="10.8515625" style="17" customWidth="1"/>
    <col min="7" max="7" width="12.7109375" style="17" customWidth="1"/>
    <col min="8" max="8" width="10.57421875" style="17" customWidth="1"/>
    <col min="9" max="9" width="9.140625" style="17" customWidth="1"/>
    <col min="10" max="10" width="10.7109375" style="17" customWidth="1"/>
    <col min="11" max="16384" width="9.140625" style="17" customWidth="1"/>
  </cols>
  <sheetData>
    <row r="1" spans="9:10" ht="15.75">
      <c r="I1" s="580" t="s">
        <v>828</v>
      </c>
      <c r="J1" s="520"/>
    </row>
    <row r="2" spans="1:10" ht="12.75">
      <c r="A2" s="496" t="s">
        <v>1741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ht="12.75">
      <c r="A3" s="496" t="s">
        <v>921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" ht="12.75">
      <c r="A4" s="496" t="s">
        <v>1221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ht="12.75">
      <c r="A5" s="496" t="s">
        <v>1327</v>
      </c>
      <c r="B5" s="496"/>
      <c r="C5" s="496"/>
      <c r="D5" s="496"/>
      <c r="E5" s="496"/>
      <c r="F5" s="496"/>
      <c r="G5" s="496"/>
      <c r="H5" s="496"/>
      <c r="I5" s="496"/>
      <c r="J5" s="496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s="89" customFormat="1" ht="63.75" customHeight="1">
      <c r="A7" s="170" t="s">
        <v>1328</v>
      </c>
      <c r="B7" s="7" t="s">
        <v>829</v>
      </c>
      <c r="C7" s="171" t="s">
        <v>830</v>
      </c>
      <c r="D7" s="7" t="s">
        <v>831</v>
      </c>
      <c r="E7" s="41" t="s">
        <v>832</v>
      </c>
      <c r="F7" s="41" t="s">
        <v>833</v>
      </c>
      <c r="G7" s="7" t="s">
        <v>834</v>
      </c>
      <c r="H7" s="172" t="s">
        <v>1275</v>
      </c>
      <c r="I7" s="7" t="s">
        <v>1276</v>
      </c>
      <c r="J7" s="57" t="s">
        <v>1201</v>
      </c>
    </row>
    <row r="8" spans="1:12" s="89" customFormat="1" ht="12.75" customHeight="1">
      <c r="A8" s="173" t="s">
        <v>1256</v>
      </c>
      <c r="B8" s="78"/>
      <c r="C8" s="78"/>
      <c r="D8" s="78"/>
      <c r="E8" s="78"/>
      <c r="F8" s="78"/>
      <c r="G8" s="78"/>
      <c r="H8" s="78"/>
      <c r="I8" s="78"/>
      <c r="J8" s="78"/>
      <c r="K8" s="122"/>
      <c r="L8" s="174"/>
    </row>
    <row r="9" spans="1:12" ht="12.75" customHeight="1">
      <c r="A9" s="61" t="s">
        <v>897</v>
      </c>
      <c r="B9" s="62">
        <v>7920</v>
      </c>
      <c r="C9" s="62">
        <v>2173</v>
      </c>
      <c r="D9" s="62"/>
      <c r="E9" s="62">
        <f>SUM(B9:D9)</f>
        <v>10093</v>
      </c>
      <c r="F9" s="62">
        <v>2309</v>
      </c>
      <c r="G9" s="62">
        <v>13000</v>
      </c>
      <c r="H9" s="62"/>
      <c r="I9" s="62"/>
      <c r="J9" s="63">
        <f>SUM(E9:I9)</f>
        <v>25402</v>
      </c>
      <c r="K9" s="123"/>
      <c r="L9" s="175"/>
    </row>
    <row r="10" spans="1:12" ht="12.75" customHeight="1">
      <c r="A10" s="61" t="s">
        <v>1811</v>
      </c>
      <c r="B10" s="62">
        <v>3486</v>
      </c>
      <c r="C10" s="17">
        <v>1445</v>
      </c>
      <c r="D10" s="62"/>
      <c r="E10" s="62">
        <f aca="true" t="shared" si="0" ref="E10:E27">SUM(B10:D10)</f>
        <v>4931</v>
      </c>
      <c r="F10" s="62">
        <v>1098</v>
      </c>
      <c r="G10" s="62">
        <v>9099</v>
      </c>
      <c r="H10" s="62"/>
      <c r="I10" s="62"/>
      <c r="J10" s="63">
        <f aca="true" t="shared" si="1" ref="J10:J28">SUM(E10:I10)</f>
        <v>15128</v>
      </c>
      <c r="K10" s="123"/>
      <c r="L10" s="175"/>
    </row>
    <row r="11" spans="1:12" ht="12.75" customHeight="1">
      <c r="A11" s="61" t="s">
        <v>1812</v>
      </c>
      <c r="B11" s="62">
        <v>11206</v>
      </c>
      <c r="C11" s="62">
        <v>4647</v>
      </c>
      <c r="D11" s="62"/>
      <c r="E11" s="62">
        <f>SUM(B11:D11)</f>
        <v>15853</v>
      </c>
      <c r="F11" s="62">
        <v>3530</v>
      </c>
      <c r="G11" s="62">
        <v>29237</v>
      </c>
      <c r="H11" s="62"/>
      <c r="I11" s="62"/>
      <c r="J11" s="63">
        <f t="shared" si="1"/>
        <v>48620</v>
      </c>
      <c r="K11" s="123"/>
      <c r="L11" s="175"/>
    </row>
    <row r="12" spans="1:12" ht="12.75" customHeight="1">
      <c r="A12" s="61" t="s">
        <v>898</v>
      </c>
      <c r="B12" s="62">
        <v>996</v>
      </c>
      <c r="C12" s="62">
        <v>412</v>
      </c>
      <c r="D12" s="62"/>
      <c r="E12" s="62">
        <f t="shared" si="0"/>
        <v>1408</v>
      </c>
      <c r="F12" s="62">
        <v>313</v>
      </c>
      <c r="G12" s="62">
        <v>2600</v>
      </c>
      <c r="H12" s="62"/>
      <c r="I12" s="62"/>
      <c r="J12" s="63">
        <f t="shared" si="1"/>
        <v>4321</v>
      </c>
      <c r="K12" s="123"/>
      <c r="L12" s="175"/>
    </row>
    <row r="13" spans="1:12" ht="12.75" customHeight="1">
      <c r="A13" s="61" t="s">
        <v>899</v>
      </c>
      <c r="B13" s="62">
        <v>8965</v>
      </c>
      <c r="C13" s="62">
        <v>3717</v>
      </c>
      <c r="D13" s="62"/>
      <c r="E13" s="62">
        <f t="shared" si="0"/>
        <v>12682</v>
      </c>
      <c r="F13" s="62">
        <v>2824</v>
      </c>
      <c r="G13" s="62">
        <v>23394</v>
      </c>
      <c r="H13" s="62"/>
      <c r="I13" s="62"/>
      <c r="J13" s="63">
        <f t="shared" si="1"/>
        <v>38900</v>
      </c>
      <c r="K13" s="123"/>
      <c r="L13" s="175"/>
    </row>
    <row r="14" spans="1:12" ht="12.75" customHeight="1">
      <c r="A14" s="61" t="s">
        <v>900</v>
      </c>
      <c r="B14" s="62">
        <v>249</v>
      </c>
      <c r="C14" s="62">
        <v>104</v>
      </c>
      <c r="D14" s="62"/>
      <c r="E14" s="62">
        <f t="shared" si="0"/>
        <v>353</v>
      </c>
      <c r="F14" s="62">
        <v>78</v>
      </c>
      <c r="G14" s="62">
        <v>651</v>
      </c>
      <c r="H14" s="62"/>
      <c r="I14" s="62"/>
      <c r="J14" s="63">
        <f t="shared" si="1"/>
        <v>1082</v>
      </c>
      <c r="K14" s="123"/>
      <c r="L14" s="175"/>
    </row>
    <row r="15" spans="1:12" ht="12.75" customHeight="1">
      <c r="A15" s="61" t="s">
        <v>901</v>
      </c>
      <c r="B15" s="62">
        <v>17547</v>
      </c>
      <c r="C15" s="62">
        <v>6803</v>
      </c>
      <c r="D15" s="62"/>
      <c r="E15" s="62">
        <f t="shared" si="0"/>
        <v>24350</v>
      </c>
      <c r="F15" s="62">
        <v>5546</v>
      </c>
      <c r="G15" s="62">
        <v>2080</v>
      </c>
      <c r="H15" s="62"/>
      <c r="I15" s="62"/>
      <c r="J15" s="63">
        <f t="shared" si="1"/>
        <v>31976</v>
      </c>
      <c r="K15" s="123"/>
      <c r="L15" s="175"/>
    </row>
    <row r="16" spans="1:12" ht="12.75" customHeight="1">
      <c r="A16" s="61" t="s">
        <v>902</v>
      </c>
      <c r="B16" s="62">
        <v>4943</v>
      </c>
      <c r="C16" s="62">
        <v>2278</v>
      </c>
      <c r="D16" s="62"/>
      <c r="E16" s="62">
        <f t="shared" si="0"/>
        <v>7221</v>
      </c>
      <c r="F16" s="62">
        <v>1597</v>
      </c>
      <c r="G16" s="62">
        <v>2226</v>
      </c>
      <c r="H16" s="62"/>
      <c r="I16" s="62"/>
      <c r="J16" s="63">
        <f t="shared" si="1"/>
        <v>11044</v>
      </c>
      <c r="K16" s="123"/>
      <c r="L16" s="175"/>
    </row>
    <row r="17" spans="1:12" ht="12.75" customHeight="1">
      <c r="A17" s="61" t="s">
        <v>903</v>
      </c>
      <c r="B17" s="62">
        <v>26258</v>
      </c>
      <c r="C17" s="62">
        <v>10991</v>
      </c>
      <c r="D17" s="62">
        <v>227</v>
      </c>
      <c r="E17" s="62">
        <f t="shared" si="0"/>
        <v>37476</v>
      </c>
      <c r="F17" s="62">
        <v>8341</v>
      </c>
      <c r="G17" s="62">
        <v>22434</v>
      </c>
      <c r="H17" s="62"/>
      <c r="I17" s="62"/>
      <c r="J17" s="63">
        <f t="shared" si="1"/>
        <v>68251</v>
      </c>
      <c r="K17" s="123"/>
      <c r="L17" s="175"/>
    </row>
    <row r="18" spans="1:12" ht="12.75" customHeight="1">
      <c r="A18" s="61" t="s">
        <v>922</v>
      </c>
      <c r="B18" s="62">
        <v>7549</v>
      </c>
      <c r="C18" s="62">
        <v>2261</v>
      </c>
      <c r="D18" s="62"/>
      <c r="E18" s="62">
        <f t="shared" si="0"/>
        <v>9810</v>
      </c>
      <c r="F18" s="62">
        <v>2334</v>
      </c>
      <c r="G18" s="62">
        <v>2312</v>
      </c>
      <c r="H18" s="62"/>
      <c r="I18" s="62"/>
      <c r="J18" s="63">
        <f t="shared" si="1"/>
        <v>14456</v>
      </c>
      <c r="K18" s="123"/>
      <c r="L18" s="175"/>
    </row>
    <row r="19" spans="1:12" ht="12.75" customHeight="1">
      <c r="A19" s="61" t="s">
        <v>923</v>
      </c>
      <c r="B19" s="62">
        <v>10714</v>
      </c>
      <c r="C19" s="62">
        <v>3209</v>
      </c>
      <c r="D19" s="62"/>
      <c r="E19" s="62">
        <f t="shared" si="0"/>
        <v>13923</v>
      </c>
      <c r="F19" s="62">
        <v>3312</v>
      </c>
      <c r="G19" s="62">
        <v>3277</v>
      </c>
      <c r="H19" s="62"/>
      <c r="I19" s="62"/>
      <c r="J19" s="63">
        <f t="shared" si="1"/>
        <v>20512</v>
      </c>
      <c r="K19" s="123"/>
      <c r="L19" s="175"/>
    </row>
    <row r="20" spans="1:12" ht="12.75" customHeight="1">
      <c r="A20" s="61" t="s">
        <v>905</v>
      </c>
      <c r="B20" s="62"/>
      <c r="C20" s="62"/>
      <c r="D20" s="62"/>
      <c r="E20" s="62">
        <f t="shared" si="0"/>
        <v>0</v>
      </c>
      <c r="F20" s="62"/>
      <c r="G20" s="62">
        <v>1816</v>
      </c>
      <c r="H20" s="62"/>
      <c r="I20" s="62"/>
      <c r="J20" s="63">
        <f t="shared" si="1"/>
        <v>1816</v>
      </c>
      <c r="K20" s="123"/>
      <c r="L20" s="175"/>
    </row>
    <row r="21" spans="1:12" ht="12.75" customHeight="1">
      <c r="A21" s="61" t="s">
        <v>906</v>
      </c>
      <c r="B21" s="62">
        <v>3588</v>
      </c>
      <c r="C21" s="62">
        <v>3240</v>
      </c>
      <c r="D21" s="62">
        <v>3384</v>
      </c>
      <c r="E21" s="62">
        <f t="shared" si="0"/>
        <v>10212</v>
      </c>
      <c r="F21" s="62">
        <v>2521</v>
      </c>
      <c r="G21" s="62">
        <v>22728</v>
      </c>
      <c r="H21" s="62"/>
      <c r="I21" s="62"/>
      <c r="J21" s="63">
        <f t="shared" si="1"/>
        <v>35461</v>
      </c>
      <c r="K21" s="123"/>
      <c r="L21" s="175"/>
    </row>
    <row r="22" spans="1:12" ht="12.75" customHeight="1">
      <c r="A22" s="61" t="s">
        <v>907</v>
      </c>
      <c r="B22" s="62"/>
      <c r="C22" s="62"/>
      <c r="D22" s="62"/>
      <c r="E22" s="62">
        <f t="shared" si="0"/>
        <v>0</v>
      </c>
      <c r="F22" s="62"/>
      <c r="G22" s="62">
        <v>1112</v>
      </c>
      <c r="H22" s="62"/>
      <c r="I22" s="62"/>
      <c r="J22" s="63">
        <f t="shared" si="1"/>
        <v>1112</v>
      </c>
      <c r="K22" s="123"/>
      <c r="L22" s="175"/>
    </row>
    <row r="23" spans="1:12" ht="12.75" customHeight="1">
      <c r="A23" s="61" t="s">
        <v>908</v>
      </c>
      <c r="B23" s="62"/>
      <c r="C23" s="62"/>
      <c r="D23" s="62">
        <v>361</v>
      </c>
      <c r="E23" s="62">
        <f t="shared" si="0"/>
        <v>361</v>
      </c>
      <c r="F23" s="62">
        <v>97</v>
      </c>
      <c r="G23" s="62"/>
      <c r="H23" s="62"/>
      <c r="I23" s="62"/>
      <c r="J23" s="63">
        <f t="shared" si="1"/>
        <v>458</v>
      </c>
      <c r="K23" s="123"/>
      <c r="L23" s="175"/>
    </row>
    <row r="24" spans="1:12" ht="12.75" customHeight="1">
      <c r="A24" s="61" t="s">
        <v>924</v>
      </c>
      <c r="B24" s="62">
        <v>4384</v>
      </c>
      <c r="C24" s="62">
        <v>1313</v>
      </c>
      <c r="D24" s="62"/>
      <c r="E24" s="62">
        <f t="shared" si="0"/>
        <v>5697</v>
      </c>
      <c r="F24" s="62">
        <v>1355</v>
      </c>
      <c r="G24" s="62">
        <v>1344</v>
      </c>
      <c r="H24" s="62"/>
      <c r="I24" s="62"/>
      <c r="J24" s="63">
        <f t="shared" si="1"/>
        <v>8396</v>
      </c>
      <c r="K24" s="123"/>
      <c r="L24" s="175"/>
    </row>
    <row r="25" spans="1:12" ht="12.75" customHeight="1">
      <c r="A25" s="61" t="s">
        <v>925</v>
      </c>
      <c r="B25" s="62">
        <v>880</v>
      </c>
      <c r="C25" s="62">
        <v>98</v>
      </c>
      <c r="D25" s="62"/>
      <c r="E25" s="62">
        <f t="shared" si="0"/>
        <v>978</v>
      </c>
      <c r="F25" s="62">
        <v>264</v>
      </c>
      <c r="G25" s="62">
        <v>35</v>
      </c>
      <c r="H25" s="62"/>
      <c r="I25" s="62"/>
      <c r="J25" s="63">
        <f t="shared" si="1"/>
        <v>1277</v>
      </c>
      <c r="K25" s="123"/>
      <c r="L25" s="175"/>
    </row>
    <row r="26" spans="1:12" ht="12.75" customHeight="1">
      <c r="A26" s="61" t="s">
        <v>926</v>
      </c>
      <c r="B26" s="62">
        <v>1704</v>
      </c>
      <c r="C26" s="62">
        <v>510</v>
      </c>
      <c r="D26" s="62"/>
      <c r="E26" s="62">
        <f t="shared" si="0"/>
        <v>2214</v>
      </c>
      <c r="F26" s="62">
        <v>526</v>
      </c>
      <c r="G26" s="62">
        <v>524</v>
      </c>
      <c r="H26" s="62"/>
      <c r="I26" s="62"/>
      <c r="J26" s="63">
        <f t="shared" si="1"/>
        <v>3264</v>
      </c>
      <c r="K26" s="123"/>
      <c r="L26" s="175"/>
    </row>
    <row r="27" spans="1:12" ht="12.75" customHeight="1">
      <c r="A27" s="61" t="s">
        <v>909</v>
      </c>
      <c r="B27" s="62">
        <v>1072</v>
      </c>
      <c r="C27" s="62">
        <v>437</v>
      </c>
      <c r="D27" s="62">
        <v>120</v>
      </c>
      <c r="E27" s="62">
        <f t="shared" si="0"/>
        <v>1629</v>
      </c>
      <c r="F27" s="62">
        <v>369</v>
      </c>
      <c r="G27" s="62">
        <v>1032</v>
      </c>
      <c r="H27" s="62"/>
      <c r="I27" s="62"/>
      <c r="J27" s="63">
        <f t="shared" si="1"/>
        <v>3030</v>
      </c>
      <c r="K27" s="123"/>
      <c r="L27" s="175"/>
    </row>
    <row r="28" spans="1:12" ht="12.75" customHeight="1">
      <c r="A28" s="64" t="s">
        <v>202</v>
      </c>
      <c r="B28" s="63">
        <f aca="true" t="shared" si="2" ref="B28:G28">SUM(B9:B27)</f>
        <v>111461</v>
      </c>
      <c r="C28" s="63">
        <f t="shared" si="2"/>
        <v>43638</v>
      </c>
      <c r="D28" s="63">
        <f t="shared" si="2"/>
        <v>4092</v>
      </c>
      <c r="E28" s="63">
        <f t="shared" si="2"/>
        <v>159191</v>
      </c>
      <c r="F28" s="63">
        <f t="shared" si="2"/>
        <v>36414</v>
      </c>
      <c r="G28" s="63">
        <f t="shared" si="2"/>
        <v>138901</v>
      </c>
      <c r="H28" s="63">
        <v>0</v>
      </c>
      <c r="I28" s="63">
        <v>0</v>
      </c>
      <c r="J28" s="63">
        <f t="shared" si="1"/>
        <v>334506</v>
      </c>
      <c r="K28" s="123"/>
      <c r="L28" s="175"/>
    </row>
    <row r="29" spans="1:12" ht="12.75" customHeight="1">
      <c r="A29" s="64"/>
      <c r="B29" s="63"/>
      <c r="C29" s="63"/>
      <c r="D29" s="63"/>
      <c r="E29" s="63"/>
      <c r="F29" s="63"/>
      <c r="G29" s="63"/>
      <c r="H29" s="63"/>
      <c r="I29" s="63"/>
      <c r="J29" s="63"/>
      <c r="K29" s="123"/>
      <c r="L29" s="175"/>
    </row>
    <row r="30" spans="1:12" ht="12.75" customHeight="1">
      <c r="A30" s="64" t="s">
        <v>1257</v>
      </c>
      <c r="B30" s="62"/>
      <c r="C30" s="62"/>
      <c r="D30" s="62"/>
      <c r="E30" s="62"/>
      <c r="F30" s="62"/>
      <c r="G30" s="62"/>
      <c r="H30" s="62"/>
      <c r="I30" s="62"/>
      <c r="J30" s="63"/>
      <c r="K30" s="123"/>
      <c r="L30" s="175"/>
    </row>
    <row r="31" spans="1:12" ht="12.75" customHeight="1">
      <c r="A31" s="61" t="s">
        <v>927</v>
      </c>
      <c r="B31" s="62">
        <v>2191</v>
      </c>
      <c r="C31" s="62">
        <v>1507</v>
      </c>
      <c r="D31" s="62"/>
      <c r="E31" s="62">
        <f>SUM(B31:D31)</f>
        <v>3698</v>
      </c>
      <c r="F31" s="62">
        <v>902</v>
      </c>
      <c r="G31" s="62">
        <v>1521</v>
      </c>
      <c r="H31" s="62"/>
      <c r="I31" s="62"/>
      <c r="J31" s="63">
        <f>SUM(E31:I31)</f>
        <v>6121</v>
      </c>
      <c r="K31" s="176"/>
      <c r="L31" s="175"/>
    </row>
    <row r="32" spans="1:12" ht="12.75" customHeight="1">
      <c r="A32" s="61" t="s">
        <v>912</v>
      </c>
      <c r="B32" s="62">
        <v>64324</v>
      </c>
      <c r="C32" s="62">
        <v>20974</v>
      </c>
      <c r="D32" s="62">
        <v>2547</v>
      </c>
      <c r="E32" s="62">
        <f>SUM(B32:D32)</f>
        <v>87845</v>
      </c>
      <c r="F32" s="62">
        <v>21065</v>
      </c>
      <c r="G32" s="62">
        <v>13101</v>
      </c>
      <c r="H32" s="62"/>
      <c r="I32" s="62">
        <v>1200</v>
      </c>
      <c r="J32" s="63">
        <f>SUM(E32:I32)</f>
        <v>123211</v>
      </c>
      <c r="K32" s="123"/>
      <c r="L32" s="175"/>
    </row>
    <row r="33" spans="1:12" ht="12.75" customHeight="1">
      <c r="A33" s="61" t="s">
        <v>913</v>
      </c>
      <c r="B33" s="62"/>
      <c r="C33" s="62"/>
      <c r="D33" s="62">
        <v>1545</v>
      </c>
      <c r="E33" s="62">
        <f>SUM(B33:D33)</f>
        <v>1545</v>
      </c>
      <c r="F33" s="62">
        <v>417</v>
      </c>
      <c r="G33" s="62">
        <v>505</v>
      </c>
      <c r="H33" s="62"/>
      <c r="I33" s="62"/>
      <c r="J33" s="63">
        <f>SUM(E33:I33)</f>
        <v>2467</v>
      </c>
      <c r="K33" s="123"/>
      <c r="L33" s="175"/>
    </row>
    <row r="34" spans="1:12" ht="12.75" customHeight="1">
      <c r="A34" s="61" t="s">
        <v>918</v>
      </c>
      <c r="B34" s="62">
        <v>2293</v>
      </c>
      <c r="C34" s="62">
        <v>582</v>
      </c>
      <c r="D34" s="62"/>
      <c r="E34" s="62">
        <f>SUM(B34:D34)</f>
        <v>2875</v>
      </c>
      <c r="F34" s="62">
        <v>665</v>
      </c>
      <c r="G34" s="62">
        <v>700</v>
      </c>
      <c r="H34" s="62"/>
      <c r="I34" s="62"/>
      <c r="J34" s="63">
        <f>SUM(E34:I34)</f>
        <v>4240</v>
      </c>
      <c r="K34" s="123"/>
      <c r="L34" s="175"/>
    </row>
    <row r="35" spans="1:12" ht="12.75" customHeight="1">
      <c r="A35" s="64" t="s">
        <v>187</v>
      </c>
      <c r="B35" s="63">
        <f>SUM(B31:B34)</f>
        <v>68808</v>
      </c>
      <c r="C35" s="63">
        <f aca="true" t="shared" si="3" ref="C35:J35">SUM(C31:C34)</f>
        <v>23063</v>
      </c>
      <c r="D35" s="63">
        <f t="shared" si="3"/>
        <v>4092</v>
      </c>
      <c r="E35" s="63">
        <f t="shared" si="3"/>
        <v>95963</v>
      </c>
      <c r="F35" s="63">
        <f t="shared" si="3"/>
        <v>23049</v>
      </c>
      <c r="G35" s="63">
        <f t="shared" si="3"/>
        <v>15827</v>
      </c>
      <c r="H35" s="63">
        <f t="shared" si="3"/>
        <v>0</v>
      </c>
      <c r="I35" s="63">
        <f t="shared" si="3"/>
        <v>1200</v>
      </c>
      <c r="J35" s="63">
        <f t="shared" si="3"/>
        <v>136039</v>
      </c>
      <c r="K35" s="123"/>
      <c r="L35" s="175"/>
    </row>
    <row r="36" spans="1:12" ht="13.5" customHeight="1">
      <c r="A36" s="64"/>
      <c r="B36" s="63"/>
      <c r="C36" s="63"/>
      <c r="D36" s="63"/>
      <c r="E36" s="63"/>
      <c r="F36" s="63"/>
      <c r="G36" s="63"/>
      <c r="H36" s="63"/>
      <c r="I36" s="63"/>
      <c r="J36" s="63"/>
      <c r="K36" s="123"/>
      <c r="L36" s="175"/>
    </row>
    <row r="37" spans="1:12" s="89" customFormat="1" ht="12.75" customHeight="1">
      <c r="A37" s="64" t="s">
        <v>891</v>
      </c>
      <c r="B37" s="63"/>
      <c r="C37" s="63"/>
      <c r="D37" s="63"/>
      <c r="E37" s="63"/>
      <c r="F37" s="63"/>
      <c r="G37" s="63"/>
      <c r="H37" s="63"/>
      <c r="I37" s="63"/>
      <c r="J37" s="63"/>
      <c r="K37" s="122"/>
      <c r="L37" s="174"/>
    </row>
    <row r="38" spans="1:12" ht="12.75" customHeight="1">
      <c r="A38" s="61" t="s">
        <v>928</v>
      </c>
      <c r="B38" s="62">
        <v>30569</v>
      </c>
      <c r="C38" s="62">
        <v>8305</v>
      </c>
      <c r="D38" s="62"/>
      <c r="E38" s="62">
        <f>SUM(B38:D38)</f>
        <v>38874</v>
      </c>
      <c r="F38" s="62">
        <v>9295</v>
      </c>
      <c r="G38" s="62">
        <v>16165</v>
      </c>
      <c r="H38" s="62"/>
      <c r="I38" s="62">
        <v>650</v>
      </c>
      <c r="J38" s="63">
        <f>SUM(E38:I38)</f>
        <v>64984</v>
      </c>
      <c r="K38" s="123"/>
      <c r="L38" s="175"/>
    </row>
    <row r="39" spans="1:12" ht="12.75" customHeight="1">
      <c r="A39" s="61" t="s">
        <v>929</v>
      </c>
      <c r="B39" s="62">
        <v>2286</v>
      </c>
      <c r="C39" s="62">
        <v>458</v>
      </c>
      <c r="D39" s="62"/>
      <c r="E39" s="62">
        <f aca="true" t="shared" si="4" ref="E39:E46">SUM(B39:D39)</f>
        <v>2744</v>
      </c>
      <c r="F39" s="62">
        <v>663</v>
      </c>
      <c r="G39" s="62">
        <v>73</v>
      </c>
      <c r="H39" s="62"/>
      <c r="I39" s="62"/>
      <c r="J39" s="63">
        <f aca="true" t="shared" si="5" ref="J39:J46">SUM(E39:I39)</f>
        <v>3480</v>
      </c>
      <c r="K39" s="123"/>
      <c r="L39" s="175"/>
    </row>
    <row r="40" spans="1:12" ht="12.75" customHeight="1">
      <c r="A40" s="61" t="s">
        <v>930</v>
      </c>
      <c r="B40" s="62">
        <v>52076</v>
      </c>
      <c r="C40" s="62">
        <v>13149</v>
      </c>
      <c r="D40" s="62"/>
      <c r="E40" s="62">
        <f t="shared" si="4"/>
        <v>65225</v>
      </c>
      <c r="F40" s="62">
        <v>15702</v>
      </c>
      <c r="G40" s="62">
        <v>16818</v>
      </c>
      <c r="H40" s="62"/>
      <c r="I40" s="62">
        <v>650</v>
      </c>
      <c r="J40" s="63">
        <f t="shared" si="5"/>
        <v>98395</v>
      </c>
      <c r="K40" s="123"/>
      <c r="L40" s="175"/>
    </row>
    <row r="41" spans="1:12" ht="12.75" customHeight="1">
      <c r="A41" s="61" t="s">
        <v>914</v>
      </c>
      <c r="B41" s="62">
        <v>8798</v>
      </c>
      <c r="C41" s="62">
        <v>2715</v>
      </c>
      <c r="D41" s="62"/>
      <c r="E41" s="62">
        <f t="shared" si="4"/>
        <v>11513</v>
      </c>
      <c r="F41" s="62">
        <v>2736</v>
      </c>
      <c r="G41" s="62">
        <v>799</v>
      </c>
      <c r="H41" s="62"/>
      <c r="I41" s="62"/>
      <c r="J41" s="63">
        <f t="shared" si="5"/>
        <v>15048</v>
      </c>
      <c r="K41" s="123"/>
      <c r="L41" s="175"/>
    </row>
    <row r="42" spans="1:12" ht="12.75" customHeight="1">
      <c r="A42" s="61" t="s">
        <v>931</v>
      </c>
      <c r="B42" s="62">
        <v>812</v>
      </c>
      <c r="C42" s="62">
        <v>332</v>
      </c>
      <c r="D42" s="62"/>
      <c r="E42" s="62">
        <f t="shared" si="4"/>
        <v>1144</v>
      </c>
      <c r="F42" s="62">
        <v>236</v>
      </c>
      <c r="G42" s="62">
        <v>30</v>
      </c>
      <c r="H42" s="62"/>
      <c r="I42" s="62"/>
      <c r="J42" s="63">
        <f t="shared" si="5"/>
        <v>1410</v>
      </c>
      <c r="K42" s="123"/>
      <c r="L42" s="175"/>
    </row>
    <row r="43" spans="1:12" ht="12.75" customHeight="1">
      <c r="A43" s="61" t="s">
        <v>932</v>
      </c>
      <c r="B43" s="62">
        <v>19582</v>
      </c>
      <c r="C43" s="62">
        <v>4629</v>
      </c>
      <c r="D43" s="62"/>
      <c r="E43" s="62">
        <f t="shared" si="4"/>
        <v>24211</v>
      </c>
      <c r="F43" s="62">
        <v>5749</v>
      </c>
      <c r="G43" s="62">
        <v>649</v>
      </c>
      <c r="H43" s="62"/>
      <c r="I43" s="62"/>
      <c r="J43" s="63">
        <f t="shared" si="5"/>
        <v>30609</v>
      </c>
      <c r="K43" s="123"/>
      <c r="L43" s="175"/>
    </row>
    <row r="44" spans="1:12" ht="12.75" customHeight="1">
      <c r="A44" s="61" t="s">
        <v>933</v>
      </c>
      <c r="B44" s="62">
        <v>11334</v>
      </c>
      <c r="C44" s="62">
        <v>2502</v>
      </c>
      <c r="D44" s="62"/>
      <c r="E44" s="62">
        <f t="shared" si="4"/>
        <v>13836</v>
      </c>
      <c r="F44" s="62">
        <v>3359</v>
      </c>
      <c r="G44" s="62">
        <v>401</v>
      </c>
      <c r="H44" s="62"/>
      <c r="I44" s="62"/>
      <c r="J44" s="63">
        <f t="shared" si="5"/>
        <v>17596</v>
      </c>
      <c r="K44" s="123"/>
      <c r="L44" s="175"/>
    </row>
    <row r="45" spans="1:12" ht="12.75" customHeight="1">
      <c r="A45" s="61" t="s">
        <v>925</v>
      </c>
      <c r="B45" s="62">
        <v>2314</v>
      </c>
      <c r="C45" s="62">
        <v>361</v>
      </c>
      <c r="D45" s="62"/>
      <c r="E45" s="62">
        <f t="shared" si="4"/>
        <v>2675</v>
      </c>
      <c r="F45" s="62">
        <v>625</v>
      </c>
      <c r="G45" s="62">
        <v>90</v>
      </c>
      <c r="H45" s="62"/>
      <c r="I45" s="62"/>
      <c r="J45" s="63">
        <f t="shared" si="5"/>
        <v>3390</v>
      </c>
      <c r="K45" s="123"/>
      <c r="L45" s="175"/>
    </row>
    <row r="46" spans="1:12" ht="12.75" customHeight="1">
      <c r="A46" s="61" t="s">
        <v>918</v>
      </c>
      <c r="B46" s="62">
        <v>1706</v>
      </c>
      <c r="C46" s="62">
        <v>508</v>
      </c>
      <c r="D46" s="62"/>
      <c r="E46" s="62">
        <f t="shared" si="4"/>
        <v>2214</v>
      </c>
      <c r="F46" s="62">
        <v>507</v>
      </c>
      <c r="G46" s="62">
        <v>586</v>
      </c>
      <c r="H46" s="62"/>
      <c r="I46" s="62"/>
      <c r="J46" s="63">
        <f t="shared" si="5"/>
        <v>3307</v>
      </c>
      <c r="K46" s="123"/>
      <c r="L46" s="175"/>
    </row>
    <row r="47" spans="1:12" ht="12.75" customHeight="1">
      <c r="A47" s="64" t="s">
        <v>934</v>
      </c>
      <c r="B47" s="63">
        <f>SUM(B38:B46)</f>
        <v>129477</v>
      </c>
      <c r="C47" s="63">
        <f aca="true" t="shared" si="6" ref="C47:J47">SUM(C38:C46)</f>
        <v>32959</v>
      </c>
      <c r="D47" s="63">
        <f t="shared" si="6"/>
        <v>0</v>
      </c>
      <c r="E47" s="63">
        <f t="shared" si="6"/>
        <v>162436</v>
      </c>
      <c r="F47" s="63">
        <f t="shared" si="6"/>
        <v>38872</v>
      </c>
      <c r="G47" s="63">
        <f t="shared" si="6"/>
        <v>35611</v>
      </c>
      <c r="H47" s="63">
        <f t="shared" si="6"/>
        <v>0</v>
      </c>
      <c r="I47" s="63">
        <f t="shared" si="6"/>
        <v>1300</v>
      </c>
      <c r="J47" s="63">
        <f t="shared" si="6"/>
        <v>238219</v>
      </c>
      <c r="K47" s="123"/>
      <c r="L47" s="175"/>
    </row>
    <row r="48" spans="1:12" ht="12" customHeight="1">
      <c r="A48" s="61"/>
      <c r="B48" s="62"/>
      <c r="C48" s="62"/>
      <c r="D48" s="62"/>
      <c r="E48" s="62"/>
      <c r="F48" s="62"/>
      <c r="G48" s="62"/>
      <c r="H48" s="62"/>
      <c r="I48" s="62"/>
      <c r="J48" s="63"/>
      <c r="K48" s="123"/>
      <c r="L48" s="175"/>
    </row>
    <row r="49" spans="1:12" s="89" customFormat="1" ht="12.75" customHeight="1">
      <c r="A49" s="64" t="s">
        <v>188</v>
      </c>
      <c r="B49" s="63"/>
      <c r="C49" s="63"/>
      <c r="D49" s="63"/>
      <c r="E49" s="63"/>
      <c r="F49" s="63"/>
      <c r="G49" s="63"/>
      <c r="H49" s="63"/>
      <c r="I49" s="63"/>
      <c r="J49" s="63"/>
      <c r="K49" s="122"/>
      <c r="L49" s="174"/>
    </row>
    <row r="50" spans="1:12" ht="12.75" customHeight="1">
      <c r="A50" s="61" t="s">
        <v>935</v>
      </c>
      <c r="B50" s="62">
        <v>51217</v>
      </c>
      <c r="C50" s="62">
        <v>15610</v>
      </c>
      <c r="D50" s="62">
        <v>660</v>
      </c>
      <c r="E50" s="62">
        <f>SUM(B50:D50)</f>
        <v>67487</v>
      </c>
      <c r="F50" s="62">
        <v>15945</v>
      </c>
      <c r="G50" s="62">
        <v>15337</v>
      </c>
      <c r="H50" s="62"/>
      <c r="I50" s="62"/>
      <c r="J50" s="63">
        <f>SUM(E50:I50)</f>
        <v>98769</v>
      </c>
      <c r="K50" s="123"/>
      <c r="L50" s="175"/>
    </row>
    <row r="51" spans="1:12" ht="12.75" customHeight="1">
      <c r="A51" s="64" t="s">
        <v>750</v>
      </c>
      <c r="B51" s="63">
        <f>SUM(B50)</f>
        <v>51217</v>
      </c>
      <c r="C51" s="63">
        <f aca="true" t="shared" si="7" ref="C51:I51">SUM(C50)</f>
        <v>15610</v>
      </c>
      <c r="D51" s="63">
        <f t="shared" si="7"/>
        <v>660</v>
      </c>
      <c r="E51" s="63">
        <f t="shared" si="7"/>
        <v>67487</v>
      </c>
      <c r="F51" s="63">
        <f t="shared" si="7"/>
        <v>15945</v>
      </c>
      <c r="G51" s="63">
        <f t="shared" si="7"/>
        <v>15337</v>
      </c>
      <c r="H51" s="63">
        <f t="shared" si="7"/>
        <v>0</v>
      </c>
      <c r="I51" s="63">
        <f t="shared" si="7"/>
        <v>0</v>
      </c>
      <c r="J51" s="63">
        <f>SUM(E51:I51)</f>
        <v>98769</v>
      </c>
      <c r="K51" s="123"/>
      <c r="L51" s="175"/>
    </row>
    <row r="52" spans="1:12" ht="12.75" customHeight="1">
      <c r="A52" s="64"/>
      <c r="B52" s="63"/>
      <c r="C52" s="63"/>
      <c r="D52" s="63"/>
      <c r="E52" s="63"/>
      <c r="F52" s="63"/>
      <c r="G52" s="63"/>
      <c r="H52" s="63"/>
      <c r="I52" s="63"/>
      <c r="J52" s="63"/>
      <c r="K52" s="123"/>
      <c r="L52" s="175"/>
    </row>
    <row r="53" spans="1:12" s="259" customFormat="1" ht="12.75" customHeight="1">
      <c r="A53" s="64" t="s">
        <v>822</v>
      </c>
      <c r="B53" s="63"/>
      <c r="C53" s="63"/>
      <c r="D53" s="63"/>
      <c r="E53" s="63"/>
      <c r="F53" s="63"/>
      <c r="G53" s="63"/>
      <c r="H53" s="63"/>
      <c r="I53" s="63"/>
      <c r="J53" s="63"/>
      <c r="K53" s="257"/>
      <c r="L53" s="258"/>
    </row>
    <row r="54" spans="1:12" s="259" customFormat="1" ht="12.75" customHeight="1">
      <c r="A54" s="61" t="s">
        <v>899</v>
      </c>
      <c r="B54" s="62">
        <v>467</v>
      </c>
      <c r="C54" s="62">
        <v>208</v>
      </c>
      <c r="D54" s="62"/>
      <c r="E54" s="62">
        <f>SUM(B54:D54)</f>
        <v>675</v>
      </c>
      <c r="F54" s="62">
        <v>141</v>
      </c>
      <c r="G54" s="62">
        <v>2884</v>
      </c>
      <c r="H54" s="62"/>
      <c r="I54" s="62"/>
      <c r="J54" s="63">
        <f>SUM(E54:I54)</f>
        <v>3700</v>
      </c>
      <c r="K54" s="257"/>
      <c r="L54" s="258"/>
    </row>
    <row r="55" spans="1:12" s="259" customFormat="1" ht="12.75" customHeight="1">
      <c r="A55" s="61" t="s">
        <v>915</v>
      </c>
      <c r="B55" s="62">
        <v>4164</v>
      </c>
      <c r="C55" s="62">
        <v>1165</v>
      </c>
      <c r="D55" s="62"/>
      <c r="E55" s="62">
        <f aca="true" t="shared" si="8" ref="E55:E64">SUM(B55:D55)</f>
        <v>5329</v>
      </c>
      <c r="F55" s="62">
        <v>1230</v>
      </c>
      <c r="G55" s="62">
        <v>664</v>
      </c>
      <c r="H55" s="63"/>
      <c r="I55" s="63"/>
      <c r="J55" s="63">
        <f aca="true" t="shared" si="9" ref="J55:J64">SUM(E55:I55)</f>
        <v>7223</v>
      </c>
      <c r="K55" s="257"/>
      <c r="L55" s="258"/>
    </row>
    <row r="56" spans="1:12" s="261" customFormat="1" ht="12.75" customHeight="1">
      <c r="A56" s="61" t="s">
        <v>916</v>
      </c>
      <c r="B56" s="62">
        <v>36749</v>
      </c>
      <c r="C56" s="62">
        <v>16340</v>
      </c>
      <c r="D56" s="62">
        <v>480</v>
      </c>
      <c r="E56" s="62">
        <f t="shared" si="8"/>
        <v>53569</v>
      </c>
      <c r="F56" s="62">
        <v>12168</v>
      </c>
      <c r="G56" s="62">
        <v>43989</v>
      </c>
      <c r="H56" s="62"/>
      <c r="I56" s="62"/>
      <c r="J56" s="63">
        <f t="shared" si="9"/>
        <v>109726</v>
      </c>
      <c r="K56" s="176"/>
      <c r="L56" s="260"/>
    </row>
    <row r="57" spans="1:12" s="261" customFormat="1" ht="12.75" customHeight="1">
      <c r="A57" s="61" t="s">
        <v>936</v>
      </c>
      <c r="B57" s="62">
        <v>4548</v>
      </c>
      <c r="C57" s="62">
        <v>1368</v>
      </c>
      <c r="D57" s="62"/>
      <c r="E57" s="62">
        <f t="shared" si="8"/>
        <v>5916</v>
      </c>
      <c r="F57" s="62">
        <v>1389</v>
      </c>
      <c r="G57" s="62">
        <v>1067</v>
      </c>
      <c r="H57" s="62"/>
      <c r="I57" s="62"/>
      <c r="J57" s="63">
        <f t="shared" si="9"/>
        <v>8372</v>
      </c>
      <c r="K57" s="176"/>
      <c r="L57" s="260"/>
    </row>
    <row r="58" spans="1:12" s="261" customFormat="1" ht="12.75" customHeight="1">
      <c r="A58" s="61" t="s">
        <v>937</v>
      </c>
      <c r="B58" s="62">
        <v>6997</v>
      </c>
      <c r="C58" s="62">
        <v>1479</v>
      </c>
      <c r="D58" s="62"/>
      <c r="E58" s="62">
        <f t="shared" si="8"/>
        <v>8476</v>
      </c>
      <c r="F58" s="62">
        <v>2031</v>
      </c>
      <c r="G58" s="62">
        <v>870</v>
      </c>
      <c r="H58" s="62"/>
      <c r="I58" s="62"/>
      <c r="J58" s="63">
        <f t="shared" si="9"/>
        <v>11377</v>
      </c>
      <c r="K58" s="176"/>
      <c r="L58" s="260"/>
    </row>
    <row r="59" spans="1:12" s="261" customFormat="1" ht="12.75" customHeight="1">
      <c r="A59" s="61" t="s">
        <v>271</v>
      </c>
      <c r="B59" s="62">
        <v>5290</v>
      </c>
      <c r="C59" s="62">
        <v>1992</v>
      </c>
      <c r="D59" s="62"/>
      <c r="E59" s="62">
        <f t="shared" si="8"/>
        <v>7282</v>
      </c>
      <c r="F59" s="62">
        <v>1594</v>
      </c>
      <c r="G59" s="62">
        <v>6540</v>
      </c>
      <c r="H59" s="62"/>
      <c r="I59" s="62"/>
      <c r="J59" s="63">
        <f t="shared" si="9"/>
        <v>15416</v>
      </c>
      <c r="K59" s="176"/>
      <c r="L59" s="260"/>
    </row>
    <row r="60" spans="1:12" s="261" customFormat="1" ht="12.75" customHeight="1">
      <c r="A60" s="61" t="s">
        <v>1616</v>
      </c>
      <c r="B60" s="62">
        <v>13657</v>
      </c>
      <c r="C60" s="62">
        <v>3327</v>
      </c>
      <c r="D60" s="62">
        <v>510</v>
      </c>
      <c r="E60" s="62">
        <f t="shared" si="8"/>
        <v>17494</v>
      </c>
      <c r="F60" s="62">
        <v>4103</v>
      </c>
      <c r="G60" s="62">
        <v>1720</v>
      </c>
      <c r="H60" s="62"/>
      <c r="I60" s="62"/>
      <c r="J60" s="63">
        <f t="shared" si="9"/>
        <v>23317</v>
      </c>
      <c r="K60" s="176"/>
      <c r="L60" s="260"/>
    </row>
    <row r="61" spans="1:12" s="261" customFormat="1" ht="12.75" customHeight="1">
      <c r="A61" s="61" t="s">
        <v>604</v>
      </c>
      <c r="B61" s="62">
        <v>1503</v>
      </c>
      <c r="C61" s="62">
        <v>463</v>
      </c>
      <c r="D61" s="62"/>
      <c r="E61" s="62">
        <f t="shared" si="8"/>
        <v>1966</v>
      </c>
      <c r="F61" s="62">
        <v>450</v>
      </c>
      <c r="G61" s="62">
        <v>3731</v>
      </c>
      <c r="H61" s="62"/>
      <c r="I61" s="62"/>
      <c r="J61" s="63">
        <f t="shared" si="9"/>
        <v>6147</v>
      </c>
      <c r="K61" s="176"/>
      <c r="L61" s="260"/>
    </row>
    <row r="62" spans="1:12" s="261" customFormat="1" ht="12.75" customHeight="1">
      <c r="A62" s="61" t="s">
        <v>90</v>
      </c>
      <c r="B62" s="62">
        <v>3847</v>
      </c>
      <c r="C62" s="62">
        <v>943</v>
      </c>
      <c r="D62" s="62"/>
      <c r="E62" s="62">
        <f t="shared" si="8"/>
        <v>4790</v>
      </c>
      <c r="F62" s="62">
        <v>1129</v>
      </c>
      <c r="G62" s="62">
        <v>694</v>
      </c>
      <c r="H62" s="62"/>
      <c r="I62" s="62"/>
      <c r="J62" s="63">
        <f t="shared" si="9"/>
        <v>6613</v>
      </c>
      <c r="K62" s="176"/>
      <c r="L62" s="260"/>
    </row>
    <row r="63" spans="1:12" s="261" customFormat="1" ht="12.75" customHeight="1">
      <c r="A63" s="61" t="s">
        <v>925</v>
      </c>
      <c r="B63" s="62">
        <v>2144</v>
      </c>
      <c r="C63" s="62">
        <v>40</v>
      </c>
      <c r="D63" s="62"/>
      <c r="E63" s="62">
        <f t="shared" si="8"/>
        <v>2184</v>
      </c>
      <c r="F63" s="62">
        <v>579</v>
      </c>
      <c r="G63" s="62">
        <v>0</v>
      </c>
      <c r="H63" s="62"/>
      <c r="I63" s="62"/>
      <c r="J63" s="63">
        <f t="shared" si="9"/>
        <v>2763</v>
      </c>
      <c r="K63" s="176"/>
      <c r="L63" s="260"/>
    </row>
    <row r="64" spans="1:12" s="261" customFormat="1" ht="12.75" customHeight="1">
      <c r="A64" s="64" t="s">
        <v>1335</v>
      </c>
      <c r="B64" s="63">
        <f>SUM(B54:B63)</f>
        <v>79366</v>
      </c>
      <c r="C64" s="63">
        <f>SUM(C54:C63)</f>
        <v>27325</v>
      </c>
      <c r="D64" s="63">
        <f>SUM(D54:D63)</f>
        <v>990</v>
      </c>
      <c r="E64" s="63">
        <f t="shared" si="8"/>
        <v>107681</v>
      </c>
      <c r="F64" s="63">
        <f>SUM(F54:F63)</f>
        <v>24814</v>
      </c>
      <c r="G64" s="63">
        <f>SUM(G54:G63)</f>
        <v>62159</v>
      </c>
      <c r="H64" s="63">
        <f>SUM(H54:H63)</f>
        <v>0</v>
      </c>
      <c r="I64" s="63">
        <f>SUM(I54:I63)</f>
        <v>0</v>
      </c>
      <c r="J64" s="63">
        <f t="shared" si="9"/>
        <v>194654</v>
      </c>
      <c r="K64" s="176"/>
      <c r="L64" s="260"/>
    </row>
    <row r="65" spans="1:12" ht="10.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123"/>
      <c r="L65" s="175"/>
    </row>
    <row r="66" spans="1:12" s="89" customFormat="1" ht="12.75" customHeight="1">
      <c r="A66" s="64" t="s">
        <v>824</v>
      </c>
      <c r="B66" s="63"/>
      <c r="C66" s="63"/>
      <c r="D66" s="63"/>
      <c r="E66" s="63"/>
      <c r="F66" s="63"/>
      <c r="G66" s="63"/>
      <c r="H66" s="63"/>
      <c r="I66" s="63"/>
      <c r="J66" s="63"/>
      <c r="K66" s="122"/>
      <c r="L66" s="174"/>
    </row>
    <row r="67" spans="1:12" s="89" customFormat="1" ht="12.75" customHeight="1">
      <c r="A67" s="61" t="s">
        <v>917</v>
      </c>
      <c r="B67" s="62">
        <v>5005</v>
      </c>
      <c r="C67" s="62">
        <v>1758</v>
      </c>
      <c r="D67" s="62">
        <v>250</v>
      </c>
      <c r="E67" s="62">
        <f>SUM(B67:D67)</f>
        <v>7013</v>
      </c>
      <c r="F67" s="62">
        <v>1547</v>
      </c>
      <c r="G67" s="62">
        <v>9739</v>
      </c>
      <c r="H67" s="62"/>
      <c r="I67" s="62"/>
      <c r="J67" s="63">
        <f>SUM(E67:I67)</f>
        <v>18299</v>
      </c>
      <c r="K67" s="122"/>
      <c r="L67" s="174"/>
    </row>
    <row r="68" spans="1:12" s="89" customFormat="1" ht="12.75" customHeight="1">
      <c r="A68" s="61" t="s">
        <v>938</v>
      </c>
      <c r="B68" s="62"/>
      <c r="C68" s="62"/>
      <c r="D68" s="62"/>
      <c r="E68" s="62">
        <f aca="true" t="shared" si="10" ref="E68:E76">SUM(B68:D68)</f>
        <v>0</v>
      </c>
      <c r="F68" s="62"/>
      <c r="G68" s="62">
        <v>250</v>
      </c>
      <c r="H68" s="62"/>
      <c r="I68" s="62"/>
      <c r="J68" s="63">
        <f aca="true" t="shared" si="11" ref="J68:J76">SUM(E68:I68)</f>
        <v>250</v>
      </c>
      <c r="K68" s="122"/>
      <c r="L68" s="174"/>
    </row>
    <row r="69" spans="1:12" ht="12.75" customHeight="1">
      <c r="A69" s="61" t="s">
        <v>939</v>
      </c>
      <c r="B69" s="62"/>
      <c r="C69" s="62"/>
      <c r="D69" s="62"/>
      <c r="E69" s="62">
        <f t="shared" si="10"/>
        <v>0</v>
      </c>
      <c r="F69" s="62"/>
      <c r="G69" s="62">
        <v>810</v>
      </c>
      <c r="H69" s="62"/>
      <c r="I69" s="62"/>
      <c r="J69" s="63">
        <f t="shared" si="11"/>
        <v>810</v>
      </c>
      <c r="K69" s="123"/>
      <c r="L69" s="175"/>
    </row>
    <row r="70" spans="1:12" ht="12.75" customHeight="1">
      <c r="A70" s="61" t="s">
        <v>925</v>
      </c>
      <c r="B70" s="62">
        <v>880</v>
      </c>
      <c r="C70" s="62">
        <v>140</v>
      </c>
      <c r="D70" s="62"/>
      <c r="E70" s="62">
        <f t="shared" si="10"/>
        <v>1020</v>
      </c>
      <c r="F70" s="62">
        <v>242</v>
      </c>
      <c r="G70" s="62">
        <v>54</v>
      </c>
      <c r="H70" s="62"/>
      <c r="I70" s="62"/>
      <c r="J70" s="63">
        <f t="shared" si="11"/>
        <v>1316</v>
      </c>
      <c r="K70" s="123"/>
      <c r="L70" s="175"/>
    </row>
    <row r="71" spans="1:12" ht="12.75" customHeight="1">
      <c r="A71" s="61" t="s">
        <v>918</v>
      </c>
      <c r="B71" s="62">
        <v>5541</v>
      </c>
      <c r="C71" s="62">
        <v>1184</v>
      </c>
      <c r="D71" s="62"/>
      <c r="E71" s="62">
        <f t="shared" si="10"/>
        <v>6725</v>
      </c>
      <c r="F71" s="62">
        <v>1600</v>
      </c>
      <c r="G71" s="62">
        <v>2210</v>
      </c>
      <c r="H71" s="62"/>
      <c r="I71" s="62"/>
      <c r="J71" s="63">
        <f t="shared" si="11"/>
        <v>10535</v>
      </c>
      <c r="K71" s="123"/>
      <c r="L71" s="175"/>
    </row>
    <row r="72" spans="1:12" ht="12.75" customHeight="1">
      <c r="A72" s="61" t="s">
        <v>940</v>
      </c>
      <c r="B72" s="62">
        <v>3601</v>
      </c>
      <c r="C72" s="62">
        <v>1372</v>
      </c>
      <c r="D72" s="62"/>
      <c r="E72" s="62">
        <f t="shared" si="10"/>
        <v>4973</v>
      </c>
      <c r="F72" s="62">
        <v>1220</v>
      </c>
      <c r="G72" s="62">
        <v>539</v>
      </c>
      <c r="H72" s="62"/>
      <c r="I72" s="62"/>
      <c r="J72" s="63">
        <f t="shared" si="11"/>
        <v>6732</v>
      </c>
      <c r="K72" s="123"/>
      <c r="L72" s="175"/>
    </row>
    <row r="73" spans="1:12" ht="12.75" customHeight="1">
      <c r="A73" s="61" t="s">
        <v>941</v>
      </c>
      <c r="B73" s="62"/>
      <c r="C73" s="62"/>
      <c r="D73" s="62"/>
      <c r="E73" s="62">
        <f t="shared" si="10"/>
        <v>0</v>
      </c>
      <c r="F73" s="62"/>
      <c r="G73" s="62">
        <v>63</v>
      </c>
      <c r="H73" s="62"/>
      <c r="I73" s="62"/>
      <c r="J73" s="63">
        <f t="shared" si="11"/>
        <v>63</v>
      </c>
      <c r="K73" s="123"/>
      <c r="L73" s="175"/>
    </row>
    <row r="74" spans="1:12" ht="12.75" customHeight="1">
      <c r="A74" s="61" t="s">
        <v>942</v>
      </c>
      <c r="B74" s="62">
        <v>1282</v>
      </c>
      <c r="C74" s="62">
        <v>331</v>
      </c>
      <c r="D74" s="62"/>
      <c r="E74" s="62">
        <f t="shared" si="10"/>
        <v>1613</v>
      </c>
      <c r="F74" s="62">
        <v>380</v>
      </c>
      <c r="G74" s="62">
        <v>2347</v>
      </c>
      <c r="H74" s="62"/>
      <c r="I74" s="62"/>
      <c r="J74" s="63">
        <f t="shared" si="11"/>
        <v>4340</v>
      </c>
      <c r="K74" s="123"/>
      <c r="L74" s="175"/>
    </row>
    <row r="75" spans="1:12" ht="12.75" customHeight="1">
      <c r="A75" s="61" t="s">
        <v>943</v>
      </c>
      <c r="B75" s="62"/>
      <c r="C75" s="62"/>
      <c r="D75" s="62"/>
      <c r="E75" s="62">
        <f t="shared" si="10"/>
        <v>0</v>
      </c>
      <c r="F75" s="62"/>
      <c r="G75" s="62">
        <v>63</v>
      </c>
      <c r="H75" s="62"/>
      <c r="I75" s="62"/>
      <c r="J75" s="63">
        <f t="shared" si="11"/>
        <v>63</v>
      </c>
      <c r="K75" s="123"/>
      <c r="L75" s="175"/>
    </row>
    <row r="76" spans="1:12" ht="12.75" customHeight="1">
      <c r="A76" s="61" t="s">
        <v>944</v>
      </c>
      <c r="B76" s="62">
        <v>8109</v>
      </c>
      <c r="C76" s="62">
        <v>2514</v>
      </c>
      <c r="D76" s="62">
        <v>1300</v>
      </c>
      <c r="E76" s="62">
        <f t="shared" si="10"/>
        <v>11923</v>
      </c>
      <c r="F76" s="62">
        <v>2809</v>
      </c>
      <c r="G76" s="62">
        <v>13011</v>
      </c>
      <c r="H76" s="62"/>
      <c r="I76" s="62"/>
      <c r="J76" s="63">
        <f t="shared" si="11"/>
        <v>27743</v>
      </c>
      <c r="K76" s="123"/>
      <c r="L76" s="175"/>
    </row>
    <row r="77" spans="1:12" ht="12.75" customHeight="1">
      <c r="A77" s="64" t="s">
        <v>1336</v>
      </c>
      <c r="B77" s="63">
        <f>SUM(B67:B76)</f>
        <v>24418</v>
      </c>
      <c r="C77" s="63">
        <f aca="true" t="shared" si="12" ref="C77:J77">SUM(C67:C76)</f>
        <v>7299</v>
      </c>
      <c r="D77" s="63">
        <f t="shared" si="12"/>
        <v>1550</v>
      </c>
      <c r="E77" s="63">
        <f t="shared" si="12"/>
        <v>33267</v>
      </c>
      <c r="F77" s="63">
        <f t="shared" si="12"/>
        <v>7798</v>
      </c>
      <c r="G77" s="63">
        <f t="shared" si="12"/>
        <v>29086</v>
      </c>
      <c r="H77" s="63">
        <f t="shared" si="12"/>
        <v>0</v>
      </c>
      <c r="I77" s="63">
        <f t="shared" si="12"/>
        <v>0</v>
      </c>
      <c r="J77" s="63">
        <f t="shared" si="12"/>
        <v>70151</v>
      </c>
      <c r="K77" s="123"/>
      <c r="L77" s="175"/>
    </row>
    <row r="78" spans="1:12" ht="12" customHeight="1">
      <c r="A78" s="61"/>
      <c r="B78" s="62"/>
      <c r="C78" s="62"/>
      <c r="D78" s="62"/>
      <c r="E78" s="62"/>
      <c r="F78" s="62"/>
      <c r="G78" s="62"/>
      <c r="H78" s="62"/>
      <c r="I78" s="62"/>
      <c r="J78" s="63"/>
      <c r="K78" s="123"/>
      <c r="L78" s="175"/>
    </row>
    <row r="79" spans="1:12" ht="12.75" customHeight="1">
      <c r="A79" s="64" t="s">
        <v>945</v>
      </c>
      <c r="B79" s="63">
        <f aca="true" t="shared" si="13" ref="B79:J79">B28+B35+B47+B51+B64+B77</f>
        <v>464747</v>
      </c>
      <c r="C79" s="63">
        <f t="shared" si="13"/>
        <v>149894</v>
      </c>
      <c r="D79" s="63">
        <f t="shared" si="13"/>
        <v>11384</v>
      </c>
      <c r="E79" s="63">
        <f t="shared" si="13"/>
        <v>626025</v>
      </c>
      <c r="F79" s="63">
        <f t="shared" si="13"/>
        <v>146892</v>
      </c>
      <c r="G79" s="63">
        <f t="shared" si="13"/>
        <v>296921</v>
      </c>
      <c r="H79" s="63">
        <f t="shared" si="13"/>
        <v>0</v>
      </c>
      <c r="I79" s="63">
        <f t="shared" si="13"/>
        <v>2500</v>
      </c>
      <c r="J79" s="63">
        <f t="shared" si="13"/>
        <v>1072338</v>
      </c>
      <c r="K79" s="123"/>
      <c r="L79" s="175"/>
    </row>
    <row r="80" spans="2:12" ht="12.75" customHeight="1">
      <c r="B80" s="123"/>
      <c r="C80" s="123"/>
      <c r="D80" s="123"/>
      <c r="E80" s="123"/>
      <c r="F80" s="123"/>
      <c r="G80" s="123"/>
      <c r="H80" s="123"/>
      <c r="I80" s="123"/>
      <c r="J80" s="122"/>
      <c r="K80" s="123"/>
      <c r="L80" s="175"/>
    </row>
    <row r="81" spans="1:12" ht="12.75" customHeight="1">
      <c r="A81" s="61"/>
      <c r="B81" s="175"/>
      <c r="C81" s="175"/>
      <c r="D81" s="175"/>
      <c r="E81" s="175"/>
      <c r="F81" s="175"/>
      <c r="G81" s="175"/>
      <c r="H81" s="175"/>
      <c r="I81" s="175"/>
      <c r="J81" s="174"/>
      <c r="K81" s="175"/>
      <c r="L81" s="175"/>
    </row>
    <row r="82" spans="1:12" ht="12.7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</row>
    <row r="83" spans="1:12" ht="12.7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</row>
    <row r="84" spans="1:12" ht="12.7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</row>
    <row r="85" spans="1:12" ht="12.7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</row>
    <row r="86" spans="1:12" ht="12.7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</row>
    <row r="87" spans="1:12" ht="12.7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</row>
    <row r="88" spans="1:12" ht="12.7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</row>
    <row r="89" spans="1:12" ht="12.7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</row>
    <row r="90" spans="1:12" ht="12.75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</row>
    <row r="91" spans="1:12" ht="12.75" customHeigh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</row>
    <row r="92" spans="1:12" ht="12.75" customHeigh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</row>
    <row r="93" spans="1:12" ht="12.75" customHeigh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</row>
    <row r="94" spans="1:12" ht="12.75" customHeigh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</row>
    <row r="95" spans="1:12" ht="12.75" customHeigh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</row>
    <row r="96" spans="1:12" ht="12.75" customHeigh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</row>
    <row r="97" spans="1:12" ht="12.75" customHeigh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</row>
    <row r="98" spans="1:12" ht="12.75" customHeigh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</row>
    <row r="99" spans="1:12" ht="12.75" customHeigh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</row>
    <row r="100" spans="1:12" ht="12.7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</row>
    <row r="101" spans="1:12" ht="12.75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</row>
    <row r="102" spans="1:12" ht="12.75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</row>
    <row r="103" spans="1:12" ht="12.75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</row>
    <row r="104" spans="1:12" ht="12.75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</row>
    <row r="105" spans="1:12" ht="12.75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</row>
    <row r="106" spans="1:12" ht="12.75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</row>
    <row r="107" spans="1:12" ht="12.75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</row>
    <row r="108" spans="1:12" ht="12.75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</row>
    <row r="109" spans="1:12" ht="12.75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</row>
    <row r="110" spans="1:12" ht="12.7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</row>
    <row r="111" spans="1:12" ht="12.7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</row>
    <row r="112" spans="1:12" ht="12.7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</row>
    <row r="113" spans="1:12" ht="12.75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</row>
    <row r="114" spans="1:12" ht="12.75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</row>
    <row r="115" spans="1:12" ht="12.7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</row>
    <row r="116" spans="1:12" ht="12.75" customHeigh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</row>
    <row r="117" spans="1:12" ht="12.75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</row>
    <row r="118" spans="1:12" ht="12.75" customHeigh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</row>
    <row r="119" spans="1:12" ht="12.75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</row>
    <row r="120" spans="1:12" ht="12.7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</row>
    <row r="121" spans="1:12" ht="12.7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</row>
    <row r="122" spans="1:12" ht="12.7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</row>
    <row r="123" spans="1:12" ht="12.7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</row>
    <row r="124" spans="1:12" ht="12.7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</row>
    <row r="125" spans="1:12" ht="12.7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</row>
    <row r="126" spans="1:12" ht="12.7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</row>
    <row r="127" spans="1:12" ht="12.7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</row>
    <row r="128" spans="1:12" ht="12.7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</row>
    <row r="129" spans="1:12" ht="12.7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</row>
    <row r="130" spans="1:12" ht="12.7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</row>
    <row r="131" spans="1:12" ht="12.7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</row>
    <row r="132" spans="1:12" ht="12.7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</row>
    <row r="133" spans="1:12" ht="12.7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</row>
    <row r="134" spans="1:12" ht="12.7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</row>
    <row r="135" spans="1:12" ht="12.7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</row>
    <row r="136" spans="1:12" ht="12.7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</row>
    <row r="137" spans="1:12" ht="12.7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</row>
    <row r="138" spans="1:12" ht="12.7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</row>
    <row r="139" spans="1:12" ht="12.75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</row>
    <row r="140" spans="1:12" ht="12.7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</row>
    <row r="141" spans="1:12" ht="12.7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</row>
    <row r="142" spans="1:12" ht="12.7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</row>
    <row r="143" spans="1:12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</row>
    <row r="144" spans="1:12" ht="12.7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</row>
    <row r="145" spans="1:12" ht="12.7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</row>
    <row r="146" spans="1:12" ht="12.7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</row>
    <row r="147" spans="1:12" ht="12.7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</row>
    <row r="148" spans="1:12" ht="12.7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</row>
    <row r="149" spans="1:12" ht="12.7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</row>
    <row r="150" spans="1:12" ht="12.7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</row>
    <row r="151" spans="1:12" ht="12.7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</row>
    <row r="152" spans="1:12" ht="12.7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</row>
    <row r="153" spans="1:12" ht="12.7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</row>
    <row r="154" spans="1:12" ht="12.75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</row>
    <row r="155" spans="1:12" ht="12.7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</row>
    <row r="156" spans="1:12" ht="12.75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</row>
    <row r="157" spans="1:12" ht="12.7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</row>
    <row r="158" spans="1:12" ht="12.75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</row>
    <row r="159" spans="1:12" ht="12.75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</row>
    <row r="160" spans="1:12" ht="12.75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</row>
    <row r="161" spans="1:12" ht="12.7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</row>
    <row r="162" spans="1:12" ht="12.75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</row>
    <row r="163" spans="1:12" ht="12.75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</row>
    <row r="164" spans="1:12" ht="12.75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</row>
    <row r="165" spans="1:12" ht="12.75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</row>
    <row r="166" spans="1:12" ht="12.7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</row>
    <row r="167" spans="1:12" ht="12.75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</row>
    <row r="168" spans="1:12" ht="12.75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</row>
    <row r="169" spans="1:12" ht="12.75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</row>
    <row r="170" spans="1:12" ht="12.75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</row>
    <row r="171" spans="1:12" ht="12.75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</row>
    <row r="172" spans="1:12" ht="12.75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</row>
    <row r="173" spans="1:12" ht="12.75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</row>
    <row r="174" spans="1:12" ht="12.75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ht="12.75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</row>
    <row r="176" spans="1:12" ht="12.75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</row>
    <row r="177" spans="1:12" ht="12.75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</row>
    <row r="178" spans="1:12" ht="12.75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</row>
    <row r="179" spans="1:12" ht="12.75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</row>
    <row r="180" spans="1:12" ht="12.75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</row>
    <row r="181" spans="1:12" ht="12.75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</row>
    <row r="182" spans="1:12" ht="12.75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</row>
    <row r="183" spans="1:12" ht="12.75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</row>
    <row r="184" spans="1:12" ht="12.75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</row>
    <row r="185" spans="1:12" ht="12.75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</row>
    <row r="186" spans="1:12" ht="12.75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</row>
    <row r="187" spans="1:12" ht="12.75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</row>
    <row r="188" spans="1:12" ht="12.75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</row>
    <row r="189" spans="1:12" ht="12.75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</row>
    <row r="190" spans="1:12" ht="12.75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</row>
    <row r="191" spans="1:12" ht="12.75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</row>
    <row r="192" spans="1:12" ht="12.75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  <row r="193" spans="1:12" ht="12.75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</row>
    <row r="194" spans="1:12" ht="12.75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</row>
    <row r="195" spans="1:12" ht="12.75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</row>
    <row r="196" spans="1:12" ht="12.75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</row>
    <row r="197" spans="1:12" ht="12.75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</row>
    <row r="198" spans="1:12" ht="12.75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</row>
    <row r="199" spans="1:12" ht="12.75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</row>
    <row r="200" spans="1:12" ht="12.75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</row>
    <row r="201" spans="1:12" ht="12.75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</row>
    <row r="202" spans="1:12" ht="12.75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</row>
    <row r="203" spans="1:12" ht="12.75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</row>
    <row r="204" spans="1:12" ht="12.75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</row>
    <row r="205" spans="1:12" ht="12.75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</row>
    <row r="206" spans="1:12" ht="12.75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</row>
    <row r="207" spans="1:12" ht="12.75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</row>
    <row r="208" spans="1:12" ht="12.75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</row>
    <row r="209" spans="1:12" ht="12.75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</row>
    <row r="210" spans="1:12" ht="12.75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</row>
    <row r="211" spans="1:12" ht="12.75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</row>
    <row r="212" spans="1:12" ht="12.75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</row>
    <row r="213" spans="1:12" ht="12.75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</row>
    <row r="214" spans="1:12" ht="12.75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</row>
    <row r="215" spans="1:12" ht="12.75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</row>
    <row r="216" spans="1:12" ht="12.75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</row>
    <row r="217" spans="1:12" ht="12.75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</row>
    <row r="218" spans="1:12" ht="12.75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</row>
    <row r="219" spans="1:12" ht="12.75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</row>
    <row r="220" spans="1:12" ht="12.7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</row>
    <row r="221" spans="1:12" ht="12.75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</row>
    <row r="222" spans="1:12" ht="12.75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</row>
    <row r="223" spans="1:12" ht="12.75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</row>
    <row r="224" spans="1:12" ht="12.75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</row>
    <row r="225" spans="1:12" ht="12.75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</row>
    <row r="226" spans="1:12" ht="12.75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</row>
    <row r="227" spans="1:12" ht="12.75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</row>
    <row r="228" spans="1:12" ht="12.75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</row>
    <row r="229" spans="1:12" ht="12.75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</row>
    <row r="230" spans="1:12" ht="12.75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</row>
    <row r="231" spans="1:12" ht="12.75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</row>
    <row r="232" spans="1:12" ht="12.75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</row>
    <row r="233" spans="1:12" ht="12.75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</row>
    <row r="234" spans="1:12" ht="12.75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</row>
    <row r="235" spans="1:12" ht="12.75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</row>
    <row r="236" spans="1:12" ht="12.75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</row>
    <row r="237" spans="1:12" ht="12.75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</row>
    <row r="238" spans="1:12" ht="12.75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</row>
    <row r="239" spans="1:12" ht="12.75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</row>
    <row r="240" spans="1:12" ht="12.75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</row>
    <row r="241" spans="1:12" ht="12.75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</row>
    <row r="242" spans="1:12" ht="12.75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</row>
    <row r="243" spans="1:12" ht="12.75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</row>
    <row r="244" spans="1:12" ht="12.75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</row>
    <row r="245" spans="1:12" ht="12.75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</row>
    <row r="246" spans="1:12" ht="12.75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</row>
    <row r="247" spans="1:12" ht="12.75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</row>
    <row r="248" spans="1:12" ht="12.75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</row>
    <row r="249" spans="1:12" ht="12.75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</row>
    <row r="250" spans="1:12" ht="12.75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</row>
    <row r="251" spans="1:12" ht="12.75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</row>
    <row r="252" spans="1:12" ht="12.75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</row>
    <row r="253" spans="1:12" ht="12.75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</row>
    <row r="254" spans="1:12" ht="12.75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</row>
    <row r="255" spans="1:12" ht="12.75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</row>
    <row r="256" spans="1:12" ht="12.75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</row>
    <row r="257" spans="1:12" ht="12.75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</row>
    <row r="258" spans="1:12" ht="12.75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</row>
    <row r="259" spans="1:12" ht="12.75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</row>
    <row r="260" spans="1:12" ht="12.75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</row>
    <row r="261" spans="1:12" ht="12.75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</row>
    <row r="262" spans="1:12" ht="12.75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</row>
    <row r="263" spans="1:12" ht="12.75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</row>
    <row r="264" spans="1:12" ht="12.75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</row>
    <row r="265" spans="1:12" ht="12.75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</row>
    <row r="266" spans="1:12" ht="12.75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</row>
    <row r="267" spans="1:12" ht="12.75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</row>
    <row r="268" spans="1:12" ht="12.75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</row>
    <row r="269" spans="1:12" ht="12.75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</row>
    <row r="270" spans="1:12" ht="12.75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</row>
    <row r="271" spans="1:12" ht="12.75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</row>
    <row r="272" spans="1:12" ht="12.75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</row>
    <row r="273" spans="1:12" ht="12.75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</row>
    <row r="274" spans="1:12" ht="12.75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</row>
    <row r="275" spans="1:12" ht="12.75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</row>
    <row r="276" spans="1:12" ht="12.75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</row>
    <row r="277" spans="1:12" ht="12.75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</row>
    <row r="278" spans="1:12" ht="12.75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</row>
    <row r="279" spans="1:12" ht="12.75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</row>
    <row r="280" spans="1:12" ht="12.75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</row>
    <row r="281" spans="1:12" ht="12.75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</row>
    <row r="282" spans="1:12" ht="12.75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</row>
    <row r="283" spans="1:12" ht="12.75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</row>
    <row r="284" spans="1:12" ht="12.75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</row>
    <row r="285" spans="1:12" ht="12.75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</row>
    <row r="286" spans="1:12" ht="12.75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</row>
    <row r="287" spans="1:12" ht="12.75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</row>
    <row r="288" spans="1:12" ht="12.75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</row>
    <row r="289" spans="1:12" ht="12.75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</row>
    <row r="290" spans="1:12" ht="12.75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</row>
    <row r="291" spans="1:12" ht="12.75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</row>
    <row r="292" spans="1:12" ht="12.75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</row>
    <row r="293" spans="1:12" ht="12.75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</row>
    <row r="294" spans="1:12" ht="12.75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</row>
    <row r="295" spans="1:12" ht="12.75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</row>
    <row r="296" spans="1:12" ht="12.75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</row>
    <row r="297" spans="1:12" ht="12.75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</row>
    <row r="298" spans="1:12" ht="12.75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</row>
    <row r="299" spans="1:12" ht="12.75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</row>
    <row r="300" spans="1:12" ht="12.75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</row>
    <row r="301" spans="1:12" ht="12.75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</row>
    <row r="302" spans="1:12" ht="12.75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</row>
    <row r="303" spans="1:12" ht="12.75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</row>
    <row r="304" spans="1:12" ht="12.75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</row>
    <row r="305" spans="1:12" ht="12.75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</row>
    <row r="306" spans="1:12" ht="12.75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</row>
    <row r="307" spans="1:12" ht="12.75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</row>
    <row r="308" spans="1:12" ht="12.75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</row>
    <row r="309" spans="1:12" ht="12.75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</row>
    <row r="310" spans="1:12" ht="12.75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</row>
    <row r="311" spans="1:12" ht="12.75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</row>
    <row r="312" spans="1:12" ht="12.75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</row>
    <row r="313" spans="1:12" ht="12.75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</row>
    <row r="314" spans="1:12" ht="12.75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</row>
    <row r="315" spans="1:12" ht="12.75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</row>
    <row r="316" spans="1:12" ht="12.75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</row>
    <row r="317" spans="1:12" ht="12.75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</row>
    <row r="318" spans="1:12" ht="12.75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</row>
    <row r="319" spans="1:12" ht="12.75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</row>
    <row r="320" spans="1:12" ht="12.75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</row>
    <row r="321" spans="1:12" ht="12.75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</row>
    <row r="322" spans="1:12" ht="12.75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</row>
    <row r="323" spans="1:12" ht="12.75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</row>
    <row r="324" spans="1:12" ht="12.75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</row>
    <row r="325" spans="1:12" ht="12.75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</row>
    <row r="326" spans="1:12" ht="12.75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</row>
    <row r="327" spans="1:12" ht="12.75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</row>
    <row r="328" spans="1:12" ht="12.75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</row>
    <row r="329" spans="1:12" ht="12.75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</row>
    <row r="330" spans="1:12" ht="12.75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</row>
    <row r="331" spans="1:12" ht="12.75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</row>
    <row r="332" spans="1:12" ht="12.75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</row>
    <row r="333" spans="1:12" ht="12.7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</row>
    <row r="334" spans="1:12" ht="12.75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</row>
    <row r="335" spans="1:12" ht="12.75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</row>
    <row r="336" spans="1:12" ht="12.75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</row>
    <row r="337" spans="1:12" ht="12.75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</row>
    <row r="338" spans="1:12" ht="12.75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</row>
    <row r="339" spans="1:12" ht="12.75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</row>
    <row r="340" spans="1:12" ht="12.75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</row>
    <row r="341" spans="1:12" ht="12.75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</row>
    <row r="342" spans="1:12" ht="12.75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</row>
    <row r="343" spans="1:12" ht="12.75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</row>
    <row r="344" spans="1:12" ht="12.75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</row>
    <row r="345" spans="1:12" ht="12.75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</row>
    <row r="346" spans="1:12" ht="12.75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</row>
    <row r="347" spans="1:12" ht="12.75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</row>
    <row r="348" spans="1:12" ht="12.75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</row>
    <row r="349" spans="1:12" ht="12.75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</row>
    <row r="350" spans="1:12" ht="12.75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</row>
    <row r="351" spans="1:12" ht="12.75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</row>
    <row r="352" spans="1:12" ht="12.75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</row>
    <row r="353" spans="1:12" ht="12.75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</row>
    <row r="354" spans="1:12" ht="12.75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</row>
    <row r="355" spans="1:12" ht="12.75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</row>
    <row r="356" spans="1:12" ht="12.75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</row>
    <row r="357" spans="1:12" ht="12.75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</row>
    <row r="358" spans="1:12" ht="12.75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</row>
    <row r="359" spans="1:12" ht="12.75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</row>
    <row r="360" spans="1:12" ht="12.75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</row>
    <row r="361" spans="1:12" ht="12.75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</row>
    <row r="362" spans="1:12" ht="12.75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</row>
    <row r="363" spans="1:12" ht="12.75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</row>
    <row r="364" spans="1:12" ht="12.75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</row>
    <row r="365" spans="1:12" ht="12.75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</row>
    <row r="366" spans="1:12" ht="12.75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</row>
    <row r="367" spans="1:12" ht="12.75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</row>
    <row r="368" spans="1:12" ht="12.75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</row>
    <row r="369" spans="1:12" ht="12.75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</row>
    <row r="370" spans="1:12" ht="12.75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</row>
    <row r="371" spans="1:12" ht="12.75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</row>
    <row r="372" spans="1:12" ht="12.75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</row>
    <row r="373" spans="1:12" ht="12.75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</row>
    <row r="374" spans="1:12" ht="12.75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</row>
    <row r="375" spans="1:12" ht="12.75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</row>
    <row r="376" spans="1:12" ht="12.75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</row>
    <row r="377" spans="1:12" ht="12.75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</row>
    <row r="378" spans="1:12" ht="12.75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</row>
    <row r="379" spans="1:12" ht="12.75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</row>
    <row r="380" spans="1:12" ht="12.75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</row>
    <row r="381" spans="1:12" ht="12.75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</row>
    <row r="382" spans="1:12" ht="12.75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</row>
    <row r="383" spans="1:12" ht="12.75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</row>
    <row r="384" spans="1:12" ht="12.75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</row>
    <row r="385" spans="1:12" ht="12.75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</row>
    <row r="386" spans="1:12" ht="12.75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</row>
    <row r="387" spans="1:12" ht="12.75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</row>
    <row r="388" spans="1:12" ht="12.75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</row>
    <row r="389" spans="1:12" ht="12.75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</row>
    <row r="390" spans="1:12" ht="12.75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</row>
    <row r="391" spans="1:12" ht="12.75">
      <c r="A391" s="175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</row>
    <row r="392" spans="1:12" ht="12.75">
      <c r="A392" s="175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</row>
    <row r="393" spans="1:12" ht="12.75">
      <c r="A393" s="175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</row>
    <row r="394" spans="1:12" ht="12.75">
      <c r="A394" s="175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</row>
    <row r="395" spans="1:12" ht="12.75">
      <c r="A395" s="175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</row>
    <row r="396" spans="1:12" ht="12.75">
      <c r="A396" s="175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</row>
    <row r="397" spans="1:12" ht="12.75">
      <c r="A397" s="175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</row>
    <row r="398" spans="1:12" ht="12.75">
      <c r="A398" s="175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</row>
    <row r="399" spans="1:12" ht="12.75">
      <c r="A399" s="175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</row>
    <row r="400" spans="1:12" ht="12.75">
      <c r="A400" s="175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</row>
    <row r="401" spans="1:12" ht="12.75">
      <c r="A401" s="175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</row>
    <row r="402" spans="1:12" ht="12.75">
      <c r="A402" s="175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</row>
    <row r="403" spans="1:12" ht="12.75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</row>
    <row r="404" spans="1:12" ht="12.75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</row>
    <row r="405" spans="1:12" ht="12.75">
      <c r="A405" s="175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</row>
    <row r="406" spans="1:12" ht="12.75">
      <c r="A406" s="175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</row>
    <row r="407" spans="1:12" ht="12.75">
      <c r="A407" s="175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</row>
    <row r="408" spans="1:12" ht="12.75">
      <c r="A408" s="175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</row>
    <row r="409" spans="1:12" ht="12.75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</row>
    <row r="410" spans="1:12" ht="12.75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</row>
    <row r="411" spans="1:12" ht="12.75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</row>
    <row r="412" spans="1:12" ht="12.75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</row>
    <row r="413" spans="1:12" ht="12.75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</row>
    <row r="414" spans="1:12" ht="12.75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</row>
    <row r="415" spans="1:12" ht="12.75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</row>
    <row r="416" spans="1:12" ht="12.75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</row>
    <row r="417" spans="1:12" ht="12.75">
      <c r="A417" s="175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</row>
    <row r="418" spans="1:12" ht="12.75">
      <c r="A418" s="175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</row>
    <row r="419" spans="1:12" ht="12.75">
      <c r="A419" s="175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</row>
    <row r="420" spans="1:12" ht="12.75">
      <c r="A420" s="175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</row>
    <row r="421" spans="1:12" ht="12.75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</row>
    <row r="422" spans="1:12" ht="12.75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</row>
    <row r="423" spans="1:12" ht="12.75">
      <c r="A423" s="175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</row>
    <row r="424" spans="1:12" ht="12.75">
      <c r="A424" s="175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</row>
    <row r="425" spans="1:12" ht="12.75">
      <c r="A425" s="175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</row>
    <row r="426" spans="1:12" ht="12.75">
      <c r="A426" s="175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</row>
    <row r="427" spans="1:12" ht="12.75">
      <c r="A427" s="175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</row>
    <row r="428" spans="1:12" ht="12.75">
      <c r="A428" s="175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</row>
    <row r="429" spans="1:12" ht="12.75">
      <c r="A429" s="175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</row>
    <row r="430" spans="1:12" ht="12.75">
      <c r="A430" s="175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</row>
    <row r="431" spans="1:12" ht="12.75">
      <c r="A431" s="175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</row>
    <row r="432" spans="1:12" ht="12.75">
      <c r="A432" s="175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</row>
    <row r="433" spans="1:12" ht="12.75">
      <c r="A433" s="175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</row>
    <row r="434" spans="1:12" ht="12.75">
      <c r="A434" s="175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</row>
    <row r="435" spans="1:12" ht="12.75">
      <c r="A435" s="175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</row>
    <row r="436" spans="1:12" ht="12.75">
      <c r="A436" s="175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</row>
    <row r="437" spans="1:12" ht="12.75">
      <c r="A437" s="175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</row>
    <row r="438" spans="1:12" ht="12.75">
      <c r="A438" s="175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</row>
    <row r="439" spans="1:12" ht="12.75">
      <c r="A439" s="175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</row>
    <row r="440" spans="1:12" ht="12.75">
      <c r="A440" s="175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</row>
    <row r="441" spans="1:12" ht="12.75">
      <c r="A441" s="175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</row>
    <row r="442" spans="1:12" ht="12.75">
      <c r="A442" s="175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</row>
    <row r="443" spans="1:12" ht="12.75">
      <c r="A443" s="175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</row>
    <row r="444" spans="1:12" ht="12.75">
      <c r="A444" s="175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</row>
    <row r="445" spans="1:12" ht="12.75">
      <c r="A445" s="175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</row>
    <row r="446" spans="1:12" ht="12.75">
      <c r="A446" s="175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</row>
    <row r="447" spans="1:12" ht="12.75">
      <c r="A447" s="175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</row>
    <row r="448" spans="1:12" ht="12.75">
      <c r="A448" s="175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</row>
    <row r="449" spans="1:12" ht="12.75">
      <c r="A449" s="175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</row>
    <row r="450" spans="1:12" ht="12.75">
      <c r="A450" s="175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</row>
    <row r="451" spans="1:12" ht="12.75">
      <c r="A451" s="175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</row>
    <row r="452" spans="1:12" ht="12.75">
      <c r="A452" s="175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</row>
    <row r="453" spans="1:12" ht="12.75">
      <c r="A453" s="175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</row>
    <row r="454" spans="1:12" ht="12.75">
      <c r="A454" s="175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</row>
    <row r="455" spans="1:12" ht="12.75">
      <c r="A455" s="175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</row>
    <row r="456" spans="1:12" ht="12.75">
      <c r="A456" s="175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</row>
    <row r="457" spans="1:12" ht="12.75">
      <c r="A457" s="175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</row>
    <row r="458" spans="1:12" ht="12.75">
      <c r="A458" s="175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</row>
    <row r="459" spans="1:12" ht="12.75">
      <c r="A459" s="175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</row>
    <row r="460" spans="1:12" ht="12.75">
      <c r="A460" s="175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</row>
    <row r="461" spans="1:12" ht="12.75">
      <c r="A461" s="175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</row>
    <row r="462" spans="1:12" ht="12.75">
      <c r="A462" s="175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</row>
    <row r="463" spans="1:12" ht="12.75">
      <c r="A463" s="175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</row>
    <row r="464" spans="1:12" ht="12.75">
      <c r="A464" s="175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</row>
    <row r="465" spans="1:12" ht="12.75">
      <c r="A465" s="175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</row>
    <row r="466" spans="1:12" ht="12.75">
      <c r="A466" s="175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</row>
    <row r="467" spans="1:12" ht="12.75">
      <c r="A467" s="175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</row>
    <row r="468" spans="1:12" ht="12.75">
      <c r="A468" s="175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</row>
    <row r="469" spans="1:12" ht="12.75">
      <c r="A469" s="175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</row>
    <row r="470" spans="1:12" ht="12.75">
      <c r="A470" s="175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</row>
    <row r="471" spans="1:12" ht="12.75">
      <c r="A471" s="175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</row>
    <row r="472" spans="1:12" ht="12.75">
      <c r="A472" s="175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</row>
    <row r="473" spans="1:12" ht="12.75">
      <c r="A473" s="175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</row>
    <row r="474" spans="1:12" ht="12.75">
      <c r="A474" s="175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</row>
    <row r="475" spans="1:12" ht="12.75">
      <c r="A475" s="175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</row>
    <row r="476" spans="1:12" ht="12.75">
      <c r="A476" s="175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</row>
    <row r="477" spans="1:12" ht="12.75">
      <c r="A477" s="175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</row>
    <row r="478" spans="1:12" ht="12.75">
      <c r="A478" s="175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</row>
    <row r="479" spans="1:12" ht="12.75">
      <c r="A479" s="175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</row>
    <row r="480" spans="1:12" ht="12.75">
      <c r="A480" s="175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</row>
    <row r="481" spans="1:12" ht="12.75">
      <c r="A481" s="175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</row>
    <row r="482" spans="1:12" ht="12.75">
      <c r="A482" s="175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</row>
    <row r="483" spans="1:12" ht="12.75">
      <c r="A483" s="175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</row>
    <row r="484" spans="1:12" ht="12.75">
      <c r="A484" s="175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</row>
    <row r="485" spans="1:12" ht="12.75">
      <c r="A485" s="175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</row>
    <row r="486" spans="1:12" ht="12.75">
      <c r="A486" s="175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</row>
    <row r="487" spans="1:12" ht="12.75">
      <c r="A487" s="175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</row>
    <row r="488" spans="1:12" ht="12.75">
      <c r="A488" s="175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</row>
    <row r="489" spans="1:12" ht="12.75">
      <c r="A489" s="175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</row>
    <row r="490" spans="1:12" ht="12.75">
      <c r="A490" s="175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</row>
    <row r="491" spans="1:12" ht="12.75">
      <c r="A491" s="175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</row>
    <row r="492" spans="1:12" ht="12.75">
      <c r="A492" s="175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</row>
    <row r="493" spans="1:12" ht="12.75">
      <c r="A493" s="175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</row>
    <row r="494" spans="1:12" ht="12.75">
      <c r="A494" s="175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</row>
    <row r="495" spans="1:12" ht="12.75">
      <c r="A495" s="175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</row>
    <row r="496" spans="1:12" ht="12.75">
      <c r="A496" s="175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</row>
    <row r="497" spans="1:12" ht="12.75">
      <c r="A497" s="175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</row>
    <row r="498" spans="1:12" ht="12.75">
      <c r="A498" s="175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</row>
    <row r="499" spans="1:12" ht="12.75">
      <c r="A499" s="175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</row>
    <row r="500" spans="1:12" ht="12.75">
      <c r="A500" s="175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</row>
    <row r="501" spans="1:12" ht="12.75">
      <c r="A501" s="175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</row>
    <row r="502" spans="1:12" ht="12.75">
      <c r="A502" s="175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</row>
    <row r="503" spans="1:12" ht="12.75">
      <c r="A503" s="175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</row>
    <row r="504" spans="1:12" ht="12.75">
      <c r="A504" s="175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</row>
    <row r="505" spans="1:12" ht="12.75">
      <c r="A505" s="175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</row>
    <row r="506" spans="1:12" ht="12.75">
      <c r="A506" s="175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</row>
    <row r="507" spans="1:12" ht="12.75">
      <c r="A507" s="175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</row>
    <row r="508" spans="1:12" ht="12.75">
      <c r="A508" s="175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</row>
    <row r="509" spans="1:12" ht="12.75">
      <c r="A509" s="175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</row>
    <row r="510" spans="1:12" ht="12.75">
      <c r="A510" s="175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</row>
    <row r="511" spans="1:12" ht="12.75">
      <c r="A511" s="175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</row>
    <row r="512" spans="1:12" ht="12.75">
      <c r="A512" s="175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</row>
    <row r="513" spans="1:12" ht="12.75">
      <c r="A513" s="175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</row>
    <row r="514" spans="1:12" ht="12.75">
      <c r="A514" s="175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</row>
    <row r="515" spans="1:12" ht="12.75">
      <c r="A515" s="175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</row>
    <row r="516" spans="1:12" ht="12.75">
      <c r="A516" s="175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</row>
    <row r="517" spans="1:12" ht="12.75">
      <c r="A517" s="175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</row>
    <row r="518" spans="1:12" ht="12.75">
      <c r="A518" s="175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</row>
    <row r="519" spans="1:12" ht="12.75">
      <c r="A519" s="175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</row>
    <row r="520" spans="1:12" ht="12.75">
      <c r="A520" s="175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</row>
    <row r="521" spans="1:12" ht="12.75">
      <c r="A521" s="175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</row>
    <row r="522" spans="1:12" ht="12.75">
      <c r="A522" s="175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</row>
    <row r="523" spans="1:12" ht="12.75">
      <c r="A523" s="175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</row>
    <row r="524" spans="1:12" ht="12.75">
      <c r="A524" s="175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</row>
    <row r="525" spans="1:12" ht="12.75">
      <c r="A525" s="175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</row>
    <row r="526" spans="1:12" ht="12.75">
      <c r="A526" s="175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</row>
    <row r="527" spans="1:12" ht="12.75">
      <c r="A527" s="175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</row>
    <row r="528" spans="1:12" ht="12.75">
      <c r="A528" s="175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</row>
    <row r="529" spans="1:12" ht="12.75">
      <c r="A529" s="175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</row>
    <row r="530" spans="1:12" ht="12.75">
      <c r="A530" s="175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</row>
    <row r="531" spans="1:12" ht="12.75">
      <c r="A531" s="175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</row>
    <row r="532" spans="1:12" ht="12.75">
      <c r="A532" s="175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</row>
    <row r="533" spans="1:12" ht="12.75">
      <c r="A533" s="175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</row>
    <row r="534" spans="1:12" ht="12.75">
      <c r="A534" s="175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</row>
    <row r="535" spans="1:12" ht="12.75">
      <c r="A535" s="175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</row>
    <row r="536" spans="1:12" ht="12.75">
      <c r="A536" s="175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</row>
    <row r="537" spans="1:12" ht="12.75">
      <c r="A537" s="175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</row>
    <row r="538" spans="1:12" ht="12.75">
      <c r="A538" s="175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</row>
    <row r="539" spans="1:12" ht="12.75">
      <c r="A539" s="175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</row>
    <row r="540" spans="1:12" ht="12.75">
      <c r="A540" s="175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</row>
    <row r="541" spans="1:12" ht="12.75">
      <c r="A541" s="175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</row>
    <row r="542" spans="1:12" ht="12.75">
      <c r="A542" s="175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</row>
    <row r="543" spans="1:12" ht="12.75">
      <c r="A543" s="175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</row>
    <row r="544" spans="1:12" ht="12.75">
      <c r="A544" s="175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</row>
    <row r="545" spans="1:12" ht="12.75">
      <c r="A545" s="175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</row>
    <row r="546" spans="1:12" ht="12.75">
      <c r="A546" s="17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</row>
    <row r="547" spans="1:12" ht="12.75">
      <c r="A547" s="175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</row>
    <row r="548" spans="1:12" ht="12.75">
      <c r="A548" s="175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</row>
    <row r="549" spans="1:12" ht="12.75">
      <c r="A549" s="175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</row>
    <row r="550" spans="1:12" ht="12.75">
      <c r="A550" s="175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</row>
    <row r="551" spans="1:12" ht="12.75">
      <c r="A551" s="175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</row>
    <row r="552" spans="1:12" ht="12.75">
      <c r="A552" s="175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</row>
    <row r="553" spans="1:12" ht="12.75">
      <c r="A553" s="175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</row>
    <row r="554" spans="1:12" ht="12.75">
      <c r="A554" s="175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</row>
    <row r="555" spans="1:12" ht="12.75">
      <c r="A555" s="175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</row>
    <row r="556" spans="1:12" ht="12.75">
      <c r="A556" s="175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</row>
    <row r="557" spans="1:12" ht="12.75">
      <c r="A557" s="175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</row>
    <row r="558" spans="1:12" ht="12.75">
      <c r="A558" s="175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</row>
    <row r="559" spans="1:12" ht="12.75">
      <c r="A559" s="175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</row>
    <row r="560" spans="1:12" ht="12.75">
      <c r="A560" s="175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</row>
    <row r="561" spans="1:12" ht="12.75">
      <c r="A561" s="175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</row>
    <row r="562" spans="1:12" ht="12.75">
      <c r="A562" s="175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</row>
    <row r="563" spans="1:12" ht="12.75">
      <c r="A563" s="175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</row>
    <row r="564" spans="1:12" ht="12.75">
      <c r="A564" s="175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</row>
    <row r="565" spans="1:12" ht="12.75">
      <c r="A565" s="175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</row>
    <row r="566" spans="1:12" ht="12.75">
      <c r="A566" s="175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</row>
    <row r="567" spans="1:12" ht="12.75">
      <c r="A567" s="175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</row>
    <row r="568" spans="1:12" ht="12.75">
      <c r="A568" s="175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</row>
    <row r="569" spans="1:12" ht="12.75">
      <c r="A569" s="175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</row>
    <row r="570" spans="1:12" ht="12.75">
      <c r="A570" s="175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</row>
    <row r="571" spans="1:12" ht="12.75">
      <c r="A571" s="175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</row>
    <row r="572" spans="1:12" ht="12.75">
      <c r="A572" s="175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</row>
    <row r="573" spans="1:12" ht="12.75">
      <c r="A573" s="175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</row>
    <row r="574" spans="1:12" ht="12.75">
      <c r="A574" s="175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</row>
    <row r="575" spans="1:12" ht="12.75">
      <c r="A575" s="175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</row>
    <row r="576" spans="1:12" ht="12.75">
      <c r="A576" s="175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</row>
    <row r="577" spans="1:12" ht="12.75">
      <c r="A577" s="175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</row>
    <row r="578" spans="1:12" ht="12.75">
      <c r="A578" s="175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</row>
    <row r="579" spans="1:12" ht="12.75">
      <c r="A579" s="175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</row>
    <row r="580" spans="1:12" ht="12.75">
      <c r="A580" s="175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</row>
    <row r="581" spans="1:12" ht="12.75">
      <c r="A581" s="175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</row>
    <row r="582" spans="1:12" ht="12.75">
      <c r="A582" s="175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</row>
    <row r="583" spans="1:12" ht="12.75">
      <c r="A583" s="175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</row>
    <row r="584" spans="1:12" ht="12.75">
      <c r="A584" s="175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</row>
    <row r="585" spans="1:12" ht="12.75">
      <c r="A585" s="175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</row>
    <row r="586" spans="1:12" ht="12.75">
      <c r="A586" s="175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</row>
    <row r="587" spans="1:12" ht="12.75">
      <c r="A587" s="175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</row>
    <row r="588" spans="1:12" ht="12.75">
      <c r="A588" s="175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</row>
    <row r="589" spans="1:12" ht="12.75">
      <c r="A589" s="175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</row>
    <row r="590" spans="1:12" ht="12.75">
      <c r="A590" s="175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</row>
    <row r="591" spans="1:12" ht="12.75">
      <c r="A591" s="175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</row>
    <row r="592" spans="1:12" ht="12.75">
      <c r="A592" s="175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</row>
    <row r="593" spans="1:12" ht="12.75">
      <c r="A593" s="175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</row>
    <row r="594" spans="1:12" ht="12.75">
      <c r="A594" s="175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</row>
    <row r="595" spans="1:12" ht="12.75">
      <c r="A595" s="175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</row>
    <row r="596" spans="1:12" ht="12.75">
      <c r="A596" s="175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</row>
    <row r="597" spans="1:12" ht="12.75">
      <c r="A597" s="175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</row>
    <row r="598" spans="1:12" ht="12.75">
      <c r="A598" s="175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</row>
    <row r="599" spans="1:12" ht="12.75">
      <c r="A599" s="175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</row>
    <row r="600" spans="1:12" ht="12.75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</row>
    <row r="601" spans="1:12" ht="12.75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</row>
    <row r="602" spans="1:12" ht="12.75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</row>
    <row r="603" spans="1:12" ht="12.75">
      <c r="A603" s="175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</row>
    <row r="604" spans="1:12" ht="12.75">
      <c r="A604" s="175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</row>
    <row r="605" spans="1:12" ht="12.75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</row>
    <row r="606" spans="1:12" ht="12.75">
      <c r="A606" s="175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</row>
    <row r="607" spans="1:12" ht="12.75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</row>
    <row r="608" spans="1:12" ht="12.75">
      <c r="A608" s="175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</row>
    <row r="609" spans="1:12" ht="12.75">
      <c r="A609" s="175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</row>
    <row r="610" spans="1:12" ht="12.75">
      <c r="A610" s="175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</row>
    <row r="611" spans="1:12" ht="12.75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</row>
    <row r="612" spans="1:12" ht="12.75">
      <c r="A612" s="175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</row>
    <row r="613" spans="1:12" ht="12.75">
      <c r="A613" s="175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</row>
    <row r="614" spans="1:12" ht="12.75">
      <c r="A614" s="175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</row>
    <row r="615" spans="1:12" ht="12.75">
      <c r="A615" s="175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</row>
    <row r="616" spans="1:12" ht="12.75">
      <c r="A616" s="175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</row>
    <row r="617" spans="1:12" ht="12.75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</row>
    <row r="618" spans="1:12" ht="12.75">
      <c r="A618" s="175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</row>
    <row r="619" spans="1:12" ht="12.75">
      <c r="A619" s="175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</row>
    <row r="620" spans="1:12" ht="12.75">
      <c r="A620" s="175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</row>
    <row r="621" spans="1:12" ht="12.75">
      <c r="A621" s="175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</row>
    <row r="622" spans="1:12" ht="12.75">
      <c r="A622" s="175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</row>
    <row r="623" spans="1:12" ht="12.75">
      <c r="A623" s="175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</row>
    <row r="624" spans="1:12" ht="12.75">
      <c r="A624" s="175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</row>
    <row r="625" spans="1:12" ht="12.75">
      <c r="A625" s="175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</row>
    <row r="626" spans="1:12" ht="12.75">
      <c r="A626" s="175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</row>
    <row r="627" spans="1:12" ht="12.75">
      <c r="A627" s="175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</row>
    <row r="628" spans="1:12" ht="12.75">
      <c r="A628" s="175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</row>
    <row r="629" spans="1:12" ht="12.75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</row>
    <row r="630" spans="1:12" ht="12.75">
      <c r="A630" s="175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</row>
    <row r="631" spans="1:12" ht="12.75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</row>
    <row r="632" spans="1:12" ht="12.75">
      <c r="A632" s="175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</row>
    <row r="633" spans="1:12" ht="12.75">
      <c r="A633" s="175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</row>
    <row r="634" spans="1:12" ht="12.75">
      <c r="A634" s="175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</row>
    <row r="635" spans="1:12" ht="12.75">
      <c r="A635" s="175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</row>
    <row r="636" spans="1:12" ht="12.75">
      <c r="A636" s="175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</row>
    <row r="637" spans="1:12" ht="12.75">
      <c r="A637" s="175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</row>
    <row r="638" spans="1:12" ht="12.75">
      <c r="A638" s="175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</row>
    <row r="639" spans="1:12" ht="12.75">
      <c r="A639" s="175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</row>
    <row r="640" spans="1:12" ht="12.75">
      <c r="A640" s="175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</row>
    <row r="641" spans="1:12" ht="12.75">
      <c r="A641" s="175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</row>
    <row r="642" spans="1:12" ht="12.75">
      <c r="A642" s="175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</row>
    <row r="643" spans="1:12" ht="12.75">
      <c r="A643" s="175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</row>
    <row r="644" spans="1:12" ht="12.75">
      <c r="A644" s="175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</row>
    <row r="645" spans="1:12" ht="12.75">
      <c r="A645" s="175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</row>
    <row r="646" spans="1:12" ht="12.75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</row>
    <row r="647" spans="1:12" ht="12.7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</row>
    <row r="648" spans="1:12" ht="12.7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</row>
    <row r="649" spans="1:12" ht="12.75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</row>
    <row r="650" spans="1:12" ht="12.75">
      <c r="A650" s="175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</row>
    <row r="651" spans="1:12" ht="12.75">
      <c r="A651" s="175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</row>
    <row r="652" spans="1:12" ht="12.75">
      <c r="A652" s="175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</row>
    <row r="653" spans="1:12" ht="12.75">
      <c r="A653" s="175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</row>
    <row r="654" spans="1:12" ht="12.75">
      <c r="A654" s="175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</row>
    <row r="655" spans="1:12" ht="12.75">
      <c r="A655" s="175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</row>
    <row r="656" spans="1:12" ht="12.75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</row>
    <row r="657" spans="1:12" ht="12.75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</row>
    <row r="658" spans="1:12" ht="12.7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</row>
    <row r="659" spans="1:12" ht="12.75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</row>
    <row r="660" spans="1:12" ht="12.75">
      <c r="A660" s="175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</row>
    <row r="661" spans="1:12" ht="12.75">
      <c r="A661" s="175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</row>
    <row r="662" spans="1:12" ht="12.75">
      <c r="A662" s="175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</row>
    <row r="663" spans="1:12" ht="12.75">
      <c r="A663" s="175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</row>
    <row r="664" spans="1:12" ht="12.75">
      <c r="A664" s="175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</row>
    <row r="665" spans="1:12" ht="12.75">
      <c r="A665" s="175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</row>
    <row r="666" spans="1:12" ht="12.75">
      <c r="A666" s="175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</row>
    <row r="667" spans="1:12" ht="12.75">
      <c r="A667" s="175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</row>
    <row r="668" spans="1:12" ht="12.75">
      <c r="A668" s="175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</row>
    <row r="669" spans="1:12" ht="12.75">
      <c r="A669" s="175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</row>
    <row r="670" spans="1:12" ht="12.75">
      <c r="A670" s="175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</row>
    <row r="671" spans="1:12" ht="12.75">
      <c r="A671" s="175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</row>
    <row r="672" spans="1:12" ht="12.75">
      <c r="A672" s="175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</row>
    <row r="673" spans="1:12" ht="12.75">
      <c r="A673" s="175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</row>
    <row r="674" spans="1:12" ht="12.75">
      <c r="A674" s="175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</row>
    <row r="675" spans="1:12" ht="12.75">
      <c r="A675" s="175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</row>
    <row r="676" spans="1:12" ht="12.75">
      <c r="A676" s="175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</row>
    <row r="677" spans="1:12" ht="12.75">
      <c r="A677" s="175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</row>
    <row r="678" spans="1:12" ht="12.75">
      <c r="A678" s="175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</row>
    <row r="679" spans="1:12" ht="12.75">
      <c r="A679" s="175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</row>
    <row r="680" spans="1:12" ht="12.75">
      <c r="A680" s="175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</row>
    <row r="681" spans="1:12" ht="12.75">
      <c r="A681" s="175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</row>
    <row r="682" spans="1:12" ht="12.75">
      <c r="A682" s="175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</row>
    <row r="683" spans="1:12" ht="12.75">
      <c r="A683" s="175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</row>
    <row r="684" spans="1:12" ht="12.75">
      <c r="A684" s="175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</row>
    <row r="685" spans="1:12" ht="12.75">
      <c r="A685" s="175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</row>
    <row r="686" spans="1:12" ht="12.75">
      <c r="A686" s="175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</row>
    <row r="687" spans="1:12" ht="12.75">
      <c r="A687" s="175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</row>
    <row r="688" spans="1:12" ht="12.75">
      <c r="A688" s="175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</row>
    <row r="689" spans="1:12" ht="12.75">
      <c r="A689" s="175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</row>
    <row r="690" spans="1:12" ht="12.75">
      <c r="A690" s="175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</row>
    <row r="691" spans="1:12" ht="12.75">
      <c r="A691" s="175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</row>
    <row r="692" spans="1:12" ht="12.75">
      <c r="A692" s="175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</row>
    <row r="693" spans="1:12" ht="12.75">
      <c r="A693" s="175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</row>
    <row r="694" spans="1:12" ht="12.75">
      <c r="A694" s="175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</row>
    <row r="695" spans="1:12" ht="12.75">
      <c r="A695" s="175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</row>
    <row r="696" spans="1:12" ht="12.75">
      <c r="A696" s="175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</row>
    <row r="697" spans="1:12" ht="12.75">
      <c r="A697" s="175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</row>
    <row r="698" spans="1:12" ht="12.75">
      <c r="A698" s="175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</row>
    <row r="699" spans="1:12" ht="12.75">
      <c r="A699" s="175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</row>
    <row r="700" spans="1:12" ht="12.75">
      <c r="A700" s="175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</row>
    <row r="701" spans="1:12" ht="12.75">
      <c r="A701" s="175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</row>
    <row r="702" spans="1:12" ht="12.75">
      <c r="A702" s="175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</row>
    <row r="703" spans="1:12" ht="12.75">
      <c r="A703" s="175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</row>
    <row r="704" spans="1:12" ht="12.75">
      <c r="A704" s="175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</row>
    <row r="705" spans="1:12" ht="12.75">
      <c r="A705" s="175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</row>
    <row r="706" spans="1:12" ht="12.75">
      <c r="A706" s="175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</row>
    <row r="707" spans="1:12" ht="12.75">
      <c r="A707" s="175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</row>
    <row r="708" spans="1:12" ht="12.75">
      <c r="A708" s="175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</row>
    <row r="709" spans="1:12" ht="12.75">
      <c r="A709" s="175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</row>
    <row r="710" spans="1:12" ht="12.75">
      <c r="A710" s="175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</row>
    <row r="711" spans="1:12" ht="12.75">
      <c r="A711" s="175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</row>
    <row r="712" spans="1:12" ht="12.75">
      <c r="A712" s="175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</row>
    <row r="713" spans="1:12" ht="12.75">
      <c r="A713" s="175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</row>
    <row r="714" spans="1:12" ht="12.75">
      <c r="A714" s="175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</row>
    <row r="715" spans="1:12" ht="12.75">
      <c r="A715" s="175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</row>
    <row r="716" spans="1:12" ht="12.75">
      <c r="A716" s="175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</row>
    <row r="717" spans="1:12" ht="12.75">
      <c r="A717" s="175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</row>
    <row r="718" spans="1:12" ht="12.75">
      <c r="A718" s="175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</row>
    <row r="719" spans="1:12" ht="12.75">
      <c r="A719" s="175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</row>
    <row r="720" spans="1:12" ht="12.75">
      <c r="A720" s="175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</row>
    <row r="721" spans="1:12" ht="12.75">
      <c r="A721" s="175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</row>
    <row r="722" spans="1:12" ht="12.75">
      <c r="A722" s="175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</row>
    <row r="723" spans="1:12" ht="12.75">
      <c r="A723" s="175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</row>
    <row r="724" spans="1:12" ht="12.75">
      <c r="A724" s="175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</row>
    <row r="725" spans="1:12" ht="12.75">
      <c r="A725" s="175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</row>
    <row r="726" spans="1:12" ht="12.75">
      <c r="A726" s="175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</row>
    <row r="727" spans="1:12" ht="12.75">
      <c r="A727" s="175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</row>
    <row r="728" spans="1:12" ht="12.75">
      <c r="A728" s="175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</row>
    <row r="729" spans="1:12" ht="12.75">
      <c r="A729" s="175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</row>
    <row r="730" spans="1:12" ht="12.75">
      <c r="A730" s="175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</row>
    <row r="731" spans="1:12" ht="12.75">
      <c r="A731" s="175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</row>
    <row r="732" spans="1:12" ht="12.75">
      <c r="A732" s="175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</row>
    <row r="733" spans="1:12" ht="12.75">
      <c r="A733" s="175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</row>
    <row r="734" spans="1:12" ht="12.75">
      <c r="A734" s="175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</row>
    <row r="735" spans="1:12" ht="12.75">
      <c r="A735" s="175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</row>
    <row r="736" spans="1:12" ht="12.75">
      <c r="A736" s="175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</row>
    <row r="737" spans="1:12" ht="12.75">
      <c r="A737" s="175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</row>
    <row r="738" spans="1:12" ht="12.75">
      <c r="A738" s="175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</row>
    <row r="739" spans="1:12" ht="12.75">
      <c r="A739" s="175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</row>
    <row r="740" spans="1:12" ht="12.75">
      <c r="A740" s="175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</row>
    <row r="741" spans="1:12" ht="12.75">
      <c r="A741" s="175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</row>
    <row r="742" spans="1:12" ht="12.75">
      <c r="A742" s="175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</row>
    <row r="743" spans="1:12" ht="12.75">
      <c r="A743" s="175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</row>
    <row r="744" spans="1:12" ht="12.75">
      <c r="A744" s="175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</row>
    <row r="745" spans="1:12" ht="12.75">
      <c r="A745" s="175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</row>
    <row r="746" spans="1:12" ht="12.75">
      <c r="A746" s="175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</row>
    <row r="747" spans="1:12" ht="12.75">
      <c r="A747" s="175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</row>
    <row r="748" spans="1:12" ht="12.75">
      <c r="A748" s="175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</row>
    <row r="749" spans="1:12" ht="12.75">
      <c r="A749" s="175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</row>
    <row r="750" spans="1:12" ht="12.75">
      <c r="A750" s="175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</row>
    <row r="751" spans="1:12" ht="12.75">
      <c r="A751" s="175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</row>
    <row r="752" spans="1:12" ht="12.75">
      <c r="A752" s="175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</row>
    <row r="753" spans="1:12" ht="12.75">
      <c r="A753" s="175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</row>
    <row r="754" spans="1:12" ht="12.75">
      <c r="A754" s="175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</row>
    <row r="755" spans="1:12" ht="12.75">
      <c r="A755" s="175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</row>
    <row r="756" spans="1:12" ht="12.75">
      <c r="A756" s="175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</row>
    <row r="757" spans="1:12" ht="12.75">
      <c r="A757" s="175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</row>
    <row r="758" spans="1:12" ht="12.75">
      <c r="A758" s="175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</row>
    <row r="759" spans="1:12" ht="12.75">
      <c r="A759" s="175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</row>
    <row r="760" spans="1:12" ht="12.75">
      <c r="A760" s="175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</row>
    <row r="761" spans="1:12" ht="12.75">
      <c r="A761" s="175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</row>
    <row r="762" spans="1:12" ht="12.75">
      <c r="A762" s="175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</row>
    <row r="763" spans="1:12" ht="12.75">
      <c r="A763" s="175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</row>
    <row r="764" spans="1:12" ht="12.75">
      <c r="A764" s="175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</row>
    <row r="765" spans="1:12" ht="12.75">
      <c r="A765" s="175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</row>
    <row r="766" spans="1:12" ht="12.75">
      <c r="A766" s="175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</row>
    <row r="767" spans="1:12" ht="12.75">
      <c r="A767" s="175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</row>
    <row r="768" spans="1:12" ht="12.75">
      <c r="A768" s="175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</row>
    <row r="769" spans="1:12" ht="12.75">
      <c r="A769" s="175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</row>
    <row r="770" spans="1:12" ht="12.75">
      <c r="A770" s="175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</row>
    <row r="771" spans="1:12" ht="12.75">
      <c r="A771" s="175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</row>
    <row r="772" spans="1:12" ht="12.75">
      <c r="A772" s="175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</row>
    <row r="773" spans="1:12" ht="12.75">
      <c r="A773" s="175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</row>
    <row r="774" spans="1:12" ht="12.75">
      <c r="A774" s="175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</row>
    <row r="775" spans="1:12" ht="12.75">
      <c r="A775" s="175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</row>
    <row r="776" spans="1:12" ht="12.75">
      <c r="A776" s="175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</row>
    <row r="777" spans="1:12" ht="12.75">
      <c r="A777" s="175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</row>
    <row r="778" spans="1:12" ht="12.75">
      <c r="A778" s="175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</row>
    <row r="779" spans="1:12" ht="12.75">
      <c r="A779" s="175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</row>
    <row r="780" spans="1:12" ht="12.75">
      <c r="A780" s="175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</row>
    <row r="781" spans="1:12" ht="12.75">
      <c r="A781" s="175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</row>
    <row r="782" spans="1:12" ht="12.75">
      <c r="A782" s="175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</row>
    <row r="783" spans="1:12" ht="12.75">
      <c r="A783" s="175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</row>
    <row r="784" spans="1:12" ht="12.75">
      <c r="A784" s="175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</row>
    <row r="785" spans="1:12" ht="12.75">
      <c r="A785" s="175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</row>
    <row r="786" spans="1:12" ht="12.75">
      <c r="A786" s="175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</row>
    <row r="787" spans="1:12" ht="12.75">
      <c r="A787" s="175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</row>
    <row r="788" spans="1:12" ht="12.75">
      <c r="A788" s="175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</row>
    <row r="789" spans="1:12" ht="12.75">
      <c r="A789" s="175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</row>
    <row r="790" spans="1:12" ht="12.75">
      <c r="A790" s="175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</row>
    <row r="791" spans="1:12" ht="12.75">
      <c r="A791" s="175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</row>
    <row r="792" spans="1:12" ht="12.75">
      <c r="A792" s="175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</row>
    <row r="793" spans="1:12" ht="12.75">
      <c r="A793" s="175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</row>
    <row r="794" spans="1:12" ht="12.75">
      <c r="A794" s="175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</row>
    <row r="795" spans="1:12" ht="12.75">
      <c r="A795" s="175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</row>
    <row r="796" spans="1:12" ht="12.75">
      <c r="A796" s="175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</row>
    <row r="797" spans="1:12" ht="12.75">
      <c r="A797" s="175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</row>
    <row r="798" spans="1:12" ht="12.75">
      <c r="A798" s="175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</row>
    <row r="799" spans="1:12" ht="12.75">
      <c r="A799" s="175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</row>
    <row r="800" spans="1:12" ht="12.75">
      <c r="A800" s="175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</row>
    <row r="801" spans="1:12" ht="12.75">
      <c r="A801" s="175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</row>
    <row r="802" spans="1:12" ht="12.75">
      <c r="A802" s="175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</row>
    <row r="803" spans="1:12" ht="12.75">
      <c r="A803" s="175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</row>
    <row r="804" spans="1:12" ht="12.75">
      <c r="A804" s="175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</row>
    <row r="805" spans="1:12" ht="12.75">
      <c r="A805" s="175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</row>
    <row r="806" spans="1:12" ht="12.75">
      <c r="A806" s="175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</row>
    <row r="807" spans="1:12" ht="12.75">
      <c r="A807" s="175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</row>
    <row r="808" spans="1:12" ht="12.75">
      <c r="A808" s="175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</row>
    <row r="809" spans="1:12" ht="12.75">
      <c r="A809" s="175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</row>
    <row r="810" spans="1:12" ht="12.75">
      <c r="A810" s="175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</row>
    <row r="811" spans="1:12" ht="12.75">
      <c r="A811" s="175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</row>
    <row r="812" spans="1:12" ht="12.75">
      <c r="A812" s="175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</row>
    <row r="813" spans="1:12" ht="12.75">
      <c r="A813" s="175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</row>
    <row r="814" spans="1:12" ht="12.75">
      <c r="A814" s="175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</row>
    <row r="815" spans="1:12" ht="12.75">
      <c r="A815" s="175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</row>
    <row r="816" spans="1:12" ht="12.75">
      <c r="A816" s="175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</row>
    <row r="817" spans="1:12" ht="12.75">
      <c r="A817" s="175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</row>
    <row r="818" spans="1:12" ht="12.75">
      <c r="A818" s="175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</row>
    <row r="819" spans="1:12" ht="12.75">
      <c r="A819" s="175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</row>
    <row r="820" spans="1:12" ht="12.75">
      <c r="A820" s="175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</row>
    <row r="821" spans="1:12" ht="12.75">
      <c r="A821" s="175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</row>
    <row r="822" spans="1:12" ht="12.75">
      <c r="A822" s="175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</row>
    <row r="823" spans="1:12" ht="12.75">
      <c r="A823" s="175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</row>
    <row r="824" spans="1:12" ht="12.75">
      <c r="A824" s="175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</row>
    <row r="825" spans="1:12" ht="12.75">
      <c r="A825" s="175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</row>
    <row r="826" spans="1:12" ht="12.75">
      <c r="A826" s="175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</row>
    <row r="827" spans="1:12" ht="12.75">
      <c r="A827" s="175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</row>
    <row r="828" spans="1:12" ht="12.75">
      <c r="A828" s="175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</row>
    <row r="829" spans="1:12" ht="12.75">
      <c r="A829" s="175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</row>
    <row r="830" spans="1:12" ht="12.75">
      <c r="A830" s="175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</row>
    <row r="831" spans="1:12" ht="12.75">
      <c r="A831" s="175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</row>
    <row r="832" spans="1:12" ht="12.75">
      <c r="A832" s="175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</row>
    <row r="833" spans="1:12" ht="12.75">
      <c r="A833" s="175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</row>
    <row r="834" spans="1:12" ht="12.75">
      <c r="A834" s="175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</row>
    <row r="835" spans="1:12" ht="12.75">
      <c r="A835" s="175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</row>
    <row r="836" spans="1:12" ht="12.75">
      <c r="A836" s="175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</row>
    <row r="837" spans="1:12" ht="12.75">
      <c r="A837" s="175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</row>
    <row r="838" spans="1:12" ht="12.75">
      <c r="A838" s="175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</row>
    <row r="839" spans="1:12" ht="12.75">
      <c r="A839" s="175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</row>
    <row r="840" spans="1:12" ht="12.75">
      <c r="A840" s="175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</row>
    <row r="841" spans="1:12" ht="12.75">
      <c r="A841" s="175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</row>
    <row r="842" spans="1:12" ht="12.75">
      <c r="A842" s="175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</row>
    <row r="843" spans="1:12" ht="12.75">
      <c r="A843" s="175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</row>
    <row r="844" spans="1:12" ht="12.75">
      <c r="A844" s="175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</row>
    <row r="845" spans="1:12" ht="12.75">
      <c r="A845" s="175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</row>
    <row r="846" spans="1:12" ht="12.75">
      <c r="A846" s="175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</row>
    <row r="847" spans="1:12" ht="12.75">
      <c r="A847" s="175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</row>
    <row r="848" spans="1:12" ht="12.75">
      <c r="A848" s="175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</row>
    <row r="849" spans="1:12" ht="12.75">
      <c r="A849" s="175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</row>
    <row r="850" spans="1:12" ht="12.75">
      <c r="A850" s="175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</row>
    <row r="851" spans="1:12" ht="12.75">
      <c r="A851" s="175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</row>
    <row r="852" spans="1:12" ht="12.75">
      <c r="A852" s="175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</row>
    <row r="853" spans="1:12" ht="12.75">
      <c r="A853" s="175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</row>
    <row r="854" spans="1:12" ht="12.75">
      <c r="A854" s="175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</row>
    <row r="855" spans="1:12" ht="12.75">
      <c r="A855" s="175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</row>
  </sheetData>
  <mergeCells count="5">
    <mergeCell ref="A5:J5"/>
    <mergeCell ref="I1:J1"/>
    <mergeCell ref="A2:J2"/>
    <mergeCell ref="A3:J3"/>
    <mergeCell ref="A4:J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C44"/>
  <sheetViews>
    <sheetView workbookViewId="0" topLeftCell="A1">
      <selection activeCell="B1" sqref="B1:C1"/>
    </sheetView>
  </sheetViews>
  <sheetFormatPr defaultColWidth="9.140625" defaultRowHeight="12.75"/>
  <cols>
    <col min="1" max="1" width="4.140625" style="276" bestFit="1" customWidth="1"/>
    <col min="2" max="2" width="69.28125" style="130" bestFit="1" customWidth="1"/>
    <col min="3" max="3" width="17.28125" style="385" bestFit="1" customWidth="1"/>
    <col min="4" max="16384" width="9.140625" style="130" customWidth="1"/>
  </cols>
  <sheetData>
    <row r="1" spans="1:3" ht="15.75">
      <c r="A1" s="2"/>
      <c r="B1" s="513" t="s">
        <v>894</v>
      </c>
      <c r="C1" s="581"/>
    </row>
    <row r="2" spans="1:3" ht="15.75">
      <c r="A2" s="500" t="s">
        <v>1197</v>
      </c>
      <c r="B2" s="500"/>
      <c r="C2" s="500"/>
    </row>
    <row r="3" spans="1:3" s="153" customFormat="1" ht="15.75">
      <c r="A3" s="500" t="s">
        <v>1213</v>
      </c>
      <c r="B3" s="500"/>
      <c r="C3" s="500"/>
    </row>
    <row r="4" spans="1:3" s="153" customFormat="1" ht="15.75">
      <c r="A4" s="500" t="s">
        <v>302</v>
      </c>
      <c r="B4" s="500"/>
      <c r="C4" s="500"/>
    </row>
    <row r="5" spans="1:3" s="153" customFormat="1" ht="15.75">
      <c r="A5" s="500" t="s">
        <v>1327</v>
      </c>
      <c r="B5" s="500"/>
      <c r="C5" s="500"/>
    </row>
    <row r="6" spans="1:3" s="153" customFormat="1" ht="15.75">
      <c r="A6" s="3"/>
      <c r="B6" s="3"/>
      <c r="C6" s="3"/>
    </row>
    <row r="7" spans="1:3" ht="15.75">
      <c r="A7" s="6" t="s">
        <v>303</v>
      </c>
      <c r="B7" s="6" t="s">
        <v>1328</v>
      </c>
      <c r="C7" s="5" t="s">
        <v>1179</v>
      </c>
    </row>
    <row r="8" spans="1:3" ht="15.75">
      <c r="A8" s="2"/>
      <c r="B8" s="36"/>
      <c r="C8" s="36"/>
    </row>
    <row r="9" spans="1:3" s="1" customFormat="1" ht="15.75">
      <c r="A9" s="141"/>
      <c r="B9" s="386" t="s">
        <v>304</v>
      </c>
      <c r="C9" s="11"/>
    </row>
    <row r="10" spans="1:3" s="1" customFormat="1" ht="15.75">
      <c r="A10" s="141"/>
      <c r="B10" s="386"/>
      <c r="C10" s="11"/>
    </row>
    <row r="11" spans="1:3" s="1" customFormat="1" ht="15.75">
      <c r="A11" s="141"/>
      <c r="B11" s="386" t="s">
        <v>62</v>
      </c>
      <c r="C11" s="11"/>
    </row>
    <row r="12" spans="1:3" s="1" customFormat="1" ht="15.75">
      <c r="A12" s="141" t="s">
        <v>1157</v>
      </c>
      <c r="B12" s="38" t="s">
        <v>305</v>
      </c>
      <c r="C12" s="11">
        <v>1000</v>
      </c>
    </row>
    <row r="13" spans="1:3" s="1" customFormat="1" ht="15.75">
      <c r="A13" s="141" t="s">
        <v>1163</v>
      </c>
      <c r="B13" s="38" t="s">
        <v>306</v>
      </c>
      <c r="C13" s="11">
        <v>2000</v>
      </c>
    </row>
    <row r="14" spans="1:3" s="1" customFormat="1" ht="15.75">
      <c r="A14" s="141" t="s">
        <v>1014</v>
      </c>
      <c r="B14" s="37" t="s">
        <v>307</v>
      </c>
      <c r="C14" s="12">
        <f>SUM(C12:C13)</f>
        <v>3000</v>
      </c>
    </row>
    <row r="15" spans="1:3" s="1" customFormat="1" ht="15.75">
      <c r="A15" s="141"/>
      <c r="B15" s="37"/>
      <c r="C15" s="11"/>
    </row>
    <row r="16" spans="1:3" ht="31.5">
      <c r="A16" s="141" t="s">
        <v>1271</v>
      </c>
      <c r="B16" s="387" t="s">
        <v>308</v>
      </c>
      <c r="C16" s="12">
        <f>SUM(C14)</f>
        <v>3000</v>
      </c>
    </row>
    <row r="17" spans="1:3" ht="15.75">
      <c r="A17" s="390"/>
      <c r="B17" s="388"/>
      <c r="C17" s="265"/>
    </row>
    <row r="18" spans="1:3" ht="15.75">
      <c r="A18" s="390"/>
      <c r="B18" s="386" t="s">
        <v>1234</v>
      </c>
      <c r="C18" s="11"/>
    </row>
    <row r="19" spans="1:3" ht="15.75">
      <c r="A19" s="390"/>
      <c r="B19" s="37" t="s">
        <v>1205</v>
      </c>
      <c r="C19" s="11"/>
    </row>
    <row r="20" spans="1:3" s="1" customFormat="1" ht="15.75">
      <c r="A20" s="141" t="s">
        <v>117</v>
      </c>
      <c r="B20" s="38" t="s">
        <v>309</v>
      </c>
      <c r="C20" s="11">
        <v>400</v>
      </c>
    </row>
    <row r="21" spans="1:3" s="1" customFormat="1" ht="15.75">
      <c r="A21" s="141" t="s">
        <v>1685</v>
      </c>
      <c r="B21" s="38" t="s">
        <v>310</v>
      </c>
      <c r="C21" s="11">
        <v>25000</v>
      </c>
    </row>
    <row r="22" spans="1:3" s="1" customFormat="1" ht="15.75">
      <c r="A22" s="141" t="s">
        <v>1688</v>
      </c>
      <c r="B22" s="38" t="s">
        <v>311</v>
      </c>
      <c r="C22" s="11">
        <v>8000</v>
      </c>
    </row>
    <row r="23" spans="1:3" s="1" customFormat="1" ht="15.75">
      <c r="A23" s="141" t="s">
        <v>1690</v>
      </c>
      <c r="B23" s="38" t="s">
        <v>312</v>
      </c>
      <c r="C23" s="11">
        <v>400</v>
      </c>
    </row>
    <row r="24" spans="1:3" s="1" customFormat="1" ht="15.75">
      <c r="A24" s="141" t="s">
        <v>1691</v>
      </c>
      <c r="B24" s="38" t="s">
        <v>313</v>
      </c>
      <c r="C24" s="11">
        <v>20000</v>
      </c>
    </row>
    <row r="25" spans="1:3" s="1" customFormat="1" ht="15.75">
      <c r="A25" s="141" t="s">
        <v>144</v>
      </c>
      <c r="B25" s="38" t="s">
        <v>314</v>
      </c>
      <c r="C25" s="11">
        <v>3400</v>
      </c>
    </row>
    <row r="26" spans="1:3" s="1" customFormat="1" ht="15.75">
      <c r="A26" s="141" t="s">
        <v>146</v>
      </c>
      <c r="B26" s="38" t="s">
        <v>315</v>
      </c>
      <c r="C26" s="11">
        <f>SUM(C20:C25)</f>
        <v>57200</v>
      </c>
    </row>
    <row r="27" spans="1:3" ht="15.75">
      <c r="A27" s="141" t="s">
        <v>149</v>
      </c>
      <c r="B27" s="38" t="s">
        <v>1214</v>
      </c>
      <c r="C27" s="11">
        <f>C26*0.25</f>
        <v>14300</v>
      </c>
    </row>
    <row r="28" spans="1:3" s="153" customFormat="1" ht="15.75">
      <c r="A28" s="36" t="s">
        <v>152</v>
      </c>
      <c r="B28" s="37" t="s">
        <v>316</v>
      </c>
      <c r="C28" s="12">
        <f>SUM(C26:C27)</f>
        <v>71500</v>
      </c>
    </row>
    <row r="29" spans="1:3" s="8" customFormat="1" ht="15.75">
      <c r="A29" s="36"/>
      <c r="B29" s="37"/>
      <c r="C29" s="12"/>
    </row>
    <row r="30" spans="1:3" s="8" customFormat="1" ht="15.75">
      <c r="A30" s="36"/>
      <c r="B30" s="37" t="s">
        <v>62</v>
      </c>
      <c r="C30" s="12"/>
    </row>
    <row r="31" spans="1:3" s="8" customFormat="1" ht="15.75">
      <c r="A31" s="141" t="s">
        <v>153</v>
      </c>
      <c r="B31" s="38" t="s">
        <v>317</v>
      </c>
      <c r="C31" s="11">
        <v>3000</v>
      </c>
    </row>
    <row r="32" spans="1:3" s="8" customFormat="1" ht="15.75">
      <c r="A32" s="141" t="s">
        <v>154</v>
      </c>
      <c r="B32" s="38" t="s">
        <v>315</v>
      </c>
      <c r="C32" s="11">
        <f>SUM(C31)</f>
        <v>3000</v>
      </c>
    </row>
    <row r="33" spans="1:3" s="8" customFormat="1" ht="15.75">
      <c r="A33" s="141" t="s">
        <v>156</v>
      </c>
      <c r="B33" s="38" t="s">
        <v>1214</v>
      </c>
      <c r="C33" s="11">
        <f>C32*0.2</f>
        <v>600</v>
      </c>
    </row>
    <row r="34" spans="1:3" s="8" customFormat="1" ht="15.75">
      <c r="A34" s="36" t="s">
        <v>157</v>
      </c>
      <c r="B34" s="37" t="s">
        <v>318</v>
      </c>
      <c r="C34" s="12">
        <f>SUM(C32:C33)</f>
        <v>3600</v>
      </c>
    </row>
    <row r="35" spans="1:3" s="1" customFormat="1" ht="15.75">
      <c r="A35" s="141"/>
      <c r="B35" s="38"/>
      <c r="C35" s="11"/>
    </row>
    <row r="36" spans="1:3" s="153" customFormat="1" ht="15.75">
      <c r="A36" s="177"/>
      <c r="B36" s="37" t="s">
        <v>270</v>
      </c>
      <c r="C36" s="12"/>
    </row>
    <row r="37" spans="1:3" s="153" customFormat="1" ht="15.75">
      <c r="A37" s="141" t="s">
        <v>488</v>
      </c>
      <c r="B37" s="38" t="s">
        <v>319</v>
      </c>
      <c r="C37" s="11">
        <v>112</v>
      </c>
    </row>
    <row r="38" spans="1:3" s="153" customFormat="1" ht="15.75">
      <c r="A38" s="141" t="s">
        <v>489</v>
      </c>
      <c r="B38" s="38" t="s">
        <v>315</v>
      </c>
      <c r="C38" s="11">
        <f>SUM(C37:C37)</f>
        <v>112</v>
      </c>
    </row>
    <row r="39" spans="1:3" s="153" customFormat="1" ht="15.75">
      <c r="A39" s="141" t="s">
        <v>490</v>
      </c>
      <c r="B39" s="38" t="s">
        <v>1214</v>
      </c>
      <c r="C39" s="11">
        <f>C38*0.25</f>
        <v>28</v>
      </c>
    </row>
    <row r="40" spans="1:3" s="153" customFormat="1" ht="15.75">
      <c r="A40" s="36" t="s">
        <v>491</v>
      </c>
      <c r="B40" s="37" t="s">
        <v>320</v>
      </c>
      <c r="C40" s="12">
        <f>SUM(C38:C39)</f>
        <v>140</v>
      </c>
    </row>
    <row r="41" spans="1:3" s="153" customFormat="1" ht="15.75">
      <c r="A41" s="177"/>
      <c r="B41" s="389"/>
      <c r="C41" s="265"/>
    </row>
    <row r="42" spans="1:3" s="153" customFormat="1" ht="31.5">
      <c r="A42" s="177"/>
      <c r="B42" s="387" t="s">
        <v>321</v>
      </c>
      <c r="C42" s="12">
        <f>C28+C34+C40</f>
        <v>75240</v>
      </c>
    </row>
    <row r="43" spans="1:3" ht="15.75">
      <c r="A43" s="390"/>
      <c r="B43" s="38"/>
      <c r="C43" s="38"/>
    </row>
    <row r="44" spans="1:3" ht="31.5">
      <c r="A44" s="390"/>
      <c r="B44" s="387" t="s">
        <v>1061</v>
      </c>
      <c r="C44" s="12">
        <f>C16+C42</f>
        <v>78240</v>
      </c>
    </row>
  </sheetData>
  <mergeCells count="5">
    <mergeCell ref="B1:C1"/>
    <mergeCell ref="A2:C2"/>
    <mergeCell ref="A3:C3"/>
    <mergeCell ref="A5:C5"/>
    <mergeCell ref="A4:C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P78"/>
  <sheetViews>
    <sheetView tabSelected="1" workbookViewId="0" topLeftCell="A1">
      <selection activeCell="A2" sqref="A2:O3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8.00390625" style="1" customWidth="1"/>
    <col min="4" max="4" width="15.7109375" style="1" customWidth="1"/>
    <col min="5" max="5" width="24.00390625" style="1" customWidth="1"/>
    <col min="6" max="6" width="23.140625" style="1" customWidth="1"/>
    <col min="7" max="7" width="8.57421875" style="1" customWidth="1"/>
    <col min="8" max="8" width="9.8515625" style="1" customWidth="1"/>
    <col min="9" max="9" width="15.00390625" style="1" bestFit="1" customWidth="1"/>
    <col min="10" max="10" width="9.140625" style="1" bestFit="1" customWidth="1"/>
    <col min="11" max="11" width="10.7109375" style="1" customWidth="1"/>
    <col min="12" max="12" width="12.421875" style="1" bestFit="1" customWidth="1"/>
    <col min="13" max="13" width="10.8515625" style="1" customWidth="1"/>
    <col min="14" max="14" width="9.00390625" style="1" customWidth="1"/>
    <col min="15" max="15" width="9.7109375" style="1" customWidth="1"/>
    <col min="16" max="16384" width="9.140625" style="1" customWidth="1"/>
  </cols>
  <sheetData>
    <row r="1" spans="1:15" ht="15.75">
      <c r="A1" s="612"/>
      <c r="B1" s="612"/>
      <c r="C1" s="612"/>
      <c r="D1" s="612"/>
      <c r="E1" s="612"/>
      <c r="F1" s="612"/>
      <c r="G1" s="612"/>
      <c r="H1" s="612"/>
      <c r="I1" s="612"/>
      <c r="J1" s="513"/>
      <c r="K1" s="581"/>
      <c r="L1" s="513" t="s">
        <v>895</v>
      </c>
      <c r="M1" s="581"/>
      <c r="N1" s="581"/>
      <c r="O1" s="581"/>
    </row>
    <row r="2" spans="1:15" ht="15.75">
      <c r="A2" s="500" t="s">
        <v>1695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spans="1:15" ht="15.75">
      <c r="A3" s="500" t="s">
        <v>1823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5" ht="15.75">
      <c r="A4" s="501" t="s">
        <v>52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2:10" ht="15.75">
      <c r="B5" s="177"/>
      <c r="C5" s="36"/>
      <c r="D5" s="155"/>
      <c r="E5" s="155"/>
      <c r="F5" s="155"/>
      <c r="G5" s="36"/>
      <c r="H5" s="36"/>
      <c r="I5" s="36"/>
      <c r="J5" s="36"/>
    </row>
    <row r="6" spans="1:16" ht="15.75" customHeight="1">
      <c r="A6" s="602" t="s">
        <v>642</v>
      </c>
      <c r="B6" s="585" t="s">
        <v>1798</v>
      </c>
      <c r="C6" s="585" t="s">
        <v>1575</v>
      </c>
      <c r="D6" s="613" t="s">
        <v>1664</v>
      </c>
      <c r="E6" s="614"/>
      <c r="F6" s="615"/>
      <c r="G6" s="616" t="s">
        <v>51</v>
      </c>
      <c r="H6" s="585" t="s">
        <v>1576</v>
      </c>
      <c r="I6" s="585" t="s">
        <v>1577</v>
      </c>
      <c r="J6" s="585" t="s">
        <v>1578</v>
      </c>
      <c r="K6" s="585" t="s">
        <v>53</v>
      </c>
      <c r="L6" s="618" t="s">
        <v>1799</v>
      </c>
      <c r="M6" s="618" t="s">
        <v>1800</v>
      </c>
      <c r="N6" s="616" t="s">
        <v>1696</v>
      </c>
      <c r="O6" s="604" t="s">
        <v>1801</v>
      </c>
      <c r="P6" s="604" t="s">
        <v>1697</v>
      </c>
    </row>
    <row r="7" spans="1:16" ht="35.25" customHeight="1">
      <c r="A7" s="603"/>
      <c r="B7" s="586"/>
      <c r="C7" s="586"/>
      <c r="D7" s="160" t="s">
        <v>1665</v>
      </c>
      <c r="E7" s="160" t="s">
        <v>1666</v>
      </c>
      <c r="F7" s="160" t="s">
        <v>1574</v>
      </c>
      <c r="G7" s="617"/>
      <c r="H7" s="586"/>
      <c r="I7" s="586"/>
      <c r="J7" s="586"/>
      <c r="K7" s="586"/>
      <c r="L7" s="618"/>
      <c r="M7" s="618"/>
      <c r="N7" s="617"/>
      <c r="O7" s="604"/>
      <c r="P7" s="604"/>
    </row>
    <row r="8" spans="1:11" ht="15.75">
      <c r="A8" s="167"/>
      <c r="B8" s="163"/>
      <c r="C8" s="163"/>
      <c r="D8" s="164"/>
      <c r="E8" s="164"/>
      <c r="F8" s="164"/>
      <c r="G8" s="163"/>
      <c r="H8" s="163"/>
      <c r="I8" s="163"/>
      <c r="J8" s="163"/>
      <c r="K8" s="163"/>
    </row>
    <row r="9" spans="1:10" ht="15.75">
      <c r="A9" s="8" t="s">
        <v>58</v>
      </c>
      <c r="B9" s="163"/>
      <c r="C9" s="163"/>
      <c r="D9" s="164"/>
      <c r="E9" s="164"/>
      <c r="F9" s="164"/>
      <c r="G9" s="163"/>
      <c r="H9" s="163"/>
      <c r="I9" s="163"/>
      <c r="J9" s="163"/>
    </row>
    <row r="10" spans="1:10" ht="15.75">
      <c r="A10" s="8"/>
      <c r="B10" s="163"/>
      <c r="C10" s="163"/>
      <c r="D10" s="164"/>
      <c r="E10" s="164"/>
      <c r="F10" s="164"/>
      <c r="G10" s="163"/>
      <c r="H10" s="163"/>
      <c r="I10" s="163"/>
      <c r="J10" s="163"/>
    </row>
    <row r="11" spans="1:10" ht="15.75">
      <c r="A11" s="8" t="s">
        <v>596</v>
      </c>
      <c r="B11" s="163"/>
      <c r="C11" s="163"/>
      <c r="D11" s="164"/>
      <c r="E11" s="164"/>
      <c r="F11" s="164"/>
      <c r="G11" s="163"/>
      <c r="H11" s="163"/>
      <c r="I11" s="163"/>
      <c r="J11" s="163"/>
    </row>
    <row r="12" spans="1:16" ht="48">
      <c r="A12" s="236" t="s">
        <v>1157</v>
      </c>
      <c r="B12" s="236" t="s">
        <v>1579</v>
      </c>
      <c r="C12" s="236" t="s">
        <v>1580</v>
      </c>
      <c r="D12" s="238" t="s">
        <v>1802</v>
      </c>
      <c r="E12" s="236" t="s">
        <v>1581</v>
      </c>
      <c r="F12" s="236" t="s">
        <v>50</v>
      </c>
      <c r="G12" s="239">
        <v>60</v>
      </c>
      <c r="H12" s="240">
        <v>12973</v>
      </c>
      <c r="I12" s="240">
        <f>H12*G12/100-1</f>
        <v>7782.8</v>
      </c>
      <c r="J12" s="240">
        <f>H12-I12</f>
        <v>5190.2</v>
      </c>
      <c r="K12" s="241" t="s">
        <v>54</v>
      </c>
      <c r="L12" s="240">
        <v>7784</v>
      </c>
      <c r="M12" s="242" t="s">
        <v>1803</v>
      </c>
      <c r="N12" s="288">
        <v>39900</v>
      </c>
      <c r="O12" s="240">
        <v>2724</v>
      </c>
      <c r="P12" s="288" t="s">
        <v>1698</v>
      </c>
    </row>
    <row r="13" spans="1:12" ht="15.75">
      <c r="A13" s="162"/>
      <c r="B13" s="162"/>
      <c r="C13" s="162"/>
      <c r="D13" s="161"/>
      <c r="E13" s="162"/>
      <c r="F13" s="162"/>
      <c r="G13" s="165"/>
      <c r="H13" s="54"/>
      <c r="I13" s="54"/>
      <c r="J13" s="54"/>
      <c r="K13" s="166"/>
      <c r="L13" s="54"/>
    </row>
    <row r="14" spans="1:12" ht="15.75">
      <c r="A14" s="589" t="s">
        <v>597</v>
      </c>
      <c r="B14" s="589"/>
      <c r="C14" s="589"/>
      <c r="D14" s="589"/>
      <c r="E14" s="162"/>
      <c r="F14" s="162"/>
      <c r="G14" s="54"/>
      <c r="H14" s="54"/>
      <c r="I14" s="54"/>
      <c r="J14" s="54"/>
      <c r="L14" s="54"/>
    </row>
    <row r="15" spans="1:16" ht="75">
      <c r="A15" s="236" t="s">
        <v>1163</v>
      </c>
      <c r="B15" s="236" t="s">
        <v>1805</v>
      </c>
      <c r="C15" s="236" t="s">
        <v>1806</v>
      </c>
      <c r="D15" s="237" t="s">
        <v>1807</v>
      </c>
      <c r="E15" s="236" t="s">
        <v>723</v>
      </c>
      <c r="F15" s="236" t="s">
        <v>724</v>
      </c>
      <c r="G15" s="240">
        <v>50</v>
      </c>
      <c r="H15" s="240">
        <v>13420</v>
      </c>
      <c r="I15" s="240">
        <v>6710</v>
      </c>
      <c r="J15" s="240">
        <f>H15-I15</f>
        <v>6710</v>
      </c>
      <c r="K15" s="236" t="s">
        <v>725</v>
      </c>
      <c r="L15" s="240">
        <v>6699</v>
      </c>
      <c r="M15" s="197" t="s">
        <v>726</v>
      </c>
      <c r="N15" s="288">
        <v>39891</v>
      </c>
      <c r="O15" s="240">
        <v>6699</v>
      </c>
      <c r="P15" s="288" t="s">
        <v>1699</v>
      </c>
    </row>
    <row r="16" spans="1:16" s="130" customFormat="1" ht="45">
      <c r="A16" s="236" t="s">
        <v>1014</v>
      </c>
      <c r="B16" s="236" t="s">
        <v>727</v>
      </c>
      <c r="C16" s="236" t="s">
        <v>728</v>
      </c>
      <c r="D16" s="237" t="s">
        <v>1700</v>
      </c>
      <c r="E16" s="236" t="s">
        <v>729</v>
      </c>
      <c r="F16" s="236" t="s">
        <v>730</v>
      </c>
      <c r="G16" s="240">
        <v>92</v>
      </c>
      <c r="H16" s="240">
        <v>10000</v>
      </c>
      <c r="I16" s="240">
        <v>9200</v>
      </c>
      <c r="J16" s="240">
        <f>H16-I16</f>
        <v>800</v>
      </c>
      <c r="K16" s="241" t="s">
        <v>54</v>
      </c>
      <c r="L16" s="240">
        <v>9200</v>
      </c>
      <c r="M16" s="237" t="s">
        <v>1700</v>
      </c>
      <c r="N16" s="288">
        <v>39990</v>
      </c>
      <c r="O16" s="240">
        <v>2300</v>
      </c>
      <c r="P16" s="288" t="s">
        <v>1698</v>
      </c>
    </row>
    <row r="17" spans="1:16" s="246" customFormat="1" ht="30">
      <c r="A17" s="598" t="s">
        <v>1271</v>
      </c>
      <c r="B17" s="598" t="s">
        <v>1579</v>
      </c>
      <c r="C17" s="598" t="s">
        <v>731</v>
      </c>
      <c r="D17" s="600" t="s">
        <v>732</v>
      </c>
      <c r="E17" s="598" t="s">
        <v>733</v>
      </c>
      <c r="F17" s="244" t="s">
        <v>734</v>
      </c>
      <c r="G17" s="245">
        <v>73.78</v>
      </c>
      <c r="H17" s="245">
        <v>719295</v>
      </c>
      <c r="I17" s="245">
        <v>530666</v>
      </c>
      <c r="J17" s="245">
        <f>H17-I17</f>
        <v>188629</v>
      </c>
      <c r="K17" s="608" t="s">
        <v>54</v>
      </c>
      <c r="L17" s="610" t="s">
        <v>1701</v>
      </c>
      <c r="M17" s="605"/>
      <c r="N17" s="605"/>
      <c r="O17" s="605"/>
      <c r="P17" s="319"/>
    </row>
    <row r="18" spans="1:16" s="246" customFormat="1" ht="30">
      <c r="A18" s="599"/>
      <c r="B18" s="599"/>
      <c r="C18" s="599"/>
      <c r="D18" s="601"/>
      <c r="E18" s="599"/>
      <c r="F18" s="244" t="s">
        <v>735</v>
      </c>
      <c r="G18" s="245">
        <v>74</v>
      </c>
      <c r="H18" s="245">
        <v>671315</v>
      </c>
      <c r="I18" s="245">
        <v>489883</v>
      </c>
      <c r="J18" s="245">
        <v>181432</v>
      </c>
      <c r="K18" s="609"/>
      <c r="L18" s="611"/>
      <c r="M18" s="606"/>
      <c r="N18" s="606"/>
      <c r="O18" s="606"/>
      <c r="P18" s="288" t="s">
        <v>1698</v>
      </c>
    </row>
    <row r="19" spans="1:16" s="130" customFormat="1" ht="45">
      <c r="A19" s="244" t="s">
        <v>117</v>
      </c>
      <c r="B19" s="236" t="s">
        <v>736</v>
      </c>
      <c r="C19" s="236" t="s">
        <v>467</v>
      </c>
      <c r="D19" s="236" t="s">
        <v>737</v>
      </c>
      <c r="E19" s="237" t="s">
        <v>738</v>
      </c>
      <c r="F19" s="236" t="s">
        <v>739</v>
      </c>
      <c r="G19" s="240">
        <v>50</v>
      </c>
      <c r="H19" s="240">
        <v>2280</v>
      </c>
      <c r="I19" s="240">
        <v>1140</v>
      </c>
      <c r="J19" s="240">
        <v>1140</v>
      </c>
      <c r="K19" s="238" t="s">
        <v>740</v>
      </c>
      <c r="L19" s="240">
        <v>1140</v>
      </c>
      <c r="M19" s="124" t="s">
        <v>741</v>
      </c>
      <c r="N19" s="288">
        <v>39869</v>
      </c>
      <c r="O19" s="240">
        <v>1140</v>
      </c>
      <c r="P19" s="288" t="s">
        <v>1699</v>
      </c>
    </row>
    <row r="20" spans="1:16" s="130" customFormat="1" ht="45">
      <c r="A20" s="244" t="s">
        <v>1685</v>
      </c>
      <c r="B20" s="236" t="s">
        <v>736</v>
      </c>
      <c r="C20" s="236" t="s">
        <v>467</v>
      </c>
      <c r="D20" s="236" t="s">
        <v>742</v>
      </c>
      <c r="E20" s="236" t="s">
        <v>743</v>
      </c>
      <c r="F20" s="236" t="s">
        <v>744</v>
      </c>
      <c r="G20" s="240">
        <v>100</v>
      </c>
      <c r="H20" s="240">
        <v>5529</v>
      </c>
      <c r="I20" s="240">
        <v>5529</v>
      </c>
      <c r="J20" s="241" t="s">
        <v>467</v>
      </c>
      <c r="K20" s="241" t="s">
        <v>467</v>
      </c>
      <c r="L20" s="240">
        <v>5529</v>
      </c>
      <c r="M20" s="243" t="s">
        <v>467</v>
      </c>
      <c r="N20" s="289">
        <v>39995</v>
      </c>
      <c r="O20" s="290">
        <v>5529</v>
      </c>
      <c r="P20" s="288" t="s">
        <v>1699</v>
      </c>
    </row>
    <row r="21" spans="1:16" s="130" customFormat="1" ht="45">
      <c r="A21" s="244" t="s">
        <v>1688</v>
      </c>
      <c r="B21" s="236" t="s">
        <v>1702</v>
      </c>
      <c r="C21" s="236" t="s">
        <v>467</v>
      </c>
      <c r="D21" s="236" t="s">
        <v>1703</v>
      </c>
      <c r="E21" s="236" t="s">
        <v>1704</v>
      </c>
      <c r="F21" s="236" t="s">
        <v>1705</v>
      </c>
      <c r="G21" s="240">
        <v>100</v>
      </c>
      <c r="H21" s="240">
        <v>140</v>
      </c>
      <c r="I21" s="240">
        <v>140</v>
      </c>
      <c r="J21" s="241" t="s">
        <v>467</v>
      </c>
      <c r="K21" s="241" t="s">
        <v>467</v>
      </c>
      <c r="L21" s="240">
        <v>140</v>
      </c>
      <c r="M21" s="291" t="s">
        <v>1706</v>
      </c>
      <c r="N21" s="288">
        <v>39959</v>
      </c>
      <c r="O21" s="240">
        <v>140</v>
      </c>
      <c r="P21" s="288" t="s">
        <v>1699</v>
      </c>
    </row>
    <row r="22" spans="1:16" ht="15.75" customHeight="1">
      <c r="A22" s="607" t="s">
        <v>1707</v>
      </c>
      <c r="B22" s="607"/>
      <c r="C22" s="607"/>
      <c r="D22" s="607"/>
      <c r="E22" s="607"/>
      <c r="F22" s="607"/>
      <c r="G22" s="247"/>
      <c r="H22" s="247">
        <f>SUM(H12:H21)-H17</f>
        <v>715657</v>
      </c>
      <c r="I22" s="247">
        <f>SUM(I12:I21)-I17</f>
        <v>520384.80000000005</v>
      </c>
      <c r="J22" s="247">
        <f>SUM(J12:J21)-J17</f>
        <v>195272.2</v>
      </c>
      <c r="K22" s="247"/>
      <c r="L22" s="247">
        <f>L12+L15+L16+L19+L20+L21</f>
        <v>30492</v>
      </c>
      <c r="M22" s="247"/>
      <c r="N22" s="247"/>
      <c r="O22" s="247">
        <f>SUM(O12:O21)-O17</f>
        <v>18532</v>
      </c>
      <c r="P22" s="320"/>
    </row>
    <row r="23" spans="1:15" ht="15.75" customHeight="1">
      <c r="A23" s="391"/>
      <c r="B23" s="391"/>
      <c r="C23" s="391"/>
      <c r="D23" s="391"/>
      <c r="E23" s="391"/>
      <c r="F23" s="391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15.75" customHeight="1">
      <c r="A24" s="391"/>
      <c r="B24" s="391"/>
      <c r="C24" s="391"/>
      <c r="D24" s="391"/>
      <c r="E24" s="391"/>
      <c r="F24" s="391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ht="17.25" customHeight="1">
      <c r="A25" s="163"/>
      <c r="B25" s="248"/>
      <c r="C25" s="248"/>
      <c r="D25" s="248"/>
      <c r="E25" s="98"/>
      <c r="F25" s="98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ht="15.75">
      <c r="A26" s="589" t="s">
        <v>1708</v>
      </c>
      <c r="B26" s="589"/>
      <c r="C26" s="589"/>
      <c r="D26" s="589"/>
      <c r="E26" s="98"/>
      <c r="F26" s="98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6" ht="75">
      <c r="A27" s="250" t="s">
        <v>1690</v>
      </c>
      <c r="B27" s="236" t="s">
        <v>1709</v>
      </c>
      <c r="C27" s="236" t="s">
        <v>1747</v>
      </c>
      <c r="D27" s="43" t="s">
        <v>467</v>
      </c>
      <c r="E27" s="236" t="s">
        <v>1748</v>
      </c>
      <c r="F27" s="236" t="s">
        <v>1749</v>
      </c>
      <c r="G27" s="240">
        <v>70</v>
      </c>
      <c r="H27" s="240">
        <v>2499</v>
      </c>
      <c r="I27" s="240">
        <v>1749</v>
      </c>
      <c r="J27" s="240">
        <f>H27-I27</f>
        <v>750</v>
      </c>
      <c r="K27" s="236" t="s">
        <v>1750</v>
      </c>
      <c r="L27" s="236" t="s">
        <v>1838</v>
      </c>
      <c r="M27" s="240"/>
      <c r="N27" s="240"/>
      <c r="O27" s="240"/>
      <c r="P27" s="320" t="s">
        <v>235</v>
      </c>
    </row>
    <row r="28" spans="1:16" ht="75">
      <c r="A28" s="250" t="s">
        <v>1691</v>
      </c>
      <c r="B28" s="236" t="s">
        <v>1804</v>
      </c>
      <c r="C28" s="236" t="s">
        <v>1839</v>
      </c>
      <c r="D28" s="236" t="s">
        <v>1840</v>
      </c>
      <c r="E28" s="236" t="s">
        <v>1841</v>
      </c>
      <c r="F28" s="236" t="s">
        <v>1842</v>
      </c>
      <c r="G28" s="240">
        <v>100</v>
      </c>
      <c r="H28" s="240">
        <v>64000</v>
      </c>
      <c r="I28" s="240">
        <v>64000</v>
      </c>
      <c r="J28" s="240">
        <f>H28-I28</f>
        <v>0</v>
      </c>
      <c r="K28" s="236"/>
      <c r="L28" s="240">
        <v>64000</v>
      </c>
      <c r="M28" s="240"/>
      <c r="N28" s="288">
        <v>40014</v>
      </c>
      <c r="O28" s="240">
        <v>22400</v>
      </c>
      <c r="P28" s="288" t="s">
        <v>1698</v>
      </c>
    </row>
    <row r="29" spans="1:16" ht="60">
      <c r="A29" s="250" t="s">
        <v>144</v>
      </c>
      <c r="B29" s="236" t="s">
        <v>1843</v>
      </c>
      <c r="C29" s="236" t="s">
        <v>1844</v>
      </c>
      <c r="D29" s="236" t="s">
        <v>1845</v>
      </c>
      <c r="E29" s="236" t="s">
        <v>1846</v>
      </c>
      <c r="F29" s="236" t="s">
        <v>1847</v>
      </c>
      <c r="G29" s="240">
        <v>46</v>
      </c>
      <c r="H29" s="240">
        <v>21671</v>
      </c>
      <c r="I29" s="240">
        <v>10000</v>
      </c>
      <c r="J29" s="240">
        <v>11671</v>
      </c>
      <c r="K29" s="236" t="s">
        <v>1750</v>
      </c>
      <c r="L29" s="236" t="s">
        <v>1838</v>
      </c>
      <c r="M29" s="240"/>
      <c r="N29" s="240"/>
      <c r="O29" s="240"/>
      <c r="P29" s="320" t="s">
        <v>235</v>
      </c>
    </row>
    <row r="30" spans="1:16" ht="45">
      <c r="A30" s="595" t="s">
        <v>146</v>
      </c>
      <c r="B30" s="585" t="s">
        <v>25</v>
      </c>
      <c r="C30" s="585" t="s">
        <v>1848</v>
      </c>
      <c r="D30" s="585"/>
      <c r="E30" s="585" t="s">
        <v>1849</v>
      </c>
      <c r="F30" s="236" t="s">
        <v>1850</v>
      </c>
      <c r="G30" s="240">
        <v>80</v>
      </c>
      <c r="H30" s="240">
        <v>23665</v>
      </c>
      <c r="I30" s="240">
        <v>18932</v>
      </c>
      <c r="J30" s="240">
        <v>4733</v>
      </c>
      <c r="K30" s="236" t="s">
        <v>1750</v>
      </c>
      <c r="L30" s="240">
        <v>11000</v>
      </c>
      <c r="M30" s="240"/>
      <c r="N30" s="288">
        <v>39993</v>
      </c>
      <c r="O30" s="240">
        <v>11000</v>
      </c>
      <c r="P30" s="288" t="s">
        <v>1698</v>
      </c>
    </row>
    <row r="31" spans="1:16" ht="30">
      <c r="A31" s="596"/>
      <c r="B31" s="586"/>
      <c r="C31" s="597"/>
      <c r="D31" s="586"/>
      <c r="E31" s="586"/>
      <c r="F31" s="236" t="s">
        <v>1835</v>
      </c>
      <c r="G31" s="240">
        <v>80</v>
      </c>
      <c r="H31" s="240">
        <v>25000</v>
      </c>
      <c r="I31" s="240">
        <v>20000</v>
      </c>
      <c r="J31" s="240">
        <v>5000</v>
      </c>
      <c r="K31" s="236" t="s">
        <v>1750</v>
      </c>
      <c r="L31" s="236" t="s">
        <v>1838</v>
      </c>
      <c r="M31" s="240"/>
      <c r="N31" s="240"/>
      <c r="O31" s="240"/>
      <c r="P31" s="320" t="s">
        <v>235</v>
      </c>
    </row>
    <row r="32" spans="1:16" ht="75">
      <c r="A32" s="250" t="s">
        <v>149</v>
      </c>
      <c r="B32" s="236" t="s">
        <v>25</v>
      </c>
      <c r="C32" s="236" t="s">
        <v>1851</v>
      </c>
      <c r="D32" s="236"/>
      <c r="E32" s="236" t="s">
        <v>1852</v>
      </c>
      <c r="F32" s="236" t="s">
        <v>1853</v>
      </c>
      <c r="G32" s="240">
        <v>100</v>
      </c>
      <c r="H32" s="240">
        <v>10000</v>
      </c>
      <c r="I32" s="240">
        <v>10000</v>
      </c>
      <c r="J32" s="240"/>
      <c r="K32" s="236"/>
      <c r="L32" s="236" t="s">
        <v>1838</v>
      </c>
      <c r="M32" s="240"/>
      <c r="N32" s="240"/>
      <c r="O32" s="240"/>
      <c r="P32" s="320" t="s">
        <v>235</v>
      </c>
    </row>
    <row r="33" spans="1:16" ht="60">
      <c r="A33" s="250" t="s">
        <v>152</v>
      </c>
      <c r="B33" s="236" t="s">
        <v>1843</v>
      </c>
      <c r="C33" s="236" t="s">
        <v>1854</v>
      </c>
      <c r="D33" s="236" t="s">
        <v>1855</v>
      </c>
      <c r="E33" s="236" t="s">
        <v>1856</v>
      </c>
      <c r="F33" s="236" t="s">
        <v>1857</v>
      </c>
      <c r="G33" s="240">
        <v>65</v>
      </c>
      <c r="H33" s="240">
        <v>12550</v>
      </c>
      <c r="I33" s="240">
        <v>8158</v>
      </c>
      <c r="J33" s="240">
        <v>4392</v>
      </c>
      <c r="K33" s="236" t="s">
        <v>1858</v>
      </c>
      <c r="L33" s="236" t="s">
        <v>1838</v>
      </c>
      <c r="M33" s="240"/>
      <c r="N33" s="240"/>
      <c r="O33" s="240"/>
      <c r="P33" s="320" t="s">
        <v>235</v>
      </c>
    </row>
    <row r="34" spans="1:16" ht="47.25" customHeight="1">
      <c r="A34" s="585" t="s">
        <v>153</v>
      </c>
      <c r="B34" s="585" t="s">
        <v>1804</v>
      </c>
      <c r="C34" s="585"/>
      <c r="D34" s="585"/>
      <c r="E34" s="585" t="s">
        <v>1859</v>
      </c>
      <c r="F34" s="585" t="s">
        <v>1860</v>
      </c>
      <c r="G34" s="583">
        <v>100</v>
      </c>
      <c r="H34" s="583">
        <v>591</v>
      </c>
      <c r="I34" s="583">
        <v>591</v>
      </c>
      <c r="J34" s="587"/>
      <c r="K34" s="585"/>
      <c r="L34" s="583">
        <v>591</v>
      </c>
      <c r="M34" s="587"/>
      <c r="N34" s="585" t="s">
        <v>1406</v>
      </c>
      <c r="O34" s="583">
        <v>591</v>
      </c>
      <c r="P34" s="582" t="s">
        <v>1699</v>
      </c>
    </row>
    <row r="35" spans="1:16" ht="47.25" customHeight="1">
      <c r="A35" s="586"/>
      <c r="B35" s="586"/>
      <c r="C35" s="586"/>
      <c r="D35" s="586"/>
      <c r="E35" s="586"/>
      <c r="F35" s="586"/>
      <c r="G35" s="584"/>
      <c r="H35" s="584"/>
      <c r="I35" s="584"/>
      <c r="J35" s="588"/>
      <c r="K35" s="586"/>
      <c r="L35" s="584"/>
      <c r="M35" s="588"/>
      <c r="N35" s="586"/>
      <c r="O35" s="584"/>
      <c r="P35" s="582"/>
    </row>
    <row r="36" spans="1:16" ht="75">
      <c r="A36" s="250" t="s">
        <v>154</v>
      </c>
      <c r="B36" s="236" t="s">
        <v>1861</v>
      </c>
      <c r="C36" s="236"/>
      <c r="D36" s="236" t="s">
        <v>1862</v>
      </c>
      <c r="E36" s="292" t="s">
        <v>1863</v>
      </c>
      <c r="F36" s="236" t="s">
        <v>1864</v>
      </c>
      <c r="G36" s="240">
        <v>100</v>
      </c>
      <c r="H36" s="240">
        <v>1000</v>
      </c>
      <c r="I36" s="240">
        <v>1000</v>
      </c>
      <c r="J36" s="240">
        <v>0</v>
      </c>
      <c r="K36" s="251"/>
      <c r="L36" s="240">
        <v>1000</v>
      </c>
      <c r="M36" s="242" t="s">
        <v>1865</v>
      </c>
      <c r="N36" s="242" t="s">
        <v>1405</v>
      </c>
      <c r="O36" s="318">
        <v>1000</v>
      </c>
      <c r="P36" s="288" t="s">
        <v>1699</v>
      </c>
    </row>
    <row r="37" spans="1:16" ht="60">
      <c r="A37" s="250" t="s">
        <v>156</v>
      </c>
      <c r="B37" s="236" t="s">
        <v>1843</v>
      </c>
      <c r="C37" s="236" t="s">
        <v>1824</v>
      </c>
      <c r="D37" s="236" t="s">
        <v>1825</v>
      </c>
      <c r="E37" s="236" t="s">
        <v>230</v>
      </c>
      <c r="F37" s="236" t="s">
        <v>231</v>
      </c>
      <c r="G37" s="236" t="s">
        <v>232</v>
      </c>
      <c r="H37" s="240">
        <v>105301</v>
      </c>
      <c r="I37" s="240">
        <v>80000</v>
      </c>
      <c r="J37" s="240">
        <v>25301</v>
      </c>
      <c r="K37" s="251" t="s">
        <v>233</v>
      </c>
      <c r="L37" s="240" t="s">
        <v>234</v>
      </c>
      <c r="M37" s="242"/>
      <c r="N37" s="242"/>
      <c r="O37" s="317"/>
      <c r="P37" s="288" t="s">
        <v>1698</v>
      </c>
    </row>
    <row r="38" spans="1:16" ht="45">
      <c r="A38" s="250" t="s">
        <v>157</v>
      </c>
      <c r="B38" s="236" t="s">
        <v>236</v>
      </c>
      <c r="C38" s="236" t="s">
        <v>237</v>
      </c>
      <c r="D38" s="236" t="s">
        <v>238</v>
      </c>
      <c r="E38" s="236" t="s">
        <v>239</v>
      </c>
      <c r="F38" s="236" t="s">
        <v>1186</v>
      </c>
      <c r="G38" s="240" t="s">
        <v>240</v>
      </c>
      <c r="H38" s="240">
        <v>175000</v>
      </c>
      <c r="I38" s="240">
        <v>105000</v>
      </c>
      <c r="J38" s="240">
        <v>70000</v>
      </c>
      <c r="K38" s="251" t="s">
        <v>233</v>
      </c>
      <c r="L38" s="240" t="s">
        <v>235</v>
      </c>
      <c r="M38" s="242"/>
      <c r="N38" s="242"/>
      <c r="O38" s="236"/>
      <c r="P38" s="288" t="s">
        <v>1698</v>
      </c>
    </row>
    <row r="39" spans="1:16" ht="60">
      <c r="A39" s="250" t="s">
        <v>158</v>
      </c>
      <c r="B39" s="236" t="s">
        <v>1843</v>
      </c>
      <c r="C39" s="236" t="s">
        <v>241</v>
      </c>
      <c r="D39" s="236" t="s">
        <v>242</v>
      </c>
      <c r="E39" s="236" t="s">
        <v>243</v>
      </c>
      <c r="F39" s="236" t="s">
        <v>190</v>
      </c>
      <c r="G39" s="240">
        <v>85</v>
      </c>
      <c r="H39" s="240">
        <v>171612</v>
      </c>
      <c r="I39" s="240"/>
      <c r="J39" s="240">
        <v>18936</v>
      </c>
      <c r="K39" s="251" t="s">
        <v>233</v>
      </c>
      <c r="L39" s="240" t="s">
        <v>594</v>
      </c>
      <c r="M39" s="242"/>
      <c r="N39" s="242"/>
      <c r="O39" s="236"/>
      <c r="P39" s="321" t="s">
        <v>1698</v>
      </c>
    </row>
    <row r="40" spans="1:16" ht="60">
      <c r="A40" s="250" t="s">
        <v>488</v>
      </c>
      <c r="B40" s="362" t="s">
        <v>1843</v>
      </c>
      <c r="C40" s="236" t="s">
        <v>191</v>
      </c>
      <c r="D40" s="236" t="s">
        <v>192</v>
      </c>
      <c r="E40" s="236" t="s">
        <v>193</v>
      </c>
      <c r="F40" s="236" t="s">
        <v>194</v>
      </c>
      <c r="G40" s="240">
        <v>85</v>
      </c>
      <c r="H40" s="315">
        <v>320926</v>
      </c>
      <c r="I40" s="315">
        <v>272787</v>
      </c>
      <c r="J40" s="240">
        <v>48139</v>
      </c>
      <c r="K40" s="251" t="s">
        <v>233</v>
      </c>
      <c r="L40" s="240" t="s">
        <v>234</v>
      </c>
      <c r="M40" s="242"/>
      <c r="N40" s="242"/>
      <c r="O40" s="236"/>
      <c r="P40" s="321" t="s">
        <v>234</v>
      </c>
    </row>
    <row r="41" spans="1:16" ht="60">
      <c r="A41" s="250" t="s">
        <v>489</v>
      </c>
      <c r="B41" s="314" t="s">
        <v>736</v>
      </c>
      <c r="C41" s="236" t="s">
        <v>195</v>
      </c>
      <c r="D41" s="236" t="s">
        <v>196</v>
      </c>
      <c r="E41" s="236" t="s">
        <v>197</v>
      </c>
      <c r="F41" s="236" t="s">
        <v>198</v>
      </c>
      <c r="G41" s="363">
        <v>100</v>
      </c>
      <c r="H41" s="363">
        <v>4000</v>
      </c>
      <c r="I41" s="363">
        <v>4000</v>
      </c>
      <c r="J41" s="363">
        <v>0</v>
      </c>
      <c r="K41" s="251">
        <v>0</v>
      </c>
      <c r="L41" s="240" t="s">
        <v>594</v>
      </c>
      <c r="M41" s="242"/>
      <c r="N41" s="242"/>
      <c r="O41" s="236"/>
      <c r="P41" s="288" t="s">
        <v>1698</v>
      </c>
    </row>
    <row r="42" spans="1:16" ht="45">
      <c r="A42" s="250" t="s">
        <v>490</v>
      </c>
      <c r="B42" s="314" t="s">
        <v>736</v>
      </c>
      <c r="C42" s="236"/>
      <c r="D42" s="236" t="s">
        <v>1396</v>
      </c>
      <c r="E42" s="236" t="s">
        <v>1397</v>
      </c>
      <c r="F42" s="236" t="s">
        <v>1398</v>
      </c>
      <c r="G42" s="316" t="s">
        <v>1399</v>
      </c>
      <c r="H42" s="240">
        <v>2437</v>
      </c>
      <c r="I42" s="240">
        <v>750</v>
      </c>
      <c r="J42" s="240">
        <v>1687</v>
      </c>
      <c r="K42" s="251" t="s">
        <v>1400</v>
      </c>
      <c r="L42" s="236" t="s">
        <v>1401</v>
      </c>
      <c r="M42" s="242"/>
      <c r="N42" s="242"/>
      <c r="O42" s="236"/>
      <c r="P42" s="236" t="s">
        <v>1401</v>
      </c>
    </row>
    <row r="43" spans="1:16" ht="45">
      <c r="A43" s="250" t="s">
        <v>491</v>
      </c>
      <c r="B43" s="314" t="s">
        <v>1402</v>
      </c>
      <c r="C43" s="236"/>
      <c r="D43" s="236" t="s">
        <v>1403</v>
      </c>
      <c r="E43" s="236" t="s">
        <v>1185</v>
      </c>
      <c r="F43" s="236"/>
      <c r="G43" s="316" t="s">
        <v>1399</v>
      </c>
      <c r="H43" s="240">
        <v>613</v>
      </c>
      <c r="I43" s="240">
        <v>500</v>
      </c>
      <c r="J43" s="240">
        <v>113</v>
      </c>
      <c r="K43" s="251" t="s">
        <v>1404</v>
      </c>
      <c r="L43" s="236" t="s">
        <v>1401</v>
      </c>
      <c r="M43" s="242"/>
      <c r="N43" s="242"/>
      <c r="O43" s="236"/>
      <c r="P43" s="236" t="s">
        <v>1401</v>
      </c>
    </row>
    <row r="44" spans="1:16" ht="15.75" customHeight="1">
      <c r="A44" s="591" t="s">
        <v>1866</v>
      </c>
      <c r="B44" s="592"/>
      <c r="C44" s="592"/>
      <c r="D44" s="592"/>
      <c r="E44" s="592"/>
      <c r="F44" s="593"/>
      <c r="G44" s="240"/>
      <c r="H44" s="247">
        <f>SUM(H27:H43)</f>
        <v>940865</v>
      </c>
      <c r="I44" s="247">
        <f>SUM(I27:I43)</f>
        <v>597467</v>
      </c>
      <c r="J44" s="247">
        <f>SUM(J27:J43)</f>
        <v>190722</v>
      </c>
      <c r="K44" s="247"/>
      <c r="L44" s="247">
        <f>SUM(L27:L36)</f>
        <v>76591</v>
      </c>
      <c r="M44" s="247"/>
      <c r="N44" s="247"/>
      <c r="O44" s="247">
        <f>SUM(O27:O36)</f>
        <v>34991</v>
      </c>
      <c r="P44" s="320"/>
    </row>
    <row r="45" spans="1:15" ht="15.75">
      <c r="A45" s="286"/>
      <c r="B45" s="286"/>
      <c r="C45" s="286"/>
      <c r="D45" s="286"/>
      <c r="E45" s="98"/>
      <c r="F45" s="98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ht="15.75">
      <c r="A46" s="589" t="s">
        <v>1867</v>
      </c>
      <c r="B46" s="589"/>
      <c r="C46" s="589"/>
      <c r="D46" s="589"/>
      <c r="E46" s="589"/>
      <c r="F46" s="589"/>
      <c r="G46" s="589"/>
      <c r="H46" s="103"/>
      <c r="I46" s="103"/>
      <c r="J46" s="103"/>
      <c r="K46" s="103"/>
      <c r="L46" s="103"/>
      <c r="M46" s="103"/>
      <c r="N46" s="103"/>
      <c r="O46" s="103"/>
    </row>
    <row r="47" spans="1:16" ht="45">
      <c r="A47" s="250" t="s">
        <v>156</v>
      </c>
      <c r="B47" s="236" t="s">
        <v>1868</v>
      </c>
      <c r="C47" s="285"/>
      <c r="D47" s="285"/>
      <c r="E47" s="43"/>
      <c r="F47" s="236" t="s">
        <v>1869</v>
      </c>
      <c r="G47" s="240">
        <v>90</v>
      </c>
      <c r="H47" s="240">
        <v>540</v>
      </c>
      <c r="I47" s="240">
        <v>486</v>
      </c>
      <c r="J47" s="240">
        <v>54</v>
      </c>
      <c r="K47" s="247"/>
      <c r="L47" s="252" t="s">
        <v>1870</v>
      </c>
      <c r="M47" s="247"/>
      <c r="N47" s="247"/>
      <c r="O47" s="247"/>
      <c r="P47" s="320" t="s">
        <v>235</v>
      </c>
    </row>
    <row r="48" spans="1:16" ht="90">
      <c r="A48" s="250" t="s">
        <v>157</v>
      </c>
      <c r="B48" s="236" t="s">
        <v>96</v>
      </c>
      <c r="C48" s="285"/>
      <c r="D48" s="236">
        <v>9100093</v>
      </c>
      <c r="E48" s="236" t="s">
        <v>1871</v>
      </c>
      <c r="F48" s="236" t="s">
        <v>1872</v>
      </c>
      <c r="G48" s="240"/>
      <c r="H48" s="240">
        <v>298</v>
      </c>
      <c r="I48" s="240">
        <v>210</v>
      </c>
      <c r="J48" s="240">
        <v>88</v>
      </c>
      <c r="K48" s="247"/>
      <c r="L48" s="240">
        <v>156</v>
      </c>
      <c r="M48" s="247"/>
      <c r="N48" s="429">
        <v>40158</v>
      </c>
      <c r="O48" s="240">
        <v>156</v>
      </c>
      <c r="P48" s="288" t="s">
        <v>1699</v>
      </c>
    </row>
    <row r="49" spans="1:16" ht="15.75">
      <c r="A49" s="594" t="s">
        <v>657</v>
      </c>
      <c r="B49" s="594"/>
      <c r="C49" s="594"/>
      <c r="D49" s="594"/>
      <c r="E49" s="594"/>
      <c r="F49" s="594"/>
      <c r="G49" s="247"/>
      <c r="H49" s="247">
        <f>SUM(H47:H48)</f>
        <v>838</v>
      </c>
      <c r="I49" s="247">
        <f>SUM(I47:I48)</f>
        <v>696</v>
      </c>
      <c r="J49" s="247">
        <f>SUM(J47:J48)</f>
        <v>142</v>
      </c>
      <c r="K49" s="247"/>
      <c r="L49" s="247">
        <f>SUM(L47:L48)</f>
        <v>156</v>
      </c>
      <c r="M49" s="247"/>
      <c r="N49" s="247"/>
      <c r="O49" s="247">
        <f>SUM(O47:O48)</f>
        <v>156</v>
      </c>
      <c r="P49" s="320"/>
    </row>
    <row r="50" spans="1:16" ht="15.75">
      <c r="A50" s="248"/>
      <c r="B50" s="248"/>
      <c r="C50" s="248"/>
      <c r="D50" s="248"/>
      <c r="E50" s="248"/>
      <c r="F50" s="248"/>
      <c r="G50" s="103"/>
      <c r="H50" s="103"/>
      <c r="I50" s="103"/>
      <c r="J50" s="103"/>
      <c r="K50" s="103"/>
      <c r="L50" s="103"/>
      <c r="M50" s="103"/>
      <c r="N50" s="103"/>
      <c r="O50" s="103"/>
      <c r="P50" s="38"/>
    </row>
    <row r="51" spans="1:16" ht="15.75">
      <c r="A51" s="248"/>
      <c r="B51" s="248"/>
      <c r="C51" s="248"/>
      <c r="D51" s="248"/>
      <c r="E51" s="248"/>
      <c r="F51" s="248"/>
      <c r="G51" s="103"/>
      <c r="H51" s="103"/>
      <c r="I51" s="103"/>
      <c r="J51" s="103"/>
      <c r="K51" s="103"/>
      <c r="L51" s="103"/>
      <c r="M51" s="103"/>
      <c r="N51" s="103"/>
      <c r="O51" s="103"/>
      <c r="P51" s="38"/>
    </row>
    <row r="52" spans="1:16" ht="15.75">
      <c r="A52" s="248"/>
      <c r="B52" s="248"/>
      <c r="C52" s="248"/>
      <c r="D52" s="248"/>
      <c r="E52" s="248"/>
      <c r="F52" s="248"/>
      <c r="G52" s="103"/>
      <c r="H52" s="103"/>
      <c r="I52" s="103"/>
      <c r="J52" s="103"/>
      <c r="K52" s="103"/>
      <c r="L52" s="103"/>
      <c r="M52" s="103"/>
      <c r="N52" s="103"/>
      <c r="O52" s="103"/>
      <c r="P52" s="38"/>
    </row>
    <row r="53" spans="1:16" ht="15.75">
      <c r="A53" s="248"/>
      <c r="B53" s="248"/>
      <c r="C53" s="248"/>
      <c r="D53" s="248"/>
      <c r="E53" s="248"/>
      <c r="F53" s="248"/>
      <c r="G53" s="103"/>
      <c r="H53" s="103"/>
      <c r="I53" s="103"/>
      <c r="J53" s="103"/>
      <c r="K53" s="103"/>
      <c r="L53" s="103"/>
      <c r="M53" s="103"/>
      <c r="N53" s="103"/>
      <c r="O53" s="103"/>
      <c r="P53" s="38"/>
    </row>
    <row r="54" spans="1:15" ht="15.75">
      <c r="A54" s="286"/>
      <c r="B54" s="286"/>
      <c r="C54" s="286"/>
      <c r="D54" s="286"/>
      <c r="E54" s="98"/>
      <c r="F54" s="98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ht="15.75">
      <c r="A55" s="589" t="s">
        <v>745</v>
      </c>
      <c r="B55" s="589"/>
      <c r="C55" s="589"/>
      <c r="D55" s="589"/>
      <c r="E55" s="589"/>
      <c r="F55" s="589"/>
      <c r="G55" s="55"/>
      <c r="H55" s="55"/>
      <c r="I55" s="55"/>
      <c r="J55" s="55"/>
      <c r="K55" s="249"/>
      <c r="L55" s="54"/>
      <c r="M55" s="15"/>
      <c r="N55" s="15"/>
      <c r="O55" s="15"/>
    </row>
    <row r="56" spans="1:15" ht="15.75">
      <c r="A56" s="286"/>
      <c r="B56" s="286"/>
      <c r="C56" s="286"/>
      <c r="D56" s="286"/>
      <c r="E56" s="286"/>
      <c r="F56" s="286"/>
      <c r="G56" s="55"/>
      <c r="H56" s="55"/>
      <c r="I56" s="55"/>
      <c r="J56" s="55"/>
      <c r="K56" s="249"/>
      <c r="L56" s="54"/>
      <c r="M56" s="15"/>
      <c r="N56" s="15"/>
      <c r="O56" s="15"/>
    </row>
    <row r="57" spans="1:15" ht="15.75">
      <c r="A57" s="589" t="s">
        <v>597</v>
      </c>
      <c r="B57" s="589"/>
      <c r="C57" s="589"/>
      <c r="D57" s="589"/>
      <c r="E57" s="286"/>
      <c r="F57" s="286"/>
      <c r="G57" s="55"/>
      <c r="H57" s="55"/>
      <c r="I57" s="55"/>
      <c r="J57" s="55"/>
      <c r="K57" s="249"/>
      <c r="L57" s="54"/>
      <c r="M57" s="15"/>
      <c r="N57" s="15"/>
      <c r="O57" s="15"/>
    </row>
    <row r="58" spans="1:16" ht="75">
      <c r="A58" s="250" t="s">
        <v>158</v>
      </c>
      <c r="B58" s="236" t="s">
        <v>25</v>
      </c>
      <c r="C58" s="197"/>
      <c r="D58" s="236" t="s">
        <v>749</v>
      </c>
      <c r="E58" s="236" t="s">
        <v>746</v>
      </c>
      <c r="F58" s="236" t="s">
        <v>747</v>
      </c>
      <c r="G58" s="240">
        <v>65</v>
      </c>
      <c r="H58" s="240">
        <v>7639</v>
      </c>
      <c r="I58" s="240">
        <v>4950</v>
      </c>
      <c r="J58" s="240">
        <v>2689</v>
      </c>
      <c r="K58" s="251" t="s">
        <v>748</v>
      </c>
      <c r="L58" s="240">
        <v>3465</v>
      </c>
      <c r="M58" s="236" t="s">
        <v>749</v>
      </c>
      <c r="N58" s="293">
        <v>40025</v>
      </c>
      <c r="O58" s="240">
        <v>3242</v>
      </c>
      <c r="P58" s="288" t="s">
        <v>1699</v>
      </c>
    </row>
    <row r="59" spans="1:15" ht="15.75">
      <c r="A59" s="294"/>
      <c r="B59" s="295"/>
      <c r="C59" s="296"/>
      <c r="D59" s="295"/>
      <c r="E59" s="295"/>
      <c r="F59" s="295"/>
      <c r="G59" s="297"/>
      <c r="H59" s="297"/>
      <c r="I59" s="297"/>
      <c r="J59" s="297"/>
      <c r="K59" s="298"/>
      <c r="L59" s="297"/>
      <c r="M59" s="299"/>
      <c r="N59" s="299"/>
      <c r="O59" s="295"/>
    </row>
    <row r="60" spans="1:15" ht="15.75">
      <c r="A60" s="590" t="s">
        <v>1708</v>
      </c>
      <c r="B60" s="590"/>
      <c r="C60" s="590"/>
      <c r="D60" s="590"/>
      <c r="E60" s="300"/>
      <c r="F60" s="300"/>
      <c r="G60" s="301"/>
      <c r="H60" s="301"/>
      <c r="I60" s="301"/>
      <c r="J60" s="301"/>
      <c r="K60" s="302"/>
      <c r="L60" s="301"/>
      <c r="M60" s="303"/>
      <c r="N60" s="303"/>
      <c r="O60" s="300"/>
    </row>
    <row r="61" spans="1:16" ht="60">
      <c r="A61" s="250" t="s">
        <v>488</v>
      </c>
      <c r="B61" s="236" t="s">
        <v>658</v>
      </c>
      <c r="C61" s="236"/>
      <c r="D61" s="236"/>
      <c r="E61" s="236" t="s">
        <v>659</v>
      </c>
      <c r="F61" s="236" t="s">
        <v>660</v>
      </c>
      <c r="G61" s="240">
        <v>100</v>
      </c>
      <c r="H61" s="240">
        <v>4226</v>
      </c>
      <c r="I61" s="240">
        <v>4226</v>
      </c>
      <c r="J61" s="240">
        <f>H61-I61</f>
        <v>0</v>
      </c>
      <c r="K61" s="251"/>
      <c r="L61" s="240">
        <v>4226</v>
      </c>
      <c r="M61" s="251"/>
      <c r="N61" s="293" t="s">
        <v>1406</v>
      </c>
      <c r="O61" s="240">
        <v>4226</v>
      </c>
      <c r="P61" s="288" t="s">
        <v>1699</v>
      </c>
    </row>
    <row r="62" spans="1:16" ht="45">
      <c r="A62" s="250" t="s">
        <v>489</v>
      </c>
      <c r="B62" s="236" t="s">
        <v>661</v>
      </c>
      <c r="C62" s="236"/>
      <c r="D62" s="236">
        <v>1033</v>
      </c>
      <c r="E62" s="236" t="s">
        <v>1169</v>
      </c>
      <c r="F62" s="236" t="s">
        <v>1170</v>
      </c>
      <c r="G62" s="240">
        <v>100</v>
      </c>
      <c r="H62" s="240">
        <v>1067</v>
      </c>
      <c r="I62" s="240">
        <v>1067</v>
      </c>
      <c r="J62" s="240">
        <f>H62-I62</f>
        <v>0</v>
      </c>
      <c r="K62" s="251"/>
      <c r="L62" s="240">
        <v>300</v>
      </c>
      <c r="M62" s="242" t="s">
        <v>1171</v>
      </c>
      <c r="N62" s="304">
        <v>40036</v>
      </c>
      <c r="O62" s="240">
        <v>300</v>
      </c>
      <c r="P62" s="288" t="s">
        <v>1699</v>
      </c>
    </row>
    <row r="63" spans="1:16" ht="60">
      <c r="A63" s="250" t="s">
        <v>490</v>
      </c>
      <c r="B63" s="236" t="s">
        <v>1172</v>
      </c>
      <c r="C63" s="236"/>
      <c r="D63" s="236" t="s">
        <v>1173</v>
      </c>
      <c r="E63" s="236" t="s">
        <v>1174</v>
      </c>
      <c r="F63" s="236" t="s">
        <v>1821</v>
      </c>
      <c r="G63" s="240">
        <v>50</v>
      </c>
      <c r="H63" s="240">
        <v>6670</v>
      </c>
      <c r="I63" s="240">
        <v>3335</v>
      </c>
      <c r="J63" s="240">
        <f>H63-I63</f>
        <v>3335</v>
      </c>
      <c r="K63" s="251"/>
      <c r="L63" s="240">
        <v>3335</v>
      </c>
      <c r="M63" s="242" t="s">
        <v>1173</v>
      </c>
      <c r="N63" s="304">
        <v>40140</v>
      </c>
      <c r="O63" s="240">
        <v>3146</v>
      </c>
      <c r="P63" s="288" t="s">
        <v>1698</v>
      </c>
    </row>
    <row r="65" spans="1:16" ht="15.75" customHeight="1">
      <c r="A65" s="591" t="s">
        <v>1822</v>
      </c>
      <c r="B65" s="592"/>
      <c r="C65" s="592"/>
      <c r="D65" s="592"/>
      <c r="E65" s="592"/>
      <c r="F65" s="593"/>
      <c r="G65" s="240"/>
      <c r="H65" s="247">
        <f>SUM(H61:H64)</f>
        <v>11963</v>
      </c>
      <c r="I65" s="247">
        <f>SUM(I61:I64)</f>
        <v>8628</v>
      </c>
      <c r="J65" s="247">
        <f>SUM(J61:J64)</f>
        <v>3335</v>
      </c>
      <c r="K65" s="247"/>
      <c r="L65" s="247">
        <f>SUM(L61:L64)</f>
        <v>7861</v>
      </c>
      <c r="M65" s="247"/>
      <c r="N65" s="247"/>
      <c r="O65" s="247">
        <f>SUM(O61:O64)</f>
        <v>7672</v>
      </c>
      <c r="P65" s="320"/>
    </row>
    <row r="66" spans="1:12" ht="15.75">
      <c r="A66" s="162"/>
      <c r="B66" s="253"/>
      <c r="C66" s="15"/>
      <c r="D66" s="15"/>
      <c r="E66" s="162"/>
      <c r="F66" s="162"/>
      <c r="G66" s="54"/>
      <c r="H66" s="54"/>
      <c r="I66" s="54"/>
      <c r="J66" s="54"/>
      <c r="K66" s="166"/>
      <c r="L66" s="54"/>
    </row>
    <row r="67" spans="1:16" ht="15.75">
      <c r="A67" s="189" t="s">
        <v>1196</v>
      </c>
      <c r="B67" s="189"/>
      <c r="C67" s="189"/>
      <c r="D67" s="189"/>
      <c r="E67" s="189"/>
      <c r="F67" s="189"/>
      <c r="G67" s="247"/>
      <c r="H67" s="247">
        <f>H22+H44+H58+H65+H49</f>
        <v>1676962</v>
      </c>
      <c r="I67" s="247">
        <f>I22+I44+I58+I65+I49</f>
        <v>1132125.8</v>
      </c>
      <c r="J67" s="247">
        <f>J22+J44+J58+J65+J49</f>
        <v>392160.2</v>
      </c>
      <c r="K67" s="247"/>
      <c r="L67" s="247">
        <f>L22+L44+L58+L65+L49</f>
        <v>118565</v>
      </c>
      <c r="M67" s="247"/>
      <c r="N67" s="247"/>
      <c r="O67" s="247">
        <f>O22+O44+O58+O65+O49</f>
        <v>64593</v>
      </c>
      <c r="P67" s="320"/>
    </row>
    <row r="68" spans="1:10" ht="15.75">
      <c r="A68" s="15"/>
      <c r="B68" s="15"/>
      <c r="C68" s="15"/>
      <c r="D68" s="15"/>
      <c r="E68" s="15"/>
      <c r="F68" s="15"/>
      <c r="G68" s="54"/>
      <c r="H68" s="54"/>
      <c r="I68" s="54"/>
      <c r="J68" s="54"/>
    </row>
    <row r="69" spans="1:10" ht="15.75">
      <c r="A69" s="15"/>
      <c r="B69" s="15"/>
      <c r="C69" s="15"/>
      <c r="D69" s="15"/>
      <c r="E69" s="15"/>
      <c r="F69" s="15"/>
      <c r="G69" s="54"/>
      <c r="H69" s="54"/>
      <c r="I69" s="54"/>
      <c r="J69" s="54"/>
    </row>
    <row r="70" spans="1:10" ht="15.75">
      <c r="A70" s="15"/>
      <c r="B70" s="15"/>
      <c r="C70" s="15"/>
      <c r="D70" s="15"/>
      <c r="E70" s="15"/>
      <c r="F70" s="15"/>
      <c r="G70" s="54"/>
      <c r="H70" s="54"/>
      <c r="I70" s="54"/>
      <c r="J70" s="54"/>
    </row>
    <row r="71" spans="1:10" ht="15.75">
      <c r="A71" s="15"/>
      <c r="B71" s="15"/>
      <c r="C71" s="15"/>
      <c r="D71" s="15"/>
      <c r="E71" s="15"/>
      <c r="F71" s="15"/>
      <c r="G71" s="54"/>
      <c r="H71" s="54"/>
      <c r="I71" s="54"/>
      <c r="J71" s="54"/>
    </row>
    <row r="72" spans="1:10" ht="15.75">
      <c r="A72" s="15"/>
      <c r="B72" s="15"/>
      <c r="C72" s="15"/>
      <c r="D72" s="15"/>
      <c r="E72" s="15"/>
      <c r="F72" s="15"/>
      <c r="G72" s="54"/>
      <c r="H72" s="54"/>
      <c r="I72" s="54"/>
      <c r="J72" s="54"/>
    </row>
    <row r="73" spans="1:10" ht="15.75">
      <c r="A73" s="15"/>
      <c r="B73" s="15"/>
      <c r="C73" s="15"/>
      <c r="D73" s="15"/>
      <c r="E73" s="15"/>
      <c r="F73" s="15"/>
      <c r="G73" s="54"/>
      <c r="H73" s="54"/>
      <c r="I73" s="54"/>
      <c r="J73" s="54"/>
    </row>
    <row r="74" spans="1:10" ht="15.75">
      <c r="A74" s="15"/>
      <c r="B74" s="15"/>
      <c r="C74" s="15"/>
      <c r="D74" s="15"/>
      <c r="E74" s="15"/>
      <c r="F74" s="15"/>
      <c r="G74" s="54"/>
      <c r="H74" s="54"/>
      <c r="I74" s="54"/>
      <c r="J74" s="54"/>
    </row>
    <row r="75" spans="1:10" ht="15.75">
      <c r="A75" s="15"/>
      <c r="B75" s="15"/>
      <c r="C75" s="15"/>
      <c r="D75" s="15"/>
      <c r="E75" s="15"/>
      <c r="F75" s="15"/>
      <c r="G75" s="54"/>
      <c r="H75" s="54"/>
      <c r="I75" s="54"/>
      <c r="J75" s="54"/>
    </row>
    <row r="76" spans="1:10" ht="15.75">
      <c r="A76" s="15"/>
      <c r="B76" s="15"/>
      <c r="C76" s="15"/>
      <c r="D76" s="15"/>
      <c r="E76" s="15"/>
      <c r="F76" s="15"/>
      <c r="G76" s="54"/>
      <c r="H76" s="54"/>
      <c r="I76" s="54"/>
      <c r="J76" s="54"/>
    </row>
    <row r="77" spans="1:10" ht="15.75">
      <c r="A77" s="15"/>
      <c r="B77" s="15"/>
      <c r="C77" s="15"/>
      <c r="D77" s="15"/>
      <c r="E77" s="15"/>
      <c r="F77" s="15"/>
      <c r="G77" s="54"/>
      <c r="H77" s="54"/>
      <c r="I77" s="54"/>
      <c r="J77" s="54"/>
    </row>
    <row r="78" spans="2:10" ht="15.75">
      <c r="B78" s="15"/>
      <c r="C78" s="15"/>
      <c r="D78" s="15"/>
      <c r="E78" s="15"/>
      <c r="F78" s="15"/>
      <c r="G78" s="15"/>
      <c r="H78" s="15"/>
      <c r="I78" s="15"/>
      <c r="J78" s="15"/>
    </row>
  </sheetData>
  <mergeCells count="63">
    <mergeCell ref="J1:K1"/>
    <mergeCell ref="L1:O1"/>
    <mergeCell ref="H6:H7"/>
    <mergeCell ref="I6:I7"/>
    <mergeCell ref="O6:O7"/>
    <mergeCell ref="N6:N7"/>
    <mergeCell ref="J6:J7"/>
    <mergeCell ref="K6:K7"/>
    <mergeCell ref="L6:L7"/>
    <mergeCell ref="M6:M7"/>
    <mergeCell ref="A1:C1"/>
    <mergeCell ref="D1:F1"/>
    <mergeCell ref="G1:I1"/>
    <mergeCell ref="B6:B7"/>
    <mergeCell ref="C6:C7"/>
    <mergeCell ref="D6:F6"/>
    <mergeCell ref="G6:G7"/>
    <mergeCell ref="A2:O2"/>
    <mergeCell ref="A3:O3"/>
    <mergeCell ref="A4:O4"/>
    <mergeCell ref="A6:A7"/>
    <mergeCell ref="P6:P7"/>
    <mergeCell ref="O17:O18"/>
    <mergeCell ref="A22:F22"/>
    <mergeCell ref="A14:D14"/>
    <mergeCell ref="E17:E18"/>
    <mergeCell ref="K17:K18"/>
    <mergeCell ref="L17:L18"/>
    <mergeCell ref="M17:M18"/>
    <mergeCell ref="N17:N18"/>
    <mergeCell ref="A26:D26"/>
    <mergeCell ref="A17:A18"/>
    <mergeCell ref="B17:B18"/>
    <mergeCell ref="C17:C18"/>
    <mergeCell ref="D17:D18"/>
    <mergeCell ref="E30:E31"/>
    <mergeCell ref="A34:A35"/>
    <mergeCell ref="B34:B35"/>
    <mergeCell ref="C34:C35"/>
    <mergeCell ref="D34:D35"/>
    <mergeCell ref="E34:E35"/>
    <mergeCell ref="A30:A31"/>
    <mergeCell ref="B30:B31"/>
    <mergeCell ref="C30:C31"/>
    <mergeCell ref="D30:D31"/>
    <mergeCell ref="F34:F35"/>
    <mergeCell ref="G34:G35"/>
    <mergeCell ref="H34:H35"/>
    <mergeCell ref="I34:I35"/>
    <mergeCell ref="A57:D57"/>
    <mergeCell ref="A60:D60"/>
    <mergeCell ref="A65:F65"/>
    <mergeCell ref="A44:F44"/>
    <mergeCell ref="A46:G46"/>
    <mergeCell ref="A49:F49"/>
    <mergeCell ref="A55:F55"/>
    <mergeCell ref="P34:P35"/>
    <mergeCell ref="O34:O35"/>
    <mergeCell ref="N34:N35"/>
    <mergeCell ref="J34:J35"/>
    <mergeCell ref="K34:K35"/>
    <mergeCell ref="L34:L35"/>
    <mergeCell ref="M34:M3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70" customWidth="1"/>
    <col min="2" max="2" width="15.7109375" style="70" customWidth="1"/>
    <col min="3" max="3" width="14.421875" style="70" customWidth="1"/>
    <col min="4" max="4" width="14.28125" style="70" customWidth="1"/>
    <col min="5" max="5" width="16.140625" style="70" customWidth="1"/>
    <col min="6" max="6" width="15.140625" style="70" customWidth="1"/>
    <col min="7" max="7" width="13.57421875" style="70" customWidth="1"/>
    <col min="8" max="8" width="12.421875" style="70" customWidth="1"/>
    <col min="9" max="9" width="13.140625" style="70" customWidth="1"/>
    <col min="10" max="10" width="13.28125" style="70" customWidth="1"/>
    <col min="11" max="11" width="12.7109375" style="70" customWidth="1"/>
    <col min="12" max="16384" width="10.28125" style="70" customWidth="1"/>
  </cols>
  <sheetData>
    <row r="1" spans="6:8" ht="15.75">
      <c r="F1" s="508" t="s">
        <v>502</v>
      </c>
      <c r="G1" s="508"/>
      <c r="H1" s="508"/>
    </row>
    <row r="2" spans="1:8" ht="15.75">
      <c r="A2" s="509" t="s">
        <v>1197</v>
      </c>
      <c r="B2" s="509"/>
      <c r="C2" s="509"/>
      <c r="D2" s="509"/>
      <c r="E2" s="509"/>
      <c r="F2" s="509"/>
      <c r="G2" s="509"/>
      <c r="H2" s="509"/>
    </row>
    <row r="3" spans="1:8" s="72" customFormat="1" ht="15.75">
      <c r="A3" s="509" t="s">
        <v>1144</v>
      </c>
      <c r="B3" s="509"/>
      <c r="C3" s="509"/>
      <c r="D3" s="509"/>
      <c r="E3" s="509"/>
      <c r="F3" s="509"/>
      <c r="G3" s="509"/>
      <c r="H3" s="509"/>
    </row>
    <row r="4" spans="1:8" s="72" customFormat="1" ht="15.75">
      <c r="A4" s="509" t="s">
        <v>372</v>
      </c>
      <c r="B4" s="509"/>
      <c r="C4" s="509"/>
      <c r="D4" s="509"/>
      <c r="E4" s="509"/>
      <c r="F4" s="509"/>
      <c r="G4" s="509"/>
      <c r="H4" s="509"/>
    </row>
    <row r="5" spans="1:11" s="73" customFormat="1" ht="15.75">
      <c r="A5" s="509" t="s">
        <v>1327</v>
      </c>
      <c r="B5" s="509"/>
      <c r="C5" s="509"/>
      <c r="D5" s="509"/>
      <c r="E5" s="509"/>
      <c r="F5" s="509"/>
      <c r="G5" s="509"/>
      <c r="H5" s="509"/>
      <c r="I5" s="71"/>
      <c r="J5" s="71"/>
      <c r="K5" s="71"/>
    </row>
    <row r="6" spans="1:5" ht="15.75">
      <c r="A6" s="74"/>
      <c r="B6" s="74"/>
      <c r="C6" s="74"/>
      <c r="D6" s="74"/>
      <c r="E6" s="74"/>
    </row>
    <row r="7" spans="1:8" s="75" customFormat="1" ht="29.25" customHeight="1">
      <c r="A7" s="510" t="s">
        <v>1328</v>
      </c>
      <c r="B7" s="510" t="s">
        <v>1260</v>
      </c>
      <c r="C7" s="510" t="s">
        <v>619</v>
      </c>
      <c r="D7" s="510" t="s">
        <v>1254</v>
      </c>
      <c r="E7" s="510" t="s">
        <v>561</v>
      </c>
      <c r="F7" s="510" t="s">
        <v>698</v>
      </c>
      <c r="G7" s="511" t="s">
        <v>1261</v>
      </c>
      <c r="H7" s="510" t="s">
        <v>1201</v>
      </c>
    </row>
    <row r="8" spans="1:8" s="75" customFormat="1" ht="33.75" customHeight="1">
      <c r="A8" s="510"/>
      <c r="B8" s="510"/>
      <c r="C8" s="510"/>
      <c r="D8" s="510"/>
      <c r="E8" s="510"/>
      <c r="F8" s="510"/>
      <c r="G8" s="512"/>
      <c r="H8" s="510"/>
    </row>
    <row r="9" spans="1:8" s="75" customFormat="1" ht="16.5" customHeight="1">
      <c r="A9" s="76"/>
      <c r="B9" s="76"/>
      <c r="C9" s="76"/>
      <c r="D9" s="76"/>
      <c r="E9" s="76"/>
      <c r="F9" s="76"/>
      <c r="G9" s="76"/>
      <c r="H9" s="76"/>
    </row>
    <row r="10" spans="1:8" ht="24.75" customHeight="1">
      <c r="A10" s="86" t="s">
        <v>1255</v>
      </c>
      <c r="B10" s="81">
        <v>21142</v>
      </c>
      <c r="C10" s="81">
        <v>1575</v>
      </c>
      <c r="D10" s="81">
        <v>400</v>
      </c>
      <c r="E10" s="81">
        <v>517448</v>
      </c>
      <c r="F10" s="81">
        <v>0</v>
      </c>
      <c r="G10" s="81">
        <v>3506</v>
      </c>
      <c r="H10" s="81">
        <f>SUM(B10:G10)</f>
        <v>544071</v>
      </c>
    </row>
    <row r="11" spans="1:8" ht="24.75" customHeight="1">
      <c r="A11" s="79" t="s">
        <v>1256</v>
      </c>
      <c r="B11" s="80"/>
      <c r="C11" s="80"/>
      <c r="D11" s="80"/>
      <c r="E11" s="80"/>
      <c r="F11" s="80"/>
      <c r="G11" s="80"/>
      <c r="H11" s="81">
        <f aca="true" t="shared" si="0" ref="H11:H16">SUM(B11:F11)</f>
        <v>0</v>
      </c>
    </row>
    <row r="12" spans="1:8" ht="24.75" customHeight="1">
      <c r="A12" s="79" t="s">
        <v>1257</v>
      </c>
      <c r="B12" s="80"/>
      <c r="C12" s="80"/>
      <c r="D12" s="80"/>
      <c r="E12" s="80"/>
      <c r="F12" s="152"/>
      <c r="G12" s="80"/>
      <c r="H12" s="81">
        <f t="shared" si="0"/>
        <v>0</v>
      </c>
    </row>
    <row r="13" spans="1:8" ht="24.75" customHeight="1">
      <c r="A13" s="79" t="s">
        <v>1258</v>
      </c>
      <c r="B13" s="80"/>
      <c r="C13" s="80"/>
      <c r="D13" s="80"/>
      <c r="E13" s="80"/>
      <c r="F13" s="80"/>
      <c r="G13" s="80"/>
      <c r="H13" s="81">
        <f t="shared" si="0"/>
        <v>0</v>
      </c>
    </row>
    <row r="14" spans="1:8" ht="24.75" customHeight="1">
      <c r="A14" s="79" t="s">
        <v>1259</v>
      </c>
      <c r="B14" s="80"/>
      <c r="C14" s="80"/>
      <c r="D14" s="80"/>
      <c r="E14" s="80"/>
      <c r="F14" s="80"/>
      <c r="G14" s="80"/>
      <c r="H14" s="81">
        <f t="shared" si="0"/>
        <v>0</v>
      </c>
    </row>
    <row r="15" spans="1:8" ht="24.75" customHeight="1">
      <c r="A15" s="79" t="s">
        <v>558</v>
      </c>
      <c r="B15" s="80"/>
      <c r="C15" s="80"/>
      <c r="D15" s="80"/>
      <c r="E15" s="80"/>
      <c r="F15" s="80"/>
      <c r="G15" s="80"/>
      <c r="H15" s="81">
        <f t="shared" si="0"/>
        <v>0</v>
      </c>
    </row>
    <row r="16" spans="1:8" ht="24.75" customHeight="1">
      <c r="A16" s="82" t="s">
        <v>1141</v>
      </c>
      <c r="B16" s="80"/>
      <c r="C16" s="80"/>
      <c r="D16" s="80"/>
      <c r="E16" s="80"/>
      <c r="F16" s="152"/>
      <c r="G16" s="80"/>
      <c r="H16" s="81">
        <f t="shared" si="0"/>
        <v>0</v>
      </c>
    </row>
    <row r="17" spans="1:8" s="73" customFormat="1" ht="24.75" customHeight="1">
      <c r="A17" s="83" t="s">
        <v>700</v>
      </c>
      <c r="B17" s="84">
        <f aca="true" t="shared" si="1" ref="B17:H17">SUM(B11:B16)</f>
        <v>0</v>
      </c>
      <c r="C17" s="84">
        <f t="shared" si="1"/>
        <v>0</v>
      </c>
      <c r="D17" s="84">
        <f t="shared" si="1"/>
        <v>0</v>
      </c>
      <c r="E17" s="84">
        <f t="shared" si="1"/>
        <v>0</v>
      </c>
      <c r="F17" s="84">
        <f>SUM(F11:F16)</f>
        <v>0</v>
      </c>
      <c r="G17" s="84">
        <f t="shared" si="1"/>
        <v>0</v>
      </c>
      <c r="H17" s="85">
        <f t="shared" si="1"/>
        <v>0</v>
      </c>
    </row>
    <row r="18" spans="1:8" ht="24.75" customHeight="1">
      <c r="A18" s="86" t="s">
        <v>1196</v>
      </c>
      <c r="B18" s="81">
        <f aca="true" t="shared" si="2" ref="B18:H18">B10+B17</f>
        <v>21142</v>
      </c>
      <c r="C18" s="81">
        <f t="shared" si="2"/>
        <v>1575</v>
      </c>
      <c r="D18" s="81">
        <f t="shared" si="2"/>
        <v>400</v>
      </c>
      <c r="E18" s="81">
        <f t="shared" si="2"/>
        <v>517448</v>
      </c>
      <c r="F18" s="81">
        <f t="shared" si="2"/>
        <v>0</v>
      </c>
      <c r="G18" s="81">
        <f>G10+G17</f>
        <v>3506</v>
      </c>
      <c r="H18" s="81">
        <f t="shared" si="2"/>
        <v>544071</v>
      </c>
    </row>
  </sheetData>
  <mergeCells count="13">
    <mergeCell ref="A5:H5"/>
    <mergeCell ref="A7:A8"/>
    <mergeCell ref="B7:B8"/>
    <mergeCell ref="C7:C8"/>
    <mergeCell ref="D7:D8"/>
    <mergeCell ref="E7:E8"/>
    <mergeCell ref="F7:F8"/>
    <mergeCell ref="H7:H8"/>
    <mergeCell ref="G7:G8"/>
    <mergeCell ref="F1:H1"/>
    <mergeCell ref="A2:H2"/>
    <mergeCell ref="A3:H3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76"/>
  <sheetViews>
    <sheetView workbookViewId="0" topLeftCell="A82">
      <selection activeCell="F36" sqref="F36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1.8515625" style="130" customWidth="1"/>
    <col min="4" max="4" width="11.421875" style="130" customWidth="1"/>
    <col min="5" max="16384" width="9.140625" style="1" customWidth="1"/>
  </cols>
  <sheetData>
    <row r="1" spans="2:4" ht="14.25" customHeight="1">
      <c r="B1" s="513" t="s">
        <v>503</v>
      </c>
      <c r="C1" s="513"/>
      <c r="D1" s="513"/>
    </row>
    <row r="2" spans="1:4" ht="14.25" customHeight="1">
      <c r="A2" s="500" t="s">
        <v>1197</v>
      </c>
      <c r="B2" s="500"/>
      <c r="C2" s="500"/>
      <c r="D2" s="500"/>
    </row>
    <row r="3" spans="1:4" s="8" customFormat="1" ht="14.25" customHeight="1">
      <c r="A3" s="500" t="s">
        <v>1144</v>
      </c>
      <c r="B3" s="500"/>
      <c r="C3" s="500"/>
      <c r="D3" s="500"/>
    </row>
    <row r="4" spans="1:4" s="8" customFormat="1" ht="14.25" customHeight="1">
      <c r="A4" s="500" t="s">
        <v>373</v>
      </c>
      <c r="B4" s="500"/>
      <c r="C4" s="500"/>
      <c r="D4" s="500"/>
    </row>
    <row r="5" spans="1:4" ht="14.25" customHeight="1">
      <c r="A5" s="500" t="s">
        <v>1327</v>
      </c>
      <c r="B5" s="500"/>
      <c r="C5" s="500"/>
      <c r="D5" s="500"/>
    </row>
    <row r="6" spans="1:4" s="14" customFormat="1" ht="36.75" customHeight="1">
      <c r="A6" s="5" t="s">
        <v>1328</v>
      </c>
      <c r="B6" s="7" t="s">
        <v>1647</v>
      </c>
      <c r="C6" s="7" t="s">
        <v>1648</v>
      </c>
      <c r="D6" s="7" t="s">
        <v>1649</v>
      </c>
    </row>
    <row r="7" spans="1:4" s="14" customFormat="1" ht="15.75">
      <c r="A7" s="44"/>
      <c r="B7" s="19"/>
      <c r="C7" s="267"/>
      <c r="D7" s="267"/>
    </row>
    <row r="8" spans="1:4" s="14" customFormat="1" ht="14.25" customHeight="1">
      <c r="A8" s="67" t="s">
        <v>1643</v>
      </c>
      <c r="C8" s="209"/>
      <c r="D8" s="209"/>
    </row>
    <row r="9" spans="1:4" s="14" customFormat="1" ht="15.75">
      <c r="A9" s="67"/>
      <c r="C9" s="209"/>
      <c r="D9" s="209"/>
    </row>
    <row r="10" spans="1:4" s="14" customFormat="1" ht="14.25" customHeight="1">
      <c r="A10" s="42" t="s">
        <v>1016</v>
      </c>
      <c r="B10" s="68"/>
      <c r="C10" s="262"/>
      <c r="D10" s="209"/>
    </row>
    <row r="11" spans="1:4" s="14" customFormat="1" ht="14.25" customHeight="1">
      <c r="A11" s="69" t="s">
        <v>1017</v>
      </c>
      <c r="B11" s="68"/>
      <c r="C11" s="262"/>
      <c r="D11" s="209"/>
    </row>
    <row r="12" spans="1:4" s="14" customFormat="1" ht="14.25" customHeight="1">
      <c r="A12" s="25" t="s">
        <v>1018</v>
      </c>
      <c r="B12" s="9">
        <v>167</v>
      </c>
      <c r="C12" s="51"/>
      <c r="D12" s="51"/>
    </row>
    <row r="13" spans="1:4" s="14" customFormat="1" ht="14.25" customHeight="1">
      <c r="A13" s="1" t="s">
        <v>1019</v>
      </c>
      <c r="B13" s="9"/>
      <c r="C13" s="9"/>
      <c r="D13" s="9">
        <v>500</v>
      </c>
    </row>
    <row r="14" spans="1:4" s="14" customFormat="1" ht="14.25" customHeight="1">
      <c r="A14" s="1" t="s">
        <v>1025</v>
      </c>
      <c r="B14" s="9">
        <v>21915</v>
      </c>
      <c r="C14" s="9">
        <v>5244</v>
      </c>
      <c r="D14" s="9">
        <v>20642</v>
      </c>
    </row>
    <row r="15" spans="1:4" s="14" customFormat="1" ht="14.25" customHeight="1">
      <c r="A15" s="1" t="s">
        <v>559</v>
      </c>
      <c r="B15" s="9">
        <v>374</v>
      </c>
      <c r="C15" s="9">
        <v>500</v>
      </c>
      <c r="D15" s="9"/>
    </row>
    <row r="16" spans="1:4" s="14" customFormat="1" ht="14.25" customHeight="1">
      <c r="A16" s="8" t="s">
        <v>1033</v>
      </c>
      <c r="B16" s="13">
        <f>SUM(B12:B15)</f>
        <v>22456</v>
      </c>
      <c r="C16" s="13">
        <f>SUM(C12:C15)</f>
        <v>5744</v>
      </c>
      <c r="D16" s="13">
        <f>SUM(D12:D15)</f>
        <v>21142</v>
      </c>
    </row>
    <row r="17" spans="2:4" s="14" customFormat="1" ht="14.25" customHeight="1">
      <c r="B17" s="68"/>
      <c r="C17" s="68"/>
      <c r="D17" s="68"/>
    </row>
    <row r="18" spans="1:4" s="14" customFormat="1" ht="14.25" customHeight="1">
      <c r="A18" s="29" t="s">
        <v>619</v>
      </c>
      <c r="B18" s="68"/>
      <c r="C18" s="68"/>
      <c r="D18" s="68"/>
    </row>
    <row r="19" spans="1:4" ht="14.25" customHeight="1">
      <c r="A19" s="1" t="s">
        <v>1020</v>
      </c>
      <c r="B19" s="9">
        <v>1323</v>
      </c>
      <c r="C19" s="9">
        <v>1575</v>
      </c>
      <c r="D19" s="9">
        <v>1575</v>
      </c>
    </row>
    <row r="20" spans="1:4" s="14" customFormat="1" ht="14.25" customHeight="1">
      <c r="A20" s="8" t="s">
        <v>1021</v>
      </c>
      <c r="B20" s="13">
        <f>SUM(B19:B19)</f>
        <v>1323</v>
      </c>
      <c r="C20" s="13">
        <f>SUM(C19:C19)</f>
        <v>1575</v>
      </c>
      <c r="D20" s="13">
        <f>SUM(D19:D19)</f>
        <v>1575</v>
      </c>
    </row>
    <row r="21" spans="2:4" s="14" customFormat="1" ht="14.25" customHeight="1">
      <c r="B21" s="68"/>
      <c r="C21" s="68"/>
      <c r="D21" s="68"/>
    </row>
    <row r="22" spans="1:4" ht="14.25" customHeight="1">
      <c r="A22" s="29" t="s">
        <v>1022</v>
      </c>
      <c r="B22" s="9"/>
      <c r="C22" s="9"/>
      <c r="D22" s="51"/>
    </row>
    <row r="23" spans="1:4" ht="14.25" customHeight="1">
      <c r="A23" s="1" t="s">
        <v>1023</v>
      </c>
      <c r="B23" s="9">
        <v>218</v>
      </c>
      <c r="C23" s="9">
        <v>471</v>
      </c>
      <c r="D23" s="9">
        <v>400</v>
      </c>
    </row>
    <row r="24" spans="1:4" ht="14.25" customHeight="1">
      <c r="A24" s="1" t="s">
        <v>560</v>
      </c>
      <c r="B24" s="9"/>
      <c r="C24" s="9"/>
      <c r="D24" s="9"/>
    </row>
    <row r="25" spans="1:4" ht="14.25" customHeight="1">
      <c r="A25" s="8" t="s">
        <v>1024</v>
      </c>
      <c r="B25" s="13">
        <f>SUM(B23:B24)</f>
        <v>218</v>
      </c>
      <c r="C25" s="13">
        <f>SUM(C23:C24)</f>
        <v>471</v>
      </c>
      <c r="D25" s="13">
        <f>SUM(D23:D24)</f>
        <v>400</v>
      </c>
    </row>
    <row r="26" spans="2:4" ht="12.75" customHeight="1">
      <c r="B26" s="9"/>
      <c r="C26" s="51"/>
      <c r="D26" s="51"/>
    </row>
    <row r="27" spans="1:4" s="8" customFormat="1" ht="14.25" customHeight="1">
      <c r="A27" s="29" t="s">
        <v>561</v>
      </c>
      <c r="B27" s="13"/>
      <c r="C27" s="138"/>
      <c r="D27" s="13"/>
    </row>
    <row r="28" spans="1:4" s="8" customFormat="1" ht="14.25" customHeight="1">
      <c r="A28" s="1" t="s">
        <v>438</v>
      </c>
      <c r="B28" s="13"/>
      <c r="C28" s="138"/>
      <c r="D28" s="9">
        <v>489883</v>
      </c>
    </row>
    <row r="29" spans="1:4" ht="14.25" customHeight="1">
      <c r="A29" s="17" t="s">
        <v>1546</v>
      </c>
      <c r="B29" s="9"/>
      <c r="C29" s="9">
        <v>2300</v>
      </c>
      <c r="D29" s="9">
        <v>680</v>
      </c>
    </row>
    <row r="30" spans="1:4" ht="14.25" customHeight="1">
      <c r="A30" s="1" t="s">
        <v>436</v>
      </c>
      <c r="B30" s="9"/>
      <c r="C30" s="9">
        <v>3255</v>
      </c>
      <c r="D30" s="9">
        <v>1826</v>
      </c>
    </row>
    <row r="31" spans="1:4" s="208" customFormat="1" ht="14.25" customHeight="1">
      <c r="A31" s="208" t="s">
        <v>1293</v>
      </c>
      <c r="B31" s="206">
        <v>3000</v>
      </c>
      <c r="C31" s="264"/>
      <c r="D31" s="264"/>
    </row>
    <row r="32" spans="1:4" ht="14.25" customHeight="1">
      <c r="A32" s="208" t="s">
        <v>1180</v>
      </c>
      <c r="B32" s="9">
        <v>668</v>
      </c>
      <c r="C32" s="51"/>
      <c r="D32" s="51"/>
    </row>
    <row r="33" spans="1:4" ht="14.25" customHeight="1">
      <c r="A33" s="306" t="s">
        <v>1547</v>
      </c>
      <c r="B33" s="9"/>
      <c r="C33" s="9">
        <v>2724</v>
      </c>
      <c r="D33" s="9">
        <v>5059</v>
      </c>
    </row>
    <row r="34" spans="1:4" ht="14.25" customHeight="1">
      <c r="A34" s="378" t="s">
        <v>1218</v>
      </c>
      <c r="B34" s="9"/>
      <c r="C34" s="9"/>
      <c r="D34" s="9">
        <v>20000</v>
      </c>
    </row>
    <row r="35" spans="1:5" ht="14.25" customHeight="1">
      <c r="A35" s="8" t="s">
        <v>1308</v>
      </c>
      <c r="B35" s="13">
        <f>SUM(B27:B33)</f>
        <v>3668</v>
      </c>
      <c r="C35" s="13">
        <f>SUM(C27:C33)</f>
        <v>8279</v>
      </c>
      <c r="D35" s="13">
        <f>SUM(D27:D34)</f>
        <v>517448</v>
      </c>
      <c r="E35" s="13"/>
    </row>
    <row r="36" spans="1:4" ht="14.25" customHeight="1">
      <c r="A36" s="8"/>
      <c r="B36" s="13"/>
      <c r="C36" s="138"/>
      <c r="D36" s="138"/>
    </row>
    <row r="37" spans="1:4" ht="14.25" customHeight="1">
      <c r="A37" s="29" t="s">
        <v>698</v>
      </c>
      <c r="B37" s="9"/>
      <c r="C37" s="51"/>
      <c r="D37" s="51"/>
    </row>
    <row r="38" spans="1:4" ht="14.25" customHeight="1">
      <c r="A38" s="1" t="s">
        <v>1238</v>
      </c>
      <c r="B38" s="9"/>
      <c r="C38" s="51"/>
      <c r="D38" s="51"/>
    </row>
    <row r="39" spans="1:4" ht="14.25" customHeight="1">
      <c r="A39" s="1" t="s">
        <v>546</v>
      </c>
      <c r="B39" s="9"/>
      <c r="C39" s="51"/>
      <c r="D39" s="51"/>
    </row>
    <row r="40" spans="1:4" ht="14.25" customHeight="1">
      <c r="A40" s="17" t="s">
        <v>615</v>
      </c>
      <c r="B40" s="9"/>
      <c r="C40" s="51"/>
      <c r="D40" s="51"/>
    </row>
    <row r="41" spans="1:4" ht="14.25" customHeight="1">
      <c r="A41" s="1" t="s">
        <v>518</v>
      </c>
      <c r="B41" s="9">
        <v>2000</v>
      </c>
      <c r="C41" s="51"/>
      <c r="D41" s="51"/>
    </row>
    <row r="42" spans="1:4" ht="14.25" customHeight="1">
      <c r="A42" s="8" t="s">
        <v>1309</v>
      </c>
      <c r="B42" s="13">
        <f>SUM(B38:B41)</f>
        <v>2000</v>
      </c>
      <c r="C42" s="13">
        <f>SUM(C38:C41)</f>
        <v>0</v>
      </c>
      <c r="D42" s="13">
        <f>SUM(D38:D41)</f>
        <v>0</v>
      </c>
    </row>
    <row r="43" spans="1:4" ht="14.25" customHeight="1">
      <c r="A43" s="8"/>
      <c r="B43" s="13"/>
      <c r="C43" s="13"/>
      <c r="D43" s="13"/>
    </row>
    <row r="44" spans="1:4" s="14" customFormat="1" ht="14.25" customHeight="1">
      <c r="A44" s="29" t="s">
        <v>1026</v>
      </c>
      <c r="B44" s="68"/>
      <c r="C44" s="68"/>
      <c r="D44" s="68"/>
    </row>
    <row r="45" spans="1:4" s="14" customFormat="1" ht="14.25" customHeight="1">
      <c r="A45" s="1" t="s">
        <v>1310</v>
      </c>
      <c r="B45" s="9">
        <v>4159</v>
      </c>
      <c r="C45" s="9">
        <v>3971</v>
      </c>
      <c r="D45" s="9">
        <v>3506</v>
      </c>
    </row>
    <row r="46" spans="1:4" s="14" customFormat="1" ht="14.25" customHeight="1">
      <c r="A46" s="8" t="s">
        <v>1027</v>
      </c>
      <c r="B46" s="13">
        <f>SUM(B45:B45)</f>
        <v>4159</v>
      </c>
      <c r="C46" s="13">
        <f>SUM(C45:C45)</f>
        <v>3971</v>
      </c>
      <c r="D46" s="13">
        <f>SUM(D45:D45)</f>
        <v>3506</v>
      </c>
    </row>
    <row r="47" spans="1:4" s="14" customFormat="1" ht="14.25" customHeight="1">
      <c r="A47" s="8"/>
      <c r="B47" s="13"/>
      <c r="C47" s="138"/>
      <c r="D47" s="138"/>
    </row>
    <row r="48" spans="1:4" s="14" customFormat="1" ht="14.25" customHeight="1">
      <c r="A48" s="29" t="s">
        <v>1543</v>
      </c>
      <c r="B48" s="13"/>
      <c r="C48" s="138"/>
      <c r="D48" s="138"/>
    </row>
    <row r="49" spans="1:4" s="14" customFormat="1" ht="14.25" customHeight="1">
      <c r="A49" s="1" t="s">
        <v>1544</v>
      </c>
      <c r="B49" s="9">
        <v>6999</v>
      </c>
      <c r="C49" s="9">
        <v>6699</v>
      </c>
      <c r="D49" s="51"/>
    </row>
    <row r="50" spans="1:4" s="14" customFormat="1" ht="14.25" customHeight="1">
      <c r="A50" s="1" t="s">
        <v>1545</v>
      </c>
      <c r="B50" s="9">
        <v>1167</v>
      </c>
      <c r="C50" s="9">
        <v>2900</v>
      </c>
      <c r="D50" s="51"/>
    </row>
    <row r="51" spans="1:4" s="14" customFormat="1" ht="14.25" customHeight="1">
      <c r="A51" s="1" t="s">
        <v>437</v>
      </c>
      <c r="B51" s="9"/>
      <c r="C51" s="9">
        <v>11000</v>
      </c>
      <c r="D51" s="51"/>
    </row>
    <row r="52" spans="1:4" s="14" customFormat="1" ht="14.25" customHeight="1">
      <c r="A52" s="8" t="s">
        <v>1208</v>
      </c>
      <c r="B52" s="13">
        <f>SUM(B49:B50)</f>
        <v>8166</v>
      </c>
      <c r="C52" s="13">
        <f>SUM(C49:C51)</f>
        <v>20599</v>
      </c>
      <c r="D52" s="138"/>
    </row>
    <row r="53" spans="1:4" s="14" customFormat="1" ht="14.25" customHeight="1">
      <c r="A53" s="1"/>
      <c r="B53" s="13"/>
      <c r="C53" s="138"/>
      <c r="D53" s="138"/>
    </row>
    <row r="54" spans="1:4" s="14" customFormat="1" ht="14.25" customHeight="1">
      <c r="A54" s="8" t="s">
        <v>555</v>
      </c>
      <c r="B54" s="55">
        <v>6793</v>
      </c>
      <c r="C54" s="55">
        <v>786429</v>
      </c>
      <c r="D54" s="13">
        <v>864817</v>
      </c>
    </row>
    <row r="55" spans="1:4" s="14" customFormat="1" ht="14.25" customHeight="1">
      <c r="A55" s="8" t="s">
        <v>1028</v>
      </c>
      <c r="B55" s="13">
        <f>B16+B20+B25+B46+B35+B42+B52+B54</f>
        <v>48783</v>
      </c>
      <c r="C55" s="13">
        <f>C16+C20+C25+C46+C35+C42+C52+C54</f>
        <v>827068</v>
      </c>
      <c r="D55" s="13">
        <f>D16+D20+D25+D46+D35+D42+D52+D54</f>
        <v>1408888</v>
      </c>
    </row>
    <row r="56" spans="1:4" s="14" customFormat="1" ht="14.25" customHeight="1">
      <c r="A56" s="8"/>
      <c r="B56" s="13"/>
      <c r="C56" s="138"/>
      <c r="D56" s="138"/>
    </row>
    <row r="57" spans="1:4" s="14" customFormat="1" ht="14.25" customHeight="1">
      <c r="A57" s="26" t="s">
        <v>1205</v>
      </c>
      <c r="B57" s="55"/>
      <c r="C57" s="154"/>
      <c r="D57" s="154"/>
    </row>
    <row r="58" spans="1:5" s="14" customFormat="1" ht="14.25" customHeight="1">
      <c r="A58" s="15" t="s">
        <v>616</v>
      </c>
      <c r="B58" s="54">
        <v>833</v>
      </c>
      <c r="C58" s="178"/>
      <c r="D58" s="178"/>
      <c r="E58" s="209"/>
    </row>
    <row r="59" spans="1:4" s="14" customFormat="1" ht="14.25" customHeight="1">
      <c r="A59" s="1" t="s">
        <v>655</v>
      </c>
      <c r="B59" s="54">
        <v>13785</v>
      </c>
      <c r="C59" s="54">
        <v>3789</v>
      </c>
      <c r="D59" s="54"/>
    </row>
    <row r="60" spans="1:4" s="14" customFormat="1" ht="14.25" customHeight="1">
      <c r="A60" s="8" t="s">
        <v>1045</v>
      </c>
      <c r="B60" s="13">
        <f>SUM(B58:B59)</f>
        <v>14618</v>
      </c>
      <c r="C60" s="13">
        <f>SUM(C58:C59)</f>
        <v>3789</v>
      </c>
      <c r="D60" s="13">
        <f>SUM(D58:D59)</f>
        <v>0</v>
      </c>
    </row>
    <row r="61" spans="1:4" s="14" customFormat="1" ht="14.25" customHeight="1">
      <c r="A61" s="8"/>
      <c r="B61" s="13"/>
      <c r="C61" s="138"/>
      <c r="D61" s="13"/>
    </row>
    <row r="62" spans="1:4" ht="14.25" customHeight="1">
      <c r="A62" s="8" t="s">
        <v>1046</v>
      </c>
      <c r="B62" s="9"/>
      <c r="C62" s="51"/>
      <c r="D62" s="55"/>
    </row>
    <row r="63" spans="1:4" ht="14.25" customHeight="1">
      <c r="A63" s="29" t="s">
        <v>698</v>
      </c>
      <c r="B63" s="9"/>
      <c r="C63" s="51"/>
      <c r="D63" s="55"/>
    </row>
    <row r="64" spans="1:4" ht="14.25" customHeight="1">
      <c r="A64" s="1" t="s">
        <v>1742</v>
      </c>
      <c r="B64" s="9">
        <v>1832</v>
      </c>
      <c r="C64" s="9"/>
      <c r="D64" s="55"/>
    </row>
    <row r="65" spans="1:4" ht="14.25" customHeight="1">
      <c r="A65" s="1" t="s">
        <v>617</v>
      </c>
      <c r="B65" s="9"/>
      <c r="C65" s="9"/>
      <c r="D65" s="54"/>
    </row>
    <row r="66" spans="1:4" ht="14.25" customHeight="1">
      <c r="A66" s="8" t="s">
        <v>1309</v>
      </c>
      <c r="B66" s="13">
        <f>SUM(B64:B65)</f>
        <v>1832</v>
      </c>
      <c r="C66" s="13">
        <f>SUM(C64:C65)</f>
        <v>0</v>
      </c>
      <c r="D66" s="13">
        <f>SUM(D64:D65)</f>
        <v>0</v>
      </c>
    </row>
    <row r="67" spans="1:4" ht="14.25" customHeight="1">
      <c r="A67" s="1" t="s">
        <v>655</v>
      </c>
      <c r="B67" s="9">
        <v>431</v>
      </c>
      <c r="C67" s="9">
        <v>1400</v>
      </c>
      <c r="D67" s="9"/>
    </row>
    <row r="68" spans="1:4" ht="14.25" customHeight="1">
      <c r="A68" s="15" t="s">
        <v>1029</v>
      </c>
      <c r="B68" s="54">
        <v>5140</v>
      </c>
      <c r="C68" s="54">
        <v>1832</v>
      </c>
      <c r="D68" s="54"/>
    </row>
    <row r="69" spans="1:4" ht="14.25" customHeight="1">
      <c r="A69" s="26" t="s">
        <v>1034</v>
      </c>
      <c r="B69" s="55">
        <f>SUM(B66:B68)</f>
        <v>7403</v>
      </c>
      <c r="C69" s="55">
        <f>SUM(C66:C68)</f>
        <v>3232</v>
      </c>
      <c r="D69" s="55">
        <f>SUM(D66:D68)</f>
        <v>0</v>
      </c>
    </row>
    <row r="70" spans="2:4" ht="14.25" customHeight="1">
      <c r="B70" s="13"/>
      <c r="C70" s="13"/>
      <c r="D70" s="154"/>
    </row>
    <row r="71" spans="1:4" ht="14.25" customHeight="1">
      <c r="A71" s="26" t="s">
        <v>999</v>
      </c>
      <c r="B71" s="55"/>
      <c r="C71" s="154"/>
      <c r="D71" s="154"/>
    </row>
    <row r="72" spans="1:4" ht="14.25" customHeight="1">
      <c r="A72" s="1" t="s">
        <v>655</v>
      </c>
      <c r="B72" s="55">
        <v>10287</v>
      </c>
      <c r="C72" s="55">
        <v>1480</v>
      </c>
      <c r="D72" s="154"/>
    </row>
    <row r="73" spans="2:4" ht="14.25" customHeight="1">
      <c r="B73" s="55"/>
      <c r="C73" s="154"/>
      <c r="D73" s="154"/>
    </row>
    <row r="74" spans="1:4" s="8" customFormat="1" ht="14.25" customHeight="1">
      <c r="A74" s="8" t="s">
        <v>1428</v>
      </c>
      <c r="B74" s="55"/>
      <c r="C74" s="154"/>
      <c r="D74" s="154"/>
    </row>
    <row r="75" spans="1:4" ht="14.25" customHeight="1">
      <c r="A75" s="1" t="s">
        <v>655</v>
      </c>
      <c r="B75" s="55">
        <v>143</v>
      </c>
      <c r="C75" s="54">
        <v>599</v>
      </c>
      <c r="D75" s="154"/>
    </row>
    <row r="76" spans="1:4" ht="14.25" customHeight="1">
      <c r="A76" s="15" t="s">
        <v>1029</v>
      </c>
      <c r="B76" s="55">
        <v>208</v>
      </c>
      <c r="C76" s="54"/>
      <c r="D76" s="154"/>
    </row>
    <row r="77" spans="1:4" ht="14.25" customHeight="1">
      <c r="A77" s="8" t="s">
        <v>1429</v>
      </c>
      <c r="B77" s="55">
        <f>SUM(B75:B76)</f>
        <v>351</v>
      </c>
      <c r="C77" s="55">
        <f>SUM(C75:C76)</f>
        <v>599</v>
      </c>
      <c r="D77" s="55">
        <f>SUM(D75:D76)</f>
        <v>0</v>
      </c>
    </row>
    <row r="78" spans="2:4" ht="14.25" customHeight="1">
      <c r="B78" s="55"/>
      <c r="C78" s="154"/>
      <c r="D78" s="154"/>
    </row>
    <row r="79" spans="1:4" ht="14.25" customHeight="1">
      <c r="A79" s="8" t="s">
        <v>270</v>
      </c>
      <c r="B79" s="13"/>
      <c r="C79" s="138"/>
      <c r="D79" s="51"/>
    </row>
    <row r="80" spans="1:4" ht="14.25" customHeight="1">
      <c r="A80" s="29" t="s">
        <v>698</v>
      </c>
      <c r="B80" s="13"/>
      <c r="C80" s="138"/>
      <c r="D80" s="51"/>
    </row>
    <row r="81" spans="1:4" ht="14.25" customHeight="1">
      <c r="A81" s="1" t="s">
        <v>611</v>
      </c>
      <c r="B81" s="9"/>
      <c r="C81" s="51"/>
      <c r="D81" s="51"/>
    </row>
    <row r="82" spans="1:4" ht="14.25" customHeight="1">
      <c r="A82" s="1" t="s">
        <v>1030</v>
      </c>
      <c r="B82" s="9"/>
      <c r="C82" s="51"/>
      <c r="D82" s="9"/>
    </row>
    <row r="83" spans="1:4" ht="14.25" customHeight="1">
      <c r="A83" s="8" t="s">
        <v>1309</v>
      </c>
      <c r="B83" s="13"/>
      <c r="C83" s="51"/>
      <c r="D83" s="9"/>
    </row>
    <row r="84" spans="1:4" ht="14.25" customHeight="1">
      <c r="A84" s="1" t="s">
        <v>655</v>
      </c>
      <c r="B84" s="9">
        <v>490</v>
      </c>
      <c r="C84" s="9">
        <v>873</v>
      </c>
      <c r="D84" s="9"/>
    </row>
    <row r="85" spans="1:4" ht="14.25" customHeight="1">
      <c r="A85" s="15" t="s">
        <v>1029</v>
      </c>
      <c r="B85" s="54"/>
      <c r="C85" s="54"/>
      <c r="D85" s="9"/>
    </row>
    <row r="86" spans="1:4" ht="14.25" customHeight="1">
      <c r="A86" s="8" t="s">
        <v>1035</v>
      </c>
      <c r="B86" s="13">
        <f>SUM(B83:B85)</f>
        <v>490</v>
      </c>
      <c r="C86" s="13">
        <f>SUM(C83:C85)</f>
        <v>873</v>
      </c>
      <c r="D86" s="13">
        <f>SUM(D83:D85)</f>
        <v>0</v>
      </c>
    </row>
    <row r="87" spans="1:4" ht="14.25" customHeight="1">
      <c r="A87" s="8"/>
      <c r="B87" s="13"/>
      <c r="C87" s="138"/>
      <c r="D87" s="13"/>
    </row>
    <row r="88" spans="1:4" ht="14.25" customHeight="1">
      <c r="A88" s="8" t="s">
        <v>1031</v>
      </c>
      <c r="B88" s="13"/>
      <c r="C88" s="138"/>
      <c r="D88" s="13"/>
    </row>
    <row r="89" spans="1:4" ht="14.25" customHeight="1">
      <c r="A89" s="8" t="s">
        <v>1309</v>
      </c>
      <c r="B89" s="13"/>
      <c r="C89" s="138"/>
      <c r="D89" s="13"/>
    </row>
    <row r="90" spans="1:4" ht="14.25" customHeight="1">
      <c r="A90" s="1" t="s">
        <v>1084</v>
      </c>
      <c r="B90" s="9">
        <v>1200</v>
      </c>
      <c r="C90" s="51"/>
      <c r="D90" s="9"/>
    </row>
    <row r="91" spans="1:4" ht="14.25" customHeight="1">
      <c r="A91" s="1" t="s">
        <v>655</v>
      </c>
      <c r="B91" s="9">
        <v>2347</v>
      </c>
      <c r="C91" s="9">
        <v>1279</v>
      </c>
      <c r="D91" s="9"/>
    </row>
    <row r="92" spans="1:4" ht="14.25" customHeight="1">
      <c r="A92" s="8" t="s">
        <v>1032</v>
      </c>
      <c r="B92" s="13">
        <f>SUM(B90:B91)</f>
        <v>3547</v>
      </c>
      <c r="C92" s="13">
        <f>SUM(C90:C91)</f>
        <v>1279</v>
      </c>
      <c r="D92" s="13">
        <f>SUM(D90:D91)</f>
        <v>0</v>
      </c>
    </row>
    <row r="93" spans="1:4" ht="14.25" customHeight="1">
      <c r="A93" s="8"/>
      <c r="B93" s="13"/>
      <c r="C93" s="13"/>
      <c r="D93" s="13"/>
    </row>
    <row r="94" spans="1:4" ht="14.25" customHeight="1">
      <c r="A94" s="8" t="s">
        <v>885</v>
      </c>
      <c r="B94" s="13">
        <f>B92+B86+B72+B69+B60+B77</f>
        <v>36696</v>
      </c>
      <c r="C94" s="13">
        <f>C92+C86+C72+C69+C60+C77</f>
        <v>11252</v>
      </c>
      <c r="D94" s="13">
        <f>D92+D86+D72+D69+D60+D77</f>
        <v>0</v>
      </c>
    </row>
    <row r="95" spans="1:4" ht="14.25" customHeight="1">
      <c r="A95" s="8" t="s">
        <v>1076</v>
      </c>
      <c r="B95" s="13">
        <f>B55+B94</f>
        <v>85479</v>
      </c>
      <c r="C95" s="13">
        <f>C55+C94</f>
        <v>838320</v>
      </c>
      <c r="D95" s="13">
        <f>D55+D94</f>
        <v>1408888</v>
      </c>
    </row>
    <row r="96" spans="1:4" s="8" customFormat="1" ht="14.25" customHeight="1">
      <c r="A96" s="8" t="s">
        <v>1077</v>
      </c>
      <c r="B96" s="13">
        <f>B91+B72+B59+B67+B75+B84</f>
        <v>27483</v>
      </c>
      <c r="C96" s="13">
        <f>C91+C72+C59+C67+C75+C84</f>
        <v>9420</v>
      </c>
      <c r="D96" s="13">
        <f>D91+D72+D59+D67+D75+D84</f>
        <v>0</v>
      </c>
    </row>
    <row r="97" spans="2:4" s="8" customFormat="1" ht="14.25" customHeight="1">
      <c r="B97" s="13"/>
      <c r="C97" s="13"/>
      <c r="D97" s="13"/>
    </row>
    <row r="98" spans="1:4" ht="14.25" customHeight="1">
      <c r="A98" s="26" t="s">
        <v>1635</v>
      </c>
      <c r="B98" s="55">
        <f>B95-B96</f>
        <v>57996</v>
      </c>
      <c r="C98" s="55">
        <f>C95-C96</f>
        <v>828900</v>
      </c>
      <c r="D98" s="55">
        <f>D95-D96</f>
        <v>1408888</v>
      </c>
    </row>
    <row r="99" spans="2:4" ht="14.25" customHeight="1">
      <c r="B99" s="9"/>
      <c r="C99" s="9"/>
      <c r="D99" s="9"/>
    </row>
    <row r="100" spans="1:4" ht="14.25" customHeight="1">
      <c r="A100" s="26" t="s">
        <v>37</v>
      </c>
      <c r="B100" s="55">
        <f>B68+B85+B54-B53+B85+B76</f>
        <v>12141</v>
      </c>
      <c r="C100" s="55">
        <f>C68+C85+C54+C53+C85+C76</f>
        <v>788261</v>
      </c>
      <c r="D100" s="55">
        <f>D68+D85+D54+D53+D85+D76</f>
        <v>864817</v>
      </c>
    </row>
    <row r="101" spans="2:4" ht="14.25" customHeight="1">
      <c r="B101" s="9"/>
      <c r="C101" s="9"/>
      <c r="D101" s="9"/>
    </row>
    <row r="102" spans="1:4" ht="31.5">
      <c r="A102" s="95" t="s">
        <v>1085</v>
      </c>
      <c r="B102" s="13">
        <f>B98-B100</f>
        <v>45855</v>
      </c>
      <c r="C102" s="13">
        <f>C98-C100</f>
        <v>40639</v>
      </c>
      <c r="D102" s="13">
        <f>D98-D100</f>
        <v>544071</v>
      </c>
    </row>
    <row r="103" spans="2:4" ht="14.25" customHeight="1">
      <c r="B103" s="9"/>
      <c r="C103" s="51"/>
      <c r="D103" s="51"/>
    </row>
    <row r="104" spans="2:4" ht="14.25" customHeight="1">
      <c r="B104" s="9"/>
      <c r="C104" s="51"/>
      <c r="D104" s="51"/>
    </row>
    <row r="105" spans="2:3" ht="14.25" customHeight="1">
      <c r="B105" s="9"/>
      <c r="C105" s="51"/>
    </row>
    <row r="106" spans="2:3" ht="14.25" customHeight="1">
      <c r="B106" s="9"/>
      <c r="C106" s="51"/>
    </row>
    <row r="107" spans="2:3" ht="14.25" customHeight="1">
      <c r="B107" s="9"/>
      <c r="C107" s="51"/>
    </row>
    <row r="108" spans="2:3" ht="14.25" customHeight="1">
      <c r="B108" s="9"/>
      <c r="C108" s="51"/>
    </row>
    <row r="109" spans="2:3" ht="14.25" customHeight="1">
      <c r="B109" s="9"/>
      <c r="C109" s="51"/>
    </row>
    <row r="110" spans="2:3" ht="14.25" customHeight="1">
      <c r="B110" s="9"/>
      <c r="C110" s="51"/>
    </row>
    <row r="111" spans="2:3" ht="14.25" customHeight="1">
      <c r="B111" s="9"/>
      <c r="C111" s="51"/>
    </row>
    <row r="112" spans="2:3" ht="14.25" customHeight="1">
      <c r="B112" s="9"/>
      <c r="C112" s="51"/>
    </row>
    <row r="113" spans="2:3" ht="14.25" customHeight="1">
      <c r="B113" s="9"/>
      <c r="C113" s="51"/>
    </row>
    <row r="114" spans="2:3" ht="14.25" customHeight="1">
      <c r="B114" s="9"/>
      <c r="C114" s="51"/>
    </row>
    <row r="115" spans="2:3" ht="14.25" customHeight="1">
      <c r="B115" s="9"/>
      <c r="C115" s="51"/>
    </row>
    <row r="116" spans="2:3" ht="14.25" customHeight="1">
      <c r="B116" s="9"/>
      <c r="C116" s="51"/>
    </row>
    <row r="117" spans="2:3" ht="14.25" customHeight="1">
      <c r="B117" s="9"/>
      <c r="C117" s="51"/>
    </row>
    <row r="118" spans="2:3" ht="14.25" customHeight="1">
      <c r="B118" s="9"/>
      <c r="C118" s="51"/>
    </row>
    <row r="119" spans="2:3" ht="14.25" customHeight="1">
      <c r="B119" s="9"/>
      <c r="C119" s="51"/>
    </row>
    <row r="120" spans="2:3" ht="14.25" customHeight="1">
      <c r="B120" s="9"/>
      <c r="C120" s="51"/>
    </row>
    <row r="121" spans="2:3" ht="14.25" customHeight="1">
      <c r="B121" s="9"/>
      <c r="C121" s="51"/>
    </row>
    <row r="122" spans="2:3" ht="14.25" customHeight="1">
      <c r="B122" s="9"/>
      <c r="C122" s="51"/>
    </row>
    <row r="123" spans="2:3" ht="14.25" customHeight="1">
      <c r="B123" s="9"/>
      <c r="C123" s="51"/>
    </row>
    <row r="124" spans="2:3" ht="14.25" customHeight="1">
      <c r="B124" s="9"/>
      <c r="C124" s="51"/>
    </row>
    <row r="125" spans="2:3" ht="14.25" customHeight="1">
      <c r="B125" s="9"/>
      <c r="C125" s="51"/>
    </row>
    <row r="126" spans="2:3" ht="14.25" customHeight="1">
      <c r="B126" s="9"/>
      <c r="C126" s="51"/>
    </row>
    <row r="127" spans="2:3" ht="14.25" customHeight="1">
      <c r="B127" s="9"/>
      <c r="C127" s="51"/>
    </row>
    <row r="128" spans="2:3" ht="14.25" customHeight="1">
      <c r="B128" s="9"/>
      <c r="C128" s="51"/>
    </row>
    <row r="129" spans="2:3" ht="14.25" customHeight="1">
      <c r="B129" s="9"/>
      <c r="C129" s="51"/>
    </row>
    <row r="130" spans="2:3" ht="14.25" customHeight="1">
      <c r="B130" s="9"/>
      <c r="C130" s="51"/>
    </row>
    <row r="131" spans="2:3" ht="14.25" customHeight="1">
      <c r="B131" s="9"/>
      <c r="C131" s="51"/>
    </row>
    <row r="132" spans="2:3" ht="14.25" customHeight="1">
      <c r="B132" s="9"/>
      <c r="C132" s="51"/>
    </row>
    <row r="133" spans="2:3" ht="14.25" customHeight="1">
      <c r="B133" s="9"/>
      <c r="C133" s="51"/>
    </row>
    <row r="134" spans="2:3" ht="14.25" customHeight="1">
      <c r="B134" s="9"/>
      <c r="C134" s="51"/>
    </row>
    <row r="135" spans="2:3" ht="14.25" customHeight="1">
      <c r="B135" s="9"/>
      <c r="C135" s="51"/>
    </row>
    <row r="136" spans="2:3" ht="14.25" customHeight="1">
      <c r="B136" s="9"/>
      <c r="C136" s="51"/>
    </row>
    <row r="137" spans="2:3" ht="14.25" customHeight="1">
      <c r="B137" s="9"/>
      <c r="C137" s="51"/>
    </row>
    <row r="138" spans="2:3" ht="14.25" customHeight="1">
      <c r="B138" s="9"/>
      <c r="C138" s="51"/>
    </row>
    <row r="139" spans="2:3" ht="14.25" customHeight="1">
      <c r="B139" s="9"/>
      <c r="C139" s="51"/>
    </row>
    <row r="140" spans="2:3" ht="14.25" customHeight="1">
      <c r="B140" s="9"/>
      <c r="C140" s="51"/>
    </row>
    <row r="141" spans="2:3" ht="14.25" customHeight="1">
      <c r="B141" s="9"/>
      <c r="C141" s="51"/>
    </row>
    <row r="142" spans="2:3" ht="14.25" customHeight="1">
      <c r="B142" s="9"/>
      <c r="C142" s="51"/>
    </row>
    <row r="143" spans="2:3" ht="14.25" customHeight="1">
      <c r="B143" s="9"/>
      <c r="C143" s="51"/>
    </row>
    <row r="144" spans="2:3" ht="14.25" customHeight="1">
      <c r="B144" s="9"/>
      <c r="C144" s="51"/>
    </row>
    <row r="145" spans="2:3" ht="14.25" customHeight="1">
      <c r="B145" s="9"/>
      <c r="C145" s="51"/>
    </row>
    <row r="146" spans="2:3" ht="14.25" customHeight="1">
      <c r="B146" s="9"/>
      <c r="C146" s="51"/>
    </row>
    <row r="147" spans="2:3" ht="14.25" customHeight="1">
      <c r="B147" s="9"/>
      <c r="C147" s="51"/>
    </row>
    <row r="148" spans="2:3" ht="14.25" customHeight="1">
      <c r="B148" s="9"/>
      <c r="C148" s="51"/>
    </row>
    <row r="149" spans="2:3" ht="14.25" customHeight="1">
      <c r="B149" s="9"/>
      <c r="C149" s="51"/>
    </row>
    <row r="150" spans="2:3" ht="14.25" customHeight="1">
      <c r="B150" s="9"/>
      <c r="C150" s="51"/>
    </row>
    <row r="151" spans="2:3" ht="14.25" customHeight="1">
      <c r="B151" s="9"/>
      <c r="C151" s="51"/>
    </row>
    <row r="152" spans="2:3" ht="14.25" customHeight="1">
      <c r="B152" s="9"/>
      <c r="C152" s="51"/>
    </row>
    <row r="153" spans="2:3" ht="14.25" customHeight="1">
      <c r="B153" s="9"/>
      <c r="C153" s="51"/>
    </row>
    <row r="154" spans="2:3" ht="14.25" customHeight="1">
      <c r="B154" s="9"/>
      <c r="C154" s="51"/>
    </row>
    <row r="155" spans="2:3" ht="14.25" customHeight="1">
      <c r="B155" s="9"/>
      <c r="C155" s="51"/>
    </row>
    <row r="156" spans="2:3" ht="14.25" customHeight="1">
      <c r="B156" s="9"/>
      <c r="C156" s="51"/>
    </row>
    <row r="157" spans="2:3" ht="14.25" customHeight="1">
      <c r="B157" s="9"/>
      <c r="C157" s="51"/>
    </row>
    <row r="158" spans="2:3" ht="14.25" customHeight="1">
      <c r="B158" s="9"/>
      <c r="C158" s="51"/>
    </row>
    <row r="159" spans="2:3" ht="14.25" customHeight="1">
      <c r="B159" s="9"/>
      <c r="C159" s="51"/>
    </row>
    <row r="160" spans="2:3" ht="14.25" customHeight="1">
      <c r="B160" s="9"/>
      <c r="C160" s="51"/>
    </row>
    <row r="161" spans="2:3" ht="14.25" customHeight="1">
      <c r="B161" s="9"/>
      <c r="C161" s="51"/>
    </row>
    <row r="162" spans="2:3" ht="14.25" customHeight="1">
      <c r="B162" s="9"/>
      <c r="C162" s="51"/>
    </row>
    <row r="163" spans="2:3" ht="14.25" customHeight="1">
      <c r="B163" s="9"/>
      <c r="C163" s="51"/>
    </row>
    <row r="164" spans="2:3" ht="14.25" customHeight="1">
      <c r="B164" s="9"/>
      <c r="C164" s="51"/>
    </row>
    <row r="165" spans="2:3" ht="14.25" customHeight="1">
      <c r="B165" s="9"/>
      <c r="C165" s="51"/>
    </row>
    <row r="166" spans="2:3" ht="14.25" customHeight="1">
      <c r="B166" s="9"/>
      <c r="C166" s="51"/>
    </row>
    <row r="167" spans="2:3" ht="14.25" customHeight="1">
      <c r="B167" s="9"/>
      <c r="C167" s="51"/>
    </row>
    <row r="168" spans="2:3" ht="14.25" customHeight="1">
      <c r="B168" s="9"/>
      <c r="C168" s="51"/>
    </row>
    <row r="169" spans="2:3" ht="14.25" customHeight="1">
      <c r="B169" s="9"/>
      <c r="C169" s="51"/>
    </row>
    <row r="170" spans="2:3" ht="14.25" customHeight="1">
      <c r="B170" s="9"/>
      <c r="C170" s="51"/>
    </row>
    <row r="171" spans="2:3" ht="14.25" customHeight="1">
      <c r="B171" s="9"/>
      <c r="C171" s="51"/>
    </row>
    <row r="172" spans="2:3" ht="14.25" customHeight="1">
      <c r="B172" s="9"/>
      <c r="C172" s="51"/>
    </row>
    <row r="173" spans="2:3" ht="14.25" customHeight="1">
      <c r="B173" s="9"/>
      <c r="C173" s="51"/>
    </row>
    <row r="174" spans="2:3" ht="14.25" customHeight="1">
      <c r="B174" s="9"/>
      <c r="C174" s="51"/>
    </row>
    <row r="175" spans="2:3" ht="14.25" customHeight="1">
      <c r="B175" s="9"/>
      <c r="C175" s="51"/>
    </row>
    <row r="176" spans="2:3" ht="14.25" customHeight="1">
      <c r="B176" s="9"/>
      <c r="C176" s="51"/>
    </row>
  </sheetData>
  <mergeCells count="5">
    <mergeCell ref="A4:D4"/>
    <mergeCell ref="A5:D5"/>
    <mergeCell ref="B1:D1"/>
    <mergeCell ref="A2:D2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workbookViewId="0" topLeftCell="A7">
      <selection activeCell="D22" sqref="D22"/>
    </sheetView>
  </sheetViews>
  <sheetFormatPr defaultColWidth="9.140625" defaultRowHeight="12.75"/>
  <cols>
    <col min="1" max="1" width="45.00390625" style="1" customWidth="1"/>
    <col min="2" max="2" width="14.57421875" style="1" customWidth="1"/>
    <col min="3" max="3" width="12.57421875" style="1" customWidth="1"/>
    <col min="4" max="5" width="11.7109375" style="1" customWidth="1"/>
    <col min="6" max="6" width="12.8515625" style="1" customWidth="1"/>
    <col min="7" max="7" width="12.7109375" style="1" customWidth="1"/>
    <col min="8" max="16384" width="9.140625" style="1" customWidth="1"/>
  </cols>
  <sheetData>
    <row r="1" spans="1:6" ht="15.75">
      <c r="A1" s="513" t="s">
        <v>274</v>
      </c>
      <c r="B1" s="513"/>
      <c r="C1" s="513"/>
      <c r="D1" s="513"/>
      <c r="E1" s="513"/>
      <c r="F1" s="513"/>
    </row>
    <row r="2" spans="1:6" ht="15.75">
      <c r="A2" s="500" t="s">
        <v>1197</v>
      </c>
      <c r="B2" s="500"/>
      <c r="C2" s="500"/>
      <c r="D2" s="500"/>
      <c r="E2" s="500"/>
      <c r="F2" s="500"/>
    </row>
    <row r="3" spans="1:6" s="8" customFormat="1" ht="15.75">
      <c r="A3" s="500" t="s">
        <v>1144</v>
      </c>
      <c r="B3" s="500"/>
      <c r="C3" s="500"/>
      <c r="D3" s="500"/>
      <c r="E3" s="500"/>
      <c r="F3" s="500"/>
    </row>
    <row r="4" spans="1:7" ht="15.75">
      <c r="A4" s="500" t="s">
        <v>3</v>
      </c>
      <c r="B4" s="500"/>
      <c r="C4" s="500"/>
      <c r="D4" s="500"/>
      <c r="E4" s="500"/>
      <c r="F4" s="500"/>
      <c r="G4" s="3"/>
    </row>
    <row r="5" spans="1:7" ht="15.75">
      <c r="A5" s="500" t="s">
        <v>1327</v>
      </c>
      <c r="B5" s="500"/>
      <c r="C5" s="500"/>
      <c r="D5" s="500"/>
      <c r="E5" s="500"/>
      <c r="F5" s="500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6" ht="15.75">
      <c r="A7" s="3"/>
      <c r="B7" s="3"/>
      <c r="C7" s="3"/>
      <c r="D7" s="3"/>
      <c r="E7" s="3"/>
      <c r="F7" s="60"/>
    </row>
    <row r="8" spans="1:6" s="17" customFormat="1" ht="29.25" customHeight="1">
      <c r="A8" s="514" t="s">
        <v>1328</v>
      </c>
      <c r="B8" s="514" t="s">
        <v>4</v>
      </c>
      <c r="C8" s="514" t="s">
        <v>5</v>
      </c>
      <c r="D8" s="514" t="s">
        <v>6</v>
      </c>
      <c r="E8" s="515" t="s">
        <v>1080</v>
      </c>
      <c r="F8" s="514" t="s">
        <v>1143</v>
      </c>
    </row>
    <row r="9" spans="1:6" s="17" customFormat="1" ht="21" customHeight="1">
      <c r="A9" s="514"/>
      <c r="B9" s="514"/>
      <c r="C9" s="514"/>
      <c r="D9" s="514"/>
      <c r="E9" s="516"/>
      <c r="F9" s="514"/>
    </row>
    <row r="10" spans="1:6" s="332" customFormat="1" ht="21.75" customHeight="1">
      <c r="A10" s="332" t="s">
        <v>1036</v>
      </c>
      <c r="B10" s="334">
        <v>75237</v>
      </c>
      <c r="C10" s="334">
        <v>864258</v>
      </c>
      <c r="D10" s="334">
        <v>692315</v>
      </c>
      <c r="E10" s="334"/>
      <c r="F10" s="334">
        <f aca="true" t="shared" si="0" ref="F10:F16">SUM(B10:E10)</f>
        <v>1631810</v>
      </c>
    </row>
    <row r="11" spans="1:6" ht="21.75" customHeight="1">
      <c r="A11" s="1" t="s">
        <v>1256</v>
      </c>
      <c r="B11" s="9">
        <v>114463</v>
      </c>
      <c r="C11" s="9">
        <v>0</v>
      </c>
      <c r="D11" s="9">
        <v>7589</v>
      </c>
      <c r="E11" s="9">
        <v>196228</v>
      </c>
      <c r="F11" s="13">
        <f t="shared" si="0"/>
        <v>318280</v>
      </c>
    </row>
    <row r="12" spans="1:6" ht="21.75" customHeight="1">
      <c r="A12" s="1" t="s">
        <v>1257</v>
      </c>
      <c r="B12" s="9">
        <v>2100</v>
      </c>
      <c r="C12" s="9">
        <v>0</v>
      </c>
      <c r="D12" s="9">
        <v>0</v>
      </c>
      <c r="E12" s="9">
        <v>132548</v>
      </c>
      <c r="F12" s="13">
        <f t="shared" si="0"/>
        <v>134648</v>
      </c>
    </row>
    <row r="13" spans="1:6" ht="21.75" customHeight="1">
      <c r="A13" s="1" t="s">
        <v>566</v>
      </c>
      <c r="B13" s="9">
        <v>1600</v>
      </c>
      <c r="C13" s="9">
        <v>0</v>
      </c>
      <c r="D13" s="9">
        <v>0</v>
      </c>
      <c r="E13" s="9">
        <v>235079</v>
      </c>
      <c r="F13" s="13">
        <f t="shared" si="0"/>
        <v>236679</v>
      </c>
    </row>
    <row r="14" spans="1:6" ht="21.75" customHeight="1">
      <c r="A14" s="1" t="s">
        <v>567</v>
      </c>
      <c r="B14" s="9">
        <v>0</v>
      </c>
      <c r="C14" s="9">
        <v>0</v>
      </c>
      <c r="D14" s="9">
        <v>0</v>
      </c>
      <c r="E14" s="9">
        <v>98444</v>
      </c>
      <c r="F14" s="13">
        <f t="shared" si="0"/>
        <v>98444</v>
      </c>
    </row>
    <row r="15" spans="1:6" ht="21.75" customHeight="1">
      <c r="A15" s="1" t="s">
        <v>568</v>
      </c>
      <c r="B15" s="9">
        <v>63483</v>
      </c>
      <c r="C15" s="9">
        <v>0</v>
      </c>
      <c r="D15" s="9">
        <v>7657</v>
      </c>
      <c r="E15" s="9">
        <v>121580</v>
      </c>
      <c r="F15" s="13">
        <f t="shared" si="0"/>
        <v>192720</v>
      </c>
    </row>
    <row r="16" spans="1:6" ht="21.75" customHeight="1">
      <c r="A16" s="1" t="s">
        <v>1142</v>
      </c>
      <c r="B16" s="9">
        <v>12519</v>
      </c>
      <c r="C16" s="9">
        <v>0</v>
      </c>
      <c r="D16" s="9">
        <v>3688</v>
      </c>
      <c r="E16" s="9">
        <v>53070</v>
      </c>
      <c r="F16" s="13">
        <f t="shared" si="0"/>
        <v>69277</v>
      </c>
    </row>
    <row r="17" spans="1:6" s="8" customFormat="1" ht="21.75" customHeight="1">
      <c r="A17" s="8" t="s">
        <v>688</v>
      </c>
      <c r="B17" s="13">
        <f>SUM(B11:B16)</f>
        <v>194165</v>
      </c>
      <c r="C17" s="13">
        <f>SUM(C11:C16)</f>
        <v>0</v>
      </c>
      <c r="D17" s="13">
        <f>SUM(D11:D16)</f>
        <v>18934</v>
      </c>
      <c r="E17" s="13">
        <f>SUM(E11:E16)</f>
        <v>836949</v>
      </c>
      <c r="F17" s="13">
        <f>SUM(F11:F16)</f>
        <v>1050048</v>
      </c>
    </row>
    <row r="18" spans="1:7" ht="21.75" customHeight="1">
      <c r="A18" s="8" t="s">
        <v>1410</v>
      </c>
      <c r="B18" s="13">
        <f>B10+B17</f>
        <v>269402</v>
      </c>
      <c r="C18" s="13">
        <f>C10+C17</f>
        <v>864258</v>
      </c>
      <c r="D18" s="13">
        <f>D10+D17</f>
        <v>711249</v>
      </c>
      <c r="E18" s="13">
        <f>E10+E17</f>
        <v>836949</v>
      </c>
      <c r="F18" s="13">
        <f>F10+F17</f>
        <v>2681858</v>
      </c>
      <c r="G18" s="9"/>
    </row>
    <row r="19" spans="1:6" ht="21.75" customHeight="1">
      <c r="A19" s="1" t="s">
        <v>564</v>
      </c>
      <c r="B19" s="9"/>
      <c r="C19" s="9"/>
      <c r="D19" s="9"/>
      <c r="E19" s="9"/>
      <c r="F19" s="9">
        <f>E18*-1</f>
        <v>-836949</v>
      </c>
    </row>
    <row r="20" spans="1:6" ht="21.75" customHeight="1">
      <c r="A20" s="8" t="s">
        <v>565</v>
      </c>
      <c r="B20" s="13"/>
      <c r="C20" s="13"/>
      <c r="D20" s="13"/>
      <c r="E20" s="13"/>
      <c r="F20" s="13">
        <f>F18+F19</f>
        <v>1844909</v>
      </c>
    </row>
    <row r="21" spans="2:6" ht="15.75">
      <c r="B21" s="9"/>
      <c r="C21" s="9"/>
      <c r="D21" s="9"/>
      <c r="E21" s="9"/>
      <c r="F21" s="13"/>
    </row>
    <row r="22" spans="2:6" ht="15.75">
      <c r="B22" s="9"/>
      <c r="C22" s="9"/>
      <c r="D22" s="9"/>
      <c r="E22" s="9"/>
      <c r="F22" s="13"/>
    </row>
    <row r="23" ht="15.75">
      <c r="F23" s="8"/>
    </row>
    <row r="24" ht="15.75">
      <c r="F24" s="8"/>
    </row>
    <row r="25" ht="15.75">
      <c r="F25" s="8"/>
    </row>
    <row r="26" ht="15.75">
      <c r="F26" s="8"/>
    </row>
    <row r="27" ht="15.75">
      <c r="F27" s="8"/>
    </row>
  </sheetData>
  <mergeCells count="11">
    <mergeCell ref="A1:F1"/>
    <mergeCell ref="A2:F2"/>
    <mergeCell ref="A3:F3"/>
    <mergeCell ref="A4:F4"/>
    <mergeCell ref="A5:F5"/>
    <mergeCell ref="A8:A9"/>
    <mergeCell ref="B8:B9"/>
    <mergeCell ref="C8:C9"/>
    <mergeCell ref="D8:D9"/>
    <mergeCell ref="F8:F9"/>
    <mergeCell ref="E8:E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workbookViewId="0" topLeftCell="A16">
      <selection activeCell="D18" sqref="D18"/>
    </sheetView>
  </sheetViews>
  <sheetFormatPr defaultColWidth="9.140625" defaultRowHeight="17.25" customHeight="1"/>
  <cols>
    <col min="1" max="1" width="44.8515625" style="17" bestFit="1" customWidth="1"/>
    <col min="2" max="2" width="14.421875" style="17" bestFit="1" customWidth="1"/>
    <col min="3" max="3" width="14.8515625" style="17" bestFit="1" customWidth="1"/>
    <col min="4" max="4" width="17.28125" style="17" bestFit="1" customWidth="1"/>
    <col min="5" max="5" width="8.8515625" style="17" bestFit="1" customWidth="1"/>
    <col min="6" max="6" width="11.28125" style="17" bestFit="1" customWidth="1"/>
    <col min="7" max="7" width="11.57421875" style="17" bestFit="1" customWidth="1"/>
    <col min="8" max="8" width="11.140625" style="17" customWidth="1"/>
    <col min="9" max="16384" width="9.140625" style="17" customWidth="1"/>
  </cols>
  <sheetData>
    <row r="1" spans="4:5" ht="17.25" customHeight="1">
      <c r="D1" s="498" t="s">
        <v>556</v>
      </c>
      <c r="E1" s="498"/>
    </row>
    <row r="2" spans="1:5" ht="17.25" customHeight="1">
      <c r="A2" s="496" t="s">
        <v>2</v>
      </c>
      <c r="B2" s="496"/>
      <c r="C2" s="496"/>
      <c r="D2" s="496"/>
      <c r="E2" s="496"/>
    </row>
    <row r="3" spans="1:8" ht="17.25" customHeight="1">
      <c r="A3" s="496" t="s">
        <v>1144</v>
      </c>
      <c r="B3" s="496"/>
      <c r="C3" s="496"/>
      <c r="D3" s="496"/>
      <c r="E3" s="496"/>
      <c r="F3" s="89"/>
      <c r="G3" s="89"/>
      <c r="H3" s="89"/>
    </row>
    <row r="4" spans="1:8" s="89" customFormat="1" ht="17.25" customHeight="1">
      <c r="A4" s="496" t="s">
        <v>1395</v>
      </c>
      <c r="B4" s="496"/>
      <c r="C4" s="496"/>
      <c r="D4" s="496"/>
      <c r="E4" s="496"/>
      <c r="F4" s="17"/>
      <c r="G4" s="17"/>
      <c r="H4" s="17"/>
    </row>
    <row r="5" spans="1:8" s="89" customFormat="1" ht="17.25" customHeight="1">
      <c r="A5" s="518" t="s">
        <v>1345</v>
      </c>
      <c r="B5" s="496"/>
      <c r="C5" s="496"/>
      <c r="D5" s="496"/>
      <c r="E5" s="496"/>
      <c r="F5" s="17"/>
      <c r="G5" s="17"/>
      <c r="H5" s="17"/>
    </row>
    <row r="6" spans="1:5" ht="31.5" customHeight="1">
      <c r="A6" s="517" t="s">
        <v>1328</v>
      </c>
      <c r="B6" s="514" t="s">
        <v>4</v>
      </c>
      <c r="C6" s="514" t="s">
        <v>5</v>
      </c>
      <c r="D6" s="514" t="s">
        <v>6</v>
      </c>
      <c r="E6" s="514" t="s">
        <v>1201</v>
      </c>
    </row>
    <row r="7" spans="1:5" ht="17.25" customHeight="1">
      <c r="A7" s="517"/>
      <c r="B7" s="514"/>
      <c r="C7" s="514"/>
      <c r="D7" s="514"/>
      <c r="E7" s="514"/>
    </row>
    <row r="8" spans="1:5" ht="17.25" customHeight="1">
      <c r="A8" s="412" t="s">
        <v>751</v>
      </c>
      <c r="B8" s="402"/>
      <c r="C8" s="402"/>
      <c r="D8" s="402"/>
      <c r="E8" s="122">
        <f>SUM(B8:D8)</f>
        <v>0</v>
      </c>
    </row>
    <row r="9" spans="1:5" s="61" customFormat="1" ht="17.25" customHeight="1">
      <c r="A9" s="61" t="s">
        <v>752</v>
      </c>
      <c r="B9" s="62">
        <v>4021</v>
      </c>
      <c r="C9" s="62"/>
      <c r="D9" s="311"/>
      <c r="E9" s="122">
        <f aca="true" t="shared" si="0" ref="E9:E42">SUM(B9:D9)</f>
        <v>4021</v>
      </c>
    </row>
    <row r="10" spans="1:5" s="61" customFormat="1" ht="17.25" customHeight="1">
      <c r="A10" s="413" t="s">
        <v>753</v>
      </c>
      <c r="B10" s="379"/>
      <c r="C10" s="379"/>
      <c r="D10" s="379"/>
      <c r="E10" s="122">
        <f t="shared" si="0"/>
        <v>0</v>
      </c>
    </row>
    <row r="11" spans="1:5" ht="17.25" customHeight="1">
      <c r="A11" s="61" t="s">
        <v>754</v>
      </c>
      <c r="B11" s="62">
        <v>84</v>
      </c>
      <c r="C11" s="62"/>
      <c r="D11" s="311"/>
      <c r="E11" s="122">
        <f t="shared" si="0"/>
        <v>84</v>
      </c>
    </row>
    <row r="12" spans="1:5" ht="17.25" customHeight="1">
      <c r="A12" s="61" t="s">
        <v>755</v>
      </c>
      <c r="B12" s="311"/>
      <c r="C12" s="62">
        <v>600</v>
      </c>
      <c r="D12" s="311"/>
      <c r="E12" s="122">
        <f t="shared" si="0"/>
        <v>600</v>
      </c>
    </row>
    <row r="13" spans="1:5" ht="17.25" customHeight="1">
      <c r="A13" s="61" t="s">
        <v>756</v>
      </c>
      <c r="B13" s="62">
        <v>27494</v>
      </c>
      <c r="C13" s="62"/>
      <c r="D13" s="311"/>
      <c r="E13" s="122">
        <f t="shared" si="0"/>
        <v>27494</v>
      </c>
    </row>
    <row r="14" spans="1:5" ht="17.25" customHeight="1">
      <c r="A14" s="61" t="s">
        <v>886</v>
      </c>
      <c r="B14" s="62"/>
      <c r="C14" s="62"/>
      <c r="D14" s="62">
        <v>1000</v>
      </c>
      <c r="E14" s="122">
        <f t="shared" si="0"/>
        <v>1000</v>
      </c>
    </row>
    <row r="15" spans="1:5" ht="17.25" customHeight="1">
      <c r="A15" s="61" t="s">
        <v>757</v>
      </c>
      <c r="B15" s="62"/>
      <c r="C15" s="62"/>
      <c r="D15" s="62">
        <v>1000</v>
      </c>
      <c r="E15" s="122">
        <f t="shared" si="0"/>
        <v>1000</v>
      </c>
    </row>
    <row r="16" spans="1:5" ht="17.25" customHeight="1">
      <c r="A16" s="61" t="s">
        <v>758</v>
      </c>
      <c r="B16" s="62">
        <v>1450</v>
      </c>
      <c r="C16" s="62"/>
      <c r="D16" s="311"/>
      <c r="E16" s="122">
        <f t="shared" si="0"/>
        <v>1450</v>
      </c>
    </row>
    <row r="17" spans="1:5" ht="17.25" customHeight="1">
      <c r="A17" s="61" t="s">
        <v>759</v>
      </c>
      <c r="B17" s="62">
        <v>41346</v>
      </c>
      <c r="C17" s="62"/>
      <c r="D17" s="62">
        <v>45994</v>
      </c>
      <c r="E17" s="122">
        <f t="shared" si="0"/>
        <v>87340</v>
      </c>
    </row>
    <row r="18" spans="1:5" ht="17.25" customHeight="1">
      <c r="A18" s="61" t="s">
        <v>850</v>
      </c>
      <c r="B18" s="62"/>
      <c r="C18" s="62"/>
      <c r="D18" s="62"/>
      <c r="E18" s="122">
        <f t="shared" si="0"/>
        <v>0</v>
      </c>
    </row>
    <row r="19" spans="1:5" ht="17.25" customHeight="1">
      <c r="A19" s="61" t="s">
        <v>851</v>
      </c>
      <c r="B19" s="62">
        <v>11</v>
      </c>
      <c r="C19" s="62"/>
      <c r="D19" s="311"/>
      <c r="E19" s="122">
        <f t="shared" si="0"/>
        <v>11</v>
      </c>
    </row>
    <row r="20" spans="1:5" ht="17.25" customHeight="1">
      <c r="A20" s="61" t="s">
        <v>1059</v>
      </c>
      <c r="B20" s="62">
        <v>11</v>
      </c>
      <c r="C20" s="62"/>
      <c r="D20" s="311"/>
      <c r="E20" s="122">
        <f t="shared" si="0"/>
        <v>11</v>
      </c>
    </row>
    <row r="21" spans="1:5" ht="17.25" customHeight="1">
      <c r="A21" s="61" t="s">
        <v>852</v>
      </c>
      <c r="B21" s="62">
        <v>20</v>
      </c>
      <c r="C21" s="62"/>
      <c r="D21" s="62">
        <v>285</v>
      </c>
      <c r="E21" s="122">
        <f t="shared" si="0"/>
        <v>305</v>
      </c>
    </row>
    <row r="22" spans="1:5" s="89" customFormat="1" ht="17.25" customHeight="1">
      <c r="A22" s="61" t="s">
        <v>853</v>
      </c>
      <c r="B22" s="62"/>
      <c r="C22" s="62"/>
      <c r="D22" s="62"/>
      <c r="E22" s="122">
        <f t="shared" si="0"/>
        <v>0</v>
      </c>
    </row>
    <row r="23" spans="1:5" s="89" customFormat="1" ht="17.25" customHeight="1">
      <c r="A23" s="61" t="s">
        <v>675</v>
      </c>
      <c r="B23" s="62"/>
      <c r="C23" s="62"/>
      <c r="D23" s="62">
        <v>525924</v>
      </c>
      <c r="E23" s="122">
        <f t="shared" si="0"/>
        <v>525924</v>
      </c>
    </row>
    <row r="24" spans="1:5" ht="17.25" customHeight="1">
      <c r="A24" s="61" t="s">
        <v>676</v>
      </c>
      <c r="B24" s="62"/>
      <c r="C24" s="62"/>
      <c r="D24" s="62">
        <v>28155</v>
      </c>
      <c r="E24" s="122">
        <f t="shared" si="0"/>
        <v>28155</v>
      </c>
    </row>
    <row r="25" spans="1:5" ht="17.25" customHeight="1">
      <c r="A25" s="61" t="s">
        <v>677</v>
      </c>
      <c r="B25" s="62"/>
      <c r="C25" s="62"/>
      <c r="D25" s="62">
        <v>84694</v>
      </c>
      <c r="E25" s="122">
        <f t="shared" si="0"/>
        <v>84694</v>
      </c>
    </row>
    <row r="26" spans="1:5" ht="17.25" customHeight="1">
      <c r="A26" s="61" t="s">
        <v>678</v>
      </c>
      <c r="B26" s="62"/>
      <c r="C26" s="62">
        <v>753000</v>
      </c>
      <c r="D26" s="62"/>
      <c r="E26" s="122">
        <f t="shared" si="0"/>
        <v>753000</v>
      </c>
    </row>
    <row r="27" spans="1:5" ht="17.25" customHeight="1">
      <c r="A27" s="61" t="s">
        <v>679</v>
      </c>
      <c r="B27" s="62"/>
      <c r="C27" s="62"/>
      <c r="D27" s="62"/>
      <c r="E27" s="122">
        <f t="shared" si="0"/>
        <v>0</v>
      </c>
    </row>
    <row r="28" spans="1:5" ht="17.25" customHeight="1">
      <c r="A28" s="61" t="s">
        <v>680</v>
      </c>
      <c r="B28" s="62"/>
      <c r="C28" s="62">
        <v>69488</v>
      </c>
      <c r="D28" s="62"/>
      <c r="E28" s="122">
        <f t="shared" si="0"/>
        <v>69488</v>
      </c>
    </row>
    <row r="29" spans="1:5" ht="17.25" customHeight="1">
      <c r="A29" s="61" t="s">
        <v>681</v>
      </c>
      <c r="B29" s="62"/>
      <c r="C29" s="62">
        <v>40000</v>
      </c>
      <c r="D29" s="62"/>
      <c r="E29" s="122">
        <f t="shared" si="0"/>
        <v>40000</v>
      </c>
    </row>
    <row r="30" spans="1:5" s="89" customFormat="1" ht="17.25" customHeight="1">
      <c r="A30" s="61" t="s">
        <v>682</v>
      </c>
      <c r="B30" s="62"/>
      <c r="C30" s="62">
        <v>1170</v>
      </c>
      <c r="D30" s="62"/>
      <c r="E30" s="122">
        <f t="shared" si="0"/>
        <v>1170</v>
      </c>
    </row>
    <row r="31" spans="1:5" ht="17.25" customHeight="1">
      <c r="A31" s="61" t="s">
        <v>854</v>
      </c>
      <c r="B31" s="62">
        <v>800</v>
      </c>
      <c r="C31" s="62"/>
      <c r="D31" s="62"/>
      <c r="E31" s="122">
        <f t="shared" si="0"/>
        <v>800</v>
      </c>
    </row>
    <row r="32" spans="1:5" ht="17.25" customHeight="1">
      <c r="A32" s="412" t="s">
        <v>855</v>
      </c>
      <c r="B32" s="402"/>
      <c r="C32" s="402"/>
      <c r="D32" s="414">
        <v>741</v>
      </c>
      <c r="E32" s="122">
        <f t="shared" si="0"/>
        <v>741</v>
      </c>
    </row>
    <row r="33" spans="1:5" ht="17.25" customHeight="1">
      <c r="A33" s="412" t="s">
        <v>856</v>
      </c>
      <c r="B33" s="402"/>
      <c r="C33" s="402"/>
      <c r="D33" s="414"/>
      <c r="E33" s="122">
        <f t="shared" si="0"/>
        <v>0</v>
      </c>
    </row>
    <row r="34" spans="1:5" ht="17.25" customHeight="1">
      <c r="A34" s="412" t="s">
        <v>857</v>
      </c>
      <c r="B34" s="402"/>
      <c r="C34" s="402"/>
      <c r="D34" s="402"/>
      <c r="E34" s="122">
        <f t="shared" si="0"/>
        <v>0</v>
      </c>
    </row>
    <row r="35" spans="1:5" ht="17.25" customHeight="1">
      <c r="A35" s="412" t="s">
        <v>858</v>
      </c>
      <c r="B35" s="402"/>
      <c r="C35" s="402"/>
      <c r="D35" s="402">
        <v>4228</v>
      </c>
      <c r="E35" s="122">
        <f t="shared" si="0"/>
        <v>4228</v>
      </c>
    </row>
    <row r="36" spans="1:5" ht="17.25" customHeight="1">
      <c r="A36" s="412" t="s">
        <v>859</v>
      </c>
      <c r="B36" s="402"/>
      <c r="C36" s="402"/>
      <c r="D36" s="402">
        <v>294</v>
      </c>
      <c r="E36" s="122">
        <f t="shared" si="0"/>
        <v>294</v>
      </c>
    </row>
    <row r="37" spans="1:5" ht="17.25" customHeight="1">
      <c r="A37" s="412" t="s">
        <v>860</v>
      </c>
      <c r="B37" s="402"/>
      <c r="C37" s="402"/>
      <c r="D37" s="402"/>
      <c r="E37" s="122">
        <f t="shared" si="0"/>
        <v>0</v>
      </c>
    </row>
    <row r="38" spans="1:5" ht="17.25" customHeight="1">
      <c r="A38" s="412" t="s">
        <v>861</v>
      </c>
      <c r="B38" s="402"/>
      <c r="C38" s="402"/>
      <c r="D38" s="402"/>
      <c r="E38" s="122">
        <f t="shared" si="0"/>
        <v>0</v>
      </c>
    </row>
    <row r="39" spans="1:5" ht="17.25" customHeight="1">
      <c r="A39" s="412" t="s">
        <v>862</v>
      </c>
      <c r="B39" s="402"/>
      <c r="C39" s="402"/>
      <c r="D39" s="402"/>
      <c r="E39" s="122">
        <f t="shared" si="0"/>
        <v>0</v>
      </c>
    </row>
    <row r="40" spans="1:5" ht="17.25" customHeight="1">
      <c r="A40" s="412" t="s">
        <v>863</v>
      </c>
      <c r="B40" s="402"/>
      <c r="C40" s="402"/>
      <c r="D40" s="402"/>
      <c r="E40" s="122">
        <f t="shared" si="0"/>
        <v>0</v>
      </c>
    </row>
    <row r="41" spans="1:5" ht="17.25" customHeight="1">
      <c r="A41" s="412" t="s">
        <v>864</v>
      </c>
      <c r="B41" s="402"/>
      <c r="C41" s="402"/>
      <c r="D41" s="402"/>
      <c r="E41" s="122">
        <f t="shared" si="0"/>
        <v>0</v>
      </c>
    </row>
    <row r="42" spans="1:5" ht="17.25" customHeight="1">
      <c r="A42" s="415" t="s">
        <v>865</v>
      </c>
      <c r="B42" s="416">
        <f>SUM(B8:B41)</f>
        <v>75237</v>
      </c>
      <c r="C42" s="416">
        <f>SUM(C12:C41)</f>
        <v>864258</v>
      </c>
      <c r="D42" s="416">
        <f>SUM(D11:D41)</f>
        <v>692315</v>
      </c>
      <c r="E42" s="122">
        <f t="shared" si="0"/>
        <v>1631810</v>
      </c>
    </row>
  </sheetData>
  <mergeCells count="10">
    <mergeCell ref="D1:E1"/>
    <mergeCell ref="E6:E7"/>
    <mergeCell ref="A6:A7"/>
    <mergeCell ref="B6:B7"/>
    <mergeCell ref="C6:C7"/>
    <mergeCell ref="D6:D7"/>
    <mergeCell ref="A2:E2"/>
    <mergeCell ref="A3:E3"/>
    <mergeCell ref="A4:E4"/>
    <mergeCell ref="A5:E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31"/>
  <sheetViews>
    <sheetView workbookViewId="0" topLeftCell="A16">
      <selection activeCell="H16" sqref="H16"/>
    </sheetView>
  </sheetViews>
  <sheetFormatPr defaultColWidth="9.140625" defaultRowHeight="12.75"/>
  <cols>
    <col min="1" max="1" width="25.140625" style="15" bestFit="1" customWidth="1"/>
    <col min="2" max="2" width="20.7109375" style="15" customWidth="1"/>
    <col min="3" max="3" width="13.140625" style="50" customWidth="1"/>
    <col min="4" max="4" width="12.7109375" style="50" customWidth="1"/>
    <col min="5" max="5" width="13.421875" style="50" customWidth="1"/>
    <col min="6" max="16384" width="9.140625" style="15" customWidth="1"/>
  </cols>
  <sheetData>
    <row r="1" spans="4:5" ht="15">
      <c r="D1" s="522" t="s">
        <v>509</v>
      </c>
      <c r="E1" s="522"/>
    </row>
    <row r="3" spans="1:5" ht="15" customHeight="1">
      <c r="A3" s="521" t="s">
        <v>1326</v>
      </c>
      <c r="B3" s="521"/>
      <c r="C3" s="521"/>
      <c r="D3" s="521"/>
      <c r="E3" s="521"/>
    </row>
    <row r="4" spans="1:5" ht="15" customHeight="1">
      <c r="A4" s="521" t="s">
        <v>1145</v>
      </c>
      <c r="B4" s="521"/>
      <c r="C4" s="521"/>
      <c r="D4" s="521"/>
      <c r="E4" s="521"/>
    </row>
    <row r="5" spans="1:5" ht="15" customHeight="1">
      <c r="A5" s="521" t="s">
        <v>1490</v>
      </c>
      <c r="B5" s="521"/>
      <c r="C5" s="521"/>
      <c r="D5" s="521"/>
      <c r="E5" s="521"/>
    </row>
    <row r="6" spans="1:5" ht="15" customHeight="1">
      <c r="A6" s="521" t="s">
        <v>1327</v>
      </c>
      <c r="B6" s="521"/>
      <c r="C6" s="521"/>
      <c r="D6" s="521"/>
      <c r="E6" s="521"/>
    </row>
    <row r="7" spans="1:5" ht="15" customHeight="1">
      <c r="A7" s="16"/>
      <c r="B7" s="16"/>
      <c r="C7" s="268"/>
      <c r="D7" s="268"/>
      <c r="E7" s="16"/>
    </row>
    <row r="8" spans="1:5" ht="48.75" customHeight="1">
      <c r="A8" s="59" t="s">
        <v>1328</v>
      </c>
      <c r="B8" s="43" t="s">
        <v>1548</v>
      </c>
      <c r="C8" s="43" t="s">
        <v>1647</v>
      </c>
      <c r="D8" s="43" t="s">
        <v>1648</v>
      </c>
      <c r="E8" s="43" t="s">
        <v>1828</v>
      </c>
    </row>
    <row r="9" spans="1:5" ht="15.75" customHeight="1">
      <c r="A9" s="53"/>
      <c r="B9" s="98"/>
      <c r="C9" s="98"/>
      <c r="D9" s="269"/>
      <c r="E9" s="269"/>
    </row>
    <row r="10" spans="1:5" ht="15.75" customHeight="1">
      <c r="A10" s="99" t="s">
        <v>689</v>
      </c>
      <c r="B10" s="26"/>
      <c r="C10" s="16"/>
      <c r="D10" s="268"/>
      <c r="E10" s="283"/>
    </row>
    <row r="11" spans="1:5" ht="15.75" customHeight="1">
      <c r="A11" s="15" t="s">
        <v>1191</v>
      </c>
      <c r="B11" s="15" t="s">
        <v>1125</v>
      </c>
      <c r="C11" s="54">
        <v>161342</v>
      </c>
      <c r="D11" s="54">
        <v>153111</v>
      </c>
      <c r="E11" s="54">
        <v>153000</v>
      </c>
    </row>
    <row r="12" spans="1:5" ht="15.75" customHeight="1">
      <c r="A12" s="15" t="s">
        <v>1192</v>
      </c>
      <c r="B12" s="15" t="s">
        <v>1549</v>
      </c>
      <c r="C12" s="54">
        <v>266519</v>
      </c>
      <c r="D12" s="54">
        <v>275421</v>
      </c>
      <c r="E12" s="100">
        <v>311000</v>
      </c>
    </row>
    <row r="13" spans="1:5" ht="15.75" customHeight="1">
      <c r="A13" s="15" t="s">
        <v>1193</v>
      </c>
      <c r="B13" s="107" t="s">
        <v>107</v>
      </c>
      <c r="C13" s="101">
        <v>291918</v>
      </c>
      <c r="D13" s="101">
        <v>287724</v>
      </c>
      <c r="E13" s="101">
        <v>285000</v>
      </c>
    </row>
    <row r="14" spans="1:5" ht="15.75" customHeight="1">
      <c r="A14" s="26" t="s">
        <v>1194</v>
      </c>
      <c r="B14" s="107"/>
      <c r="C14" s="103">
        <f>SUM(C11:C13)</f>
        <v>719779</v>
      </c>
      <c r="D14" s="103">
        <f>SUM(D11:D13)</f>
        <v>716256</v>
      </c>
      <c r="E14" s="103">
        <f>SUM(E11:E13)</f>
        <v>749000</v>
      </c>
    </row>
    <row r="15" spans="2:5" ht="15.75" customHeight="1">
      <c r="B15" s="107"/>
      <c r="C15" s="270"/>
      <c r="D15" s="270"/>
      <c r="E15" s="270"/>
    </row>
    <row r="16" spans="1:5" ht="15.75" customHeight="1">
      <c r="A16" s="214" t="s">
        <v>108</v>
      </c>
      <c r="B16" s="215"/>
      <c r="C16" s="103">
        <v>2360</v>
      </c>
      <c r="D16" s="103">
        <v>3975</v>
      </c>
      <c r="E16" s="323">
        <v>4000</v>
      </c>
    </row>
    <row r="17" spans="1:5" ht="15.75" customHeight="1">
      <c r="A17" s="26"/>
      <c r="B17" s="102"/>
      <c r="C17" s="271"/>
      <c r="D17" s="271"/>
      <c r="E17" s="271"/>
    </row>
    <row r="18" spans="1:5" ht="15.75" customHeight="1">
      <c r="A18" s="519" t="s">
        <v>109</v>
      </c>
      <c r="B18" s="520"/>
      <c r="C18" s="271"/>
      <c r="D18" s="271"/>
      <c r="E18" s="271"/>
    </row>
    <row r="19" spans="1:5" ht="15.75" customHeight="1">
      <c r="A19" s="15" t="s">
        <v>1491</v>
      </c>
      <c r="B19" s="107">
        <v>0.08</v>
      </c>
      <c r="C19" s="101">
        <v>65865</v>
      </c>
      <c r="D19" s="101">
        <v>71993</v>
      </c>
      <c r="E19" s="101">
        <v>69488</v>
      </c>
    </row>
    <row r="20" spans="1:5" ht="28.5" customHeight="1">
      <c r="A20" s="108" t="s">
        <v>1492</v>
      </c>
      <c r="B20" s="329"/>
      <c r="C20" s="101">
        <v>-996</v>
      </c>
      <c r="D20" s="101">
        <v>-486</v>
      </c>
      <c r="E20" s="270"/>
    </row>
    <row r="21" spans="1:5" ht="78.75" customHeight="1">
      <c r="A21" s="104" t="s">
        <v>1195</v>
      </c>
      <c r="B21" s="105" t="s">
        <v>383</v>
      </c>
      <c r="C21" s="101">
        <v>37190</v>
      </c>
      <c r="D21" s="101">
        <v>36295</v>
      </c>
      <c r="E21" s="101">
        <v>40000</v>
      </c>
    </row>
    <row r="22" spans="1:5" ht="30">
      <c r="A22" s="104" t="s">
        <v>57</v>
      </c>
      <c r="B22" s="105" t="s">
        <v>384</v>
      </c>
      <c r="C22" s="101"/>
      <c r="D22" s="101">
        <v>78</v>
      </c>
      <c r="E22" s="270"/>
    </row>
    <row r="23" spans="1:5" ht="15.75" customHeight="1">
      <c r="A23" s="26" t="s">
        <v>1493</v>
      </c>
      <c r="B23" s="106"/>
      <c r="C23" s="103">
        <f>SUM(C19:C22)</f>
        <v>102059</v>
      </c>
      <c r="D23" s="103">
        <f>SUM(D19:D22)</f>
        <v>107880</v>
      </c>
      <c r="E23" s="103">
        <f>SUM(E19:E22)</f>
        <v>109488</v>
      </c>
    </row>
    <row r="24" spans="1:5" ht="15.75" customHeight="1">
      <c r="A24" s="26"/>
      <c r="B24" s="106"/>
      <c r="C24" s="271"/>
      <c r="D24" s="271"/>
      <c r="E24" s="271"/>
    </row>
    <row r="25" spans="1:5" ht="15.75" customHeight="1">
      <c r="A25" s="99" t="s">
        <v>110</v>
      </c>
      <c r="B25" s="106"/>
      <c r="C25" s="271"/>
      <c r="D25" s="271"/>
      <c r="E25" s="271"/>
    </row>
    <row r="26" spans="1:5" ht="15.75" customHeight="1">
      <c r="A26" s="15" t="s">
        <v>1496</v>
      </c>
      <c r="B26" s="106"/>
      <c r="C26" s="101">
        <v>213</v>
      </c>
      <c r="D26" s="101">
        <v>1747</v>
      </c>
      <c r="E26" s="101">
        <v>1000</v>
      </c>
    </row>
    <row r="27" spans="1:5" ht="15.75" customHeight="1">
      <c r="A27" s="15" t="s">
        <v>1497</v>
      </c>
      <c r="B27" s="106"/>
      <c r="C27" s="101">
        <v>234</v>
      </c>
      <c r="D27" s="101">
        <v>194</v>
      </c>
      <c r="E27" s="101">
        <v>170</v>
      </c>
    </row>
    <row r="28" spans="1:5" ht="15.75" customHeight="1">
      <c r="A28" s="15" t="s">
        <v>557</v>
      </c>
      <c r="B28" s="106"/>
      <c r="C28" s="101">
        <v>578</v>
      </c>
      <c r="D28" s="101">
        <v>548</v>
      </c>
      <c r="E28" s="101">
        <v>600</v>
      </c>
    </row>
    <row r="29" spans="1:5" ht="15.75" customHeight="1">
      <c r="A29" s="26" t="s">
        <v>1495</v>
      </c>
      <c r="B29" s="106"/>
      <c r="C29" s="103">
        <f>SUM(C26:C28)</f>
        <v>1025</v>
      </c>
      <c r="D29" s="103">
        <f>SUM(D26:D28)</f>
        <v>2489</v>
      </c>
      <c r="E29" s="103">
        <f>SUM(E26:E28)</f>
        <v>1770</v>
      </c>
    </row>
    <row r="30" spans="1:5" ht="15.75" customHeight="1">
      <c r="A30" s="26"/>
      <c r="B30" s="106"/>
      <c r="C30" s="103"/>
      <c r="D30" s="271"/>
      <c r="E30" s="103"/>
    </row>
    <row r="31" spans="1:5" ht="15.75" customHeight="1">
      <c r="A31" s="26" t="s">
        <v>1494</v>
      </c>
      <c r="C31" s="55">
        <f>C14+C16+C23+C29</f>
        <v>825223</v>
      </c>
      <c r="D31" s="55">
        <f>D14+D16+D23+D29</f>
        <v>830600</v>
      </c>
      <c r="E31" s="55">
        <f>E14+E16+E23+E29</f>
        <v>864258</v>
      </c>
    </row>
    <row r="32" ht="15.75" customHeight="1"/>
  </sheetData>
  <mergeCells count="6">
    <mergeCell ref="A18:B18"/>
    <mergeCell ref="A6:E6"/>
    <mergeCell ref="D1:E1"/>
    <mergeCell ref="A3:E3"/>
    <mergeCell ref="A4:E4"/>
    <mergeCell ref="A5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bertalan.linda</cp:lastModifiedBy>
  <cp:lastPrinted>2010-02-04T12:24:46Z</cp:lastPrinted>
  <dcterms:created xsi:type="dcterms:W3CDTF">2007-01-15T16:24:15Z</dcterms:created>
  <dcterms:modified xsi:type="dcterms:W3CDTF">2010-07-14T08:23:18Z</dcterms:modified>
  <cp:category/>
  <cp:version/>
  <cp:contentType/>
  <cp:contentStatus/>
</cp:coreProperties>
</file>