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105" windowWidth="15480" windowHeight="11640" activeTab="5"/>
  </bookViews>
  <sheets>
    <sheet name="m-önk" sheetId="1" r:id="rId1"/>
    <sheet name="normatíva" sheetId="2" r:id="rId2"/>
    <sheet name="helyi adó" sheetId="3" r:id="rId3"/>
    <sheet name="támogatás" sheetId="4" r:id="rId4"/>
    <sheet name="áthúzódó" sheetId="5" r:id="rId5"/>
    <sheet name="fej.ig.int" sheetId="6" r:id="rId6"/>
    <sheet name="fej.ig.biz" sheetId="7" r:id="rId7"/>
    <sheet name="tartalék" sheetId="8" r:id="rId8"/>
    <sheet name="létszám" sheetId="9" r:id="rId9"/>
  </sheets>
  <definedNames>
    <definedName name="_xlnm.Print_Titles" localSheetId="6">'fej.ig.biz'!$6:$7</definedName>
    <definedName name="_xlnm.Print_Titles" localSheetId="5">'fej.ig.int'!$7:$7</definedName>
    <definedName name="_xlnm.Print_Titles" localSheetId="8">'létszám'!$6:$9</definedName>
    <definedName name="_xlnm.Print_Titles" localSheetId="1">'normatíva'!$5:$6</definedName>
    <definedName name="_xlnm.Print_Titles" localSheetId="3">'támogatás'!$7:$7</definedName>
  </definedNames>
  <calcPr fullCalcOnLoad="1"/>
</workbook>
</file>

<file path=xl/sharedStrings.xml><?xml version="1.0" encoding="utf-8"?>
<sst xmlns="http://schemas.openxmlformats.org/spreadsheetml/2006/main" count="806" uniqueCount="647">
  <si>
    <t>Egyéb szoc. és gyermekj.szolg.</t>
  </si>
  <si>
    <t>2010. évi költségvetési koncepció</t>
  </si>
  <si>
    <t>32 db asztal és 190 db szék vásárlása</t>
  </si>
  <si>
    <t>Sótároló út és telep aszfaltozás</t>
  </si>
  <si>
    <t>2010. évi fejlesztési igényei</t>
  </si>
  <si>
    <t>1 db kistraktor és felszereléseinek vásárlása</t>
  </si>
  <si>
    <t>Közösségi közlekedési feladatok</t>
  </si>
  <si>
    <t>Összesen (e Ft)</t>
  </si>
  <si>
    <t xml:space="preserve">3. mell. 9. pont </t>
  </si>
  <si>
    <t>Helyi közművelődési és közgyűjteményi fa.</t>
  </si>
  <si>
    <t>3. mell. 16.2.1.c(2)1 pont</t>
  </si>
  <si>
    <t>3. mell. 16.2.1.c(2)2 pont</t>
  </si>
  <si>
    <t>SNI testi, érzékszervi, középsúly.ért.fogy. óvoda (2009/10)</t>
  </si>
  <si>
    <t>SNI testi, érzékszervi, középsúly.ért.fogy. óvoda (2008/09)</t>
  </si>
  <si>
    <t>Pedagógus továbbképzés 2008/09</t>
  </si>
  <si>
    <t>Pedagógus továbbképzés 1009/10</t>
  </si>
  <si>
    <t>Polgármesteri hivatal</t>
  </si>
  <si>
    <t>Hévíz Turizmus Marketing Egyesület támogatása</t>
  </si>
  <si>
    <t>3. számú melléklet</t>
  </si>
  <si>
    <t xml:space="preserve">          c.) Pénzügyi felhalmozási befektetések </t>
  </si>
  <si>
    <t>6. számú melléklet</t>
  </si>
  <si>
    <t>Hévíz Város Önkormányzat intézményeinek</t>
  </si>
  <si>
    <t>Felújítási igény</t>
  </si>
  <si>
    <t>GAMESZ és részben önállóan gazdálkodó intézmények felújítási igénye mindösszesen:</t>
  </si>
  <si>
    <t>Beruházási igény összesen:</t>
  </si>
  <si>
    <t>GAMESZ beruházási igény mindösszesen:</t>
  </si>
  <si>
    <t>GAMESZ és részben önállóan gazdálkodó intézmények beruházási igényei mindösszesen:</t>
  </si>
  <si>
    <t>GAMESZ és részben önállóan gazdálkodó intézmények fejlesztési igényei mindösszesen:</t>
  </si>
  <si>
    <t>Igényelt összeg</t>
  </si>
  <si>
    <t>Koncepció szinten tervezve</t>
  </si>
  <si>
    <t>Jogcím</t>
  </si>
  <si>
    <t>Összeg</t>
  </si>
  <si>
    <t>Marketingterv felülvizsgálata, aktualizálása</t>
  </si>
  <si>
    <t>Turisztikai Alap létrehozása</t>
  </si>
  <si>
    <t>Hévíz spa arculati kézikönyv</t>
  </si>
  <si>
    <t>Turisztikai signalizációs projekt</t>
  </si>
  <si>
    <t>Hévíz márka projekt</t>
  </si>
  <si>
    <t>Testvérvárosi kapcsolat ápolása, új kapcsolat felvétel</t>
  </si>
  <si>
    <t xml:space="preserve">          b.) Sajátos felhalmozási bevétel</t>
  </si>
  <si>
    <t>Vízjogi üzemeltetési engedélyek a város csapadékcsatorna rendszeréhez</t>
  </si>
  <si>
    <t>3.) Finanszírozási kiadások befektetés célú</t>
  </si>
  <si>
    <t>5.) Pénzforgalom nélküli  kiadás (tartalék)</t>
  </si>
  <si>
    <t>Beruházás</t>
  </si>
  <si>
    <t>3 évig 300 Ft/KW, 4-7 évig 260 Ft/KW, 8-11 évig 200 Ft/KW, 12-15. évig 160 Ft/KW, 16. és felette 120 Ft/KW</t>
  </si>
  <si>
    <t>Hévíz Város Polgármesteri Hivatal</t>
  </si>
  <si>
    <t>e Ft</t>
  </si>
  <si>
    <t>Megnevezés</t>
  </si>
  <si>
    <t>Építményadó</t>
  </si>
  <si>
    <t xml:space="preserve">Idegenforgalmi adó </t>
  </si>
  <si>
    <t>Iparűzési adó</t>
  </si>
  <si>
    <t>Helyi adók összesen:</t>
  </si>
  <si>
    <t>Gépjárműadó</t>
  </si>
  <si>
    <t>Hévíz Város Önkormányzat</t>
  </si>
  <si>
    <t>Intézmény</t>
  </si>
  <si>
    <t>Összesen</t>
  </si>
  <si>
    <t>GAMESZ</t>
  </si>
  <si>
    <t>Bibó István AGSZ.</t>
  </si>
  <si>
    <t>Alapfokú művészeti oktatás</t>
  </si>
  <si>
    <t>Házi segítségnyújtás</t>
  </si>
  <si>
    <t>Nappali szociális ellátás</t>
  </si>
  <si>
    <t>Mindösszesen: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</si>
  <si>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</si>
  <si>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</si>
  <si>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</si>
  <si>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</si>
  <si>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</si>
  <si>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</si>
  <si>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</si>
  <si>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</si>
  <si>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</si>
  <si>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</si>
  <si>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</si>
  <si>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</si>
  <si>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</si>
  <si>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</si>
  <si>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</si>
  <si>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</si>
  <si>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</si>
  <si>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</si>
  <si>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</si>
  <si>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c.) Támogatás, végleges pénzeszköz átvétel</t>
  </si>
  <si>
    <t xml:space="preserve">          c/1. Állami támogatás</t>
  </si>
  <si>
    <t xml:space="preserve">          c/2. Támogatás értékű működési pénzeszköz átvétel</t>
  </si>
  <si>
    <t>3. mell. 17.2.b. pont</t>
  </si>
  <si>
    <t>Általános hozzájárulás tanulói tankönyv</t>
  </si>
  <si>
    <t>Szociális továbbképzés</t>
  </si>
  <si>
    <t>Ssz.</t>
  </si>
  <si>
    <t>ÁFA</t>
  </si>
  <si>
    <t>Áthúzódó beruházások mindösszesen:</t>
  </si>
  <si>
    <t>Megjegyzés:</t>
  </si>
  <si>
    <t xml:space="preserve">     a.) Intézményi működési bevétel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</si>
  <si>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</si>
  <si>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</si>
  <si>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</si>
  <si>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</si>
  <si>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</si>
  <si>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</si>
  <si>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</si>
  <si>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</si>
  <si>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</si>
  <si>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</si>
  <si>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</si>
  <si>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</si>
  <si>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</si>
  <si>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</si>
  <si>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</si>
  <si>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6.) Függő kiadások</t>
  </si>
  <si>
    <t>7.) Továbbadási, lebonyolítási célú kiadás</t>
  </si>
  <si>
    <t>1. számú melléklet</t>
  </si>
  <si>
    <t>4. számú melléklet</t>
  </si>
  <si>
    <t>Okmányirodák műk. gyám. ü. fa. alap-hozzájárulás</t>
  </si>
  <si>
    <t xml:space="preserve">          c/4. Áht-n kívüli működési pénzeszköz átvétel</t>
  </si>
  <si>
    <t xml:space="preserve">          c/3. Előző évi központi költségv. kiegészítések, visszatérülések</t>
  </si>
  <si>
    <r>
      <t>1.) Felhalmozási célú bevétel</t>
    </r>
    <r>
      <rPr>
        <sz val="10"/>
        <rFont val="Times New Roman"/>
        <family val="1"/>
      </rPr>
      <t xml:space="preserve"> </t>
    </r>
  </si>
  <si>
    <r>
      <t>Felhalmozási célú bevétel összesen:</t>
    </r>
    <r>
      <rPr>
        <i/>
        <sz val="10"/>
        <rFont val="Times New Roman"/>
        <family val="1"/>
      </rPr>
      <t xml:space="preserve"> </t>
    </r>
  </si>
  <si>
    <r>
      <t>2.) Működési célú bevétel</t>
    </r>
    <r>
      <rPr>
        <sz val="10"/>
        <rFont val="Times New Roman"/>
        <family val="1"/>
      </rPr>
      <t xml:space="preserve"> </t>
    </r>
  </si>
  <si>
    <r>
      <t>1.) Felhalmozási célú kiadás</t>
    </r>
    <r>
      <rPr>
        <sz val="10"/>
        <rFont val="Times New Roman"/>
        <family val="1"/>
      </rPr>
      <t xml:space="preserve"> </t>
    </r>
  </si>
  <si>
    <r>
      <t>Felhalmozási célú kiadás összesen:</t>
    </r>
    <r>
      <rPr>
        <i/>
        <sz val="10"/>
        <rFont val="Times New Roman"/>
        <family val="1"/>
      </rPr>
      <t xml:space="preserve"> </t>
    </r>
  </si>
  <si>
    <r>
      <t>2.) Működési célú kiadás</t>
    </r>
    <r>
      <rPr>
        <sz val="10"/>
        <rFont val="Times New Roman"/>
        <family val="1"/>
      </rPr>
      <t xml:space="preserve"> </t>
    </r>
  </si>
  <si>
    <r>
      <t xml:space="preserve">4.) Finanszírozási kiadások </t>
    </r>
    <r>
      <rPr>
        <sz val="10"/>
        <rFont val="Times New Roman"/>
        <family val="1"/>
      </rPr>
      <t>(értékpapírvásárlás, forgatási célú)</t>
    </r>
  </si>
  <si>
    <t>állami támogatások összege</t>
  </si>
  <si>
    <t>Jogszab-ra hiv. Költségv-i tv. tervezet</t>
  </si>
  <si>
    <t>Mutatószám  (fő)</t>
  </si>
  <si>
    <t>Fajl. összeg Ft/fő</t>
  </si>
  <si>
    <t>Összesen (Ft)</t>
  </si>
  <si>
    <t>3. mell. 5. pont</t>
  </si>
  <si>
    <t>Lakott külterülettel kapcs. fa.</t>
  </si>
  <si>
    <t>3. mell. 8. pont</t>
  </si>
  <si>
    <t>Üdülőhelyi feladatok (Ft/IFA)</t>
  </si>
  <si>
    <t>Önk.-i rendezvények Polg. Hiv. keretéből (nőnap, anyák napja stb.)</t>
  </si>
  <si>
    <t>Hévízi tárgyú könyvekre, kiadványokra</t>
  </si>
  <si>
    <t>Pénzeszköz átadás kamera-rendszer figyelésére</t>
  </si>
  <si>
    <t>3. melléklet összesen:</t>
  </si>
  <si>
    <t>8. mell. I/1. pont</t>
  </si>
  <si>
    <t>8. melléklet összesen:</t>
  </si>
  <si>
    <t>Helyi adóbevételek és gépjárműadóbevételek</t>
  </si>
  <si>
    <t>Pótlék, mulasztási bírság</t>
  </si>
  <si>
    <t>7. számú melléklet</t>
  </si>
  <si>
    <t>beérkezett bizottsági és egyéb igények</t>
  </si>
  <si>
    <t>Hévíz c. folyóirat</t>
  </si>
  <si>
    <t xml:space="preserve">dologi kiadásban </t>
  </si>
  <si>
    <t>Hévíz és Kistérsége c. újság</t>
  </si>
  <si>
    <t>Hévíz, Keszthely és Vidéke újság</t>
  </si>
  <si>
    <t>Közbiztonsági Bizottság</t>
  </si>
  <si>
    <t>Útburkolati jelek felfestése, forgalmi táblák kihelyezése</t>
  </si>
  <si>
    <t>Kamerarendszer működési költsége</t>
  </si>
  <si>
    <t>Közterület figyelő kommunikációs díja</t>
  </si>
  <si>
    <t>pénzeszköz átadás</t>
  </si>
  <si>
    <t>Bűnmegelőzési propaganda anyag</t>
  </si>
  <si>
    <t>Közbiztonsági Bizottság igénye összesen:</t>
  </si>
  <si>
    <t>Beérkezett bizottsági és egyéb igények összesen:</t>
  </si>
  <si>
    <t>létszámkeret</t>
  </si>
  <si>
    <t>Munkaviszonyban foglalk.</t>
  </si>
  <si>
    <t>Főfoglalkozási köztisztviselő</t>
  </si>
  <si>
    <t>Közalkalmazott</t>
  </si>
  <si>
    <t>Létszámkeret</t>
  </si>
  <si>
    <t>Főfoglalkozású</t>
  </si>
  <si>
    <t>Részfoglalkozású</t>
  </si>
  <si>
    <t>Polgármesteri Hiv. összesen: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</si>
  <si>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</si>
  <si>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</si>
  <si>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</si>
  <si>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</si>
  <si>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</si>
  <si>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</si>
  <si>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</si>
  <si>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Pedagógus</t>
  </si>
  <si>
    <t>Kollégium</t>
  </si>
  <si>
    <t>Bibó AGSZ. összesen:</t>
  </si>
  <si>
    <t>Illyés Gyula Ált. és M. Isk.</t>
  </si>
  <si>
    <t>Napközi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</si>
  <si>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</si>
  <si>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</si>
  <si>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</si>
  <si>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</si>
  <si>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</si>
  <si>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</si>
  <si>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</si>
  <si>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</si>
  <si>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</si>
  <si>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</si>
  <si>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</si>
  <si>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</si>
  <si>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</si>
  <si>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</si>
  <si>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</si>
  <si>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</si>
  <si>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</si>
  <si>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</si>
  <si>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</si>
  <si>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</si>
  <si>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Hévíz gyógyhely városközpont rehabilitációja megvalósíthatósági tanulmány</t>
  </si>
  <si>
    <t>2. számú melléklet</t>
  </si>
  <si>
    <t>5. számú melléklet</t>
  </si>
  <si>
    <t>Teréz Anya Szociális Integrált Intézmény</t>
  </si>
  <si>
    <t>Bruttó összeg</t>
  </si>
  <si>
    <t xml:space="preserve">     c.) Támogatás értékű felhalmozási pénzeszköz-átadás</t>
  </si>
  <si>
    <t>600,- Ft/m2/év</t>
  </si>
  <si>
    <t>Luxusadó</t>
  </si>
  <si>
    <t>Összen</t>
  </si>
  <si>
    <t>Médiában való megjelenés</t>
  </si>
  <si>
    <t>Reprezentáció</t>
  </si>
  <si>
    <t>Hévíz honlap működtetése</t>
  </si>
  <si>
    <t>Forgalom-technikai eszközökre</t>
  </si>
  <si>
    <t>Polgármesteri Kabinet</t>
  </si>
  <si>
    <t>Szervezési és Jogi Osztály</t>
  </si>
  <si>
    <t>Turisztikai konferenciákon, továbbképzésben való részvét</t>
  </si>
  <si>
    <t>Polgármesteri Kabinet igénye összesen:</t>
  </si>
  <si>
    <t>Szervezési és Jogi Osztály igénye összesen</t>
  </si>
  <si>
    <t>ÁHT-n kívüli pénz.</t>
  </si>
  <si>
    <t>3. mell. 10. pont</t>
  </si>
  <si>
    <t>3. mell. 17.1 .b pont</t>
  </si>
  <si>
    <t>3. mell. 17.2.a pont</t>
  </si>
  <si>
    <t>8. mell. II/2. pont</t>
  </si>
  <si>
    <t>Bibó István AGSZ</t>
  </si>
  <si>
    <t>Bibó István AGSZ beruházási igény mindösszesen:</t>
  </si>
  <si>
    <t>1 db 600 literes hűtőszekrény vásárlása</t>
  </si>
  <si>
    <t>Projektor és kellékeinek vásárlása</t>
  </si>
  <si>
    <t>Önkorm.int.ell.szolg.</t>
  </si>
  <si>
    <t>Szakképző évfolyam</t>
  </si>
  <si>
    <t>Technikai személyzet</t>
  </si>
  <si>
    <t>Pedagógiai szakszolgálat</t>
  </si>
  <si>
    <t>Ápolás, gondozás, otthoni ellátás</t>
  </si>
  <si>
    <t>Családsegítő Szolgálat</t>
  </si>
  <si>
    <t>Szociális étkeztetés</t>
  </si>
  <si>
    <t>Központi igazgatás</t>
  </si>
  <si>
    <t>Mozgókönyvtári feladatok ellátása</t>
  </si>
  <si>
    <t>Bursa Hungarica 2009. ösztöndíj</t>
  </si>
  <si>
    <t>Rendőrség-Közterület-felügyelet közös szolgálat</t>
  </si>
  <si>
    <t>1 db seprőgép vásárlása</t>
  </si>
  <si>
    <t>1 db aggregátor vásárlása</t>
  </si>
  <si>
    <t>Okmányiroda működési kiad. (A minimum összeg)</t>
  </si>
  <si>
    <t>Számítógépek vásárlása</t>
  </si>
  <si>
    <t>16.</t>
  </si>
  <si>
    <t>17.</t>
  </si>
  <si>
    <t>18.</t>
  </si>
  <si>
    <t>19.</t>
  </si>
  <si>
    <t>8. számú melléklet</t>
  </si>
  <si>
    <t>Előző években kifizetett összeg</t>
  </si>
  <si>
    <t>Tárgyévi kfizetés</t>
  </si>
  <si>
    <t>Sorsz.</t>
  </si>
  <si>
    <t>20.</t>
  </si>
  <si>
    <t>21.</t>
  </si>
  <si>
    <t>22.</t>
  </si>
  <si>
    <t>23.</t>
  </si>
  <si>
    <t>27.</t>
  </si>
  <si>
    <t>28.</t>
  </si>
  <si>
    <t>29.</t>
  </si>
  <si>
    <t>30.</t>
  </si>
  <si>
    <t>32.</t>
  </si>
  <si>
    <t>34.</t>
  </si>
  <si>
    <t>2010. évre várható normatív hozzájárulások és kötött felhasználású</t>
  </si>
  <si>
    <t>Települési önk. üzemeltetési igazg. és sport-kult. fa.</t>
  </si>
  <si>
    <t>2010. évi várható adatok</t>
  </si>
  <si>
    <t>Építésügyi igazgatási feladatok térségi normatív hj.</t>
  </si>
  <si>
    <t>Szociális és gyerekjóléti alapszolgáltatás fa. családsegítés</t>
  </si>
  <si>
    <t>Szociális és gyerekjóléti alapszolgáltatás fa. gyerekj. szolg.</t>
  </si>
  <si>
    <t>Otthonközeli ellát. szociális étk. és házi segítségnyújtás együtt</t>
  </si>
  <si>
    <t>Otthonközeli ellát. szociális étk. és időskorúak nappali ellát. együtt</t>
  </si>
  <si>
    <t>Otthonközeli ellátás szociális étkezés biztosítása</t>
  </si>
  <si>
    <t>Otthonközeli ellátás házisegítségnyújtás biztosítása</t>
  </si>
  <si>
    <t>Otthonközeli ellátás időskorúak nappali int. ellátása</t>
  </si>
  <si>
    <t>Időskorúak ápoló-gondozó otthoni ellátása</t>
  </si>
  <si>
    <t>3.mell. 12. bca. pont</t>
  </si>
  <si>
    <t>3. mell. 15. a. pont</t>
  </si>
  <si>
    <t>Óvodai nevelés 1-3. név 4 hó                                       157 fő</t>
  </si>
  <si>
    <t>3. mell. 15.b. pont</t>
  </si>
  <si>
    <t>Iskolai oktatás 7. évfolyam 8 hó                                     46 fő</t>
  </si>
  <si>
    <t>Iskolai oktatás 8. évfolyam 8 hó                                     48 fő</t>
  </si>
  <si>
    <t>Iskolai oktatás 5-6. évfolyam 4 hó                                  81 fő</t>
  </si>
  <si>
    <t>Iskolai oktatás 8. évfolyam 4 hó                                     46 fő</t>
  </si>
  <si>
    <t>3. mell. 15.c. pont</t>
  </si>
  <si>
    <t>Középfokú iskolai okt. gimn. 12-13. évf. 8 hó                  74 fő</t>
  </si>
  <si>
    <t>Középfokú iskolai okt. gimn. 11. évf. 8 hó                       57 fő</t>
  </si>
  <si>
    <t>Középfokú iskolai okt. gimn. 11. évf. 4 hó                       55 fő</t>
  </si>
  <si>
    <t>Középfokú iskolai okt. gimn. 12. évf. 4 hó                       57 fő</t>
  </si>
  <si>
    <t>Középfokú iskolai okt. gimn. 13. évf. 4 hó                       26 fő</t>
  </si>
  <si>
    <t>3. mell. 15.d. pont</t>
  </si>
  <si>
    <t>Iskolai szakképzés elméleti 1. évfolyam 8 hó                   10 fő</t>
  </si>
  <si>
    <t>Iskolai szakképzés elméleti 1. évfolyam 4 hó                   15 fő</t>
  </si>
  <si>
    <t>3. mell. 15.e. pont</t>
  </si>
  <si>
    <t>3. mell. 15.f. pont</t>
  </si>
  <si>
    <t>3. mell. 15.g. pont</t>
  </si>
  <si>
    <t>3. mell. 16.1.2 pont</t>
  </si>
  <si>
    <t>3. mell. 16.2.1.d.</t>
  </si>
  <si>
    <t>SNI beszédfogyatékos, enyhe értelmi fogy. megismerő funkc. org. okokra visszavezethető tartós és súlyos rendell. 8 hó isk.</t>
  </si>
  <si>
    <t>SNI beszédfogyatékos, enyhe értelmi fogy. megismerő funkc. org. okokra visszavezethető tartós és súlyos rendell. 4hó óvoda</t>
  </si>
  <si>
    <t>SNI beszédfogyatékos, enyhe értelmi fogy. megismerő funkc. org. okokra visszavezethető tartós és súlyos rendell. 8hó óvoda</t>
  </si>
  <si>
    <t>SNI beszédfogyatékos, enyhe értelmi fogy. megismerő funkc. org. okokra visszavezethető tartós és súlyos rendell. 4 hó isk.</t>
  </si>
  <si>
    <t>3. mell. 16.2.1.e.</t>
  </si>
  <si>
    <t>SNI megismerő funkc. v. viselk. fejl. organikus okokra vissza nem vezethető tartós és súlyos rendellenesség 8 hó isk.</t>
  </si>
  <si>
    <t>SNI megismerő funkc. v. viselk. fejl. organikus okokra vissza nem vezethető tartós és súlyos rendellenesség 4 hó isk.</t>
  </si>
  <si>
    <t>3. mell. 16.4. pont</t>
  </si>
  <si>
    <t xml:space="preserve">Nyelvi előkészítő évfolyam 8 hó                              </t>
  </si>
  <si>
    <t xml:space="preserve">Nyelvi előkészítő évfolyam 4 hó                              </t>
  </si>
  <si>
    <t>3. mell. 16.5.2.a. pont</t>
  </si>
  <si>
    <t xml:space="preserve">Ped.módszerek tám.minősített alapf. zeneműv. okt. 8 hó     </t>
  </si>
  <si>
    <t>3. mell. 16.5.2.b. pont</t>
  </si>
  <si>
    <t xml:space="preserve">Ped.módszerek tám.min.t alapf. képző, tánc és színműv. okt. 8 hó     </t>
  </si>
  <si>
    <t xml:space="preserve">Ped.módszerek tám.minősített alapf. zeneműv. okt. 4 hó     </t>
  </si>
  <si>
    <t xml:space="preserve">Ped.módszerek tám.min.t alapf. képző, tánc és színműv. okt. 4 hó     </t>
  </si>
  <si>
    <t>3. mell. 16.6.1. pont</t>
  </si>
  <si>
    <t>Gimnáziumba bejáró nappali tanulók ellátása 8 hó</t>
  </si>
  <si>
    <t>Gimnáziumba bejáró nappali tanulók ellátása 4 hó</t>
  </si>
  <si>
    <t>3. mell. 16.6.2.b. pont</t>
  </si>
  <si>
    <t>Intézményi társulásba járó gyerekek, tanulók óvoda 8 hó</t>
  </si>
  <si>
    <t>Intézményi társulásba járó gyerekek, tanulók ált. isk. 1-4. évf. 8 hó</t>
  </si>
  <si>
    <t>Intézményi társulásba járó gyerekek, tanulók ált. isk. 5-6. évf. 8 hó</t>
  </si>
  <si>
    <t>Intézményi társulásba járó gyerekek, tanulók ált. isk. 7-8. évf. 8 hó</t>
  </si>
  <si>
    <t>Intézményi társulásba járó gyerekek, tanulók óvoda 4 hó</t>
  </si>
  <si>
    <t>Intézményi társulásba járó gyerekek, tanulók ált. isk. 5-7. évf. 4 hó</t>
  </si>
  <si>
    <t>Intézményi társulásba járó gyerekek, tanulók ált. isk. 1-4. évf. 4 hó</t>
  </si>
  <si>
    <t>Intézményi társulásba járó gyerekek, tanulók ált. isk. 7-8. évf. 4 hó</t>
  </si>
  <si>
    <t>3. mell. 17.1.a pont</t>
  </si>
  <si>
    <t xml:space="preserve">Kedvezményes óvodai, iskolai étkeztetés </t>
  </si>
  <si>
    <t>óvoda rendszeres gyermekvédelmi kedvezményben részesülő</t>
  </si>
  <si>
    <t>óvoda 3. v több gyerekes családban</t>
  </si>
  <si>
    <t>óvoda tartós beteg, fogyatékos</t>
  </si>
  <si>
    <t>ált. isk. rendsz.gyermekvédelmi kedvezményben részesülő 1-4. évf.</t>
  </si>
  <si>
    <t>ált. isk. rendsz.gyermekvédelmi kedvezményben részesülő 5-6. évf.</t>
  </si>
  <si>
    <t>ált. isk. rendsz.gyermekvédelmi kedvezményben részesülő 7. évf.</t>
  </si>
  <si>
    <t>ált. isk. 3 v. több gyerekes családban élő</t>
  </si>
  <si>
    <t>általános isk. tartós beteg vagy fogyatékos</t>
  </si>
  <si>
    <t>gimnázium rendszeres gyermekvédelmi kedvezményben részesülő</t>
  </si>
  <si>
    <t>gimnázium 3 v. több gyerekes családban élő</t>
  </si>
  <si>
    <t>gimnázium tartós beteg vagy fogyatékos</t>
  </si>
  <si>
    <t>kollégium rendszeres gyermekvédelmi kedvezményben részesülő</t>
  </si>
  <si>
    <t>kollégium 3 v. több gyermekes családban élő</t>
  </si>
  <si>
    <t>Kieg.  hj. az ált. isk. tanulók ingyenes étkezteztetéséhez 5-6. évf.</t>
  </si>
  <si>
    <t>Ingyenes tankönyvellátás</t>
  </si>
  <si>
    <t>3. mell. 17.3. pont</t>
  </si>
  <si>
    <t>Kollégiumi lakhatási feltételeinek megteremtése 8 hó</t>
  </si>
  <si>
    <t>Pedagógiai szakszolgálat 8 hó</t>
  </si>
  <si>
    <t>Pedagógiai szakszolgálat 4 hó</t>
  </si>
  <si>
    <t>2009/10. tanév = 8 hónap</t>
  </si>
  <si>
    <t>2010/11. tanév = 4 hónap</t>
  </si>
  <si>
    <t>Pénzbeli szociális juttatás (Ez tavalyi adat)</t>
  </si>
  <si>
    <t>Kieg. hj. építésügyi igazgatási feladatokhoz (tavalyi ügyiratszám)</t>
  </si>
  <si>
    <t>3. mell. 1.a. pont</t>
  </si>
  <si>
    <t>3. mell. 2.aa. pont</t>
  </si>
  <si>
    <t>3. mell. 2.ab. pont</t>
  </si>
  <si>
    <t>3. mell. 2.ac. pont</t>
  </si>
  <si>
    <t>3. mell. 2.ba. pont</t>
  </si>
  <si>
    <t>3. mell. 2.bb. pont</t>
  </si>
  <si>
    <t>3. mell. 11.a. pont</t>
  </si>
  <si>
    <t>3. mell. 11.b. pont</t>
  </si>
  <si>
    <t>3. mell. 11.ca. pont</t>
  </si>
  <si>
    <t>3. mell. 11.cb. pont</t>
  </si>
  <si>
    <t>3. mell. 11.cc. pont</t>
  </si>
  <si>
    <t>3. mell. 11.cd. pont</t>
  </si>
  <si>
    <t>3. mell. 11.ce. pont</t>
  </si>
  <si>
    <t>Gyámügyi igazgatás</t>
  </si>
  <si>
    <t>Szakmai gyakorlati képzés 8 hó</t>
  </si>
  <si>
    <t>Szakmai gyakorlati képzés 4 hó</t>
  </si>
  <si>
    <t>Kieg.  hj. az ált. isk. tanulók ingyenes étkezteztetéséhez 7. évf.</t>
  </si>
  <si>
    <t>Óvodai nevelés 1-3. név 8 hó                                       156 fő</t>
  </si>
  <si>
    <t>Iskolai oktatás 1-2. évfolyam 8 hó                                103 fő</t>
  </si>
  <si>
    <t>Iskolai oktatás 3. évfolyam 8 hó                                     40 fő</t>
  </si>
  <si>
    <t>Iskolai oktatás 4. évfolyam 8 hó                                     38 fő</t>
  </si>
  <si>
    <t>Iskolai oktatás 5-6. évfolyam 8 hó                                  86 fő</t>
  </si>
  <si>
    <t>Iskolai oktatás 1-2. évfolyam 4 hó                                  89 fő</t>
  </si>
  <si>
    <t>Iskolai oktatás 3. évfolyam 4 hó                                     49 fő</t>
  </si>
  <si>
    <t>Iskolai oktatás 4. évfolyam 4 hó                                     40 fő</t>
  </si>
  <si>
    <t>Iskolai oktatás 7. évfolyam 4 hó                                     43 fő</t>
  </si>
  <si>
    <t>Középfokú iskolai okt. gimn. 9-10. évf. 8 hó                  113 fő</t>
  </si>
  <si>
    <t>Középfokú iskolai okt. gimn. 9-10. évf. 4 hó                  107 fő</t>
  </si>
  <si>
    <t>Alapfokú műv. okt. zeneművészeti okt. minősített int. 8 hó 66 fő</t>
  </si>
  <si>
    <t>Alapfokú műv. okt. képző-, tánc- és színműv. 8 hó          41 fő</t>
  </si>
  <si>
    <t>Alapfokú műv. okt. zeneművészeti okt. minősített int. 4 hó 66 fő</t>
  </si>
  <si>
    <t>Kollégiumi közokt. fe. gimnáziumban 8 hó                       29 fő</t>
  </si>
  <si>
    <t>Kollégiumi közokt. fe. gimnáziumban 4 hó                       29 fő</t>
  </si>
  <si>
    <t>Napközis, isk. otth. foglalkozt. 1-4. évf. 8 hó                  166 fő</t>
  </si>
  <si>
    <t>Napközis, isk. otth. foglalkozt. 5-8. évf. 8 hó                    24 fő</t>
  </si>
  <si>
    <t>Napközis, isk. otth. foglalkozt. 1-4. évf. 4 hó                  164 fő</t>
  </si>
  <si>
    <t>Napközis, isk. otth. foglalkozt. 5-8. évf. 4 hó                    24 fő</t>
  </si>
  <si>
    <t>Mutató-szám  (fő)</t>
  </si>
  <si>
    <t>2009. évi várható adatok</t>
  </si>
  <si>
    <t>Alapfokú műv. okt. képző-, tánc- és színműv. 4 hó          41 fő</t>
  </si>
  <si>
    <t>3. mell. 1/b.pont</t>
  </si>
  <si>
    <t>DRV üzemi területén közösségi funkció kialakítása</t>
  </si>
  <si>
    <t>Petőfi utca felújítása</t>
  </si>
  <si>
    <t>Brunszvik T. N. O. Ó. Egregyi utcai épületének infrastrukturális fejlesztése</t>
  </si>
  <si>
    <t>Szoftvervásárlás, szoftverfejlesztés (pénzügyi integrált rendszer)</t>
  </si>
  <si>
    <t>Brunszvik T. N. O. Ó. Sugár utcai épületének bővítése</t>
  </si>
  <si>
    <t>Bruttó bekerülési érték</t>
  </si>
  <si>
    <t>Mérték  (2009. évi)</t>
  </si>
  <si>
    <t>380,- Ft/fő/éjszaka</t>
  </si>
  <si>
    <t>2008. évi teljesítés</t>
  </si>
  <si>
    <t>2009. évi eredeti ei.</t>
  </si>
  <si>
    <t>2009. évi várható</t>
  </si>
  <si>
    <t>2010. évi költségvetési koncepciója</t>
  </si>
  <si>
    <t>Lábazat javítása</t>
  </si>
  <si>
    <t>Az iskola épületének külső festése</t>
  </si>
  <si>
    <t>Bibó István AGSZ felújítási igény összesen:</t>
  </si>
  <si>
    <t>Kamera, fényképezőgép vásárlása</t>
  </si>
  <si>
    <t>30 db ágy és matrac vásárlása</t>
  </si>
  <si>
    <t>Teréz Anya Szociális Integrált Intézmény beruházási igénye összesen:</t>
  </si>
  <si>
    <t>Saját v. bérelt ingatlan hasznosítása (parkolási rendszer üzemeltetése)</t>
  </si>
  <si>
    <t>Nappali oktatás</t>
  </si>
  <si>
    <t>Jelzőrendszeres házi segítségny.</t>
  </si>
  <si>
    <t>Illyés Gy. Általános Iskola fűtés- és világításkorszerűsítés, főépület és tornaterem összekötő felújítása</t>
  </si>
  <si>
    <t>Játszóterek felújítása</t>
  </si>
  <si>
    <t>2009. évi er. ei.</t>
  </si>
  <si>
    <t>2009. évi mód. ei.</t>
  </si>
  <si>
    <t>2009. I-III. n.évi telj.</t>
  </si>
  <si>
    <t>2010. évi terv</t>
  </si>
  <si>
    <t xml:space="preserve">          d.) Központosított állami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</si>
  <si>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</si>
  <si>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</si>
  <si>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 Felhalmozási célú kölcsön-visszatérülés</t>
  </si>
  <si>
    <t xml:space="preserve">          h.) Pénzforgalom nélküli bevétel, felhalm. pénzmaradvány</t>
  </si>
  <si>
    <t>Felhalmozási bevétel összesen:</t>
  </si>
  <si>
    <t>Működési pénzforgalmi bevétel összesen:</t>
  </si>
  <si>
    <t>Pénzforgalom nélküli bevétel (pénzmaradvány)</t>
  </si>
  <si>
    <t>Müködési bevétel összesen</t>
  </si>
  <si>
    <t>3.)Pénzforgalom nélküli bevétel összesen:</t>
  </si>
  <si>
    <t>4.) Finanszírozási műveletek</t>
  </si>
  <si>
    <t xml:space="preserve">     a.) Finanszírozási műveletek</t>
  </si>
  <si>
    <t xml:space="preserve">      a.) 1 Értékpapír beváltás befektetési célú</t>
  </si>
  <si>
    <t xml:space="preserve">      a.) 2 Értékpapír beváltás forgatási célú</t>
  </si>
  <si>
    <t>Finanszírozási műveletek összesen:</t>
  </si>
  <si>
    <t>5.) Függő bevételek                                                              (-)</t>
  </si>
  <si>
    <t xml:space="preserve">     d.) ÁHT-n kívüli felhalmozási pénzeszköz-átadás</t>
  </si>
  <si>
    <t xml:space="preserve">     e.) Felhalmozási célú kölcsön nyújtása, feljlesztési hitel törlesztése</t>
  </si>
  <si>
    <t>2010. évi koncepcióhoz</t>
  </si>
  <si>
    <t>koncepció szinten nincs tervezve</t>
  </si>
  <si>
    <t>Protokoll ajándéktárgy beszerzés</t>
  </si>
  <si>
    <t>2010 évi koncepció</t>
  </si>
  <si>
    <t>kiadási tartalék</t>
  </si>
  <si>
    <t>Céltartalék</t>
  </si>
  <si>
    <t>Pályázati Alap</t>
  </si>
  <si>
    <t>Városfejlesztési feladatok érdekében tartalék</t>
  </si>
  <si>
    <t>Környezetvédelmi programtól adódó feladatok</t>
  </si>
  <si>
    <t>Környezetvédelmi Alap</t>
  </si>
  <si>
    <t>Tóvédelmi program</t>
  </si>
  <si>
    <t>Városszemléből adódó feladatok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</si>
  <si>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</si>
  <si>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Önkormányzati kinevezett dolgozók juttatása</t>
  </si>
  <si>
    <t>Polgármesteri hatáskörben felhasználható</t>
  </si>
  <si>
    <t>Helyi védelem alá eső épületek felújításának támogatása (16/2007. (VI. 1.) Ör.)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</si>
  <si>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</si>
  <si>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</si>
  <si>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</si>
  <si>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</si>
  <si>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</si>
  <si>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2010. évi koncepció</t>
  </si>
  <si>
    <t>működési támogatás, végleges pénzeszköz átvétel</t>
  </si>
  <si>
    <t>2009 évi várható</t>
  </si>
  <si>
    <t>Polgármesteri Hivatal:</t>
  </si>
  <si>
    <t>Állami támogatás</t>
  </si>
  <si>
    <t>Normatív állami támogatás</t>
  </si>
  <si>
    <t>Normatív kötött állami hozzájárulás</t>
  </si>
  <si>
    <t xml:space="preserve">    Oktatási feladatok támogatása összesen:</t>
  </si>
  <si>
    <t xml:space="preserve">            Pedagógusok szakmai továbbképzése</t>
  </si>
  <si>
    <t xml:space="preserve">            Pedagógiai szakszolgálat</t>
  </si>
  <si>
    <t xml:space="preserve">            Diáksporttal kapcsolatos  támogatás</t>
  </si>
  <si>
    <t xml:space="preserve">           Szociális területen dolgozók továbbképzése és szakvizsga tám.</t>
  </si>
  <si>
    <t xml:space="preserve">           Rendszeres szociális segély</t>
  </si>
  <si>
    <t xml:space="preserve">           Lakásfenntartási támogatás</t>
  </si>
  <si>
    <t xml:space="preserve">           Gyermekvéd. támogatásban részesülők részére</t>
  </si>
  <si>
    <t xml:space="preserve">           Közcélú foglalkoztatás támogatása</t>
  </si>
  <si>
    <t xml:space="preserve">           Rendelkezésre állási támogatás</t>
  </si>
  <si>
    <t>Normatív kötött állami hozzájárulás összesen:</t>
  </si>
  <si>
    <t>Központosított állami támogatás</t>
  </si>
  <si>
    <t xml:space="preserve">          2009. évi keresetkiegészítés</t>
  </si>
  <si>
    <t xml:space="preserve">          Alapfokú művészeti oktatás támogatása</t>
  </si>
  <si>
    <t xml:space="preserve"> </t>
  </si>
  <si>
    <t xml:space="preserve">          Prémiumévek 2009. II. ütem támogatása</t>
  </si>
  <si>
    <t xml:space="preserve">          Gyerekszegénység elleni nyári gyermekétkeztetés</t>
  </si>
  <si>
    <t xml:space="preserve">          Könyvtári és Közművelődés érdekeltség növelő támogatás</t>
  </si>
  <si>
    <t xml:space="preserve">          Új Tudás Műv. Program Pedagógus anyagi ösztönzés</t>
  </si>
  <si>
    <t>24.</t>
  </si>
  <si>
    <t xml:space="preserve">          Érettségi és szakmai vizsgáztatás támogatása</t>
  </si>
  <si>
    <t>25.</t>
  </si>
  <si>
    <t xml:space="preserve">          Jövedelemdifferenciálás miatti állami visszatérítés beruházás arányában</t>
  </si>
  <si>
    <t>26.</t>
  </si>
  <si>
    <t>Állami támogatás összesen:</t>
  </si>
  <si>
    <t>Támogatás értékű bevétel</t>
  </si>
  <si>
    <t>2009. évi kereset kiegészítés (1 havi ill. 11/12-ed része+32 %) állami t.</t>
  </si>
  <si>
    <t>Prémiumévek program miatti támogatás</t>
  </si>
  <si>
    <t>Helyhatósági választások</t>
  </si>
  <si>
    <t>33.</t>
  </si>
  <si>
    <t xml:space="preserve">    Városi jegyző által működtetett szakértői bizottság támogatása</t>
  </si>
  <si>
    <t xml:space="preserve">    Népegészségügyi feladatok (szűrés)</t>
  </si>
  <si>
    <t>35.</t>
  </si>
  <si>
    <t xml:space="preserve">    Jelzőrendszeres házi segíts. ellátás bővítése Szociális Minisztériumtól</t>
  </si>
  <si>
    <t>36.</t>
  </si>
  <si>
    <t>37.</t>
  </si>
  <si>
    <t xml:space="preserve">    Mozgáskorlátozottak közl. támogatása</t>
  </si>
  <si>
    <t>38.</t>
  </si>
  <si>
    <t xml:space="preserve">    E közigazgatás KIHOP (művelődési intézmény)</t>
  </si>
  <si>
    <t>39.</t>
  </si>
  <si>
    <t>40.</t>
  </si>
  <si>
    <t>41.</t>
  </si>
  <si>
    <t>42.</t>
  </si>
  <si>
    <t>43.</t>
  </si>
  <si>
    <t>Hévízi Kistérség Önk-ainak T. Tárulásától átvett pénzeszköz</t>
  </si>
  <si>
    <t>44.</t>
  </si>
  <si>
    <t xml:space="preserve">     közoktatási feladat támogatása</t>
  </si>
  <si>
    <t>45.</t>
  </si>
  <si>
    <t xml:space="preserve">          óvoda támogatása</t>
  </si>
  <si>
    <t>46.</t>
  </si>
  <si>
    <t xml:space="preserve">          általános iskola oktatási feladat támogatása</t>
  </si>
  <si>
    <t>47.</t>
  </si>
  <si>
    <t xml:space="preserve">          általános iskola szakszolgálat feladatellátás támogatása</t>
  </si>
  <si>
    <t>48.</t>
  </si>
  <si>
    <t xml:space="preserve">          iskolabusz működési támogatása (Vindornyaszőlős)</t>
  </si>
  <si>
    <t>49.</t>
  </si>
  <si>
    <t xml:space="preserve">     szociális alapszolgáltatási feladat támogatása</t>
  </si>
  <si>
    <t>50.</t>
  </si>
  <si>
    <t xml:space="preserve">          családsegítési feladatokra</t>
  </si>
  <si>
    <t>51.</t>
  </si>
  <si>
    <t xml:space="preserve">          házi segítségnyújtás </t>
  </si>
  <si>
    <t>52.</t>
  </si>
  <si>
    <t xml:space="preserve">          jelzőrendszeres házi segítségnyújtás támogatása</t>
  </si>
  <si>
    <t>53.</t>
  </si>
  <si>
    <t xml:space="preserve">     gyermekjóléti szolgálat feladataira</t>
  </si>
  <si>
    <t>54.</t>
  </si>
  <si>
    <t xml:space="preserve">     mozgókönyvtári feladatok ellátása</t>
  </si>
  <si>
    <t>55.</t>
  </si>
  <si>
    <t>TÁMOP kompetencia alapú oktatás</t>
  </si>
  <si>
    <t>56.</t>
  </si>
  <si>
    <t>57.</t>
  </si>
  <si>
    <t>Polgármesteri Hivatal támogatás értékű bevétel ö.:</t>
  </si>
  <si>
    <t>58.</t>
  </si>
  <si>
    <t>Előző évi költségvetési visszatérülés</t>
  </si>
  <si>
    <t>59.</t>
  </si>
  <si>
    <t>60.</t>
  </si>
  <si>
    <t>Polgármesteri  Hivatal működési célú pénzeszköz-átvétel ö.:</t>
  </si>
  <si>
    <t>GAMESZ:</t>
  </si>
  <si>
    <t>61.</t>
  </si>
  <si>
    <t>Támogatás értékű működési pénzeszköz-átvétel:</t>
  </si>
  <si>
    <t>62.</t>
  </si>
  <si>
    <t>Munkaügyi Kp. (közhasznú munka tám.)</t>
  </si>
  <si>
    <t>63.</t>
  </si>
  <si>
    <t>Egészségügyi Pénztár támogatása orvosi ügyeletre</t>
  </si>
  <si>
    <t>64.</t>
  </si>
  <si>
    <t>Egészségügyi Pénztár tám. anya-, gyermek, csecsemő véd. (isk.eü.)</t>
  </si>
  <si>
    <t>65.</t>
  </si>
  <si>
    <t>GAMESZ támogatás értékű működési pénzeszköz-átvétel ö.:</t>
  </si>
  <si>
    <t>66.</t>
  </si>
  <si>
    <t>Támogatás értékű működési pénzeszköz-átvétel</t>
  </si>
  <si>
    <t>67.</t>
  </si>
  <si>
    <t>OKM Támogatáskezelő Igazgatóság</t>
  </si>
  <si>
    <t>68.</t>
  </si>
  <si>
    <t>69.</t>
  </si>
  <si>
    <t>ÁHT-n kívüli működési célú  pénzeszköz-átvétel</t>
  </si>
  <si>
    <t>70.</t>
  </si>
  <si>
    <t>Bibó I. Gimnáziumért Alapítvány</t>
  </si>
  <si>
    <t>71.</t>
  </si>
  <si>
    <t>Tempus Közalapítvány</t>
  </si>
  <si>
    <t>72.</t>
  </si>
  <si>
    <t>Bibó István AGSZ ÁHT-n kívüli műk. pénzeszk.-átv. ö.:</t>
  </si>
  <si>
    <t>73.</t>
  </si>
  <si>
    <t>Bibó István AGSZ mindösszesen:</t>
  </si>
  <si>
    <t>Brunszvik Teréz apközi Otthonos Óvoda</t>
  </si>
  <si>
    <t>74.</t>
  </si>
  <si>
    <t>75.</t>
  </si>
  <si>
    <t>Zala Megyei Közgyűlés</t>
  </si>
  <si>
    <t>76.</t>
  </si>
  <si>
    <t>Brunszvik T. Óvoda támogatás értékű műk. pénzeszköz átvétel</t>
  </si>
  <si>
    <t>Teréz Anya  Szociális Integrált Intézmény</t>
  </si>
  <si>
    <t>77.</t>
  </si>
  <si>
    <t>78.</t>
  </si>
  <si>
    <t>79.</t>
  </si>
  <si>
    <t>Egészségügyi Pénztár támogatása, védőnői szolgálat</t>
  </si>
  <si>
    <t>80.</t>
  </si>
  <si>
    <t>Támogatás értékű működési pénzeszköz-átvétel összesen:</t>
  </si>
  <si>
    <t>81.</t>
  </si>
  <si>
    <t>82.</t>
  </si>
  <si>
    <t>Dr. Moll Károly Közh. Alapítvány működésre</t>
  </si>
  <si>
    <t>83.</t>
  </si>
  <si>
    <t>ÁHT-n kívüli működési c. pénzeszköz átvétel ö:</t>
  </si>
  <si>
    <t>84.</t>
  </si>
  <si>
    <t>Teréz Anya Szociális Integrált Int. mindösszesen:</t>
  </si>
  <si>
    <t>Gróf I. Festetics György Művelődési Központ</t>
  </si>
  <si>
    <t>85.</t>
  </si>
  <si>
    <t>Támogatás értékű műk. c. pe.-átadás</t>
  </si>
  <si>
    <t>86.</t>
  </si>
  <si>
    <t>Cserszegtomaji Önkormányzat támogatása rendezvényekre</t>
  </si>
  <si>
    <t>87.</t>
  </si>
  <si>
    <t>Önk.-i Min. Magyar Borok Ünnepnapjai Hévízen és kistérségében</t>
  </si>
  <si>
    <t>88.</t>
  </si>
  <si>
    <t>Támogatás ért. működési pénzeszköz átvétel összesen:</t>
  </si>
  <si>
    <t>89.</t>
  </si>
  <si>
    <t>ÁHT-n kívüli működési c. pénzeszköz átvétel</t>
  </si>
  <si>
    <t>90.</t>
  </si>
  <si>
    <t>Rezi Várbarátok Köre támogatás rendezvényre</t>
  </si>
  <si>
    <t>91.</t>
  </si>
  <si>
    <t>Mozgókép Alapítvány Art Mozi működési támogatása</t>
  </si>
  <si>
    <t>92.</t>
  </si>
  <si>
    <t>NKA Mozgókép Szakmai Kollégium támogatása propagandára</t>
  </si>
  <si>
    <t>93.</t>
  </si>
  <si>
    <t>94.</t>
  </si>
  <si>
    <t>Gróf I. Festetics György Műv. Kp. mindösszesen:</t>
  </si>
  <si>
    <t>95.</t>
  </si>
  <si>
    <t>Gamesz és önállóan működő int. támogatás értékű pe. átv. ö.:</t>
  </si>
  <si>
    <t>96.</t>
  </si>
  <si>
    <t>Gamesz és önállóan működő int. ÁHT-n kívüli műk. c. pe. átv.</t>
  </si>
  <si>
    <t>97.</t>
  </si>
  <si>
    <t>Gamesz és önállóan működő int. működési c. pe. átv.összesen:</t>
  </si>
  <si>
    <t>98.</t>
  </si>
  <si>
    <t>Mindösszesen támogatás értékű működési pe. átvétel</t>
  </si>
  <si>
    <t>99.</t>
  </si>
  <si>
    <t>Mindösszesen ÁHT-n kívüli működési pénzeszköz átvétel</t>
  </si>
  <si>
    <t>100.</t>
  </si>
  <si>
    <t>Támogatás, végleges pénzeszköz átvétel összesen:</t>
  </si>
  <si>
    <t>Árpádkori templom</t>
  </si>
  <si>
    <t>Otthonközeli ellátás összesen:</t>
  </si>
  <si>
    <t xml:space="preserve">    Szociális jutt. és kieg. feladatok támogatása össz.:</t>
  </si>
  <si>
    <t xml:space="preserve">           Ápolási díj + munkáltatót terh. jár. (24%-nak a 85%-a)</t>
  </si>
  <si>
    <t>Fejezeti kezelési pénzeszköz átvétel</t>
  </si>
  <si>
    <t xml:space="preserve">    Házi segítségnyújtás fejlesztése Szoc. Minisztériumtól</t>
  </si>
  <si>
    <t>Társult önkorm.-ok orvosi ügyeleti kiadásokhoz hozzájárulás</t>
  </si>
  <si>
    <t>Társult önkorm.-ok gyepmesteri tevékenység kiadásaihoz hozzájár.</t>
  </si>
  <si>
    <t>Társult önkorm.-ok oktatási cél támogatására Vindornyaszőlős</t>
  </si>
  <si>
    <t>Társult önkorm.-ok oktatási cél támogatására Nemesbük</t>
  </si>
  <si>
    <t>ÁROP pályázat polgármesteri hivatal szervezetfejlesztés</t>
  </si>
  <si>
    <t>ÁHT-n kívüli műk.-i célú pénzeszköz-átvétel (Hévízgyógyfürdő Nonprofit Kft)</t>
  </si>
  <si>
    <t>Bibó I. AGSZ. támogatás értékű műk. pénze.-átv. ö.:</t>
  </si>
  <si>
    <t>1 db City parkoló beléptető rendszer pénz automatával</t>
  </si>
  <si>
    <t>Peres-, kártérítési ügyekből származó kötelezettségek</t>
  </si>
  <si>
    <t>TÁMOP-3.1.4. projekt megvalósítása</t>
  </si>
  <si>
    <t>2009. módosított ei.</t>
  </si>
  <si>
    <t>VI. 30. mód. ei.</t>
  </si>
  <si>
    <t>VI.30. mód. ei</t>
  </si>
  <si>
    <t>Mód.</t>
  </si>
  <si>
    <t>X.30. mód. ei.</t>
  </si>
  <si>
    <t>VI. 30. mód ei.</t>
  </si>
  <si>
    <t>VI. 30. mód</t>
  </si>
  <si>
    <t>Idegenforgalmi- és Sportbizottság saját felhasználású keret</t>
  </si>
  <si>
    <t>Buszpályaudvar áthelyezése</t>
  </si>
  <si>
    <t>Fejlesztés pályázati forrása (elnyert v. igényelt)</t>
  </si>
  <si>
    <t>2010. évre áthúzódó fejlesztési kötelezettségei és pályázati forrással megvalósítható fejlesztések</t>
  </si>
  <si>
    <t xml:space="preserve">     f.) Előző évi pénzmaradvány felügy. szerv. részére átadás</t>
  </si>
  <si>
    <t>9. számú melléklet</t>
  </si>
  <si>
    <t>2009. évi költségvetési rendelet módosításáról készített 28/2009. (X.30.) ör. 13. számú melléklete alapján</t>
  </si>
  <si>
    <t>Honvéd u. járdaépítés után földfeltöltés a járda és az úttest közötti szakaszon. Fűmagvetés. Anyagköltség</t>
  </si>
  <si>
    <t>Petőfi u. aszfaltozás utáni teljes zöldterület helyreállítása, 9 fa pótlása, a terület megtisztítása a régi betonmaradványoktól, építési törmeléktől, termőföld feltöltés, rózsa, fagyal pótlás, füvesítés</t>
  </si>
  <si>
    <t>Sugár utca játszótér felújítás műszaki munkái után finom tereprendezés, füvesítés</t>
  </si>
  <si>
    <t>Sugár utca játszótér felújítása után virágzó cserjék ültetése, kerítésjavítás, kapu áthelyezés</t>
  </si>
  <si>
    <t>Zrínyi u. játszótér felújítás műszaki munkái után finom tereprendezés, növényültetés, füvesítés</t>
  </si>
  <si>
    <t>Szabó L. u. kétoldali fasor, 26 db fa</t>
  </si>
  <si>
    <t>31.</t>
  </si>
  <si>
    <t>Fasorok cseréje, rózsaállomány pótlása</t>
  </si>
  <si>
    <t>Hegyi utak felújítása</t>
  </si>
  <si>
    <t>Belvárosi rehabilitáció II. ütem pályázati anyagának előkészítése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</si>
</sst>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53"/>
      <name val="Times New Roman"/>
      <family val="1"/>
    </font>
    <font>
      <sz val="12"/>
      <color indexed="53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1"/>
      <name val="Times New Roman"/>
      <family val="1"/>
    </font>
    <font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51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19" applyFont="1">
      <alignment/>
      <protection/>
    </xf>
    <xf numFmtId="0" fontId="2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10" fontId="7" fillId="0" borderId="0" xfId="0" applyNumberFormat="1" applyFont="1" applyBorder="1" applyAlignment="1">
      <alignment wrapText="1"/>
    </xf>
    <xf numFmtId="0" fontId="11" fillId="0" borderId="0" xfId="19" applyFont="1" applyBorder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3" fontId="11" fillId="0" borderId="0" xfId="19" applyNumberFormat="1" applyFont="1" applyBorder="1">
      <alignment/>
      <protection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19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wrapTex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shrinkToFit="1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1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13" fillId="0" borderId="1" xfId="0" applyFont="1" applyBorder="1" applyAlignment="1">
      <alignment textRotation="90"/>
    </xf>
    <xf numFmtId="0" fontId="7" fillId="0" borderId="0" xfId="0" applyFont="1" applyFill="1" applyAlignment="1">
      <alignment/>
    </xf>
    <xf numFmtId="0" fontId="24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/>
    </xf>
    <xf numFmtId="3" fontId="2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4" fillId="0" borderId="0" xfId="0" applyNumberFormat="1" applyFont="1" applyBorder="1" applyAlignment="1">
      <alignment horizontal="left"/>
    </xf>
    <xf numFmtId="3" fontId="11" fillId="0" borderId="0" xfId="19" applyNumberFormat="1" applyFont="1">
      <alignment/>
      <protection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textRotation="90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5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82"/>
  <sheetViews>
    <sheetView workbookViewId="0" topLeftCell="A1">
      <selection activeCell="E31" sqref="E31"/>
    </sheetView>
  </sheetViews>
  <sheetFormatPr defaultColWidth="11.421875" defaultRowHeight="15" customHeight="1"/>
  <cols>
    <col min="1" max="1" width="52.57421875" style="15" customWidth="1"/>
    <col min="2" max="3" width="8.8515625" style="15" bestFit="1" customWidth="1"/>
    <col min="4" max="4" width="9.28125" style="15" bestFit="1" customWidth="1"/>
    <col min="5" max="5" width="8.8515625" style="15" bestFit="1" customWidth="1"/>
    <col min="6" max="6" width="8.57421875" style="15" customWidth="1"/>
    <col min="7" max="16384" width="11.421875" style="15" customWidth="1"/>
  </cols>
  <sheetData>
    <row r="1" spans="2:6" ht="15" customHeight="1">
      <c r="B1" s="39"/>
      <c r="C1" s="167" t="s">
        <v>108</v>
      </c>
      <c r="D1" s="167"/>
      <c r="E1" s="167"/>
      <c r="F1" s="167"/>
    </row>
    <row r="2" spans="1:6" ht="15" customHeight="1">
      <c r="A2" s="166" t="s">
        <v>52</v>
      </c>
      <c r="B2" s="166"/>
      <c r="C2" s="166"/>
      <c r="D2" s="166"/>
      <c r="E2" s="166"/>
      <c r="F2" s="166"/>
    </row>
    <row r="3" spans="1:6" ht="15" customHeight="1">
      <c r="A3" s="166" t="s">
        <v>1</v>
      </c>
      <c r="B3" s="166"/>
      <c r="C3" s="166"/>
      <c r="D3" s="166"/>
      <c r="E3" s="166"/>
      <c r="F3" s="166"/>
    </row>
    <row r="4" spans="1:6" ht="15" customHeight="1">
      <c r="A4" s="166" t="s">
        <v>61</v>
      </c>
      <c r="B4" s="166"/>
      <c r="C4" s="166"/>
      <c r="D4" s="166"/>
      <c r="E4" s="166"/>
      <c r="F4" s="166"/>
    </row>
    <row r="5" spans="1:6" ht="15" customHeight="1">
      <c r="A5" s="165" t="s">
        <v>45</v>
      </c>
      <c r="B5" s="165"/>
      <c r="C5" s="165"/>
      <c r="D5" s="165"/>
      <c r="E5" s="165"/>
      <c r="F5" s="165"/>
    </row>
    <row r="6" spans="1:2" ht="15" customHeight="1">
      <c r="A6" s="40"/>
      <c r="B6" s="40"/>
    </row>
    <row r="7" spans="1:2" ht="15" customHeight="1">
      <c r="A7" s="40"/>
      <c r="B7" s="40"/>
    </row>
    <row r="8" spans="1:6" s="20" customFormat="1" ht="25.5">
      <c r="A8" s="41" t="s">
        <v>46</v>
      </c>
      <c r="B8" s="36" t="s">
        <v>402</v>
      </c>
      <c r="C8" s="36" t="s">
        <v>403</v>
      </c>
      <c r="D8" s="36" t="s">
        <v>404</v>
      </c>
      <c r="E8" s="36" t="s">
        <v>389</v>
      </c>
      <c r="F8" s="36" t="s">
        <v>405</v>
      </c>
    </row>
    <row r="9" spans="1:2" ht="15" customHeight="1">
      <c r="A9" s="42" t="s">
        <v>62</v>
      </c>
      <c r="B9" s="40"/>
    </row>
    <row r="10" spans="1:2" ht="15" customHeight="1">
      <c r="A10" s="40"/>
      <c r="B10" s="40"/>
    </row>
    <row r="11" spans="1:2" ht="15.75" customHeight="1">
      <c r="A11" s="27" t="s">
        <v>113</v>
      </c>
      <c r="B11" s="25"/>
    </row>
    <row r="12" spans="1:6" ht="15.75" customHeight="1">
      <c r="A12" s="24" t="s">
        <v>79</v>
      </c>
      <c r="B12" s="25">
        <v>27670</v>
      </c>
      <c r="C12" s="25">
        <v>26670</v>
      </c>
      <c r="D12" s="25">
        <v>3684</v>
      </c>
      <c r="E12" s="34">
        <v>3684</v>
      </c>
      <c r="F12" s="34">
        <v>22702</v>
      </c>
    </row>
    <row r="13" spans="1:6" ht="15.75" customHeight="1">
      <c r="A13" s="24" t="s">
        <v>38</v>
      </c>
      <c r="B13" s="25">
        <v>1300</v>
      </c>
      <c r="C13" s="25">
        <v>1300</v>
      </c>
      <c r="D13" s="25">
        <v>945</v>
      </c>
      <c r="E13" s="34">
        <v>1260</v>
      </c>
      <c r="F13" s="34">
        <v>1260</v>
      </c>
    </row>
    <row r="14" spans="1:6" ht="15.75" customHeight="1">
      <c r="A14" s="24" t="s">
        <v>19</v>
      </c>
      <c r="B14" s="25">
        <v>300</v>
      </c>
      <c r="C14" s="25">
        <v>300</v>
      </c>
      <c r="D14" s="25">
        <v>471</v>
      </c>
      <c r="E14" s="34">
        <v>471</v>
      </c>
      <c r="F14" s="34">
        <v>400</v>
      </c>
    </row>
    <row r="15" spans="1:6" ht="15.75" customHeight="1">
      <c r="A15" s="24" t="s">
        <v>406</v>
      </c>
      <c r="B15" s="25"/>
      <c r="C15" s="25">
        <v>18279</v>
      </c>
      <c r="D15" s="25">
        <v>17699</v>
      </c>
      <c r="E15" s="34">
        <v>18279</v>
      </c>
      <c r="F15" s="34"/>
    </row>
    <row r="16" spans="1:6" ht="15.75" customHeight="1">
      <c r="A16" s="24" t="s">
        <v>407</v>
      </c>
      <c r="B16" s="25">
        <v>14483</v>
      </c>
      <c r="C16" s="25">
        <v>14019</v>
      </c>
      <c r="D16" s="25">
        <v>5024</v>
      </c>
      <c r="E16" s="34">
        <v>10083</v>
      </c>
      <c r="F16" s="34">
        <v>489883</v>
      </c>
    </row>
    <row r="17" spans="1:6" ht="15.75" customHeight="1">
      <c r="A17" s="24" t="s">
        <v>408</v>
      </c>
      <c r="B17" s="25"/>
      <c r="C17" s="25"/>
      <c r="D17" s="25"/>
      <c r="E17" s="34"/>
      <c r="F17" s="34"/>
    </row>
    <row r="18" spans="1:6" ht="15.75" customHeight="1">
      <c r="A18" s="24" t="s">
        <v>409</v>
      </c>
      <c r="B18" s="25">
        <v>3686</v>
      </c>
      <c r="C18" s="25">
        <v>3686</v>
      </c>
      <c r="D18" s="25">
        <v>3010</v>
      </c>
      <c r="E18" s="34">
        <v>3670</v>
      </c>
      <c r="F18" s="34">
        <v>3506</v>
      </c>
    </row>
    <row r="19" spans="1:6" ht="15.75" customHeight="1">
      <c r="A19" s="43" t="s">
        <v>114</v>
      </c>
      <c r="B19" s="26">
        <f>SUM(B12:B18)</f>
        <v>47439</v>
      </c>
      <c r="C19" s="26">
        <f>SUM(C12:C18)</f>
        <v>64254</v>
      </c>
      <c r="D19" s="26">
        <f>SUM(D12:D18)</f>
        <v>30833</v>
      </c>
      <c r="E19" s="26">
        <f>SUM(E12:E18)</f>
        <v>37447</v>
      </c>
      <c r="F19" s="26">
        <f>SUM(F12:F18)</f>
        <v>517751</v>
      </c>
    </row>
    <row r="20" spans="1:6" ht="15.75" customHeight="1">
      <c r="A20" s="113" t="s">
        <v>410</v>
      </c>
      <c r="B20" s="25">
        <v>744936</v>
      </c>
      <c r="C20" s="25">
        <v>744936</v>
      </c>
      <c r="D20" s="25">
        <v>14380</v>
      </c>
      <c r="E20" s="25">
        <v>744936</v>
      </c>
      <c r="F20" s="25"/>
    </row>
    <row r="21" spans="1:6" ht="15.75" customHeight="1">
      <c r="A21" s="43" t="s">
        <v>411</v>
      </c>
      <c r="B21" s="26">
        <f>SUM(B19:B20)</f>
        <v>792375</v>
      </c>
      <c r="C21" s="33">
        <f>SUM(C19:C20)</f>
        <v>809190</v>
      </c>
      <c r="D21" s="33">
        <f>SUM(D19:D20)</f>
        <v>45213</v>
      </c>
      <c r="E21" s="33">
        <f>SUM(E19:E20)</f>
        <v>782383</v>
      </c>
      <c r="F21" s="33">
        <f>SUM(F19:F20)</f>
        <v>517751</v>
      </c>
    </row>
    <row r="22" spans="1:6" ht="15.75" customHeight="1">
      <c r="A22" s="43"/>
      <c r="B22" s="26"/>
      <c r="D22" s="34"/>
      <c r="E22" s="33"/>
      <c r="F22" s="34"/>
    </row>
    <row r="23" spans="1:6" ht="15.75" customHeight="1">
      <c r="A23" s="27" t="s">
        <v>115</v>
      </c>
      <c r="B23" s="25"/>
      <c r="D23" s="34"/>
      <c r="E23" s="33"/>
      <c r="F23" s="34"/>
    </row>
    <row r="24" spans="1:6" ht="15.75" customHeight="1">
      <c r="A24" s="24" t="s">
        <v>90</v>
      </c>
      <c r="B24" s="25">
        <v>266327</v>
      </c>
      <c r="C24" s="25">
        <v>363727</v>
      </c>
      <c r="D24" s="25">
        <v>275978</v>
      </c>
      <c r="E24" s="34">
        <v>356777</v>
      </c>
      <c r="F24" s="34">
        <v>278764</v>
      </c>
    </row>
    <row r="25" spans="1:6" ht="15.75" customHeight="1">
      <c r="A25" s="24" t="s">
        <v>63</v>
      </c>
      <c r="B25" s="25">
        <v>785424</v>
      </c>
      <c r="C25" s="25">
        <v>784398</v>
      </c>
      <c r="D25" s="25">
        <v>708120</v>
      </c>
      <c r="E25" s="34">
        <v>784398</v>
      </c>
      <c r="F25" s="34">
        <v>809258</v>
      </c>
    </row>
    <row r="26" spans="1:6" ht="15.75" customHeight="1">
      <c r="A26" s="24" t="s">
        <v>80</v>
      </c>
      <c r="B26" s="25"/>
      <c r="D26" s="34"/>
      <c r="E26" s="34"/>
      <c r="F26" s="34"/>
    </row>
    <row r="27" spans="1:6" s="32" customFormat="1" ht="15.75" customHeight="1">
      <c r="A27" s="32" t="s">
        <v>81</v>
      </c>
      <c r="B27" s="37">
        <v>817136</v>
      </c>
      <c r="C27" s="37">
        <v>841002</v>
      </c>
      <c r="D27" s="37">
        <v>660750</v>
      </c>
      <c r="E27" s="34">
        <v>842087</v>
      </c>
      <c r="F27" s="37">
        <v>547744</v>
      </c>
    </row>
    <row r="28" spans="1:6" s="32" customFormat="1" ht="15.75" customHeight="1">
      <c r="A28" s="32" t="s">
        <v>82</v>
      </c>
      <c r="B28" s="37">
        <v>111711</v>
      </c>
      <c r="C28" s="37">
        <v>103406</v>
      </c>
      <c r="D28" s="37">
        <v>80811</v>
      </c>
      <c r="E28" s="34">
        <v>103821</v>
      </c>
      <c r="F28" s="37">
        <v>105338</v>
      </c>
    </row>
    <row r="29" spans="1:6" s="32" customFormat="1" ht="15.75" customHeight="1">
      <c r="A29" s="32" t="s">
        <v>112</v>
      </c>
      <c r="B29" s="37"/>
      <c r="C29" s="37"/>
      <c r="D29" s="37">
        <v>52147</v>
      </c>
      <c r="E29" s="34">
        <v>52147</v>
      </c>
      <c r="F29" s="37"/>
    </row>
    <row r="30" spans="1:6" s="32" customFormat="1" ht="15.75" customHeight="1">
      <c r="A30" s="32" t="s">
        <v>111</v>
      </c>
      <c r="B30" s="37">
        <v>2475</v>
      </c>
      <c r="C30" s="37">
        <v>4890</v>
      </c>
      <c r="D30" s="37">
        <v>4890</v>
      </c>
      <c r="E30" s="34">
        <v>4975</v>
      </c>
      <c r="F30" s="37"/>
    </row>
    <row r="31" spans="1:6" ht="15.75" customHeight="1">
      <c r="A31" s="44" t="s">
        <v>64</v>
      </c>
      <c r="B31" s="38">
        <f>SUM(B27:B30)</f>
        <v>931322</v>
      </c>
      <c r="C31" s="38">
        <f>SUM(C27:C30)</f>
        <v>949298</v>
      </c>
      <c r="D31" s="38">
        <f>SUM(D27:D30)</f>
        <v>798598</v>
      </c>
      <c r="E31" s="38">
        <f>SUM(E27:E30)</f>
        <v>1003030</v>
      </c>
      <c r="F31" s="38">
        <f>SUM(F27:F30)</f>
        <v>653082</v>
      </c>
    </row>
    <row r="32" spans="1:6" ht="15.75" customHeight="1">
      <c r="A32" s="43" t="s">
        <v>412</v>
      </c>
      <c r="B32" s="26">
        <f>B24+B25+B31</f>
        <v>1983073</v>
      </c>
      <c r="C32" s="26">
        <f>C24+C25+C31</f>
        <v>2097423</v>
      </c>
      <c r="D32" s="26">
        <f>D24+D25+D31</f>
        <v>1782696</v>
      </c>
      <c r="E32" s="26">
        <f>E24+E25+E31</f>
        <v>2144205</v>
      </c>
      <c r="F32" s="26">
        <f>F24+F25+F31</f>
        <v>1741104</v>
      </c>
    </row>
    <row r="33" spans="1:6" ht="15.75" customHeight="1">
      <c r="A33" s="113" t="s">
        <v>413</v>
      </c>
      <c r="B33" s="25">
        <v>275894</v>
      </c>
      <c r="C33" s="25">
        <v>328215</v>
      </c>
      <c r="D33" s="25">
        <v>21377</v>
      </c>
      <c r="E33" s="25">
        <v>220544</v>
      </c>
      <c r="F33" s="25">
        <v>400000</v>
      </c>
    </row>
    <row r="34" spans="1:6" ht="15.75" customHeight="1">
      <c r="A34" s="43" t="s">
        <v>414</v>
      </c>
      <c r="B34" s="26">
        <f>B32+B33</f>
        <v>2258967</v>
      </c>
      <c r="C34" s="26">
        <f>C32+C33</f>
        <v>2425638</v>
      </c>
      <c r="D34" s="26">
        <f>D32+D33</f>
        <v>1804073</v>
      </c>
      <c r="E34" s="26">
        <f>E32+E33</f>
        <v>2364749</v>
      </c>
      <c r="F34" s="26">
        <f>F32+F33</f>
        <v>2141104</v>
      </c>
    </row>
    <row r="35" spans="1:6" s="29" customFormat="1" ht="15.75" customHeight="1">
      <c r="A35" s="27" t="s">
        <v>415</v>
      </c>
      <c r="B35" s="26">
        <f>B19+B32</f>
        <v>2030512</v>
      </c>
      <c r="C35" s="26">
        <f>C19+C32</f>
        <v>2161677</v>
      </c>
      <c r="D35" s="26">
        <f>D19+D32</f>
        <v>1813529</v>
      </c>
      <c r="E35" s="26">
        <f>E19+E32</f>
        <v>2181652</v>
      </c>
      <c r="F35" s="26">
        <f>F19+F32</f>
        <v>2258855</v>
      </c>
    </row>
    <row r="36" spans="1:6" s="29" customFormat="1" ht="15.75" customHeight="1">
      <c r="A36" s="27"/>
      <c r="B36" s="26"/>
      <c r="C36" s="26"/>
      <c r="D36" s="26"/>
      <c r="E36" s="26"/>
      <c r="F36" s="26"/>
    </row>
    <row r="37" spans="1:6" s="29" customFormat="1" ht="15.75" customHeight="1">
      <c r="A37" s="43" t="s">
        <v>65</v>
      </c>
      <c r="B37" s="26">
        <f>B21+B34</f>
        <v>3051342</v>
      </c>
      <c r="C37" s="26">
        <f>C21+C34</f>
        <v>3234828</v>
      </c>
      <c r="D37" s="26">
        <f>D21+D34</f>
        <v>1849286</v>
      </c>
      <c r="E37" s="26">
        <f>E21+E34</f>
        <v>3147132</v>
      </c>
      <c r="F37" s="26">
        <f>F21+F34</f>
        <v>2658855</v>
      </c>
    </row>
    <row r="38" spans="1:6" s="29" customFormat="1" ht="15.75" customHeight="1">
      <c r="A38" s="27" t="s">
        <v>416</v>
      </c>
      <c r="B38" s="26"/>
      <c r="C38" s="33"/>
      <c r="D38" s="33"/>
      <c r="E38" s="33"/>
      <c r="F38" s="33"/>
    </row>
    <row r="39" spans="1:6" s="29" customFormat="1" ht="15.75" customHeight="1">
      <c r="A39" s="27" t="s">
        <v>417</v>
      </c>
      <c r="B39" s="26"/>
      <c r="C39" s="33"/>
      <c r="D39" s="33"/>
      <c r="E39" s="33"/>
      <c r="F39" s="33"/>
    </row>
    <row r="40" spans="1:6" s="29" customFormat="1" ht="15.75" customHeight="1">
      <c r="A40" s="27" t="s">
        <v>418</v>
      </c>
      <c r="B40" s="26">
        <v>9420</v>
      </c>
      <c r="C40" s="33">
        <v>9420</v>
      </c>
      <c r="D40" s="33">
        <v>9420</v>
      </c>
      <c r="E40" s="33">
        <v>9420</v>
      </c>
      <c r="F40" s="33">
        <v>9420</v>
      </c>
    </row>
    <row r="41" spans="1:6" s="29" customFormat="1" ht="15.75" customHeight="1">
      <c r="A41" s="27" t="s">
        <v>419</v>
      </c>
      <c r="B41" s="26"/>
      <c r="C41" s="33"/>
      <c r="D41" s="33"/>
      <c r="E41" s="33"/>
      <c r="F41" s="33">
        <v>800000</v>
      </c>
    </row>
    <row r="42" spans="1:6" s="29" customFormat="1" ht="15.75" customHeight="1">
      <c r="A42" s="27" t="s">
        <v>420</v>
      </c>
      <c r="B42" s="26">
        <f>SUM(B40:B41)</f>
        <v>9420</v>
      </c>
      <c r="C42" s="33">
        <f>SUM(C40:C41)</f>
        <v>9420</v>
      </c>
      <c r="D42" s="33">
        <f>SUM(D40:D41)</f>
        <v>9420</v>
      </c>
      <c r="E42" s="33">
        <f>SUM(E40:E41)</f>
        <v>9420</v>
      </c>
      <c r="F42" s="33">
        <f>SUM(F40:F41)</f>
        <v>809420</v>
      </c>
    </row>
    <row r="43" spans="1:6" s="29" customFormat="1" ht="15.75" customHeight="1">
      <c r="A43" s="27" t="s">
        <v>421</v>
      </c>
      <c r="B43" s="26"/>
      <c r="C43" s="33"/>
      <c r="D43" s="33">
        <v>-56988</v>
      </c>
      <c r="E43" s="114"/>
      <c r="F43" s="33"/>
    </row>
    <row r="44" spans="1:7" s="29" customFormat="1" ht="15.75" customHeight="1">
      <c r="A44" s="116"/>
      <c r="B44" s="26">
        <f>B37+B40</f>
        <v>3060762</v>
      </c>
      <c r="C44" s="26">
        <f>C37+C40+C41</f>
        <v>3244248</v>
      </c>
      <c r="D44" s="26">
        <f>D37+D40+D41+D43</f>
        <v>1801718</v>
      </c>
      <c r="E44" s="26">
        <f>E37+E40+E41+E43</f>
        <v>3156552</v>
      </c>
      <c r="F44" s="26">
        <f>F37+F40+F41+F43</f>
        <v>3468275</v>
      </c>
      <c r="G44" s="26"/>
    </row>
    <row r="45" spans="1:5" s="29" customFormat="1" ht="15" customHeight="1">
      <c r="A45" s="43"/>
      <c r="B45" s="26"/>
      <c r="C45" s="33"/>
      <c r="D45" s="33"/>
      <c r="E45" s="35"/>
    </row>
    <row r="46" spans="1:4" s="29" customFormat="1" ht="15" customHeight="1">
      <c r="A46" s="43"/>
      <c r="B46" s="26"/>
      <c r="C46" s="33"/>
      <c r="D46" s="33"/>
    </row>
    <row r="47" spans="1:4" s="29" customFormat="1" ht="15" customHeight="1">
      <c r="A47" s="43"/>
      <c r="B47" s="26"/>
      <c r="C47" s="33"/>
      <c r="D47" s="33"/>
    </row>
    <row r="48" spans="1:4" s="29" customFormat="1" ht="15" customHeight="1">
      <c r="A48" s="43"/>
      <c r="B48" s="26"/>
      <c r="C48" s="33"/>
      <c r="D48" s="33"/>
    </row>
    <row r="49" spans="1:4" s="29" customFormat="1" ht="15" customHeight="1">
      <c r="A49" s="43"/>
      <c r="B49" s="26"/>
      <c r="C49" s="33"/>
      <c r="D49" s="33"/>
    </row>
    <row r="50" spans="1:2" s="29" customFormat="1" ht="15" customHeight="1">
      <c r="A50" s="43"/>
      <c r="B50" s="26"/>
    </row>
    <row r="51" spans="1:2" s="29" customFormat="1" ht="15" customHeight="1">
      <c r="A51" s="43"/>
      <c r="B51" s="26"/>
    </row>
    <row r="52" spans="1:6" s="20" customFormat="1" ht="25.5">
      <c r="A52" s="41" t="s">
        <v>46</v>
      </c>
      <c r="B52" s="36" t="s">
        <v>402</v>
      </c>
      <c r="C52" s="36" t="s">
        <v>403</v>
      </c>
      <c r="D52" s="36" t="s">
        <v>404</v>
      </c>
      <c r="E52" s="36" t="s">
        <v>389</v>
      </c>
      <c r="F52" s="36" t="s">
        <v>405</v>
      </c>
    </row>
    <row r="53" spans="1:2" ht="15.75" customHeight="1">
      <c r="A53" s="42" t="s">
        <v>66</v>
      </c>
      <c r="B53" s="25"/>
    </row>
    <row r="54" spans="1:6" ht="15.75" customHeight="1">
      <c r="A54" s="27" t="s">
        <v>116</v>
      </c>
      <c r="B54" s="25"/>
      <c r="F54" s="34"/>
    </row>
    <row r="55" spans="1:6" ht="15.75" customHeight="1">
      <c r="A55" s="24" t="s">
        <v>67</v>
      </c>
      <c r="B55" s="25">
        <v>134502</v>
      </c>
      <c r="C55" s="25">
        <v>145575</v>
      </c>
      <c r="D55" s="25">
        <v>27927</v>
      </c>
      <c r="E55" s="34">
        <v>56242</v>
      </c>
      <c r="F55" s="34">
        <v>391691</v>
      </c>
    </row>
    <row r="56" spans="1:7" ht="15.75" customHeight="1">
      <c r="A56" s="24" t="s">
        <v>68</v>
      </c>
      <c r="B56" s="25">
        <v>212151</v>
      </c>
      <c r="C56" s="25">
        <v>416916</v>
      </c>
      <c r="D56" s="25">
        <v>29330</v>
      </c>
      <c r="E56" s="34">
        <v>95669</v>
      </c>
      <c r="F56" s="34">
        <v>900000</v>
      </c>
      <c r="G56" s="117"/>
    </row>
    <row r="57" spans="1:6" ht="15.75" customHeight="1">
      <c r="A57" s="24" t="s">
        <v>196</v>
      </c>
      <c r="B57" s="25"/>
      <c r="C57" s="25">
        <v>1489</v>
      </c>
      <c r="D57" s="25">
        <v>950</v>
      </c>
      <c r="E57" s="34">
        <v>950</v>
      </c>
      <c r="F57" s="34">
        <v>15000</v>
      </c>
    </row>
    <row r="58" spans="1:6" ht="15.75" customHeight="1">
      <c r="A58" s="24" t="s">
        <v>422</v>
      </c>
      <c r="B58" s="25">
        <v>2250</v>
      </c>
      <c r="C58" s="25">
        <v>3810</v>
      </c>
      <c r="D58" s="25">
        <v>1500</v>
      </c>
      <c r="E58" s="34">
        <v>1500</v>
      </c>
      <c r="F58" s="34">
        <v>2250</v>
      </c>
    </row>
    <row r="59" spans="1:6" ht="15.75" customHeight="1">
      <c r="A59" s="24" t="s">
        <v>423</v>
      </c>
      <c r="B59" s="25">
        <v>3000</v>
      </c>
      <c r="C59" s="25">
        <v>4000</v>
      </c>
      <c r="D59" s="25">
        <v>4000</v>
      </c>
      <c r="E59" s="34">
        <v>4000</v>
      </c>
      <c r="F59" s="34">
        <v>3000</v>
      </c>
    </row>
    <row r="60" spans="1:6" ht="15.75" customHeight="1">
      <c r="A60" s="24" t="s">
        <v>634</v>
      </c>
      <c r="B60" s="25"/>
      <c r="C60" s="25"/>
      <c r="D60" s="25"/>
      <c r="E60" s="34"/>
      <c r="F60" s="34"/>
    </row>
    <row r="61" spans="1:6" ht="15.75" customHeight="1">
      <c r="A61" s="43" t="s">
        <v>117</v>
      </c>
      <c r="B61" s="26">
        <f>SUM(B55:B60)</f>
        <v>351903</v>
      </c>
      <c r="C61" s="26">
        <f>SUM(C55:C60)</f>
        <v>571790</v>
      </c>
      <c r="D61" s="26">
        <f>SUM(D55:D60)</f>
        <v>63707</v>
      </c>
      <c r="E61" s="26">
        <f>SUM(E55:E60)</f>
        <v>158361</v>
      </c>
      <c r="F61" s="26">
        <f>SUM(F55:F60)</f>
        <v>1311941</v>
      </c>
    </row>
    <row r="62" spans="1:6" s="29" customFormat="1" ht="15.75" customHeight="1">
      <c r="A62" s="27" t="s">
        <v>118</v>
      </c>
      <c r="B62" s="26"/>
      <c r="C62" s="33"/>
      <c r="D62" s="33"/>
      <c r="E62" s="34"/>
      <c r="F62" s="33"/>
    </row>
    <row r="63" spans="1:6" ht="15.75" customHeight="1">
      <c r="A63" s="24" t="s">
        <v>69</v>
      </c>
      <c r="B63" s="25">
        <v>862393</v>
      </c>
      <c r="C63" s="25">
        <v>899655</v>
      </c>
      <c r="D63" s="25">
        <v>633739</v>
      </c>
      <c r="E63" s="34">
        <v>864560</v>
      </c>
      <c r="F63" s="34">
        <v>829256</v>
      </c>
    </row>
    <row r="64" spans="1:6" ht="15.75" customHeight="1">
      <c r="A64" s="24" t="s">
        <v>70</v>
      </c>
      <c r="B64" s="25">
        <v>247900</v>
      </c>
      <c r="C64" s="25">
        <v>241027</v>
      </c>
      <c r="D64" s="25">
        <v>170677</v>
      </c>
      <c r="E64" s="34">
        <v>236046</v>
      </c>
      <c r="F64" s="34">
        <v>198957</v>
      </c>
    </row>
    <row r="65" spans="1:6" ht="15.75" customHeight="1">
      <c r="A65" s="24" t="s">
        <v>71</v>
      </c>
      <c r="B65" s="25">
        <v>517430</v>
      </c>
      <c r="C65" s="25">
        <v>562685</v>
      </c>
      <c r="D65" s="25">
        <v>359462</v>
      </c>
      <c r="E65" s="34">
        <v>476656</v>
      </c>
      <c r="F65" s="34">
        <v>523212</v>
      </c>
    </row>
    <row r="66" spans="1:6" ht="15.75" customHeight="1">
      <c r="A66" s="24" t="s">
        <v>72</v>
      </c>
      <c r="B66" s="25">
        <v>52646</v>
      </c>
      <c r="C66" s="25">
        <v>52703</v>
      </c>
      <c r="D66" s="25">
        <v>48270</v>
      </c>
      <c r="E66" s="34">
        <v>48990</v>
      </c>
      <c r="F66" s="34">
        <v>44481</v>
      </c>
    </row>
    <row r="67" spans="1:6" ht="15.75" customHeight="1">
      <c r="A67" s="24" t="s">
        <v>73</v>
      </c>
      <c r="B67" s="25">
        <v>77955</v>
      </c>
      <c r="C67" s="25">
        <v>95011</v>
      </c>
      <c r="D67" s="25">
        <v>79286</v>
      </c>
      <c r="E67" s="34">
        <v>95011</v>
      </c>
      <c r="F67" s="34">
        <v>77955</v>
      </c>
    </row>
    <row r="68" spans="1:6" ht="15.75" customHeight="1">
      <c r="A68" s="24" t="s">
        <v>74</v>
      </c>
      <c r="B68" s="25">
        <v>2400</v>
      </c>
      <c r="C68" s="25">
        <v>2400</v>
      </c>
      <c r="D68" s="25">
        <v>2110</v>
      </c>
      <c r="E68" s="34">
        <v>2343</v>
      </c>
      <c r="F68" s="34">
        <v>2400</v>
      </c>
    </row>
    <row r="69" spans="1:6" ht="15.75" customHeight="1">
      <c r="A69" s="24" t="s">
        <v>75</v>
      </c>
      <c r="B69" s="25">
        <v>34635</v>
      </c>
      <c r="C69" s="25">
        <v>37430</v>
      </c>
      <c r="D69" s="25">
        <v>22140</v>
      </c>
      <c r="E69" s="34">
        <v>37000</v>
      </c>
      <c r="F69" s="34">
        <v>39238</v>
      </c>
    </row>
    <row r="70" spans="1:6" ht="15.75" customHeight="1">
      <c r="A70" s="27" t="s">
        <v>76</v>
      </c>
      <c r="B70" s="26">
        <f>SUM(B63:B69)</f>
        <v>1795359</v>
      </c>
      <c r="C70" s="26">
        <f>SUM(C63:C69)</f>
        <v>1890911</v>
      </c>
      <c r="D70" s="26">
        <f>SUM(D63:D69)</f>
        <v>1315684</v>
      </c>
      <c r="E70" s="26">
        <f>SUM(E63:E69)</f>
        <v>1760606</v>
      </c>
      <c r="F70" s="26">
        <f>SUM(F63:F69)</f>
        <v>1715499</v>
      </c>
    </row>
    <row r="71" spans="1:6" ht="15.75" customHeight="1">
      <c r="A71" s="27" t="s">
        <v>77</v>
      </c>
      <c r="B71" s="26">
        <f>B61+B70</f>
        <v>2147262</v>
      </c>
      <c r="C71" s="26">
        <f>C61+C70</f>
        <v>2462701</v>
      </c>
      <c r="D71" s="26">
        <f>D61+D70</f>
        <v>1379391</v>
      </c>
      <c r="E71" s="26">
        <f>E61+E70</f>
        <v>1918967</v>
      </c>
      <c r="F71" s="26">
        <f>F61+F70</f>
        <v>3027440</v>
      </c>
    </row>
    <row r="72" spans="1:6" s="29" customFormat="1" ht="15.75" customHeight="1">
      <c r="A72" s="27" t="s">
        <v>40</v>
      </c>
      <c r="B72" s="26">
        <v>37500</v>
      </c>
      <c r="C72" s="26">
        <v>37500</v>
      </c>
      <c r="D72" s="26">
        <v>37500</v>
      </c>
      <c r="E72" s="33">
        <v>37500</v>
      </c>
      <c r="F72" s="33">
        <v>37500</v>
      </c>
    </row>
    <row r="73" spans="1:6" ht="15.75" customHeight="1">
      <c r="A73" s="27" t="s">
        <v>119</v>
      </c>
      <c r="B73" s="26"/>
      <c r="C73" s="34"/>
      <c r="D73" s="33"/>
      <c r="E73" s="33">
        <v>800000</v>
      </c>
      <c r="F73" s="34"/>
    </row>
    <row r="74" spans="1:6" s="29" customFormat="1" ht="15.75" customHeight="1">
      <c r="A74" s="27" t="s">
        <v>41</v>
      </c>
      <c r="B74" s="26">
        <v>876000</v>
      </c>
      <c r="C74" s="33">
        <v>744047</v>
      </c>
      <c r="D74" s="33"/>
      <c r="E74" s="33"/>
      <c r="F74" s="33">
        <v>403335</v>
      </c>
    </row>
    <row r="75" spans="1:6" s="29" customFormat="1" ht="15.75" customHeight="1">
      <c r="A75" s="27" t="s">
        <v>106</v>
      </c>
      <c r="B75" s="26"/>
      <c r="C75" s="33"/>
      <c r="D75" s="33">
        <v>34591</v>
      </c>
      <c r="E75" s="114"/>
      <c r="F75" s="33"/>
    </row>
    <row r="76" spans="1:6" s="29" customFormat="1" ht="15.75" customHeight="1">
      <c r="A76" s="27" t="s">
        <v>107</v>
      </c>
      <c r="B76" s="26"/>
      <c r="C76" s="33"/>
      <c r="D76" s="33"/>
      <c r="E76" s="33"/>
      <c r="F76" s="33"/>
    </row>
    <row r="77" spans="1:7" s="29" customFormat="1" ht="15.75" customHeight="1">
      <c r="A77" s="43" t="s">
        <v>78</v>
      </c>
      <c r="B77" s="26">
        <f>B71+B73+B74+B72+B75+B76</f>
        <v>3060762</v>
      </c>
      <c r="C77" s="26">
        <f>C71+C73+C74+C72+C75+C76</f>
        <v>3244248</v>
      </c>
      <c r="D77" s="26">
        <f>D71+D73+D74+D72+D75+D76</f>
        <v>1451482</v>
      </c>
      <c r="E77" s="26">
        <f>E71+E73+E74+E72+E75+E76</f>
        <v>2756467</v>
      </c>
      <c r="F77" s="26">
        <f>F71+F73+F74+F72+F75+F76</f>
        <v>3468275</v>
      </c>
      <c r="G77" s="33"/>
    </row>
    <row r="78" spans="5:6" ht="15" customHeight="1">
      <c r="E78" s="62"/>
      <c r="F78" s="62"/>
    </row>
    <row r="79" spans="5:6" s="20" customFormat="1" ht="12.75">
      <c r="E79" s="117"/>
      <c r="F79" s="117"/>
    </row>
    <row r="80" s="20" customFormat="1" ht="12.75"/>
    <row r="82" ht="15" customHeight="1">
      <c r="B82" s="34"/>
    </row>
  </sheetData>
  <mergeCells count="5">
    <mergeCell ref="A5:F5"/>
    <mergeCell ref="A2:F2"/>
    <mergeCell ref="C1:F1"/>
    <mergeCell ref="A3:F3"/>
    <mergeCell ref="A4:F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123"/>
  <sheetViews>
    <sheetView workbookViewId="0" topLeftCell="A1">
      <selection activeCell="A25" sqref="A25"/>
    </sheetView>
  </sheetViews>
  <sheetFormatPr defaultColWidth="9.140625" defaultRowHeight="12.75"/>
  <cols>
    <col min="1" max="1" width="26.140625" style="13" customWidth="1"/>
    <col min="2" max="2" width="55.28125" style="13" customWidth="1"/>
    <col min="3" max="5" width="13.7109375" style="13" customWidth="1"/>
    <col min="6" max="6" width="9.00390625" style="13" bestFit="1" customWidth="1"/>
    <col min="7" max="7" width="9.140625" style="13" bestFit="1" customWidth="1"/>
    <col min="8" max="8" width="10.8515625" style="13" bestFit="1" customWidth="1"/>
    <col min="9" max="16384" width="9.140625" style="13" customWidth="1"/>
  </cols>
  <sheetData>
    <row r="1" spans="3:8" ht="15">
      <c r="C1" s="172" t="s">
        <v>192</v>
      </c>
      <c r="D1" s="172"/>
      <c r="E1" s="172"/>
      <c r="F1" s="172"/>
      <c r="G1" s="172"/>
      <c r="H1" s="172"/>
    </row>
    <row r="2" spans="1:5" ht="15">
      <c r="A2" s="174" t="s">
        <v>251</v>
      </c>
      <c r="B2" s="174"/>
      <c r="C2" s="174"/>
      <c r="D2" s="174"/>
      <c r="E2" s="174"/>
    </row>
    <row r="3" spans="1:5" ht="15">
      <c r="A3" s="174" t="s">
        <v>120</v>
      </c>
      <c r="B3" s="174"/>
      <c r="C3" s="174"/>
      <c r="D3" s="174"/>
      <c r="E3" s="174"/>
    </row>
    <row r="4" ht="15">
      <c r="B4" s="145"/>
    </row>
    <row r="5" spans="1:8" ht="15">
      <c r="A5" s="175" t="s">
        <v>121</v>
      </c>
      <c r="B5" s="177" t="s">
        <v>46</v>
      </c>
      <c r="C5" s="168" t="s">
        <v>253</v>
      </c>
      <c r="D5" s="169"/>
      <c r="E5" s="170"/>
      <c r="F5" s="168" t="s">
        <v>376</v>
      </c>
      <c r="G5" s="169"/>
      <c r="H5" s="170"/>
    </row>
    <row r="6" spans="1:8" ht="42.75">
      <c r="A6" s="176"/>
      <c r="B6" s="178"/>
      <c r="C6" s="68" t="s">
        <v>122</v>
      </c>
      <c r="D6" s="68" t="s">
        <v>123</v>
      </c>
      <c r="E6" s="68" t="s">
        <v>124</v>
      </c>
      <c r="F6" s="68" t="s">
        <v>375</v>
      </c>
      <c r="G6" s="68" t="s">
        <v>123</v>
      </c>
      <c r="H6" s="68" t="s">
        <v>7</v>
      </c>
    </row>
    <row r="7" spans="1:8" ht="15">
      <c r="A7" s="55" t="s">
        <v>338</v>
      </c>
      <c r="B7" s="13" t="s">
        <v>252</v>
      </c>
      <c r="C7" s="22">
        <v>4968</v>
      </c>
      <c r="D7" s="22">
        <v>1947</v>
      </c>
      <c r="E7" s="22">
        <f>C7*D7</f>
        <v>9672696</v>
      </c>
      <c r="F7" s="22">
        <v>4955</v>
      </c>
      <c r="G7" s="22">
        <v>1057</v>
      </c>
      <c r="H7" s="22">
        <v>5237</v>
      </c>
    </row>
    <row r="8" spans="1:8" ht="15">
      <c r="A8" s="55" t="s">
        <v>339</v>
      </c>
      <c r="B8" s="13" t="s">
        <v>110</v>
      </c>
      <c r="C8" s="22"/>
      <c r="D8" s="22"/>
      <c r="E8" s="22">
        <v>3000000</v>
      </c>
      <c r="F8" s="22"/>
      <c r="G8" s="22"/>
      <c r="H8" s="22">
        <v>3300</v>
      </c>
    </row>
    <row r="9" spans="1:8" ht="15">
      <c r="A9" s="55" t="s">
        <v>340</v>
      </c>
      <c r="B9" s="13" t="s">
        <v>231</v>
      </c>
      <c r="C9" s="22">
        <v>0</v>
      </c>
      <c r="D9" s="22">
        <v>276</v>
      </c>
      <c r="E9" s="22">
        <v>2000000</v>
      </c>
      <c r="F9" s="22"/>
      <c r="G9" s="22">
        <v>324</v>
      </c>
      <c r="H9" s="22">
        <v>4500</v>
      </c>
    </row>
    <row r="10" spans="1:8" ht="15">
      <c r="A10" s="55" t="s">
        <v>341</v>
      </c>
      <c r="B10" s="13" t="s">
        <v>351</v>
      </c>
      <c r="C10" s="22">
        <v>4968</v>
      </c>
      <c r="D10" s="22">
        <v>229</v>
      </c>
      <c r="E10" s="22">
        <f>C10*D10</f>
        <v>1137672</v>
      </c>
      <c r="F10" s="22"/>
      <c r="G10" s="22">
        <v>270</v>
      </c>
      <c r="H10" s="22">
        <v>1338</v>
      </c>
    </row>
    <row r="11" spans="1:8" ht="15">
      <c r="A11" s="55" t="s">
        <v>342</v>
      </c>
      <c r="B11" s="13" t="s">
        <v>254</v>
      </c>
      <c r="C11" s="22">
        <v>6322</v>
      </c>
      <c r="D11" s="22">
        <v>56</v>
      </c>
      <c r="E11" s="22">
        <f>C11*D11</f>
        <v>354032</v>
      </c>
      <c r="F11" s="22">
        <v>5587</v>
      </c>
      <c r="G11" s="22">
        <v>70</v>
      </c>
      <c r="H11" s="22">
        <v>391</v>
      </c>
    </row>
    <row r="12" spans="1:8" ht="15">
      <c r="A12" s="55" t="s">
        <v>343</v>
      </c>
      <c r="B12" s="13" t="s">
        <v>337</v>
      </c>
      <c r="C12" s="22">
        <v>159</v>
      </c>
      <c r="D12" s="22">
        <v>7729</v>
      </c>
      <c r="E12" s="22">
        <f>C12*D12</f>
        <v>1228911</v>
      </c>
      <c r="F12" s="22">
        <v>151</v>
      </c>
      <c r="G12" s="22">
        <v>7737</v>
      </c>
      <c r="H12" s="22">
        <v>1168</v>
      </c>
    </row>
    <row r="13" spans="1:8" ht="15">
      <c r="A13" s="55" t="s">
        <v>125</v>
      </c>
      <c r="B13" s="13" t="s">
        <v>126</v>
      </c>
      <c r="C13" s="22">
        <v>6</v>
      </c>
      <c r="D13" s="22">
        <v>2612</v>
      </c>
      <c r="E13" s="22">
        <f>C13*D13</f>
        <v>15672</v>
      </c>
      <c r="F13" s="22">
        <v>6</v>
      </c>
      <c r="G13" s="22">
        <v>3088</v>
      </c>
      <c r="H13" s="22">
        <v>19</v>
      </c>
    </row>
    <row r="14" spans="1:8" ht="15">
      <c r="A14" s="55" t="s">
        <v>127</v>
      </c>
      <c r="B14" s="13" t="s">
        <v>128</v>
      </c>
      <c r="C14" s="22">
        <v>240000000</v>
      </c>
      <c r="D14" s="22">
        <v>1</v>
      </c>
      <c r="E14" s="22">
        <f>C14*D14</f>
        <v>240000000</v>
      </c>
      <c r="F14" s="22"/>
      <c r="G14" s="22">
        <v>2</v>
      </c>
      <c r="H14" s="22">
        <v>480000</v>
      </c>
    </row>
    <row r="15" spans="1:8" ht="15">
      <c r="A15" s="55" t="s">
        <v>210</v>
      </c>
      <c r="B15" s="13" t="s">
        <v>336</v>
      </c>
      <c r="C15" s="22"/>
      <c r="D15" s="22"/>
      <c r="E15" s="22">
        <v>21995245</v>
      </c>
      <c r="F15" s="22"/>
      <c r="G15" s="22"/>
      <c r="H15" s="22">
        <v>23775</v>
      </c>
    </row>
    <row r="16" spans="1:8" ht="15">
      <c r="A16" s="55" t="s">
        <v>344</v>
      </c>
      <c r="B16" s="13" t="s">
        <v>255</v>
      </c>
      <c r="C16" s="22">
        <v>10408</v>
      </c>
      <c r="D16" s="22"/>
      <c r="E16" s="22">
        <v>4111160</v>
      </c>
      <c r="F16" s="22">
        <v>10230</v>
      </c>
      <c r="G16" s="22"/>
      <c r="H16" s="22">
        <v>4041</v>
      </c>
    </row>
    <row r="17" spans="1:8" ht="15">
      <c r="A17" s="55" t="s">
        <v>345</v>
      </c>
      <c r="B17" s="13" t="s">
        <v>256</v>
      </c>
      <c r="C17" s="22">
        <v>10408</v>
      </c>
      <c r="D17" s="22"/>
      <c r="E17" s="22">
        <v>4111160</v>
      </c>
      <c r="F17" s="22">
        <v>10230</v>
      </c>
      <c r="G17" s="22"/>
      <c r="H17" s="22">
        <v>4041</v>
      </c>
    </row>
    <row r="18" spans="1:8" ht="15">
      <c r="A18" s="55" t="s">
        <v>346</v>
      </c>
      <c r="B18" s="13" t="s">
        <v>257</v>
      </c>
      <c r="C18" s="22">
        <v>8</v>
      </c>
      <c r="D18" s="22">
        <v>221450</v>
      </c>
      <c r="E18" s="22">
        <f aca="true" t="shared" si="0" ref="E18:E24">C18*D18</f>
        <v>1771600</v>
      </c>
      <c r="F18" s="22"/>
      <c r="G18" s="22"/>
      <c r="H18" s="22"/>
    </row>
    <row r="19" spans="1:8" ht="15">
      <c r="A19" s="55" t="s">
        <v>347</v>
      </c>
      <c r="B19" s="13" t="s">
        <v>258</v>
      </c>
      <c r="C19" s="22">
        <v>11</v>
      </c>
      <c r="D19" s="22">
        <v>143943</v>
      </c>
      <c r="E19" s="22">
        <f t="shared" si="0"/>
        <v>1583373</v>
      </c>
      <c r="F19" s="22"/>
      <c r="G19" s="22"/>
      <c r="H19" s="22"/>
    </row>
    <row r="20" spans="1:8" ht="15">
      <c r="A20" s="55" t="s">
        <v>348</v>
      </c>
      <c r="B20" s="13" t="s">
        <v>259</v>
      </c>
      <c r="C20" s="22">
        <v>45</v>
      </c>
      <c r="D20" s="22">
        <v>55363</v>
      </c>
      <c r="E20" s="22">
        <f t="shared" si="0"/>
        <v>2491335</v>
      </c>
      <c r="F20" s="22"/>
      <c r="G20" s="22"/>
      <c r="H20" s="22"/>
    </row>
    <row r="21" spans="1:8" ht="15">
      <c r="A21" s="55" t="s">
        <v>349</v>
      </c>
      <c r="B21" s="13" t="s">
        <v>260</v>
      </c>
      <c r="C21" s="22">
        <v>22</v>
      </c>
      <c r="D21" s="22">
        <v>166088</v>
      </c>
      <c r="E21" s="22">
        <f t="shared" si="0"/>
        <v>3653936</v>
      </c>
      <c r="F21" s="22"/>
      <c r="G21" s="22"/>
      <c r="H21" s="22"/>
    </row>
    <row r="22" spans="1:8" ht="15">
      <c r="A22" s="55" t="s">
        <v>350</v>
      </c>
      <c r="B22" s="13" t="s">
        <v>261</v>
      </c>
      <c r="C22" s="22">
        <v>14</v>
      </c>
      <c r="D22" s="22">
        <v>88580</v>
      </c>
      <c r="E22" s="22">
        <f t="shared" si="0"/>
        <v>1240120</v>
      </c>
      <c r="F22" s="22"/>
      <c r="G22" s="22"/>
      <c r="H22" s="22"/>
    </row>
    <row r="23" spans="1:8" s="105" customFormat="1" ht="15">
      <c r="A23" s="106"/>
      <c r="B23" s="105" t="s">
        <v>608</v>
      </c>
      <c r="C23" s="104"/>
      <c r="D23" s="104"/>
      <c r="E23" s="104">
        <f>SUM(E18:E22)</f>
        <v>10740364</v>
      </c>
      <c r="F23" s="104"/>
      <c r="G23" s="104"/>
      <c r="H23" s="104">
        <v>15435</v>
      </c>
    </row>
    <row r="24" spans="1:8" ht="15">
      <c r="A24" s="55" t="s">
        <v>263</v>
      </c>
      <c r="B24" s="13" t="s">
        <v>262</v>
      </c>
      <c r="C24" s="22">
        <v>57</v>
      </c>
      <c r="D24" s="22">
        <v>635650</v>
      </c>
      <c r="E24" s="22">
        <f t="shared" si="0"/>
        <v>36232050</v>
      </c>
      <c r="F24" s="22">
        <v>57</v>
      </c>
      <c r="G24" s="22">
        <v>1372000</v>
      </c>
      <c r="H24" s="22">
        <v>39102</v>
      </c>
    </row>
    <row r="25" spans="1:8" ht="15">
      <c r="A25" s="55" t="s">
        <v>264</v>
      </c>
      <c r="B25" s="13" t="s">
        <v>355</v>
      </c>
      <c r="C25" s="70">
        <v>13.1</v>
      </c>
      <c r="D25" s="22">
        <v>2350000</v>
      </c>
      <c r="E25" s="22">
        <v>20523337</v>
      </c>
      <c r="F25" s="22">
        <v>14.7</v>
      </c>
      <c r="G25" s="22">
        <v>2550000</v>
      </c>
      <c r="H25" s="22">
        <v>24820</v>
      </c>
    </row>
    <row r="26" spans="1:8" ht="15">
      <c r="A26" s="55"/>
      <c r="B26" s="13" t="s">
        <v>265</v>
      </c>
      <c r="C26" s="70">
        <v>12.7</v>
      </c>
      <c r="D26" s="22">
        <v>2350000</v>
      </c>
      <c r="E26" s="22">
        <v>9948329</v>
      </c>
      <c r="F26" s="22">
        <v>12.7</v>
      </c>
      <c r="G26" s="22">
        <v>2450000</v>
      </c>
      <c r="H26" s="22">
        <v>10372</v>
      </c>
    </row>
    <row r="27" spans="1:8" ht="15">
      <c r="A27" s="55" t="s">
        <v>266</v>
      </c>
      <c r="B27" s="13" t="s">
        <v>356</v>
      </c>
      <c r="C27" s="70">
        <v>5.1</v>
      </c>
      <c r="D27" s="22">
        <v>2350000</v>
      </c>
      <c r="E27" s="22">
        <v>7990002</v>
      </c>
      <c r="F27" s="22">
        <v>5.9</v>
      </c>
      <c r="G27" s="22">
        <v>2550000</v>
      </c>
      <c r="H27" s="22">
        <v>10030</v>
      </c>
    </row>
    <row r="28" spans="1:8" ht="15">
      <c r="A28" s="55"/>
      <c r="B28" s="13" t="s">
        <v>357</v>
      </c>
      <c r="C28" s="70">
        <v>2.8</v>
      </c>
      <c r="D28" s="22">
        <v>2350000</v>
      </c>
      <c r="E28" s="22">
        <v>4386668</v>
      </c>
      <c r="F28" s="22">
        <v>2.9</v>
      </c>
      <c r="G28" s="22">
        <v>2550000</v>
      </c>
      <c r="H28" s="22">
        <v>4930</v>
      </c>
    </row>
    <row r="29" spans="1:8" ht="15">
      <c r="A29" s="55"/>
      <c r="B29" s="13" t="s">
        <v>358</v>
      </c>
      <c r="C29" s="70">
        <v>3.6</v>
      </c>
      <c r="D29" s="22">
        <v>2350000</v>
      </c>
      <c r="E29" s="22">
        <v>5640001</v>
      </c>
      <c r="F29" s="22">
        <v>3.3</v>
      </c>
      <c r="G29" s="22">
        <v>2550000</v>
      </c>
      <c r="H29" s="22">
        <v>5610</v>
      </c>
    </row>
    <row r="30" spans="1:8" ht="15">
      <c r="A30" s="55"/>
      <c r="B30" s="13" t="s">
        <v>359</v>
      </c>
      <c r="C30" s="70">
        <v>5.5</v>
      </c>
      <c r="D30" s="22">
        <v>2350000</v>
      </c>
      <c r="E30" s="22">
        <v>8616669</v>
      </c>
      <c r="F30" s="22">
        <v>5.8</v>
      </c>
      <c r="G30" s="22">
        <v>2550000</v>
      </c>
      <c r="H30" s="22">
        <v>9860</v>
      </c>
    </row>
    <row r="31" spans="1:8" ht="15">
      <c r="A31" s="55"/>
      <c r="B31" s="13" t="s">
        <v>267</v>
      </c>
      <c r="C31" s="70">
        <v>3.5</v>
      </c>
      <c r="D31" s="22">
        <v>2350000</v>
      </c>
      <c r="E31" s="22">
        <v>5483335</v>
      </c>
      <c r="F31" s="171">
        <v>8.4</v>
      </c>
      <c r="G31" s="171">
        <v>2550000</v>
      </c>
      <c r="H31" s="171">
        <v>14280</v>
      </c>
    </row>
    <row r="32" spans="1:8" ht="15">
      <c r="A32" s="55"/>
      <c r="B32" s="13" t="s">
        <v>268</v>
      </c>
      <c r="C32" s="70">
        <v>4.2</v>
      </c>
      <c r="D32" s="22">
        <v>2350000</v>
      </c>
      <c r="E32" s="22">
        <v>6580001</v>
      </c>
      <c r="F32" s="171"/>
      <c r="G32" s="171"/>
      <c r="H32" s="171"/>
    </row>
    <row r="33" spans="1:8" ht="15">
      <c r="A33" s="55"/>
      <c r="B33" s="13" t="s">
        <v>360</v>
      </c>
      <c r="C33" s="70">
        <v>4.7</v>
      </c>
      <c r="D33" s="22">
        <v>2350000</v>
      </c>
      <c r="E33" s="22">
        <v>3681665</v>
      </c>
      <c r="F33" s="22">
        <v>5.1</v>
      </c>
      <c r="G33" s="22">
        <v>2450000</v>
      </c>
      <c r="H33" s="22">
        <v>4165</v>
      </c>
    </row>
    <row r="34" spans="1:8" ht="15">
      <c r="A34" s="55"/>
      <c r="B34" s="13" t="s">
        <v>361</v>
      </c>
      <c r="C34" s="70">
        <v>3.2</v>
      </c>
      <c r="D34" s="22">
        <v>2350000</v>
      </c>
      <c r="E34" s="22">
        <v>2506666</v>
      </c>
      <c r="F34" s="22">
        <v>2.8</v>
      </c>
      <c r="G34" s="22">
        <v>2450000</v>
      </c>
      <c r="H34" s="22">
        <v>2287</v>
      </c>
    </row>
    <row r="35" spans="1:8" ht="15">
      <c r="A35" s="55"/>
      <c r="B35" s="13" t="s">
        <v>362</v>
      </c>
      <c r="C35" s="70">
        <v>4.2</v>
      </c>
      <c r="D35" s="22">
        <v>2350000</v>
      </c>
      <c r="E35" s="22">
        <v>3289999</v>
      </c>
      <c r="F35" s="22">
        <v>3.5</v>
      </c>
      <c r="G35" s="22">
        <v>2450000</v>
      </c>
      <c r="H35" s="22">
        <v>2858</v>
      </c>
    </row>
    <row r="36" spans="1:8" ht="15">
      <c r="A36" s="55"/>
      <c r="B36" s="13" t="s">
        <v>269</v>
      </c>
      <c r="C36" s="70">
        <v>5.5</v>
      </c>
      <c r="D36" s="22">
        <v>2350000</v>
      </c>
      <c r="E36" s="22">
        <v>4308332</v>
      </c>
      <c r="F36" s="22">
        <v>5.5</v>
      </c>
      <c r="G36" s="22">
        <v>2450000</v>
      </c>
      <c r="H36" s="22">
        <v>4492</v>
      </c>
    </row>
    <row r="37" spans="1:8" ht="15">
      <c r="A37" s="55"/>
      <c r="B37" s="13" t="s">
        <v>363</v>
      </c>
      <c r="C37" s="70">
        <v>3.2</v>
      </c>
      <c r="D37" s="22">
        <v>2350000</v>
      </c>
      <c r="E37" s="22">
        <v>2506666</v>
      </c>
      <c r="F37" s="22">
        <v>3.8</v>
      </c>
      <c r="G37" s="22">
        <v>2450000</v>
      </c>
      <c r="H37" s="22">
        <v>3103</v>
      </c>
    </row>
    <row r="38" spans="1:8" ht="15">
      <c r="A38" s="55"/>
      <c r="B38" s="13" t="s">
        <v>270</v>
      </c>
      <c r="C38" s="70">
        <v>4</v>
      </c>
      <c r="D38" s="22">
        <v>2350000</v>
      </c>
      <c r="E38" s="22">
        <v>3133332</v>
      </c>
      <c r="F38" s="22">
        <v>3.5</v>
      </c>
      <c r="G38" s="22">
        <v>2450000</v>
      </c>
      <c r="H38" s="22">
        <v>2858</v>
      </c>
    </row>
    <row r="39" spans="1:8" ht="15">
      <c r="A39" s="55" t="s">
        <v>271</v>
      </c>
      <c r="B39" s="13" t="s">
        <v>364</v>
      </c>
      <c r="C39" s="71">
        <v>9.2</v>
      </c>
      <c r="D39" s="22">
        <v>2350000</v>
      </c>
      <c r="E39" s="72">
        <v>14413336</v>
      </c>
      <c r="F39" s="22">
        <v>9.4</v>
      </c>
      <c r="G39" s="22">
        <v>2550000</v>
      </c>
      <c r="H39" s="22">
        <v>15980</v>
      </c>
    </row>
    <row r="40" spans="2:8" ht="15">
      <c r="B40" s="13" t="s">
        <v>273</v>
      </c>
      <c r="C40" s="71">
        <v>5.6</v>
      </c>
      <c r="D40" s="22">
        <v>2350000</v>
      </c>
      <c r="E40" s="72">
        <v>8773335</v>
      </c>
      <c r="F40" s="171">
        <v>13.6</v>
      </c>
      <c r="G40" s="171">
        <v>2550000</v>
      </c>
      <c r="H40" s="171">
        <v>23120</v>
      </c>
    </row>
    <row r="41" spans="2:8" ht="15">
      <c r="B41" s="13" t="s">
        <v>272</v>
      </c>
      <c r="C41" s="71">
        <v>7.9</v>
      </c>
      <c r="D41" s="22">
        <v>2350000</v>
      </c>
      <c r="E41" s="72">
        <v>12376669</v>
      </c>
      <c r="F41" s="171"/>
      <c r="G41" s="171"/>
      <c r="H41" s="171"/>
    </row>
    <row r="42" spans="2:8" ht="15">
      <c r="B42" s="13" t="s">
        <v>365</v>
      </c>
      <c r="C42" s="71">
        <v>9.3</v>
      </c>
      <c r="D42" s="22">
        <v>2350000</v>
      </c>
      <c r="E42" s="72">
        <v>7284997</v>
      </c>
      <c r="F42" s="22">
        <v>8.9</v>
      </c>
      <c r="G42" s="22">
        <v>2450000</v>
      </c>
      <c r="H42" s="22">
        <v>7268</v>
      </c>
    </row>
    <row r="43" spans="2:8" ht="15">
      <c r="B43" s="13" t="s">
        <v>274</v>
      </c>
      <c r="C43" s="71">
        <v>5.4</v>
      </c>
      <c r="D43" s="22">
        <v>2350000</v>
      </c>
      <c r="E43" s="72">
        <v>4229998</v>
      </c>
      <c r="F43" s="22">
        <v>5.7</v>
      </c>
      <c r="G43" s="22">
        <v>2450000</v>
      </c>
      <c r="H43" s="22">
        <v>4655</v>
      </c>
    </row>
    <row r="44" spans="2:8" ht="15">
      <c r="B44" s="13" t="s">
        <v>275</v>
      </c>
      <c r="C44" s="71">
        <v>5.6</v>
      </c>
      <c r="D44" s="22">
        <v>2350000</v>
      </c>
      <c r="E44" s="72">
        <v>4386665</v>
      </c>
      <c r="F44" s="171">
        <v>8.1</v>
      </c>
      <c r="G44" s="171">
        <v>2450000</v>
      </c>
      <c r="H44" s="171">
        <v>6615</v>
      </c>
    </row>
    <row r="45" spans="2:8" ht="15">
      <c r="B45" s="13" t="s">
        <v>276</v>
      </c>
      <c r="C45" s="71">
        <v>2.8</v>
      </c>
      <c r="D45" s="22">
        <v>2350000</v>
      </c>
      <c r="E45" s="72">
        <v>2193332</v>
      </c>
      <c r="F45" s="171"/>
      <c r="G45" s="171"/>
      <c r="H45" s="171"/>
    </row>
    <row r="46" spans="1:8" ht="15">
      <c r="A46" s="55" t="s">
        <v>277</v>
      </c>
      <c r="B46" s="13" t="s">
        <v>278</v>
      </c>
      <c r="C46" s="71">
        <v>0.7</v>
      </c>
      <c r="D46" s="22">
        <v>2350000</v>
      </c>
      <c r="E46" s="72">
        <v>1096667</v>
      </c>
      <c r="F46" s="22"/>
      <c r="G46" s="22"/>
      <c r="H46" s="22"/>
    </row>
    <row r="47" spans="1:8" ht="15">
      <c r="A47" s="55"/>
      <c r="B47" s="13" t="s">
        <v>279</v>
      </c>
      <c r="C47" s="71">
        <v>1.1</v>
      </c>
      <c r="D47" s="22">
        <v>2350000</v>
      </c>
      <c r="E47" s="72">
        <v>861666</v>
      </c>
      <c r="F47" s="22"/>
      <c r="G47" s="22"/>
      <c r="H47" s="22"/>
    </row>
    <row r="48" spans="1:8" ht="15">
      <c r="A48" s="55" t="s">
        <v>280</v>
      </c>
      <c r="B48" s="13" t="s">
        <v>366</v>
      </c>
      <c r="C48" s="71">
        <v>1.4</v>
      </c>
      <c r="D48" s="22">
        <v>2350000</v>
      </c>
      <c r="E48" s="73">
        <v>2193334</v>
      </c>
      <c r="F48" s="22">
        <v>1.4</v>
      </c>
      <c r="G48" s="22">
        <v>2550000</v>
      </c>
      <c r="H48" s="22">
        <v>2380</v>
      </c>
    </row>
    <row r="49" spans="2:8" ht="15">
      <c r="B49" s="13" t="s">
        <v>367</v>
      </c>
      <c r="C49" s="70">
        <v>0.2</v>
      </c>
      <c r="D49" s="22">
        <v>2350000</v>
      </c>
      <c r="E49" s="22">
        <v>313333</v>
      </c>
      <c r="F49" s="22">
        <v>0.3</v>
      </c>
      <c r="G49" s="22">
        <v>2550000</v>
      </c>
      <c r="H49" s="22">
        <v>510</v>
      </c>
    </row>
    <row r="50" spans="2:8" ht="15">
      <c r="B50" s="13" t="s">
        <v>368</v>
      </c>
      <c r="C50" s="70">
        <v>1.4</v>
      </c>
      <c r="D50" s="22">
        <v>2350000</v>
      </c>
      <c r="E50" s="22">
        <v>1096666</v>
      </c>
      <c r="F50" s="22">
        <v>1.4</v>
      </c>
      <c r="G50" s="22">
        <v>2450000</v>
      </c>
      <c r="H50" s="22">
        <v>1143</v>
      </c>
    </row>
    <row r="51" spans="2:8" ht="15">
      <c r="B51" s="13" t="s">
        <v>377</v>
      </c>
      <c r="C51" s="70">
        <v>0.2</v>
      </c>
      <c r="D51" s="22">
        <v>2350000</v>
      </c>
      <c r="E51" s="22">
        <v>156667</v>
      </c>
      <c r="F51" s="22">
        <v>0.3</v>
      </c>
      <c r="G51" s="22">
        <v>2450000</v>
      </c>
      <c r="H51" s="22">
        <v>245</v>
      </c>
    </row>
    <row r="52" spans="1:8" ht="15">
      <c r="A52" s="55" t="s">
        <v>281</v>
      </c>
      <c r="B52" s="13" t="s">
        <v>369</v>
      </c>
      <c r="C52" s="70">
        <v>1.5</v>
      </c>
      <c r="D52" s="22">
        <v>2350000</v>
      </c>
      <c r="E52" s="22">
        <v>2350000</v>
      </c>
      <c r="F52" s="22">
        <v>1.5</v>
      </c>
      <c r="G52" s="22">
        <v>2450000</v>
      </c>
      <c r="H52" s="22">
        <v>2550</v>
      </c>
    </row>
    <row r="53" spans="2:8" ht="15">
      <c r="B53" s="13" t="s">
        <v>370</v>
      </c>
      <c r="C53" s="70">
        <v>1.5</v>
      </c>
      <c r="D53" s="22">
        <v>2350000</v>
      </c>
      <c r="E53" s="22">
        <v>1175000</v>
      </c>
      <c r="F53" s="22">
        <v>1.5</v>
      </c>
      <c r="G53" s="22">
        <v>2450000</v>
      </c>
      <c r="H53" s="22">
        <v>1225</v>
      </c>
    </row>
    <row r="54" spans="1:8" ht="15">
      <c r="A54" s="55" t="s">
        <v>282</v>
      </c>
      <c r="B54" s="13" t="s">
        <v>371</v>
      </c>
      <c r="C54" s="70">
        <v>1.7</v>
      </c>
      <c r="D54" s="22">
        <v>2350000</v>
      </c>
      <c r="E54" s="22">
        <v>2663334</v>
      </c>
      <c r="F54" s="22">
        <v>1.6</v>
      </c>
      <c r="G54" s="22">
        <v>2550000</v>
      </c>
      <c r="H54" s="22">
        <v>2720</v>
      </c>
    </row>
    <row r="55" spans="2:8" ht="15">
      <c r="B55" s="102" t="s">
        <v>372</v>
      </c>
      <c r="C55" s="70">
        <v>0.2</v>
      </c>
      <c r="D55" s="22">
        <v>2350000</v>
      </c>
      <c r="E55" s="22">
        <v>313333</v>
      </c>
      <c r="F55" s="22">
        <v>0.2</v>
      </c>
      <c r="G55" s="22">
        <v>2550000</v>
      </c>
      <c r="H55" s="22">
        <v>340</v>
      </c>
    </row>
    <row r="56" spans="2:8" ht="15">
      <c r="B56" s="13" t="s">
        <v>373</v>
      </c>
      <c r="C56" s="70">
        <v>1.8</v>
      </c>
      <c r="D56" s="22">
        <v>2350000</v>
      </c>
      <c r="E56" s="22">
        <v>1409999</v>
      </c>
      <c r="F56" s="22">
        <v>1.6</v>
      </c>
      <c r="G56" s="22">
        <v>2450000</v>
      </c>
      <c r="H56" s="22">
        <v>1307</v>
      </c>
    </row>
    <row r="57" spans="2:8" ht="15">
      <c r="B57" s="13" t="s">
        <v>374</v>
      </c>
      <c r="C57" s="70">
        <v>0.2</v>
      </c>
      <c r="D57" s="22">
        <v>2350000</v>
      </c>
      <c r="E57" s="22">
        <v>156667</v>
      </c>
      <c r="F57" s="22">
        <v>0.2</v>
      </c>
      <c r="G57" s="22">
        <v>2450000</v>
      </c>
      <c r="H57" s="22">
        <v>163</v>
      </c>
    </row>
    <row r="58" spans="1:8" ht="15">
      <c r="A58" s="55" t="s">
        <v>283</v>
      </c>
      <c r="B58" s="13" t="s">
        <v>352</v>
      </c>
      <c r="C58" s="22">
        <v>10</v>
      </c>
      <c r="D58" s="22">
        <v>98000</v>
      </c>
      <c r="E58" s="22">
        <v>653333</v>
      </c>
      <c r="F58" s="22"/>
      <c r="G58" s="22"/>
      <c r="H58" s="22"/>
    </row>
    <row r="59" spans="1:8" ht="15">
      <c r="A59" s="55"/>
      <c r="B59" s="13" t="s">
        <v>353</v>
      </c>
      <c r="C59" s="22">
        <v>15</v>
      </c>
      <c r="D59" s="22">
        <v>98000</v>
      </c>
      <c r="E59" s="22">
        <v>490000</v>
      </c>
      <c r="F59" s="22"/>
      <c r="G59" s="22"/>
      <c r="H59" s="22"/>
    </row>
    <row r="60" spans="1:8" ht="30">
      <c r="A60" s="13" t="s">
        <v>284</v>
      </c>
      <c r="B60" s="51" t="s">
        <v>287</v>
      </c>
      <c r="C60" s="22">
        <v>3</v>
      </c>
      <c r="D60" s="22">
        <v>179200</v>
      </c>
      <c r="E60" s="22">
        <v>358400</v>
      </c>
      <c r="F60" s="22">
        <v>2</v>
      </c>
      <c r="G60" s="22">
        <v>192000</v>
      </c>
      <c r="H60" s="22">
        <v>256</v>
      </c>
    </row>
    <row r="61" spans="2:8" ht="30">
      <c r="B61" s="51" t="s">
        <v>285</v>
      </c>
      <c r="C61" s="22">
        <v>9</v>
      </c>
      <c r="D61" s="22">
        <v>179200</v>
      </c>
      <c r="E61" s="22">
        <v>1075200</v>
      </c>
      <c r="F61" s="22">
        <v>11</v>
      </c>
      <c r="G61" s="22">
        <v>192000</v>
      </c>
      <c r="H61" s="22">
        <v>1408</v>
      </c>
    </row>
    <row r="62" spans="2:8" ht="30">
      <c r="B62" s="51" t="s">
        <v>286</v>
      </c>
      <c r="C62" s="22">
        <v>3</v>
      </c>
      <c r="D62" s="22">
        <v>179200</v>
      </c>
      <c r="E62" s="22">
        <v>179200</v>
      </c>
      <c r="F62" s="22">
        <v>2</v>
      </c>
      <c r="G62" s="22">
        <v>182400</v>
      </c>
      <c r="H62" s="22">
        <v>122</v>
      </c>
    </row>
    <row r="63" spans="2:8" ht="30">
      <c r="B63" s="51" t="s">
        <v>288</v>
      </c>
      <c r="C63" s="22">
        <v>10</v>
      </c>
      <c r="D63" s="22">
        <v>179200</v>
      </c>
      <c r="E63" s="22">
        <v>597333</v>
      </c>
      <c r="F63" s="22">
        <v>8</v>
      </c>
      <c r="G63" s="22">
        <v>182400</v>
      </c>
      <c r="H63" s="22">
        <v>486</v>
      </c>
    </row>
    <row r="64" spans="1:8" ht="30">
      <c r="A64" s="13" t="s">
        <v>289</v>
      </c>
      <c r="B64" s="51" t="s">
        <v>290</v>
      </c>
      <c r="C64" s="22">
        <v>4</v>
      </c>
      <c r="D64" s="22">
        <v>134400</v>
      </c>
      <c r="E64" s="22">
        <v>358400</v>
      </c>
      <c r="F64" s="112">
        <v>2</v>
      </c>
      <c r="G64" s="22">
        <v>144000</v>
      </c>
      <c r="H64" s="22">
        <v>192</v>
      </c>
    </row>
    <row r="65" spans="2:8" ht="30">
      <c r="B65" s="51" t="s">
        <v>291</v>
      </c>
      <c r="C65" s="22">
        <v>4</v>
      </c>
      <c r="D65" s="22">
        <v>134400</v>
      </c>
      <c r="E65" s="22">
        <v>179200</v>
      </c>
      <c r="F65" s="22">
        <v>1</v>
      </c>
      <c r="G65" s="22">
        <v>136800</v>
      </c>
      <c r="H65" s="22">
        <v>46</v>
      </c>
    </row>
    <row r="66" spans="1:8" ht="15">
      <c r="A66" s="13" t="s">
        <v>292</v>
      </c>
      <c r="B66" s="13" t="s">
        <v>293</v>
      </c>
      <c r="C66" s="22">
        <v>28</v>
      </c>
      <c r="D66" s="22">
        <v>64000</v>
      </c>
      <c r="E66" s="22">
        <v>1194667</v>
      </c>
      <c r="F66" s="22">
        <v>27</v>
      </c>
      <c r="G66" s="22">
        <v>71500</v>
      </c>
      <c r="H66" s="22">
        <v>1287</v>
      </c>
    </row>
    <row r="67" spans="2:8" ht="15">
      <c r="B67" s="13" t="s">
        <v>294</v>
      </c>
      <c r="C67" s="22">
        <v>28</v>
      </c>
      <c r="D67" s="22">
        <v>64000</v>
      </c>
      <c r="E67" s="22">
        <v>597333</v>
      </c>
      <c r="F67" s="22">
        <v>26</v>
      </c>
      <c r="G67" s="22">
        <v>68000</v>
      </c>
      <c r="H67" s="22">
        <v>589</v>
      </c>
    </row>
    <row r="68" spans="1:8" ht="15">
      <c r="A68" s="13" t="s">
        <v>295</v>
      </c>
      <c r="B68" s="13" t="s">
        <v>296</v>
      </c>
      <c r="C68" s="22">
        <v>68</v>
      </c>
      <c r="D68" s="22">
        <v>35300</v>
      </c>
      <c r="E68" s="22">
        <v>1600267</v>
      </c>
      <c r="F68" s="22">
        <v>66</v>
      </c>
      <c r="G68" s="22">
        <v>51000</v>
      </c>
      <c r="H68" s="22">
        <v>2244</v>
      </c>
    </row>
    <row r="69" spans="1:8" ht="15">
      <c r="A69" s="13" t="s">
        <v>297</v>
      </c>
      <c r="B69" s="13" t="s">
        <v>298</v>
      </c>
      <c r="C69" s="22">
        <v>21</v>
      </c>
      <c r="D69" s="22">
        <v>13800</v>
      </c>
      <c r="E69" s="22">
        <v>193200</v>
      </c>
      <c r="F69" s="22">
        <v>41</v>
      </c>
      <c r="G69" s="22">
        <v>20000</v>
      </c>
      <c r="H69" s="22">
        <v>547</v>
      </c>
    </row>
    <row r="70" spans="1:8" ht="15">
      <c r="A70" s="13" t="s">
        <v>295</v>
      </c>
      <c r="B70" s="13" t="s">
        <v>299</v>
      </c>
      <c r="C70" s="22">
        <v>68</v>
      </c>
      <c r="D70" s="22">
        <v>35300</v>
      </c>
      <c r="E70" s="22">
        <v>800133</v>
      </c>
      <c r="F70" s="22">
        <v>66</v>
      </c>
      <c r="G70" s="22">
        <v>48500</v>
      </c>
      <c r="H70" s="22">
        <v>1067</v>
      </c>
    </row>
    <row r="71" spans="1:8" ht="15">
      <c r="A71" s="13" t="s">
        <v>297</v>
      </c>
      <c r="B71" s="13" t="s">
        <v>300</v>
      </c>
      <c r="C71" s="22">
        <v>21</v>
      </c>
      <c r="D71" s="22">
        <v>13800</v>
      </c>
      <c r="E71" s="22">
        <v>96600</v>
      </c>
      <c r="F71" s="22">
        <v>41</v>
      </c>
      <c r="G71" s="22">
        <v>19000</v>
      </c>
      <c r="H71" s="22">
        <v>260</v>
      </c>
    </row>
    <row r="72" spans="1:8" ht="15">
      <c r="A72" s="13" t="s">
        <v>301</v>
      </c>
      <c r="B72" s="13" t="s">
        <v>302</v>
      </c>
      <c r="C72" s="22">
        <v>168</v>
      </c>
      <c r="D72" s="22">
        <v>15300</v>
      </c>
      <c r="E72" s="22">
        <v>1713600</v>
      </c>
      <c r="F72" s="22">
        <v>162</v>
      </c>
      <c r="G72" s="22">
        <v>18000</v>
      </c>
      <c r="H72" s="22">
        <v>1944</v>
      </c>
    </row>
    <row r="73" spans="2:8" ht="15">
      <c r="B73" s="13" t="s">
        <v>303</v>
      </c>
      <c r="C73" s="22">
        <v>150</v>
      </c>
      <c r="D73" s="22">
        <v>15300</v>
      </c>
      <c r="E73" s="22">
        <v>765000</v>
      </c>
      <c r="F73" s="22">
        <v>160</v>
      </c>
      <c r="G73" s="22">
        <v>18000</v>
      </c>
      <c r="H73" s="22">
        <v>960</v>
      </c>
    </row>
    <row r="74" spans="1:8" ht="15">
      <c r="A74" s="13" t="s">
        <v>304</v>
      </c>
      <c r="B74" s="69" t="s">
        <v>305</v>
      </c>
      <c r="C74" s="22">
        <v>7</v>
      </c>
      <c r="D74" s="22">
        <v>36300</v>
      </c>
      <c r="E74" s="22">
        <v>169400</v>
      </c>
      <c r="F74" s="171">
        <v>61</v>
      </c>
      <c r="G74" s="171">
        <v>4500</v>
      </c>
      <c r="H74" s="171">
        <v>1830</v>
      </c>
    </row>
    <row r="75" spans="2:8" ht="15">
      <c r="B75" s="69" t="s">
        <v>306</v>
      </c>
      <c r="C75" s="22">
        <v>32</v>
      </c>
      <c r="D75" s="22">
        <v>36300</v>
      </c>
      <c r="E75" s="22">
        <v>774400</v>
      </c>
      <c r="F75" s="171"/>
      <c r="G75" s="171"/>
      <c r="H75" s="171"/>
    </row>
    <row r="76" spans="2:8" ht="15">
      <c r="B76" s="69" t="s">
        <v>307</v>
      </c>
      <c r="C76" s="22">
        <v>13</v>
      </c>
      <c r="D76" s="22">
        <v>36300</v>
      </c>
      <c r="E76" s="22">
        <v>314600</v>
      </c>
      <c r="F76" s="171"/>
      <c r="G76" s="171"/>
      <c r="H76" s="171"/>
    </row>
    <row r="77" spans="2:8" ht="15">
      <c r="B77" s="69" t="s">
        <v>308</v>
      </c>
      <c r="C77" s="22">
        <v>15</v>
      </c>
      <c r="D77" s="22">
        <v>36300</v>
      </c>
      <c r="E77" s="22">
        <v>363000</v>
      </c>
      <c r="F77" s="171"/>
      <c r="G77" s="171"/>
      <c r="H77" s="171"/>
    </row>
    <row r="78" spans="2:8" ht="15">
      <c r="B78" s="69" t="s">
        <v>309</v>
      </c>
      <c r="C78" s="22">
        <v>7</v>
      </c>
      <c r="D78" s="22">
        <v>36300</v>
      </c>
      <c r="E78" s="22">
        <v>84700</v>
      </c>
      <c r="F78" s="171"/>
      <c r="G78" s="171"/>
      <c r="H78" s="171"/>
    </row>
    <row r="79" spans="2:8" ht="15">
      <c r="B79" s="69" t="s">
        <v>311</v>
      </c>
      <c r="C79" s="22">
        <v>30</v>
      </c>
      <c r="D79" s="22">
        <v>36300</v>
      </c>
      <c r="E79" s="22">
        <v>363000</v>
      </c>
      <c r="F79" s="171">
        <v>57</v>
      </c>
      <c r="G79" s="171">
        <v>42800</v>
      </c>
      <c r="H79" s="171">
        <v>813</v>
      </c>
    </row>
    <row r="80" spans="2:8" ht="15">
      <c r="B80" s="69" t="s">
        <v>310</v>
      </c>
      <c r="C80" s="22">
        <v>18</v>
      </c>
      <c r="D80" s="22">
        <v>36300</v>
      </c>
      <c r="E80" s="22">
        <v>217800</v>
      </c>
      <c r="F80" s="171"/>
      <c r="G80" s="171"/>
      <c r="H80" s="171"/>
    </row>
    <row r="81" spans="2:8" ht="15">
      <c r="B81" s="69" t="s">
        <v>312</v>
      </c>
      <c r="C81" s="22">
        <v>6</v>
      </c>
      <c r="D81" s="22">
        <v>36300</v>
      </c>
      <c r="E81" s="22">
        <v>72600</v>
      </c>
      <c r="F81" s="171"/>
      <c r="G81" s="171"/>
      <c r="H81" s="171"/>
    </row>
    <row r="82" spans="1:8" ht="15">
      <c r="A82" s="13" t="s">
        <v>313</v>
      </c>
      <c r="B82" s="103" t="s">
        <v>314</v>
      </c>
      <c r="C82" s="104">
        <f>SUM(C83:C95)</f>
        <v>193</v>
      </c>
      <c r="D82" s="104">
        <v>22500</v>
      </c>
      <c r="E82" s="104">
        <v>4342500</v>
      </c>
      <c r="F82" s="22">
        <v>173</v>
      </c>
      <c r="G82" s="22">
        <v>65000</v>
      </c>
      <c r="H82" s="22">
        <v>11245</v>
      </c>
    </row>
    <row r="83" spans="2:8" ht="15">
      <c r="B83" s="69" t="s">
        <v>315</v>
      </c>
      <c r="C83" s="22">
        <v>12</v>
      </c>
      <c r="D83" s="22"/>
      <c r="E83" s="22"/>
      <c r="F83" s="22"/>
      <c r="G83" s="22"/>
      <c r="H83" s="22"/>
    </row>
    <row r="84" spans="2:8" ht="15">
      <c r="B84" s="69" t="s">
        <v>316</v>
      </c>
      <c r="C84" s="22">
        <v>24</v>
      </c>
      <c r="D84" s="22"/>
      <c r="E84" s="22"/>
      <c r="F84" s="22"/>
      <c r="G84" s="22"/>
      <c r="H84" s="22"/>
    </row>
    <row r="85" spans="2:8" ht="15">
      <c r="B85" s="69" t="s">
        <v>317</v>
      </c>
      <c r="C85" s="22">
        <v>4</v>
      </c>
      <c r="D85" s="22"/>
      <c r="E85" s="22"/>
      <c r="F85" s="22"/>
      <c r="G85" s="22"/>
      <c r="H85" s="22"/>
    </row>
    <row r="86" spans="2:8" ht="15">
      <c r="B86" s="69" t="s">
        <v>318</v>
      </c>
      <c r="C86" s="22">
        <v>25</v>
      </c>
      <c r="D86" s="22"/>
      <c r="E86" s="22"/>
      <c r="F86" s="22"/>
      <c r="G86" s="22"/>
      <c r="H86" s="22"/>
    </row>
    <row r="87" spans="2:8" ht="15">
      <c r="B87" s="69" t="s">
        <v>319</v>
      </c>
      <c r="C87" s="22">
        <v>11</v>
      </c>
      <c r="D87" s="22"/>
      <c r="E87" s="22"/>
      <c r="F87" s="22"/>
      <c r="G87" s="22"/>
      <c r="H87" s="22"/>
    </row>
    <row r="88" spans="2:8" ht="15">
      <c r="B88" s="69" t="s">
        <v>320</v>
      </c>
      <c r="C88" s="22">
        <v>2</v>
      </c>
      <c r="D88" s="22"/>
      <c r="E88" s="22"/>
      <c r="F88" s="22"/>
      <c r="G88" s="22"/>
      <c r="H88" s="22"/>
    </row>
    <row r="89" spans="2:8" ht="15">
      <c r="B89" s="69" t="s">
        <v>321</v>
      </c>
      <c r="C89" s="22">
        <v>63</v>
      </c>
      <c r="D89" s="22"/>
      <c r="E89" s="22"/>
      <c r="F89" s="22"/>
      <c r="G89" s="22"/>
      <c r="H89" s="22"/>
    </row>
    <row r="90" spans="2:8" ht="15">
      <c r="B90" s="69" t="s">
        <v>322</v>
      </c>
      <c r="C90" s="22">
        <v>10</v>
      </c>
      <c r="D90" s="22"/>
      <c r="E90" s="22"/>
      <c r="F90" s="22"/>
      <c r="G90" s="22"/>
      <c r="H90" s="22"/>
    </row>
    <row r="91" spans="2:8" ht="15">
      <c r="B91" s="69" t="s">
        <v>323</v>
      </c>
      <c r="C91" s="22">
        <v>8</v>
      </c>
      <c r="D91" s="22"/>
      <c r="E91" s="22"/>
      <c r="F91" s="22"/>
      <c r="G91" s="22"/>
      <c r="H91" s="22"/>
    </row>
    <row r="92" spans="2:8" ht="15">
      <c r="B92" s="69" t="s">
        <v>324</v>
      </c>
      <c r="C92" s="22">
        <v>26</v>
      </c>
      <c r="D92" s="22"/>
      <c r="E92" s="22"/>
      <c r="F92" s="22"/>
      <c r="G92" s="22"/>
      <c r="H92" s="22"/>
    </row>
    <row r="93" spans="2:8" ht="15">
      <c r="B93" s="69" t="s">
        <v>325</v>
      </c>
      <c r="C93" s="22">
        <v>3</v>
      </c>
      <c r="D93" s="22"/>
      <c r="E93" s="22"/>
      <c r="F93" s="22"/>
      <c r="G93" s="22"/>
      <c r="H93" s="22"/>
    </row>
    <row r="94" spans="2:8" ht="15">
      <c r="B94" s="69" t="s">
        <v>326</v>
      </c>
      <c r="C94" s="22">
        <v>2</v>
      </c>
      <c r="D94" s="22"/>
      <c r="E94" s="22"/>
      <c r="F94" s="22"/>
      <c r="G94" s="22"/>
      <c r="H94" s="22"/>
    </row>
    <row r="95" spans="2:8" ht="15">
      <c r="B95" s="69" t="s">
        <v>327</v>
      </c>
      <c r="C95" s="22">
        <v>3</v>
      </c>
      <c r="D95" s="22"/>
      <c r="E95" s="22"/>
      <c r="F95" s="22"/>
      <c r="G95" s="22"/>
      <c r="H95" s="22"/>
    </row>
    <row r="96" spans="1:8" ht="15">
      <c r="A96" s="13" t="s">
        <v>211</v>
      </c>
      <c r="B96" s="13" t="s">
        <v>328</v>
      </c>
      <c r="C96" s="22">
        <v>11</v>
      </c>
      <c r="D96" s="22">
        <v>19000</v>
      </c>
      <c r="E96" s="22">
        <v>209000</v>
      </c>
      <c r="F96" s="171">
        <v>9</v>
      </c>
      <c r="G96" s="171">
        <v>20000</v>
      </c>
      <c r="H96" s="171">
        <v>180</v>
      </c>
    </row>
    <row r="97" spans="2:8" ht="15">
      <c r="B97" s="13" t="s">
        <v>354</v>
      </c>
      <c r="C97" s="22">
        <v>2</v>
      </c>
      <c r="D97" s="22">
        <v>19000</v>
      </c>
      <c r="E97" s="22">
        <v>38000</v>
      </c>
      <c r="F97" s="171"/>
      <c r="G97" s="171"/>
      <c r="H97" s="171"/>
    </row>
    <row r="98" spans="1:8" ht="15">
      <c r="A98" s="13" t="s">
        <v>212</v>
      </c>
      <c r="B98" s="13" t="s">
        <v>329</v>
      </c>
      <c r="C98" s="22">
        <v>160</v>
      </c>
      <c r="D98" s="22">
        <v>10000</v>
      </c>
      <c r="E98" s="22">
        <f>C98*D98</f>
        <v>1600000</v>
      </c>
      <c r="F98" s="22">
        <v>150</v>
      </c>
      <c r="G98" s="22">
        <v>10000</v>
      </c>
      <c r="H98" s="22">
        <v>1500</v>
      </c>
    </row>
    <row r="99" spans="1:8" ht="15">
      <c r="A99" s="13" t="s">
        <v>83</v>
      </c>
      <c r="B99" s="13" t="s">
        <v>84</v>
      </c>
      <c r="C99" s="22">
        <v>620</v>
      </c>
      <c r="D99" s="22">
        <v>1000</v>
      </c>
      <c r="E99" s="22">
        <f>C99*D99</f>
        <v>620000</v>
      </c>
      <c r="F99" s="22">
        <v>589</v>
      </c>
      <c r="G99" s="22">
        <v>1000</v>
      </c>
      <c r="H99" s="22">
        <v>589</v>
      </c>
    </row>
    <row r="100" spans="1:8" ht="15">
      <c r="A100" s="13" t="s">
        <v>330</v>
      </c>
      <c r="B100" s="13" t="s">
        <v>331</v>
      </c>
      <c r="C100" s="22">
        <v>28</v>
      </c>
      <c r="D100" s="22">
        <v>165000</v>
      </c>
      <c r="E100" s="22">
        <v>3080000</v>
      </c>
      <c r="F100" s="22">
        <v>29</v>
      </c>
      <c r="G100" s="22">
        <v>186000</v>
      </c>
      <c r="H100" s="22">
        <v>3596</v>
      </c>
    </row>
    <row r="101" spans="2:8" ht="15">
      <c r="B101" s="13" t="s">
        <v>331</v>
      </c>
      <c r="C101" s="22">
        <v>28</v>
      </c>
      <c r="D101" s="22">
        <v>165000</v>
      </c>
      <c r="E101" s="22">
        <v>1540000</v>
      </c>
      <c r="F101" s="22">
        <v>29</v>
      </c>
      <c r="G101" s="22">
        <v>177000</v>
      </c>
      <c r="H101" s="22">
        <v>1711</v>
      </c>
    </row>
    <row r="102" spans="1:8" ht="15">
      <c r="A102" s="173" t="s">
        <v>132</v>
      </c>
      <c r="B102" s="173"/>
      <c r="C102" s="75"/>
      <c r="D102" s="75"/>
      <c r="E102" s="59">
        <f>SUM(E7:E17,E23:E101)</f>
        <v>515279828</v>
      </c>
      <c r="F102" s="59"/>
      <c r="G102" s="59"/>
      <c r="H102" s="59">
        <f>SUM(H7:H101)</f>
        <v>785105</v>
      </c>
    </row>
    <row r="103" spans="1:8" ht="15">
      <c r="A103" s="74"/>
      <c r="B103" s="74"/>
      <c r="C103" s="75"/>
      <c r="D103" s="75"/>
      <c r="E103" s="59"/>
      <c r="F103" s="22"/>
      <c r="G103" s="22"/>
      <c r="H103" s="22"/>
    </row>
    <row r="104" spans="1:8" ht="15">
      <c r="A104" s="13" t="s">
        <v>133</v>
      </c>
      <c r="B104" s="13" t="s">
        <v>332</v>
      </c>
      <c r="C104" s="22">
        <v>4</v>
      </c>
      <c r="D104" s="22">
        <v>900000</v>
      </c>
      <c r="E104" s="22">
        <v>2400000</v>
      </c>
      <c r="F104" s="22">
        <v>4</v>
      </c>
      <c r="G104" s="22">
        <v>1100000</v>
      </c>
      <c r="H104" s="22">
        <v>2933</v>
      </c>
    </row>
    <row r="105" spans="2:8" ht="15">
      <c r="B105" s="13" t="s">
        <v>333</v>
      </c>
      <c r="C105" s="22">
        <v>4</v>
      </c>
      <c r="D105" s="22">
        <v>900000</v>
      </c>
      <c r="E105" s="22">
        <v>1200000</v>
      </c>
      <c r="F105" s="22">
        <v>4</v>
      </c>
      <c r="G105" s="22">
        <v>970000</v>
      </c>
      <c r="H105" s="22">
        <v>1293</v>
      </c>
    </row>
    <row r="106" spans="1:8" ht="15">
      <c r="A106" s="13" t="s">
        <v>213</v>
      </c>
      <c r="B106" s="13" t="s">
        <v>85</v>
      </c>
      <c r="C106" s="22">
        <v>25</v>
      </c>
      <c r="D106" s="22">
        <v>9400</v>
      </c>
      <c r="E106" s="22">
        <v>235000</v>
      </c>
      <c r="F106" s="22">
        <v>25</v>
      </c>
      <c r="G106" s="22">
        <v>9400</v>
      </c>
      <c r="H106" s="22">
        <v>235</v>
      </c>
    </row>
    <row r="107" spans="1:8" ht="15">
      <c r="A107" s="173" t="s">
        <v>134</v>
      </c>
      <c r="B107" s="173"/>
      <c r="C107" s="75"/>
      <c r="D107" s="75"/>
      <c r="E107" s="59">
        <f>SUM(E104:E106)</f>
        <v>3835000</v>
      </c>
      <c r="F107" s="59"/>
      <c r="G107" s="59"/>
      <c r="H107" s="59">
        <f>SUM(H104:H106)</f>
        <v>4461</v>
      </c>
    </row>
    <row r="108" spans="1:8" ht="15">
      <c r="A108" s="74"/>
      <c r="B108" s="74"/>
      <c r="C108" s="75"/>
      <c r="D108" s="75"/>
      <c r="E108" s="59"/>
      <c r="F108" s="22"/>
      <c r="G108" s="22"/>
      <c r="H108" s="22"/>
    </row>
    <row r="109" spans="1:8" ht="15">
      <c r="A109" s="19" t="s">
        <v>60</v>
      </c>
      <c r="B109" s="19"/>
      <c r="C109" s="23"/>
      <c r="D109" s="23"/>
      <c r="E109" s="23">
        <f>E102+E107</f>
        <v>519114828</v>
      </c>
      <c r="F109" s="23"/>
      <c r="G109" s="23"/>
      <c r="H109" s="23">
        <f>H102+H107</f>
        <v>789566</v>
      </c>
    </row>
    <row r="110" spans="1:5" ht="15">
      <c r="A110" s="19"/>
      <c r="B110" s="19"/>
      <c r="C110" s="23"/>
      <c r="D110" s="23"/>
      <c r="E110" s="23"/>
    </row>
    <row r="112" spans="1:2" ht="15">
      <c r="A112" s="13" t="s">
        <v>89</v>
      </c>
      <c r="B112" s="13" t="s">
        <v>334</v>
      </c>
    </row>
    <row r="113" ht="15">
      <c r="B113" s="13" t="s">
        <v>335</v>
      </c>
    </row>
    <row r="116" spans="1:8" ht="15">
      <c r="A116" s="13" t="s">
        <v>378</v>
      </c>
      <c r="B116" s="13" t="s">
        <v>6</v>
      </c>
      <c r="F116" s="22">
        <v>4955</v>
      </c>
      <c r="G116" s="22">
        <v>515</v>
      </c>
      <c r="H116" s="22">
        <v>2552</v>
      </c>
    </row>
    <row r="117" spans="1:8" ht="15">
      <c r="A117" s="13" t="s">
        <v>8</v>
      </c>
      <c r="B117" s="13" t="s">
        <v>9</v>
      </c>
      <c r="F117" s="22">
        <v>4955</v>
      </c>
      <c r="G117" s="22">
        <v>1061</v>
      </c>
      <c r="H117" s="22">
        <v>5257</v>
      </c>
    </row>
    <row r="118" spans="1:8" ht="15">
      <c r="A118" s="13" t="s">
        <v>10</v>
      </c>
      <c r="B118" s="13" t="s">
        <v>13</v>
      </c>
      <c r="F118" s="22">
        <v>1</v>
      </c>
      <c r="G118" s="22">
        <v>384000</v>
      </c>
      <c r="H118" s="22">
        <v>256</v>
      </c>
    </row>
    <row r="119" spans="1:8" ht="15">
      <c r="A119" s="13" t="s">
        <v>11</v>
      </c>
      <c r="B119" s="13" t="s">
        <v>12</v>
      </c>
      <c r="F119" s="22">
        <v>1</v>
      </c>
      <c r="G119" s="22">
        <v>364800</v>
      </c>
      <c r="H119" s="22">
        <v>122</v>
      </c>
    </row>
    <row r="120" spans="1:8" ht="15">
      <c r="A120" s="13" t="s">
        <v>133</v>
      </c>
      <c r="B120" s="13" t="s">
        <v>14</v>
      </c>
      <c r="F120" s="22">
        <v>89</v>
      </c>
      <c r="G120" s="22">
        <v>11700</v>
      </c>
      <c r="H120" s="22">
        <v>694</v>
      </c>
    </row>
    <row r="121" spans="1:8" ht="15">
      <c r="A121" s="13" t="s">
        <v>133</v>
      </c>
      <c r="B121" s="13" t="s">
        <v>15</v>
      </c>
      <c r="F121" s="22">
        <v>91</v>
      </c>
      <c r="G121" s="22">
        <v>11700</v>
      </c>
      <c r="H121" s="22">
        <v>355</v>
      </c>
    </row>
    <row r="123" spans="1:8" s="107" customFormat="1" ht="15">
      <c r="A123" s="107" t="s">
        <v>60</v>
      </c>
      <c r="H123" s="108">
        <f>SUM(H109:H122)</f>
        <v>798802</v>
      </c>
    </row>
  </sheetData>
  <mergeCells count="27">
    <mergeCell ref="C1:H1"/>
    <mergeCell ref="A107:B107"/>
    <mergeCell ref="A2:E2"/>
    <mergeCell ref="A3:E3"/>
    <mergeCell ref="A5:A6"/>
    <mergeCell ref="B5:B6"/>
    <mergeCell ref="C5:E5"/>
    <mergeCell ref="A102:B102"/>
    <mergeCell ref="G31:G32"/>
    <mergeCell ref="H31:H32"/>
    <mergeCell ref="F40:F41"/>
    <mergeCell ref="G40:G41"/>
    <mergeCell ref="H40:H41"/>
    <mergeCell ref="F96:F97"/>
    <mergeCell ref="G96:G97"/>
    <mergeCell ref="H96:H97"/>
    <mergeCell ref="F74:F78"/>
    <mergeCell ref="F5:H5"/>
    <mergeCell ref="G74:G78"/>
    <mergeCell ref="H74:H78"/>
    <mergeCell ref="F79:F81"/>
    <mergeCell ref="G79:G81"/>
    <mergeCell ref="H79:H81"/>
    <mergeCell ref="F44:F45"/>
    <mergeCell ref="G44:G45"/>
    <mergeCell ref="H44:H45"/>
    <mergeCell ref="F31:F3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23"/>
  <sheetViews>
    <sheetView workbookViewId="0" topLeftCell="A1">
      <selection activeCell="F9" sqref="F9"/>
    </sheetView>
  </sheetViews>
  <sheetFormatPr defaultColWidth="9.140625" defaultRowHeight="12.75"/>
  <cols>
    <col min="1" max="1" width="24.00390625" style="1" customWidth="1"/>
    <col min="2" max="2" width="18.140625" style="1" customWidth="1"/>
    <col min="3" max="6" width="10.8515625" style="1" customWidth="1"/>
    <col min="7" max="16384" width="9.140625" style="1" customWidth="1"/>
  </cols>
  <sheetData>
    <row r="1" spans="5:6" ht="15.75">
      <c r="E1" s="159" t="s">
        <v>18</v>
      </c>
      <c r="F1" s="159"/>
    </row>
    <row r="3" spans="1:6" ht="15" customHeight="1">
      <c r="A3" s="179" t="s">
        <v>44</v>
      </c>
      <c r="B3" s="179"/>
      <c r="C3" s="179"/>
      <c r="D3" s="179"/>
      <c r="E3" s="179"/>
      <c r="F3" s="179"/>
    </row>
    <row r="4" spans="1:6" ht="15" customHeight="1">
      <c r="A4" s="179" t="s">
        <v>390</v>
      </c>
      <c r="B4" s="179"/>
      <c r="C4" s="179"/>
      <c r="D4" s="179"/>
      <c r="E4" s="179"/>
      <c r="F4" s="179"/>
    </row>
    <row r="5" spans="1:6" ht="15" customHeight="1">
      <c r="A5" s="179" t="s">
        <v>135</v>
      </c>
      <c r="B5" s="179"/>
      <c r="C5" s="179"/>
      <c r="D5" s="179"/>
      <c r="E5" s="179"/>
      <c r="F5" s="179"/>
    </row>
    <row r="6" spans="1:6" ht="15" customHeight="1">
      <c r="A6" s="179" t="s">
        <v>45</v>
      </c>
      <c r="B6" s="179"/>
      <c r="C6" s="179"/>
      <c r="D6" s="179"/>
      <c r="E6" s="179"/>
      <c r="F6" s="179"/>
    </row>
    <row r="7" spans="1:6" ht="15" customHeight="1">
      <c r="A7" s="3"/>
      <c r="B7" s="3"/>
      <c r="C7" s="3"/>
      <c r="D7" s="3"/>
      <c r="E7" s="3"/>
      <c r="F7" s="3"/>
    </row>
    <row r="8" spans="5:6" ht="34.5" customHeight="1">
      <c r="E8" s="4"/>
      <c r="F8" s="4"/>
    </row>
    <row r="9" spans="1:6" ht="37.5" customHeight="1">
      <c r="A9" s="5" t="s">
        <v>46</v>
      </c>
      <c r="B9" s="45" t="s">
        <v>385</v>
      </c>
      <c r="C9" s="6" t="s">
        <v>387</v>
      </c>
      <c r="D9" s="6" t="s">
        <v>388</v>
      </c>
      <c r="E9" s="6" t="s">
        <v>389</v>
      </c>
      <c r="F9" s="6" t="s">
        <v>405</v>
      </c>
    </row>
    <row r="10" spans="2:6" ht="34.5" customHeight="1">
      <c r="B10" s="7"/>
      <c r="C10" s="3"/>
      <c r="D10" s="3"/>
      <c r="E10" s="3"/>
      <c r="F10" s="7"/>
    </row>
    <row r="11" spans="1:6" ht="30" customHeight="1">
      <c r="A11" s="1" t="s">
        <v>47</v>
      </c>
      <c r="B11" s="1" t="s">
        <v>197</v>
      </c>
      <c r="C11" s="8">
        <v>161342</v>
      </c>
      <c r="D11" s="8">
        <v>165000</v>
      </c>
      <c r="E11" s="8">
        <v>150520</v>
      </c>
      <c r="F11" s="8">
        <v>150000</v>
      </c>
    </row>
    <row r="12" spans="1:6" ht="30" customHeight="1">
      <c r="A12" s="1" t="s">
        <v>48</v>
      </c>
      <c r="B12" s="1" t="s">
        <v>386</v>
      </c>
      <c r="C12" s="8">
        <v>266519</v>
      </c>
      <c r="D12" s="8">
        <v>240000</v>
      </c>
      <c r="E12" s="46">
        <v>245000</v>
      </c>
      <c r="F12" s="46">
        <v>260000</v>
      </c>
    </row>
    <row r="13" spans="1:6" ht="30" customHeight="1">
      <c r="A13" s="1" t="s">
        <v>49</v>
      </c>
      <c r="B13" s="47">
        <v>0.02</v>
      </c>
      <c r="C13" s="9">
        <v>291918</v>
      </c>
      <c r="D13" s="9">
        <v>270000</v>
      </c>
      <c r="E13" s="9">
        <v>290000</v>
      </c>
      <c r="F13" s="9">
        <v>285000</v>
      </c>
    </row>
    <row r="14" spans="1:6" ht="30" customHeight="1">
      <c r="A14" s="7" t="s">
        <v>50</v>
      </c>
      <c r="B14" s="48"/>
      <c r="C14" s="10">
        <f>SUM(C11:C13)</f>
        <v>719779</v>
      </c>
      <c r="D14" s="10">
        <f>SUM(D11:D13)</f>
        <v>675000</v>
      </c>
      <c r="E14" s="10">
        <f>SUM(E11:E13)</f>
        <v>685520</v>
      </c>
      <c r="F14" s="10">
        <f>SUM(F11:F13)</f>
        <v>695000</v>
      </c>
    </row>
    <row r="15" spans="1:6" ht="30" customHeight="1">
      <c r="A15" s="1" t="s">
        <v>136</v>
      </c>
      <c r="B15" s="48"/>
      <c r="C15" s="9">
        <v>2360</v>
      </c>
      <c r="D15" s="9">
        <v>1400</v>
      </c>
      <c r="E15" s="9">
        <v>4000</v>
      </c>
      <c r="F15" s="9">
        <v>3000</v>
      </c>
    </row>
    <row r="16" spans="1:6" ht="92.25" customHeight="1">
      <c r="A16" s="54" t="s">
        <v>51</v>
      </c>
      <c r="B16" s="31" t="s">
        <v>43</v>
      </c>
      <c r="C16" s="9">
        <v>37190</v>
      </c>
      <c r="D16" s="9">
        <v>36000</v>
      </c>
      <c r="E16" s="9">
        <v>36000</v>
      </c>
      <c r="F16" s="9">
        <v>40000</v>
      </c>
    </row>
    <row r="17" spans="1:6" ht="30" customHeight="1">
      <c r="A17" s="1" t="s">
        <v>198</v>
      </c>
      <c r="C17" s="8">
        <v>0</v>
      </c>
      <c r="D17" s="8">
        <v>0</v>
      </c>
      <c r="E17" s="8">
        <v>78</v>
      </c>
      <c r="F17" s="8">
        <v>0</v>
      </c>
    </row>
    <row r="18" spans="1:6" ht="30" customHeight="1">
      <c r="A18" s="7" t="s">
        <v>199</v>
      </c>
      <c r="C18" s="11">
        <f>SUM(C14:C17)</f>
        <v>759329</v>
      </c>
      <c r="D18" s="11">
        <f>SUM(D14:D17)</f>
        <v>712400</v>
      </c>
      <c r="E18" s="11">
        <f>SUM(E14:E17)</f>
        <v>725598</v>
      </c>
      <c r="F18" s="11">
        <f>SUM(F14:F17)</f>
        <v>738000</v>
      </c>
    </row>
    <row r="19" ht="30" customHeight="1"/>
    <row r="20" ht="30" customHeight="1">
      <c r="A20" s="12"/>
    </row>
    <row r="21" spans="1:6" ht="30" customHeight="1">
      <c r="A21" s="158"/>
      <c r="B21" s="158"/>
      <c r="C21" s="158"/>
      <c r="D21" s="158"/>
      <c r="E21" s="158"/>
      <c r="F21" s="158"/>
    </row>
    <row r="22" spans="1:6" ht="30" customHeight="1">
      <c r="A22" s="158"/>
      <c r="B22" s="158"/>
      <c r="C22" s="158"/>
      <c r="D22" s="158"/>
      <c r="E22" s="158"/>
      <c r="F22" s="158"/>
    </row>
    <row r="23" spans="1:6" ht="15.75">
      <c r="A23" s="7"/>
      <c r="B23" s="7"/>
      <c r="C23" s="7"/>
      <c r="D23" s="7"/>
      <c r="E23" s="7"/>
      <c r="F23" s="7"/>
    </row>
  </sheetData>
  <mergeCells count="7">
    <mergeCell ref="A6:F6"/>
    <mergeCell ref="A21:F21"/>
    <mergeCell ref="A22:F22"/>
    <mergeCell ref="E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12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9.57421875" style="0" customWidth="1"/>
    <col min="5" max="5" width="9.8515625" style="0" customWidth="1"/>
    <col min="10" max="10" width="10.140625" style="0" bestFit="1" customWidth="1"/>
  </cols>
  <sheetData>
    <row r="1" spans="2:6" ht="15.75">
      <c r="B1" s="159" t="s">
        <v>109</v>
      </c>
      <c r="C1" s="159"/>
      <c r="D1" s="159"/>
      <c r="E1" s="159"/>
      <c r="F1" s="159"/>
    </row>
    <row r="2" spans="1:6" ht="15.75">
      <c r="A2" s="179" t="s">
        <v>52</v>
      </c>
      <c r="B2" s="179"/>
      <c r="C2" s="179"/>
      <c r="D2" s="179"/>
      <c r="E2" s="179"/>
      <c r="F2" s="179"/>
    </row>
    <row r="3" spans="1:6" ht="15.75">
      <c r="A3" s="179" t="s">
        <v>445</v>
      </c>
      <c r="B3" s="179"/>
      <c r="C3" s="179"/>
      <c r="D3" s="179"/>
      <c r="E3" s="179"/>
      <c r="F3" s="179"/>
    </row>
    <row r="4" spans="1:6" ht="15.75">
      <c r="A4" s="179" t="s">
        <v>446</v>
      </c>
      <c r="B4" s="179"/>
      <c r="C4" s="179"/>
      <c r="D4" s="179"/>
      <c r="E4" s="179"/>
      <c r="F4" s="179"/>
    </row>
    <row r="5" spans="1:6" ht="15.75">
      <c r="A5" s="160" t="s">
        <v>45</v>
      </c>
      <c r="B5" s="160"/>
      <c r="C5" s="160"/>
      <c r="D5" s="160"/>
      <c r="E5" s="160"/>
      <c r="F5" s="160"/>
    </row>
    <row r="6" spans="2:3" ht="9" customHeight="1">
      <c r="B6" s="125"/>
      <c r="C6" s="125"/>
    </row>
    <row r="7" spans="1:6" ht="26.25" customHeight="1">
      <c r="A7" s="126" t="s">
        <v>240</v>
      </c>
      <c r="B7" s="5" t="s">
        <v>46</v>
      </c>
      <c r="C7" s="6" t="s">
        <v>402</v>
      </c>
      <c r="D7" s="6" t="s">
        <v>404</v>
      </c>
      <c r="E7" s="6" t="s">
        <v>447</v>
      </c>
      <c r="F7" s="6" t="s">
        <v>427</v>
      </c>
    </row>
    <row r="8" spans="2:3" ht="11.25" customHeight="1">
      <c r="B8" s="119"/>
      <c r="C8" s="17"/>
    </row>
    <row r="9" spans="2:5" ht="15.75">
      <c r="B9" s="127" t="s">
        <v>448</v>
      </c>
      <c r="C9" s="119"/>
      <c r="D9" s="1"/>
      <c r="E9" s="1"/>
    </row>
    <row r="10" spans="1:5" ht="15.75">
      <c r="A10" s="1" t="s">
        <v>91</v>
      </c>
      <c r="B10" s="121" t="s">
        <v>449</v>
      </c>
      <c r="C10" s="119"/>
      <c r="D10" s="8"/>
      <c r="E10" s="1"/>
    </row>
    <row r="11" spans="1:6" ht="15.75">
      <c r="A11" s="1" t="s">
        <v>92</v>
      </c>
      <c r="B11" s="128" t="s">
        <v>450</v>
      </c>
      <c r="C11" s="129">
        <v>796777</v>
      </c>
      <c r="D11" s="8">
        <v>615255</v>
      </c>
      <c r="E11" s="8">
        <v>796777</v>
      </c>
      <c r="F11" s="8">
        <v>515262</v>
      </c>
    </row>
    <row r="12" spans="1:6" ht="15.75">
      <c r="A12" s="1" t="s">
        <v>93</v>
      </c>
      <c r="B12" s="128" t="s">
        <v>451</v>
      </c>
      <c r="C12" s="129"/>
      <c r="D12" s="77"/>
      <c r="E12" s="8"/>
      <c r="F12" s="8"/>
    </row>
    <row r="13" spans="1:6" ht="15.75">
      <c r="A13" s="1" t="s">
        <v>94</v>
      </c>
      <c r="B13" s="128" t="s">
        <v>452</v>
      </c>
      <c r="C13" s="130">
        <f>SUM(C14:C16)</f>
        <v>5186</v>
      </c>
      <c r="D13" s="130">
        <f>SUM(D14:D16)</f>
        <v>3995</v>
      </c>
      <c r="E13" s="130">
        <f>SUM(E14:E16)</f>
        <v>5186</v>
      </c>
      <c r="F13" s="130">
        <f>SUM(F14:F16)</f>
        <v>3600</v>
      </c>
    </row>
    <row r="14" spans="1:6" ht="15.75">
      <c r="A14" s="1" t="s">
        <v>95</v>
      </c>
      <c r="B14" s="128" t="s">
        <v>453</v>
      </c>
      <c r="C14" s="129">
        <v>1306</v>
      </c>
      <c r="D14" s="8">
        <v>801</v>
      </c>
      <c r="E14" s="8">
        <v>1049</v>
      </c>
      <c r="F14" s="8"/>
    </row>
    <row r="15" spans="1:6" ht="15.75">
      <c r="A15" s="1" t="s">
        <v>96</v>
      </c>
      <c r="B15" s="128" t="s">
        <v>454</v>
      </c>
      <c r="C15" s="129">
        <v>3880</v>
      </c>
      <c r="D15" s="8">
        <v>2995</v>
      </c>
      <c r="E15" s="8">
        <v>3880</v>
      </c>
      <c r="F15" s="8">
        <v>3600</v>
      </c>
    </row>
    <row r="16" spans="1:6" ht="15.75">
      <c r="A16" s="1" t="s">
        <v>97</v>
      </c>
      <c r="B16" s="128" t="s">
        <v>455</v>
      </c>
      <c r="C16" s="129"/>
      <c r="D16" s="8">
        <v>199</v>
      </c>
      <c r="E16" s="8">
        <v>257</v>
      </c>
      <c r="F16" s="8"/>
    </row>
    <row r="17" spans="1:6" ht="15.75">
      <c r="A17" s="1" t="s">
        <v>98</v>
      </c>
      <c r="B17" s="131" t="s">
        <v>609</v>
      </c>
      <c r="C17" s="130">
        <f>SUM(C18:C24)</f>
        <v>15173</v>
      </c>
      <c r="D17" s="130">
        <f>SUM(D18:D24)</f>
        <v>12099</v>
      </c>
      <c r="E17" s="130">
        <f>SUM(E18:E24)</f>
        <v>17061</v>
      </c>
      <c r="F17" s="130">
        <f>SUM(F18:F24)</f>
        <v>19268</v>
      </c>
    </row>
    <row r="18" spans="1:6" ht="15.75">
      <c r="A18" s="1" t="s">
        <v>99</v>
      </c>
      <c r="B18" s="128" t="s">
        <v>456</v>
      </c>
      <c r="C18" s="129">
        <v>235</v>
      </c>
      <c r="D18" s="8">
        <v>176</v>
      </c>
      <c r="E18" s="8">
        <v>235</v>
      </c>
      <c r="F18" s="8">
        <v>235</v>
      </c>
    </row>
    <row r="19" spans="1:6" ht="15.75">
      <c r="A19" s="1" t="s">
        <v>100</v>
      </c>
      <c r="B19" s="128" t="s">
        <v>457</v>
      </c>
      <c r="C19" s="129">
        <v>3240</v>
      </c>
      <c r="D19" s="8">
        <v>1940</v>
      </c>
      <c r="E19" s="8">
        <v>3240</v>
      </c>
      <c r="F19" s="8">
        <v>1944</v>
      </c>
    </row>
    <row r="20" spans="1:6" ht="15.75">
      <c r="A20" s="1" t="s">
        <v>101</v>
      </c>
      <c r="B20" s="147" t="s">
        <v>610</v>
      </c>
      <c r="C20" s="129">
        <v>8206</v>
      </c>
      <c r="D20" s="8">
        <v>4982</v>
      </c>
      <c r="E20" s="8">
        <v>8206</v>
      </c>
      <c r="F20" s="8">
        <v>6425</v>
      </c>
    </row>
    <row r="21" spans="1:6" ht="15.75">
      <c r="A21" s="1" t="s">
        <v>102</v>
      </c>
      <c r="B21" s="128" t="s">
        <v>458</v>
      </c>
      <c r="C21" s="129">
        <v>450</v>
      </c>
      <c r="D21" s="8">
        <v>401</v>
      </c>
      <c r="E21" s="8">
        <v>450</v>
      </c>
      <c r="F21" s="8">
        <v>648</v>
      </c>
    </row>
    <row r="22" spans="1:6" ht="15.75">
      <c r="A22" s="1" t="s">
        <v>103</v>
      </c>
      <c r="B22" s="128" t="s">
        <v>459</v>
      </c>
      <c r="C22" s="129">
        <v>580</v>
      </c>
      <c r="D22" s="8">
        <v>250</v>
      </c>
      <c r="E22" s="8">
        <v>580</v>
      </c>
      <c r="F22" s="8">
        <v>440</v>
      </c>
    </row>
    <row r="23" spans="1:6" ht="15.75">
      <c r="A23" s="1" t="s">
        <v>104</v>
      </c>
      <c r="B23" s="128" t="s">
        <v>460</v>
      </c>
      <c r="C23" s="129"/>
      <c r="D23" s="8">
        <v>1396</v>
      </c>
      <c r="E23" s="8">
        <v>1396</v>
      </c>
      <c r="F23" s="8"/>
    </row>
    <row r="24" spans="1:6" ht="15.75">
      <c r="A24" s="1" t="s">
        <v>105</v>
      </c>
      <c r="B24" s="132" t="s">
        <v>461</v>
      </c>
      <c r="C24" s="129">
        <v>2462</v>
      </c>
      <c r="D24" s="8">
        <v>2954</v>
      </c>
      <c r="E24" s="8">
        <v>2954</v>
      </c>
      <c r="F24" s="8">
        <v>9576</v>
      </c>
    </row>
    <row r="25" spans="1:6" ht="15.75">
      <c r="A25" s="1" t="s">
        <v>233</v>
      </c>
      <c r="B25" s="131" t="s">
        <v>462</v>
      </c>
      <c r="C25" s="130">
        <f>C17+C13</f>
        <v>20359</v>
      </c>
      <c r="D25" s="130">
        <f>D17+D13</f>
        <v>16094</v>
      </c>
      <c r="E25" s="130">
        <f>E17+E13</f>
        <v>22247</v>
      </c>
      <c r="F25" s="130">
        <f>F17+F13</f>
        <v>22868</v>
      </c>
    </row>
    <row r="26" spans="1:6" ht="15.75">
      <c r="A26" s="1" t="s">
        <v>234</v>
      </c>
      <c r="B26" s="128" t="s">
        <v>463</v>
      </c>
      <c r="C26" s="130"/>
      <c r="D26" s="129">
        <f>SUM(D27:D34)</f>
        <v>29401</v>
      </c>
      <c r="E26" s="129">
        <f>SUM(E27:E34)</f>
        <v>23063</v>
      </c>
      <c r="F26" s="129">
        <f>SUM(F27:F34)</f>
        <v>9614</v>
      </c>
    </row>
    <row r="27" spans="1:6" ht="15.75">
      <c r="A27" s="1" t="s">
        <v>235</v>
      </c>
      <c r="B27" s="128" t="s">
        <v>464</v>
      </c>
      <c r="C27" s="130"/>
      <c r="D27" s="8">
        <v>25930</v>
      </c>
      <c r="E27" s="8">
        <v>17708</v>
      </c>
      <c r="F27" s="8"/>
    </row>
    <row r="28" spans="1:6" ht="15.75">
      <c r="A28" s="1" t="s">
        <v>236</v>
      </c>
      <c r="B28" s="128" t="s">
        <v>465</v>
      </c>
      <c r="C28" s="130" t="s">
        <v>466</v>
      </c>
      <c r="D28" s="8">
        <v>845</v>
      </c>
      <c r="E28" s="8">
        <v>845</v>
      </c>
      <c r="F28" s="8"/>
    </row>
    <row r="29" spans="1:6" ht="15.75">
      <c r="A29" s="1" t="s">
        <v>241</v>
      </c>
      <c r="B29" s="128" t="s">
        <v>467</v>
      </c>
      <c r="C29" s="130"/>
      <c r="D29" s="8">
        <v>892</v>
      </c>
      <c r="E29" s="8">
        <v>2598</v>
      </c>
      <c r="F29" s="8">
        <v>9614</v>
      </c>
    </row>
    <row r="30" spans="1:6" ht="15.75">
      <c r="A30" s="1" t="s">
        <v>242</v>
      </c>
      <c r="B30" s="128" t="s">
        <v>468</v>
      </c>
      <c r="C30" s="130"/>
      <c r="D30" s="8">
        <v>180</v>
      </c>
      <c r="E30" s="8">
        <v>180</v>
      </c>
      <c r="F30" s="8"/>
    </row>
    <row r="31" spans="1:6" ht="15.75">
      <c r="A31" s="1" t="s">
        <v>243</v>
      </c>
      <c r="B31" s="128" t="s">
        <v>469</v>
      </c>
      <c r="C31" s="130"/>
      <c r="D31" s="8">
        <v>478</v>
      </c>
      <c r="E31" s="8">
        <v>478</v>
      </c>
      <c r="F31" s="8"/>
    </row>
    <row r="32" spans="1:6" ht="15.75">
      <c r="A32" s="1" t="s">
        <v>244</v>
      </c>
      <c r="B32" s="128" t="s">
        <v>470</v>
      </c>
      <c r="C32" s="130"/>
      <c r="D32" s="8">
        <v>413</v>
      </c>
      <c r="E32" s="8">
        <v>591</v>
      </c>
      <c r="F32" s="8"/>
    </row>
    <row r="33" spans="1:6" ht="15.75">
      <c r="A33" s="1" t="s">
        <v>471</v>
      </c>
      <c r="B33" s="128" t="s">
        <v>472</v>
      </c>
      <c r="C33" s="130"/>
      <c r="D33" s="8">
        <v>488</v>
      </c>
      <c r="E33" s="8">
        <v>488</v>
      </c>
      <c r="F33" s="8"/>
    </row>
    <row r="34" spans="1:6" ht="15.75">
      <c r="A34" s="1" t="s">
        <v>473</v>
      </c>
      <c r="B34" s="128" t="s">
        <v>474</v>
      </c>
      <c r="C34" s="130"/>
      <c r="D34" s="8">
        <v>175</v>
      </c>
      <c r="E34" s="8">
        <v>175</v>
      </c>
      <c r="F34" s="8"/>
    </row>
    <row r="35" spans="1:6" ht="15.75">
      <c r="A35" s="1" t="s">
        <v>475</v>
      </c>
      <c r="B35" s="121" t="s">
        <v>476</v>
      </c>
      <c r="C35" s="133">
        <f>C11+C25+C26</f>
        <v>817136</v>
      </c>
      <c r="D35" s="133">
        <f>D11+D25+D26</f>
        <v>660750</v>
      </c>
      <c r="E35" s="133">
        <f>E11+E25+E26</f>
        <v>842087</v>
      </c>
      <c r="F35" s="133">
        <f>F11+F25+F26</f>
        <v>547744</v>
      </c>
    </row>
    <row r="36" spans="2:6" ht="15.75">
      <c r="B36" s="134"/>
      <c r="C36" s="133"/>
      <c r="D36" s="133"/>
      <c r="E36" s="133"/>
      <c r="F36" s="11"/>
    </row>
    <row r="37" spans="1:6" ht="15.75">
      <c r="A37" s="1" t="s">
        <v>245</v>
      </c>
      <c r="B37" s="121" t="s">
        <v>477</v>
      </c>
      <c r="C37" s="133"/>
      <c r="D37" s="8"/>
      <c r="E37" s="8"/>
      <c r="F37" s="8"/>
    </row>
    <row r="38" spans="1:6" ht="15.75">
      <c r="A38" s="1" t="s">
        <v>246</v>
      </c>
      <c r="B38" s="135" t="s">
        <v>478</v>
      </c>
      <c r="C38" s="136">
        <v>45000</v>
      </c>
      <c r="D38" s="8"/>
      <c r="E38" s="8"/>
      <c r="F38" s="8">
        <v>0</v>
      </c>
    </row>
    <row r="39" spans="1:6" ht="15.75">
      <c r="A39" s="1" t="s">
        <v>247</v>
      </c>
      <c r="B39" s="135" t="s">
        <v>479</v>
      </c>
      <c r="C39" s="136">
        <v>2955</v>
      </c>
      <c r="D39" s="77"/>
      <c r="E39" s="8"/>
      <c r="F39" s="8">
        <v>0</v>
      </c>
    </row>
    <row r="40" spans="1:6" ht="15.75">
      <c r="A40" s="1" t="s">
        <v>248</v>
      </c>
      <c r="B40" s="135" t="s">
        <v>480</v>
      </c>
      <c r="C40" s="8"/>
      <c r="D40" s="8">
        <v>1112</v>
      </c>
      <c r="E40" s="8">
        <v>1112</v>
      </c>
      <c r="F40" s="8">
        <v>2000</v>
      </c>
    </row>
    <row r="41" spans="1:6" ht="15.75">
      <c r="A41" s="1" t="s">
        <v>249</v>
      </c>
      <c r="B41" s="135" t="s">
        <v>611</v>
      </c>
      <c r="C41" s="137">
        <f>SUM(C42:C47)</f>
        <v>420</v>
      </c>
      <c r="D41" s="137">
        <f>SUM(D42:D47)</f>
        <v>7162</v>
      </c>
      <c r="E41" s="137">
        <f>SUM(E42:E47)</f>
        <v>8309</v>
      </c>
      <c r="F41" s="137">
        <f>SUM(F42:F47)</f>
        <v>294</v>
      </c>
    </row>
    <row r="42" spans="1:6" ht="15.75">
      <c r="A42" s="1" t="s">
        <v>481</v>
      </c>
      <c r="B42" s="135" t="s">
        <v>482</v>
      </c>
      <c r="C42" s="8"/>
      <c r="D42" s="8">
        <v>80</v>
      </c>
      <c r="E42" s="8">
        <v>80</v>
      </c>
      <c r="F42" s="8"/>
    </row>
    <row r="43" spans="1:6" ht="15.75">
      <c r="A43" s="1" t="s">
        <v>250</v>
      </c>
      <c r="B43" s="135" t="s">
        <v>483</v>
      </c>
      <c r="C43" s="8"/>
      <c r="D43" s="8">
        <v>140</v>
      </c>
      <c r="E43" s="8">
        <v>140</v>
      </c>
      <c r="F43" s="8"/>
    </row>
    <row r="44" spans="1:6" ht="15.75">
      <c r="A44" s="1" t="s">
        <v>484</v>
      </c>
      <c r="B44" s="135" t="s">
        <v>485</v>
      </c>
      <c r="C44" s="8"/>
      <c r="D44" s="8">
        <v>1140</v>
      </c>
      <c r="E44" s="8">
        <v>1140</v>
      </c>
      <c r="F44" s="8"/>
    </row>
    <row r="45" spans="1:6" ht="15.75">
      <c r="A45" s="1" t="s">
        <v>486</v>
      </c>
      <c r="B45" s="135" t="s">
        <v>612</v>
      </c>
      <c r="C45" s="8"/>
      <c r="D45" s="8">
        <v>5529</v>
      </c>
      <c r="E45" s="8">
        <v>5529</v>
      </c>
      <c r="F45" s="8"/>
    </row>
    <row r="46" spans="1:6" ht="15.75">
      <c r="A46" s="1" t="s">
        <v>487</v>
      </c>
      <c r="B46" s="1" t="s">
        <v>488</v>
      </c>
      <c r="C46" s="8">
        <v>420</v>
      </c>
      <c r="D46" s="8">
        <v>273</v>
      </c>
      <c r="E46" s="8">
        <v>420</v>
      </c>
      <c r="F46" s="8">
        <v>294</v>
      </c>
    </row>
    <row r="47" spans="1:6" ht="15.75">
      <c r="A47" s="1" t="s">
        <v>489</v>
      </c>
      <c r="B47" s="135" t="s">
        <v>490</v>
      </c>
      <c r="C47" s="8"/>
      <c r="D47" s="8"/>
      <c r="E47" s="8">
        <v>1000</v>
      </c>
      <c r="F47" s="8">
        <v>0</v>
      </c>
    </row>
    <row r="48" spans="1:6" ht="15.75">
      <c r="A48" s="1" t="s">
        <v>491</v>
      </c>
      <c r="B48" s="135" t="s">
        <v>613</v>
      </c>
      <c r="C48" s="8">
        <v>4137</v>
      </c>
      <c r="D48" s="8">
        <v>3103</v>
      </c>
      <c r="E48" s="8">
        <v>4137</v>
      </c>
      <c r="F48" s="8">
        <v>4228</v>
      </c>
    </row>
    <row r="49" spans="1:6" ht="15.75">
      <c r="A49" s="1" t="s">
        <v>492</v>
      </c>
      <c r="B49" s="138" t="s">
        <v>614</v>
      </c>
      <c r="C49" s="8">
        <v>294</v>
      </c>
      <c r="D49" s="8">
        <v>221</v>
      </c>
      <c r="E49" s="8">
        <v>294</v>
      </c>
      <c r="F49" s="8">
        <v>285</v>
      </c>
    </row>
    <row r="50" spans="1:6" ht="15.75">
      <c r="A50" s="1" t="s">
        <v>493</v>
      </c>
      <c r="B50" s="1" t="s">
        <v>615</v>
      </c>
      <c r="C50" s="8">
        <v>180</v>
      </c>
      <c r="D50" s="8">
        <v>64</v>
      </c>
      <c r="E50" s="8">
        <v>64</v>
      </c>
      <c r="F50" s="8">
        <v>210</v>
      </c>
    </row>
    <row r="51" spans="1:6" ht="15.75">
      <c r="A51" s="1" t="s">
        <v>494</v>
      </c>
      <c r="B51" s="1" t="s">
        <v>616</v>
      </c>
      <c r="C51" s="8">
        <v>467</v>
      </c>
      <c r="D51" s="8">
        <v>583</v>
      </c>
      <c r="E51" s="8">
        <v>583</v>
      </c>
      <c r="F51" s="8">
        <v>531</v>
      </c>
    </row>
    <row r="52" spans="1:6" ht="15.75">
      <c r="A52" s="1" t="s">
        <v>495</v>
      </c>
      <c r="B52" s="135" t="s">
        <v>496</v>
      </c>
      <c r="C52" s="139">
        <f>SUM(C53:C63)</f>
        <v>39391</v>
      </c>
      <c r="D52" s="139">
        <f>SUM(D53:D63)</f>
        <v>30357</v>
      </c>
      <c r="E52" s="139">
        <f>SUM(E53:E63)</f>
        <v>39768</v>
      </c>
      <c r="F52" s="139">
        <f>SUM(F53:F63)</f>
        <v>34290</v>
      </c>
    </row>
    <row r="53" spans="1:6" ht="15.75">
      <c r="A53" s="1" t="s">
        <v>497</v>
      </c>
      <c r="B53" s="135" t="s">
        <v>498</v>
      </c>
      <c r="C53" s="8"/>
      <c r="D53" s="8"/>
      <c r="E53" s="8"/>
      <c r="F53" s="8"/>
    </row>
    <row r="54" spans="1:6" ht="15.75">
      <c r="A54" s="1" t="s">
        <v>499</v>
      </c>
      <c r="B54" s="135" t="s">
        <v>500</v>
      </c>
      <c r="C54" s="8">
        <v>7148</v>
      </c>
      <c r="D54" s="8">
        <v>5749</v>
      </c>
      <c r="E54" s="8">
        <v>7527</v>
      </c>
      <c r="F54" s="8">
        <v>6409</v>
      </c>
    </row>
    <row r="55" spans="1:6" ht="15.75">
      <c r="A55" s="1" t="s">
        <v>501</v>
      </c>
      <c r="B55" s="135" t="s">
        <v>502</v>
      </c>
      <c r="C55" s="8">
        <v>15993</v>
      </c>
      <c r="D55" s="8">
        <v>12277</v>
      </c>
      <c r="E55" s="8">
        <v>16284</v>
      </c>
      <c r="F55" s="8">
        <v>15598</v>
      </c>
    </row>
    <row r="56" spans="1:6" ht="15.75">
      <c r="A56" s="1" t="s">
        <v>503</v>
      </c>
      <c r="B56" s="135" t="s">
        <v>504</v>
      </c>
      <c r="C56" s="8">
        <v>4312</v>
      </c>
      <c r="D56" s="8">
        <v>3213</v>
      </c>
      <c r="E56" s="8">
        <v>3923</v>
      </c>
      <c r="F56" s="8">
        <v>3620</v>
      </c>
    </row>
    <row r="57" spans="1:6" ht="15.75">
      <c r="A57" s="1" t="s">
        <v>505</v>
      </c>
      <c r="B57" s="135" t="s">
        <v>506</v>
      </c>
      <c r="C57" s="8">
        <v>440</v>
      </c>
      <c r="D57" s="8">
        <v>404</v>
      </c>
      <c r="E57" s="8">
        <v>514</v>
      </c>
      <c r="F57" s="8">
        <v>490</v>
      </c>
    </row>
    <row r="58" spans="1:6" ht="15.75">
      <c r="A58" s="1" t="s">
        <v>507</v>
      </c>
      <c r="B58" s="135" t="s">
        <v>508</v>
      </c>
      <c r="C58" s="8"/>
      <c r="D58" s="8"/>
      <c r="E58" s="8"/>
      <c r="F58" s="8"/>
    </row>
    <row r="59" spans="1:6" ht="15.75">
      <c r="A59" s="1" t="s">
        <v>509</v>
      </c>
      <c r="B59" s="135" t="s">
        <v>510</v>
      </c>
      <c r="C59" s="8">
        <v>3069</v>
      </c>
      <c r="D59" s="8">
        <v>2302</v>
      </c>
      <c r="E59" s="8">
        <v>3069</v>
      </c>
      <c r="F59" s="8">
        <v>2997</v>
      </c>
    </row>
    <row r="60" spans="1:6" ht="15.75">
      <c r="A60" s="1" t="s">
        <v>511</v>
      </c>
      <c r="B60" s="135" t="s">
        <v>512</v>
      </c>
      <c r="C60" s="8">
        <v>1350</v>
      </c>
      <c r="D60" s="8">
        <v>769</v>
      </c>
      <c r="E60" s="8">
        <v>1372</v>
      </c>
      <c r="F60" s="8">
        <v>1200</v>
      </c>
    </row>
    <row r="61" spans="1:6" ht="15.75">
      <c r="A61" s="1" t="s">
        <v>513</v>
      </c>
      <c r="B61" s="135" t="s">
        <v>514</v>
      </c>
      <c r="C61" s="8">
        <v>1872</v>
      </c>
      <c r="D61" s="8">
        <v>1738</v>
      </c>
      <c r="E61" s="8">
        <v>1872</v>
      </c>
      <c r="F61" s="8"/>
    </row>
    <row r="62" spans="1:6" ht="15.75">
      <c r="A62" s="1" t="s">
        <v>515</v>
      </c>
      <c r="B62" s="135" t="s">
        <v>516</v>
      </c>
      <c r="C62" s="8">
        <v>1667</v>
      </c>
      <c r="D62" s="8">
        <v>1250</v>
      </c>
      <c r="E62" s="8">
        <v>1667</v>
      </c>
      <c r="F62" s="8">
        <v>976</v>
      </c>
    </row>
    <row r="63" spans="1:6" ht="15.75">
      <c r="A63" s="1" t="s">
        <v>517</v>
      </c>
      <c r="B63" s="135" t="s">
        <v>518</v>
      </c>
      <c r="C63" s="8">
        <v>3540</v>
      </c>
      <c r="D63" s="8">
        <v>2655</v>
      </c>
      <c r="E63" s="8">
        <v>3540</v>
      </c>
      <c r="F63" s="8">
        <v>3000</v>
      </c>
    </row>
    <row r="64" spans="1:6" ht="15.75">
      <c r="A64" s="1" t="s">
        <v>519</v>
      </c>
      <c r="B64" s="135" t="s">
        <v>520</v>
      </c>
      <c r="C64" s="8"/>
      <c r="D64" s="8">
        <v>22400</v>
      </c>
      <c r="E64" s="8">
        <v>22400</v>
      </c>
      <c r="F64" s="8">
        <v>41600</v>
      </c>
    </row>
    <row r="65" spans="1:6" ht="15.75">
      <c r="A65" s="1" t="s">
        <v>521</v>
      </c>
      <c r="B65" s="135" t="s">
        <v>617</v>
      </c>
      <c r="C65" s="8"/>
      <c r="D65" s="8"/>
      <c r="E65" s="8">
        <v>6220</v>
      </c>
      <c r="F65" s="8">
        <v>6900</v>
      </c>
    </row>
    <row r="66" spans="1:11" ht="15.75">
      <c r="A66" s="1" t="s">
        <v>522</v>
      </c>
      <c r="B66" s="7" t="s">
        <v>523</v>
      </c>
      <c r="C66" s="11">
        <f>C38+C39+C40+C41+C48+C49+C50+C51+C52+C64+C65</f>
        <v>92844</v>
      </c>
      <c r="D66" s="11">
        <f>D38+D39+D40+D41+D48+D49+D50+D51+D52+D64+D65</f>
        <v>65002</v>
      </c>
      <c r="E66" s="11">
        <f>E38+E39+E40+E41+E48+E49+E50+E51+E52+E64+E65</f>
        <v>82887</v>
      </c>
      <c r="F66" s="11">
        <f>F38+F39+F40+F41+F48+F49+F50+F51+F52+F64+F65</f>
        <v>90338</v>
      </c>
      <c r="G66" s="11"/>
      <c r="H66" s="11"/>
      <c r="I66" s="11"/>
      <c r="J66" s="11"/>
      <c r="K66" s="8"/>
    </row>
    <row r="67" spans="1:6" ht="15.75">
      <c r="A67" s="1" t="s">
        <v>524</v>
      </c>
      <c r="B67" s="7" t="s">
        <v>525</v>
      </c>
      <c r="C67" s="11"/>
      <c r="D67" s="11">
        <v>52147</v>
      </c>
      <c r="E67" s="11">
        <v>52147</v>
      </c>
      <c r="F67" s="8"/>
    </row>
    <row r="68" spans="1:6" ht="15.75">
      <c r="A68" s="1" t="s">
        <v>526</v>
      </c>
      <c r="B68" s="157" t="s">
        <v>618</v>
      </c>
      <c r="C68" s="140">
        <v>0</v>
      </c>
      <c r="D68" s="11">
        <v>250</v>
      </c>
      <c r="E68" s="11">
        <v>250</v>
      </c>
      <c r="F68" s="8"/>
    </row>
    <row r="69" spans="1:11" ht="15.75">
      <c r="A69" s="1" t="s">
        <v>527</v>
      </c>
      <c r="B69" s="7" t="s">
        <v>528</v>
      </c>
      <c r="C69" s="11">
        <f>C35+C66+C67+C68</f>
        <v>909980</v>
      </c>
      <c r="D69" s="11">
        <f>D35+D66+D67+D68</f>
        <v>778149</v>
      </c>
      <c r="E69" s="11">
        <f>E35+E66+E67+E68</f>
        <v>977371</v>
      </c>
      <c r="F69" s="11">
        <f>F35+F66+F67+F68</f>
        <v>638082</v>
      </c>
      <c r="G69" s="11"/>
      <c r="H69" s="11"/>
      <c r="I69" s="11"/>
      <c r="J69" s="11"/>
      <c r="K69" s="8"/>
    </row>
    <row r="70" spans="2:6" ht="15.75">
      <c r="B70" s="7"/>
      <c r="C70" s="11"/>
      <c r="D70" s="77"/>
      <c r="E70" s="8"/>
      <c r="F70" s="8"/>
    </row>
    <row r="71" spans="2:6" ht="15.75">
      <c r="B71" s="57" t="s">
        <v>529</v>
      </c>
      <c r="C71" s="67"/>
      <c r="D71" s="77"/>
      <c r="E71" s="8"/>
      <c r="F71" s="8"/>
    </row>
    <row r="72" spans="1:6" ht="15.75">
      <c r="A72" s="1" t="s">
        <v>530</v>
      </c>
      <c r="B72" s="7" t="s">
        <v>531</v>
      </c>
      <c r="C72" s="67"/>
      <c r="D72" s="77"/>
      <c r="E72" s="8"/>
      <c r="F72" s="8"/>
    </row>
    <row r="73" spans="1:6" ht="15.75">
      <c r="A73" s="1" t="s">
        <v>532</v>
      </c>
      <c r="B73" s="1" t="s">
        <v>533</v>
      </c>
      <c r="C73" s="8">
        <v>58</v>
      </c>
      <c r="D73" s="8">
        <v>58</v>
      </c>
      <c r="E73" s="8">
        <v>58</v>
      </c>
      <c r="F73" s="8"/>
    </row>
    <row r="74" spans="1:6" ht="15.75">
      <c r="A74" s="1" t="s">
        <v>534</v>
      </c>
      <c r="B74" s="1" t="s">
        <v>535</v>
      </c>
      <c r="C74" s="8">
        <v>7200</v>
      </c>
      <c r="D74" s="8">
        <v>5569</v>
      </c>
      <c r="E74" s="8">
        <v>7200</v>
      </c>
      <c r="F74" s="8">
        <v>7200</v>
      </c>
    </row>
    <row r="75" spans="1:6" ht="15.75">
      <c r="A75" s="1" t="s">
        <v>536</v>
      </c>
      <c r="B75" s="1" t="s">
        <v>537</v>
      </c>
      <c r="C75" s="8">
        <v>344</v>
      </c>
      <c r="D75" s="8">
        <v>269</v>
      </c>
      <c r="E75" s="8">
        <v>442</v>
      </c>
      <c r="F75" s="8"/>
    </row>
    <row r="76" spans="1:6" ht="15.75">
      <c r="A76" s="1" t="s">
        <v>538</v>
      </c>
      <c r="B76" s="7" t="s">
        <v>539</v>
      </c>
      <c r="C76" s="11">
        <f>SUM(C73:C75)</f>
        <v>7602</v>
      </c>
      <c r="D76" s="11">
        <f>SUM(D73:D75)</f>
        <v>5896</v>
      </c>
      <c r="E76" s="11">
        <f>SUM(E73:E75)</f>
        <v>7700</v>
      </c>
      <c r="F76" s="11">
        <f>SUM(F73:F75)</f>
        <v>7200</v>
      </c>
    </row>
    <row r="77" spans="1:6" ht="15.75">
      <c r="A77" s="1"/>
      <c r="B77" s="7"/>
      <c r="C77" s="77"/>
      <c r="D77" s="8"/>
      <c r="E77" s="8"/>
      <c r="F77" s="8"/>
    </row>
    <row r="78" spans="1:6" ht="15.75">
      <c r="A78" s="1"/>
      <c r="B78" s="57" t="s">
        <v>214</v>
      </c>
      <c r="C78" s="67"/>
      <c r="D78" s="8"/>
      <c r="E78" s="8"/>
      <c r="F78" s="8"/>
    </row>
    <row r="79" spans="1:6" ht="15.75">
      <c r="A79" s="1" t="s">
        <v>540</v>
      </c>
      <c r="B79" s="7" t="s">
        <v>541</v>
      </c>
      <c r="C79" s="67"/>
      <c r="D79" s="8"/>
      <c r="E79" s="8"/>
      <c r="F79" s="8"/>
    </row>
    <row r="80" spans="1:6" ht="15.75">
      <c r="A80" s="1" t="s">
        <v>542</v>
      </c>
      <c r="B80" s="1" t="s">
        <v>543</v>
      </c>
      <c r="C80" s="77"/>
      <c r="D80" s="8">
        <v>125</v>
      </c>
      <c r="E80" s="8">
        <v>125</v>
      </c>
      <c r="F80" s="8"/>
    </row>
    <row r="81" spans="1:6" ht="15.75">
      <c r="A81" s="1" t="s">
        <v>544</v>
      </c>
      <c r="B81" s="7" t="s">
        <v>619</v>
      </c>
      <c r="C81" s="11">
        <f>SUM(C80)</f>
        <v>0</v>
      </c>
      <c r="D81" s="11">
        <f>SUM(D80)</f>
        <v>125</v>
      </c>
      <c r="E81" s="11">
        <f>SUM(E80)</f>
        <v>125</v>
      </c>
      <c r="F81" s="11">
        <f>SUM(F80)</f>
        <v>0</v>
      </c>
    </row>
    <row r="82" spans="1:6" ht="15.75">
      <c r="A82" s="1" t="s">
        <v>545</v>
      </c>
      <c r="B82" s="7" t="s">
        <v>546</v>
      </c>
      <c r="C82" s="77"/>
      <c r="D82" s="8"/>
      <c r="E82" s="8"/>
      <c r="F82" s="8"/>
    </row>
    <row r="83" spans="1:6" s="141" customFormat="1" ht="15.75">
      <c r="A83" s="1" t="s">
        <v>547</v>
      </c>
      <c r="B83" s="1" t="s">
        <v>548</v>
      </c>
      <c r="C83" s="8">
        <v>250</v>
      </c>
      <c r="D83" s="8">
        <v>250</v>
      </c>
      <c r="E83" s="8">
        <v>250</v>
      </c>
      <c r="F83" s="8"/>
    </row>
    <row r="84" spans="1:6" ht="15.75">
      <c r="A84" s="1" t="s">
        <v>549</v>
      </c>
      <c r="B84" s="1" t="s">
        <v>550</v>
      </c>
      <c r="C84" s="8">
        <v>85</v>
      </c>
      <c r="D84" s="8"/>
      <c r="E84" s="8">
        <v>85</v>
      </c>
      <c r="F84" s="8"/>
    </row>
    <row r="85" spans="1:6" ht="15.75">
      <c r="A85" s="1" t="s">
        <v>551</v>
      </c>
      <c r="B85" s="7" t="s">
        <v>552</v>
      </c>
      <c r="C85" s="11">
        <f>SUM(C83:C84)</f>
        <v>335</v>
      </c>
      <c r="D85" s="11">
        <f>SUM(D83:D84)</f>
        <v>250</v>
      </c>
      <c r="E85" s="11">
        <f>SUM(E83:E84)</f>
        <v>335</v>
      </c>
      <c r="F85" s="11">
        <f>SUM(F83:F84)</f>
        <v>0</v>
      </c>
    </row>
    <row r="86" spans="1:6" ht="15.75">
      <c r="A86" s="1" t="s">
        <v>553</v>
      </c>
      <c r="B86" s="7" t="s">
        <v>554</v>
      </c>
      <c r="C86" s="11">
        <f>C81+C85</f>
        <v>335</v>
      </c>
      <c r="D86" s="11">
        <f>D81+D85</f>
        <v>375</v>
      </c>
      <c r="E86" s="11">
        <f>E81+E85</f>
        <v>460</v>
      </c>
      <c r="F86" s="11">
        <f>F81+F85</f>
        <v>0</v>
      </c>
    </row>
    <row r="87" spans="1:6" ht="15.75">
      <c r="A87" s="1"/>
      <c r="B87" s="7"/>
      <c r="C87" s="11"/>
      <c r="D87" s="11"/>
      <c r="E87" s="8"/>
      <c r="F87" s="8"/>
    </row>
    <row r="88" spans="1:6" ht="15.75">
      <c r="A88" s="1"/>
      <c r="B88" s="57" t="s">
        <v>555</v>
      </c>
      <c r="C88" s="11"/>
      <c r="D88" s="11"/>
      <c r="E88" s="8"/>
      <c r="F88" s="8"/>
    </row>
    <row r="89" spans="1:6" ht="15.75">
      <c r="A89" s="1" t="s">
        <v>556</v>
      </c>
      <c r="B89" s="7" t="s">
        <v>541</v>
      </c>
      <c r="C89" s="11"/>
      <c r="D89" s="11"/>
      <c r="E89" s="8"/>
      <c r="F89" s="8"/>
    </row>
    <row r="90" spans="1:6" ht="15.75">
      <c r="A90" s="1" t="s">
        <v>557</v>
      </c>
      <c r="B90" s="1" t="s">
        <v>558</v>
      </c>
      <c r="C90" s="77"/>
      <c r="D90" s="8">
        <v>55</v>
      </c>
      <c r="E90" s="8">
        <v>55</v>
      </c>
      <c r="F90" s="8"/>
    </row>
    <row r="91" spans="1:6" ht="15.75">
      <c r="A91" s="1" t="s">
        <v>559</v>
      </c>
      <c r="B91" s="7" t="s">
        <v>560</v>
      </c>
      <c r="C91" s="77"/>
      <c r="D91" s="11">
        <f>SUM(D90)</f>
        <v>55</v>
      </c>
      <c r="E91" s="11">
        <f>SUM(E90)</f>
        <v>55</v>
      </c>
      <c r="F91" s="11">
        <f>SUM(F90)</f>
        <v>0</v>
      </c>
    </row>
    <row r="92" spans="1:6" ht="15.75">
      <c r="A92" s="1"/>
      <c r="B92" s="7"/>
      <c r="C92" s="77"/>
      <c r="D92" s="8"/>
      <c r="E92" s="8"/>
      <c r="F92" s="8"/>
    </row>
    <row r="93" spans="1:6" ht="15.75">
      <c r="A93" s="1"/>
      <c r="B93" s="57" t="s">
        <v>561</v>
      </c>
      <c r="C93" s="77"/>
      <c r="D93" s="8"/>
      <c r="E93" s="8"/>
      <c r="F93" s="8"/>
    </row>
    <row r="94" spans="1:6" ht="15.75">
      <c r="A94" s="1" t="s">
        <v>562</v>
      </c>
      <c r="B94" s="7" t="s">
        <v>531</v>
      </c>
      <c r="C94" s="77"/>
      <c r="D94" s="8"/>
      <c r="E94" s="8"/>
      <c r="F94" s="8"/>
    </row>
    <row r="95" spans="1:6" ht="15.75">
      <c r="A95" s="1" t="s">
        <v>563</v>
      </c>
      <c r="B95" s="7" t="s">
        <v>533</v>
      </c>
      <c r="C95" s="77"/>
      <c r="D95" s="8">
        <v>99</v>
      </c>
      <c r="E95" s="8">
        <v>99</v>
      </c>
      <c r="F95" s="8"/>
    </row>
    <row r="96" spans="1:6" ht="15.75">
      <c r="A96" s="1" t="s">
        <v>564</v>
      </c>
      <c r="B96" s="1" t="s">
        <v>565</v>
      </c>
      <c r="C96" s="8">
        <v>7800</v>
      </c>
      <c r="D96" s="8">
        <v>5880</v>
      </c>
      <c r="E96" s="8">
        <v>7751</v>
      </c>
      <c r="F96" s="8">
        <v>7800</v>
      </c>
    </row>
    <row r="97" spans="1:6" ht="15.75">
      <c r="A97" s="1" t="s">
        <v>566</v>
      </c>
      <c r="B97" s="7" t="s">
        <v>567</v>
      </c>
      <c r="C97" s="11">
        <f>SUM(C95:C96)</f>
        <v>7800</v>
      </c>
      <c r="D97" s="11">
        <f>SUM(D95:D96)</f>
        <v>5979</v>
      </c>
      <c r="E97" s="11">
        <f>SUM(E95:E96)</f>
        <v>7850</v>
      </c>
      <c r="F97" s="11">
        <f>SUM(F95:F96)</f>
        <v>7800</v>
      </c>
    </row>
    <row r="98" spans="1:6" ht="15.75">
      <c r="A98" s="1" t="s">
        <v>568</v>
      </c>
      <c r="B98" s="7" t="s">
        <v>546</v>
      </c>
      <c r="C98" s="8"/>
      <c r="D98" s="8"/>
      <c r="E98" s="8"/>
      <c r="F98" s="8"/>
    </row>
    <row r="99" spans="1:6" ht="15.75">
      <c r="A99" s="1" t="s">
        <v>569</v>
      </c>
      <c r="B99" s="1" t="s">
        <v>570</v>
      </c>
      <c r="C99" s="8"/>
      <c r="D99" s="8">
        <v>500</v>
      </c>
      <c r="E99" s="8">
        <v>500</v>
      </c>
      <c r="F99" s="8"/>
    </row>
    <row r="100" spans="1:6" ht="15.75">
      <c r="A100" s="1" t="s">
        <v>571</v>
      </c>
      <c r="B100" s="7" t="s">
        <v>572</v>
      </c>
      <c r="C100" s="11">
        <f>SUM(C99)</f>
        <v>0</v>
      </c>
      <c r="D100" s="11">
        <f>SUM(D99)</f>
        <v>500</v>
      </c>
      <c r="E100" s="11">
        <f>SUM(E99)</f>
        <v>500</v>
      </c>
      <c r="F100" s="11">
        <f>SUM(F99)</f>
        <v>0</v>
      </c>
    </row>
    <row r="101" spans="1:6" ht="15.75">
      <c r="A101" s="1" t="s">
        <v>573</v>
      </c>
      <c r="B101" s="7" t="s">
        <v>574</v>
      </c>
      <c r="C101" s="11">
        <f>C97+C100</f>
        <v>7800</v>
      </c>
      <c r="D101" s="11">
        <f>D97+D100</f>
        <v>6479</v>
      </c>
      <c r="E101" s="11">
        <f>E97+E100</f>
        <v>8350</v>
      </c>
      <c r="F101" s="11">
        <f>F97+F100</f>
        <v>7800</v>
      </c>
    </row>
    <row r="102" spans="1:6" ht="15.75">
      <c r="A102" s="1"/>
      <c r="B102" s="76"/>
      <c r="C102" s="77"/>
      <c r="D102" s="77"/>
      <c r="E102" s="8"/>
      <c r="F102" s="8"/>
    </row>
    <row r="103" spans="1:6" ht="15.75">
      <c r="A103" s="1"/>
      <c r="B103" s="57" t="s">
        <v>575</v>
      </c>
      <c r="C103" s="8"/>
      <c r="D103" s="77"/>
      <c r="E103" s="8"/>
      <c r="F103" s="8"/>
    </row>
    <row r="104" spans="1:6" ht="15.75">
      <c r="A104" s="1" t="s">
        <v>576</v>
      </c>
      <c r="B104" s="7" t="s">
        <v>577</v>
      </c>
      <c r="C104" s="8"/>
      <c r="D104" s="77"/>
      <c r="E104" s="8"/>
      <c r="F104" s="8"/>
    </row>
    <row r="105" spans="1:6" ht="15.75">
      <c r="A105" s="1" t="s">
        <v>578</v>
      </c>
      <c r="B105" s="1" t="s">
        <v>579</v>
      </c>
      <c r="C105" s="8"/>
      <c r="D105" s="8">
        <v>511</v>
      </c>
      <c r="E105" s="8">
        <v>511</v>
      </c>
      <c r="F105" s="8"/>
    </row>
    <row r="106" spans="1:6" ht="15.75">
      <c r="A106" s="1" t="s">
        <v>580</v>
      </c>
      <c r="B106" s="142" t="s">
        <v>581</v>
      </c>
      <c r="C106" s="8">
        <v>3465</v>
      </c>
      <c r="D106" s="8">
        <v>3243</v>
      </c>
      <c r="E106" s="8">
        <v>4693</v>
      </c>
      <c r="F106" s="8"/>
    </row>
    <row r="107" spans="1:6" ht="15.75">
      <c r="A107" s="1" t="s">
        <v>582</v>
      </c>
      <c r="B107" s="7" t="s">
        <v>583</v>
      </c>
      <c r="C107" s="11">
        <f>SUM(C105:C106)</f>
        <v>3465</v>
      </c>
      <c r="D107" s="11">
        <f>SUM(D105:D106)</f>
        <v>3754</v>
      </c>
      <c r="E107" s="11">
        <f>SUM(E105:E106)</f>
        <v>5204</v>
      </c>
      <c r="F107" s="11">
        <f>SUM(F105:F106)</f>
        <v>0</v>
      </c>
    </row>
    <row r="108" spans="1:6" ht="15.75">
      <c r="A108" s="1" t="s">
        <v>584</v>
      </c>
      <c r="B108" s="7" t="s">
        <v>585</v>
      </c>
      <c r="C108" s="8"/>
      <c r="D108" s="8"/>
      <c r="E108" s="8"/>
      <c r="F108" s="8"/>
    </row>
    <row r="109" spans="1:6" ht="15.75">
      <c r="A109" s="1" t="s">
        <v>586</v>
      </c>
      <c r="B109" s="1" t="s">
        <v>587</v>
      </c>
      <c r="C109" s="8"/>
      <c r="D109" s="8">
        <v>400</v>
      </c>
      <c r="E109" s="8">
        <v>400</v>
      </c>
      <c r="F109" s="8"/>
    </row>
    <row r="110" spans="1:6" ht="15.75">
      <c r="A110" s="1" t="s">
        <v>588</v>
      </c>
      <c r="B110" s="1" t="s">
        <v>589</v>
      </c>
      <c r="C110" s="8">
        <v>2140</v>
      </c>
      <c r="D110" s="8">
        <v>3190</v>
      </c>
      <c r="E110" s="8">
        <v>3190</v>
      </c>
      <c r="F110" s="8"/>
    </row>
    <row r="111" spans="1:6" ht="15.75">
      <c r="A111" s="1" t="s">
        <v>590</v>
      </c>
      <c r="B111" s="1" t="s">
        <v>591</v>
      </c>
      <c r="C111" s="8"/>
      <c r="D111" s="8">
        <v>300</v>
      </c>
      <c r="E111" s="8">
        <v>300</v>
      </c>
      <c r="F111" s="8"/>
    </row>
    <row r="112" spans="1:6" ht="15.75">
      <c r="A112" s="1" t="s">
        <v>592</v>
      </c>
      <c r="B112" s="7" t="s">
        <v>572</v>
      </c>
      <c r="C112" s="11">
        <f>SUM(C109:C111)</f>
        <v>2140</v>
      </c>
      <c r="D112" s="11">
        <f>SUM(D109:D111)</f>
        <v>3890</v>
      </c>
      <c r="E112" s="11">
        <f>SUM(E109:E111)</f>
        <v>3890</v>
      </c>
      <c r="F112" s="11">
        <f>SUM(F109:F111)</f>
        <v>0</v>
      </c>
    </row>
    <row r="113" spans="1:6" ht="15.75">
      <c r="A113" s="1" t="s">
        <v>593</v>
      </c>
      <c r="B113" s="7" t="s">
        <v>594</v>
      </c>
      <c r="C113" s="11">
        <f>C107+C112</f>
        <v>5605</v>
      </c>
      <c r="D113" s="11">
        <f>D107+D112</f>
        <v>7644</v>
      </c>
      <c r="E113" s="11">
        <f>E107+E112</f>
        <v>9094</v>
      </c>
      <c r="F113" s="11">
        <f>F107+F112</f>
        <v>0</v>
      </c>
    </row>
    <row r="114" spans="1:6" ht="15.75">
      <c r="A114" s="1"/>
      <c r="B114" s="76"/>
      <c r="C114" s="77"/>
      <c r="D114" s="8"/>
      <c r="E114" s="11"/>
      <c r="F114" s="8"/>
    </row>
    <row r="115" spans="1:11" ht="15.75">
      <c r="A115" s="1" t="s">
        <v>595</v>
      </c>
      <c r="B115" s="19" t="s">
        <v>596</v>
      </c>
      <c r="C115" s="11">
        <f>C76+C81+C91+C97+C107</f>
        <v>18867</v>
      </c>
      <c r="D115" s="11">
        <f>D76+D81+D91+D97+D107</f>
        <v>15809</v>
      </c>
      <c r="E115" s="11">
        <f>E76+E81+E91+E97+E107</f>
        <v>20934</v>
      </c>
      <c r="F115" s="11">
        <f>F76+F81+F91+F97+F107</f>
        <v>15000</v>
      </c>
      <c r="G115" s="11"/>
      <c r="H115" s="11"/>
      <c r="I115" s="11"/>
      <c r="J115" s="11"/>
      <c r="K115" s="11"/>
    </row>
    <row r="116" spans="1:11" ht="15.75">
      <c r="A116" s="1" t="s">
        <v>597</v>
      </c>
      <c r="B116" s="19" t="s">
        <v>598</v>
      </c>
      <c r="C116" s="11">
        <f>C85+C100+C112</f>
        <v>2475</v>
      </c>
      <c r="D116" s="11">
        <f>D85+D100+D112</f>
        <v>4640</v>
      </c>
      <c r="E116" s="11">
        <f>E85+E100+E112</f>
        <v>4725</v>
      </c>
      <c r="F116" s="11">
        <f>F85+F100+F112</f>
        <v>0</v>
      </c>
      <c r="G116" s="11"/>
      <c r="H116" s="11"/>
      <c r="I116" s="11"/>
      <c r="J116" s="11"/>
      <c r="K116" s="11"/>
    </row>
    <row r="117" spans="1:11" s="143" customFormat="1" ht="15.75">
      <c r="A117" s="1" t="s">
        <v>599</v>
      </c>
      <c r="B117" s="7" t="s">
        <v>600</v>
      </c>
      <c r="C117" s="11">
        <f>SUM(C115:C116)</f>
        <v>21342</v>
      </c>
      <c r="D117" s="11">
        <f>SUM(D115:D116)</f>
        <v>20449</v>
      </c>
      <c r="E117" s="11">
        <f>SUM(E115:E116)</f>
        <v>25659</v>
      </c>
      <c r="F117" s="11">
        <f>SUM(F115:F116)</f>
        <v>15000</v>
      </c>
      <c r="G117" s="11"/>
      <c r="H117" s="11"/>
      <c r="I117" s="11"/>
      <c r="J117" s="11"/>
      <c r="K117" s="11"/>
    </row>
    <row r="118" spans="1:6" s="143" customFormat="1" ht="15.75">
      <c r="A118" s="7"/>
      <c r="B118" s="7"/>
      <c r="C118" s="11"/>
      <c r="D118" s="11"/>
      <c r="E118" s="11"/>
      <c r="F118" s="11"/>
    </row>
    <row r="119" spans="1:11" ht="15.75">
      <c r="A119" s="1" t="s">
        <v>601</v>
      </c>
      <c r="B119" s="7" t="s">
        <v>602</v>
      </c>
      <c r="C119" s="11">
        <f>C115+C66</f>
        <v>111711</v>
      </c>
      <c r="D119" s="11">
        <f>D115+D66</f>
        <v>80811</v>
      </c>
      <c r="E119" s="11">
        <f>E115+E66</f>
        <v>103821</v>
      </c>
      <c r="F119" s="11">
        <f>F115+F66</f>
        <v>105338</v>
      </c>
      <c r="G119" s="11"/>
      <c r="H119" s="11"/>
      <c r="I119" s="11"/>
      <c r="J119" s="11"/>
      <c r="K119" s="11"/>
    </row>
    <row r="120" spans="1:11" ht="15.75">
      <c r="A120" s="1" t="s">
        <v>603</v>
      </c>
      <c r="B120" s="7" t="s">
        <v>604</v>
      </c>
      <c r="C120" s="11">
        <f>C68+C116</f>
        <v>2475</v>
      </c>
      <c r="D120" s="11">
        <f>D68+D116</f>
        <v>4890</v>
      </c>
      <c r="E120" s="11">
        <f>E68+E116</f>
        <v>4975</v>
      </c>
      <c r="F120" s="11">
        <f>F68+F116</f>
        <v>0</v>
      </c>
      <c r="G120" s="11"/>
      <c r="H120" s="11"/>
      <c r="I120" s="11"/>
      <c r="J120" s="11"/>
      <c r="K120" s="11"/>
    </row>
    <row r="121" spans="2:11" s="1" customFormat="1" ht="5.25" customHeight="1">
      <c r="B121" s="7"/>
      <c r="C121" s="67"/>
      <c r="D121" s="8"/>
      <c r="E121" s="11"/>
      <c r="F121" s="8"/>
      <c r="G121" s="67"/>
      <c r="H121" s="11"/>
      <c r="I121" s="8"/>
      <c r="J121" s="11"/>
      <c r="K121" s="8"/>
    </row>
    <row r="122" spans="1:11" s="1" customFormat="1" ht="15.75">
      <c r="A122" s="1" t="s">
        <v>605</v>
      </c>
      <c r="B122" s="7" t="s">
        <v>606</v>
      </c>
      <c r="C122" s="11">
        <f>C69+C115+C116</f>
        <v>931322</v>
      </c>
      <c r="D122" s="11">
        <f>D69+D115+D116</f>
        <v>798598</v>
      </c>
      <c r="E122" s="11">
        <f>E69+E115+E116</f>
        <v>1003030</v>
      </c>
      <c r="F122" s="11">
        <f>F69+F115+F116</f>
        <v>653082</v>
      </c>
      <c r="G122" s="11"/>
      <c r="H122" s="11"/>
      <c r="I122" s="11"/>
      <c r="J122" s="11"/>
      <c r="K122" s="11"/>
    </row>
    <row r="123" spans="2:4" s="1" customFormat="1" ht="15.75">
      <c r="B123"/>
      <c r="C123" s="11"/>
      <c r="D123" s="8"/>
    </row>
    <row r="124" spans="2:6" s="1" customFormat="1" ht="15.75">
      <c r="B124"/>
      <c r="C124" s="11"/>
      <c r="D124" s="11"/>
      <c r="E124" s="11"/>
      <c r="F124" s="11"/>
    </row>
    <row r="127" ht="12.75">
      <c r="C127" s="144"/>
    </row>
  </sheetData>
  <mergeCells count="5">
    <mergeCell ref="A5:F5"/>
    <mergeCell ref="B1:F1"/>
    <mergeCell ref="A2:F2"/>
    <mergeCell ref="A3:F3"/>
    <mergeCell ref="A4:F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F33"/>
  <sheetViews>
    <sheetView workbookViewId="0" topLeftCell="A4">
      <selection activeCell="B22" sqref="B22"/>
    </sheetView>
  </sheetViews>
  <sheetFormatPr defaultColWidth="9.140625" defaultRowHeight="12.75"/>
  <cols>
    <col min="1" max="1" width="4.421875" style="76" customWidth="1"/>
    <col min="2" max="2" width="50.8515625" style="76" customWidth="1"/>
    <col min="3" max="3" width="10.140625" style="76" bestFit="1" customWidth="1"/>
    <col min="4" max="4" width="10.57421875" style="76" customWidth="1"/>
    <col min="5" max="5" width="10.8515625" style="76" customWidth="1"/>
    <col min="6" max="6" width="10.00390625" style="76" customWidth="1"/>
    <col min="7" max="16384" width="9.140625" style="76" customWidth="1"/>
  </cols>
  <sheetData>
    <row r="1" spans="1:6" ht="15.75">
      <c r="A1" s="1"/>
      <c r="B1" s="159" t="s">
        <v>193</v>
      </c>
      <c r="C1" s="159"/>
      <c r="D1" s="159"/>
      <c r="E1" s="159"/>
      <c r="F1" s="159"/>
    </row>
    <row r="2" spans="1:6" ht="15.75">
      <c r="A2" s="179" t="s">
        <v>52</v>
      </c>
      <c r="B2" s="179"/>
      <c r="C2" s="179"/>
      <c r="D2" s="179"/>
      <c r="E2" s="179"/>
      <c r="F2" s="179"/>
    </row>
    <row r="3" spans="1:6" s="66" customFormat="1" ht="15.75">
      <c r="A3" s="179" t="s">
        <v>633</v>
      </c>
      <c r="B3" s="179"/>
      <c r="C3" s="179"/>
      <c r="D3" s="179"/>
      <c r="E3" s="179"/>
      <c r="F3" s="179"/>
    </row>
    <row r="4" spans="1:6" s="66" customFormat="1" ht="15.75">
      <c r="A4" s="179" t="s">
        <v>45</v>
      </c>
      <c r="B4" s="179"/>
      <c r="C4" s="179"/>
      <c r="D4" s="179"/>
      <c r="E4" s="179"/>
      <c r="F4" s="179"/>
    </row>
    <row r="5" spans="1:6" s="66" customFormat="1" ht="15.75">
      <c r="A5" s="7"/>
      <c r="B5" s="3"/>
      <c r="C5" s="3"/>
      <c r="D5" s="3"/>
      <c r="E5" s="3"/>
      <c r="F5" s="3"/>
    </row>
    <row r="6" spans="1:6" ht="63.75">
      <c r="A6" s="6" t="s">
        <v>86</v>
      </c>
      <c r="B6" s="6" t="s">
        <v>46</v>
      </c>
      <c r="C6" s="6" t="s">
        <v>632</v>
      </c>
      <c r="D6" s="6" t="s">
        <v>384</v>
      </c>
      <c r="E6" s="61" t="s">
        <v>238</v>
      </c>
      <c r="F6" s="6" t="s">
        <v>239</v>
      </c>
    </row>
    <row r="7" spans="1:6" ht="15.75">
      <c r="A7" s="1"/>
      <c r="B7" s="21"/>
      <c r="C7" s="21"/>
      <c r="D7" s="21"/>
      <c r="E7" s="21"/>
      <c r="F7" s="21"/>
    </row>
    <row r="8" spans="1:6" ht="15.75">
      <c r="A8" s="1"/>
      <c r="B8" s="7" t="s">
        <v>16</v>
      </c>
      <c r="C8" s="7"/>
      <c r="D8" s="7"/>
      <c r="E8" s="7"/>
      <c r="F8" s="1"/>
    </row>
    <row r="9" spans="1:6" ht="15.75">
      <c r="A9" s="1"/>
      <c r="B9" s="12"/>
      <c r="C9" s="12"/>
      <c r="D9" s="12"/>
      <c r="E9" s="12"/>
      <c r="F9" s="1"/>
    </row>
    <row r="10" spans="1:6" ht="31.5">
      <c r="A10" s="153" t="s">
        <v>91</v>
      </c>
      <c r="B10" s="98" t="s">
        <v>191</v>
      </c>
      <c r="C10" s="99">
        <v>489883</v>
      </c>
      <c r="D10" s="99">
        <v>900000</v>
      </c>
      <c r="E10" s="99">
        <v>15698</v>
      </c>
      <c r="F10" s="154">
        <f>D10-E10</f>
        <v>884302</v>
      </c>
    </row>
    <row r="11" spans="1:6" ht="15.75">
      <c r="A11" s="153" t="s">
        <v>92</v>
      </c>
      <c r="B11" s="98" t="s">
        <v>379</v>
      </c>
      <c r="C11" s="99"/>
      <c r="D11" s="99">
        <v>31479</v>
      </c>
      <c r="E11" s="99"/>
      <c r="F11" s="154">
        <f aca="true" t="shared" si="0" ref="F11:F22">D11-E11</f>
        <v>31479</v>
      </c>
    </row>
    <row r="12" spans="1:6" ht="15.75">
      <c r="A12" s="153" t="s">
        <v>93</v>
      </c>
      <c r="B12" s="98" t="s">
        <v>380</v>
      </c>
      <c r="C12" s="99"/>
      <c r="D12" s="99">
        <v>18750</v>
      </c>
      <c r="E12" s="99">
        <v>284</v>
      </c>
      <c r="F12" s="154">
        <f t="shared" si="0"/>
        <v>18466</v>
      </c>
    </row>
    <row r="13" spans="1:6" ht="31.5">
      <c r="A13" s="153" t="s">
        <v>94</v>
      </c>
      <c r="B13" s="98" t="s">
        <v>381</v>
      </c>
      <c r="C13" s="99">
        <v>11000</v>
      </c>
      <c r="D13" s="99">
        <v>13750</v>
      </c>
      <c r="E13" s="99">
        <v>160</v>
      </c>
      <c r="F13" s="154">
        <f t="shared" si="0"/>
        <v>13590</v>
      </c>
    </row>
    <row r="14" spans="1:6" ht="15.75">
      <c r="A14" s="153" t="s">
        <v>95</v>
      </c>
      <c r="B14" s="98" t="s">
        <v>383</v>
      </c>
      <c r="C14" s="99">
        <v>80000</v>
      </c>
      <c r="D14" s="99">
        <v>100000</v>
      </c>
      <c r="E14" s="99">
        <v>2441</v>
      </c>
      <c r="F14" s="154">
        <f t="shared" si="0"/>
        <v>97559</v>
      </c>
    </row>
    <row r="15" spans="1:6" ht="31.5">
      <c r="A15" s="153" t="s">
        <v>96</v>
      </c>
      <c r="B15" s="98" t="s">
        <v>382</v>
      </c>
      <c r="C15" s="99"/>
      <c r="D15" s="99">
        <v>4000</v>
      </c>
      <c r="E15" s="99">
        <v>231</v>
      </c>
      <c r="F15" s="154">
        <f t="shared" si="0"/>
        <v>3769</v>
      </c>
    </row>
    <row r="16" spans="1:6" ht="31.5">
      <c r="A16" s="153" t="s">
        <v>97</v>
      </c>
      <c r="B16" s="98" t="s">
        <v>39</v>
      </c>
      <c r="C16" s="99"/>
      <c r="D16" s="99">
        <v>2100</v>
      </c>
      <c r="E16" s="99"/>
      <c r="F16" s="154">
        <f t="shared" si="0"/>
        <v>2100</v>
      </c>
    </row>
    <row r="17" spans="1:6" ht="31.5">
      <c r="A17" s="153" t="s">
        <v>98</v>
      </c>
      <c r="B17" s="98" t="s">
        <v>400</v>
      </c>
      <c r="C17" s="99"/>
      <c r="D17" s="99">
        <v>22940</v>
      </c>
      <c r="E17" s="99">
        <v>55</v>
      </c>
      <c r="F17" s="154">
        <f t="shared" si="0"/>
        <v>22885</v>
      </c>
    </row>
    <row r="18" spans="1:6" ht="15.75">
      <c r="A18" s="153" t="s">
        <v>99</v>
      </c>
      <c r="B18" s="98" t="s">
        <v>401</v>
      </c>
      <c r="C18" s="99"/>
      <c r="D18" s="99">
        <v>25000</v>
      </c>
      <c r="E18" s="99">
        <v>96</v>
      </c>
      <c r="F18" s="154">
        <f t="shared" si="0"/>
        <v>24904</v>
      </c>
    </row>
    <row r="19" spans="1:6" ht="15.75">
      <c r="A19" s="153" t="s">
        <v>100</v>
      </c>
      <c r="B19" s="98" t="s">
        <v>607</v>
      </c>
      <c r="C19" s="99"/>
      <c r="D19" s="99">
        <v>4372</v>
      </c>
      <c r="E19" s="99">
        <v>71</v>
      </c>
      <c r="F19" s="154">
        <f t="shared" si="0"/>
        <v>4301</v>
      </c>
    </row>
    <row r="20" spans="1:6" ht="15.75">
      <c r="A20" s="153" t="s">
        <v>101</v>
      </c>
      <c r="B20" s="98" t="s">
        <v>645</v>
      </c>
      <c r="C20" s="99">
        <v>105000</v>
      </c>
      <c r="D20" s="99">
        <v>175000</v>
      </c>
      <c r="E20" s="99"/>
      <c r="F20" s="154">
        <f t="shared" si="0"/>
        <v>175000</v>
      </c>
    </row>
    <row r="21" spans="1:6" ht="15.75">
      <c r="A21" s="153" t="s">
        <v>102</v>
      </c>
      <c r="B21" s="98" t="s">
        <v>631</v>
      </c>
      <c r="C21" s="99">
        <v>340000</v>
      </c>
      <c r="D21" s="99">
        <v>400000</v>
      </c>
      <c r="E21" s="99">
        <v>14179</v>
      </c>
      <c r="F21" s="154">
        <f t="shared" si="0"/>
        <v>385821</v>
      </c>
    </row>
    <row r="22" spans="1:6" ht="31.5">
      <c r="A22" s="153" t="s">
        <v>103</v>
      </c>
      <c r="B22" s="98" t="s">
        <v>646</v>
      </c>
      <c r="C22" s="99"/>
      <c r="D22" s="99">
        <v>10000</v>
      </c>
      <c r="E22" s="99"/>
      <c r="F22" s="154">
        <f t="shared" si="0"/>
        <v>10000</v>
      </c>
    </row>
    <row r="23" spans="1:6" s="66" customFormat="1" ht="15.75">
      <c r="A23" s="100"/>
      <c r="B23" s="155" t="s">
        <v>88</v>
      </c>
      <c r="C23" s="156">
        <f>SUM(C10:C22)</f>
        <v>1025883</v>
      </c>
      <c r="D23" s="156">
        <f>SUM(D10:D22)</f>
        <v>1707391</v>
      </c>
      <c r="E23" s="156">
        <f>SUM(E10:E22)</f>
        <v>33215</v>
      </c>
      <c r="F23" s="156">
        <f>SUM(F10:F22)</f>
        <v>1674176</v>
      </c>
    </row>
    <row r="24" spans="2:6" ht="15.75">
      <c r="B24" s="115"/>
      <c r="C24" s="115"/>
      <c r="D24" s="115"/>
      <c r="E24" s="115"/>
      <c r="F24" s="77"/>
    </row>
    <row r="33" spans="2:6" ht="15.75">
      <c r="B33" s="115"/>
      <c r="C33" s="115"/>
      <c r="D33" s="115"/>
      <c r="E33" s="115"/>
      <c r="F33" s="77"/>
    </row>
  </sheetData>
  <mergeCells count="4">
    <mergeCell ref="A4:F4"/>
    <mergeCell ref="A2:F2"/>
    <mergeCell ref="B1:F1"/>
    <mergeCell ref="A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55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7109375" style="1" customWidth="1"/>
    <col min="2" max="2" width="72.421875" style="1" customWidth="1"/>
    <col min="3" max="3" width="10.00390625" style="1" customWidth="1"/>
    <col min="4" max="16384" width="9.140625" style="1" customWidth="1"/>
  </cols>
  <sheetData>
    <row r="1" spans="2:3" ht="15.75">
      <c r="B1" s="159" t="s">
        <v>20</v>
      </c>
      <c r="C1" s="159"/>
    </row>
    <row r="2" spans="2:3" ht="15.75">
      <c r="B2" s="4"/>
      <c r="C2" s="4"/>
    </row>
    <row r="3" spans="1:3" ht="15.75">
      <c r="A3" s="179" t="s">
        <v>21</v>
      </c>
      <c r="B3" s="179"/>
      <c r="C3" s="179"/>
    </row>
    <row r="4" spans="1:3" s="7" customFormat="1" ht="15.75">
      <c r="A4" s="179" t="s">
        <v>4</v>
      </c>
      <c r="B4" s="179"/>
      <c r="C4" s="179"/>
    </row>
    <row r="5" spans="1:3" s="7" customFormat="1" ht="15.75">
      <c r="A5" s="179" t="s">
        <v>45</v>
      </c>
      <c r="B5" s="179"/>
      <c r="C5" s="179"/>
    </row>
    <row r="6" spans="2:3" s="7" customFormat="1" ht="15.75">
      <c r="B6" s="56"/>
      <c r="C6" s="3"/>
    </row>
    <row r="7" spans="1:3" ht="27.75">
      <c r="A7" s="101" t="s">
        <v>240</v>
      </c>
      <c r="B7" s="5" t="s">
        <v>46</v>
      </c>
      <c r="C7" s="164" t="s">
        <v>31</v>
      </c>
    </row>
    <row r="8" spans="1:3" ht="15.75">
      <c r="A8" s="189"/>
      <c r="B8" s="18"/>
      <c r="C8" s="18"/>
    </row>
    <row r="9" spans="1:3" ht="15.75">
      <c r="A9" s="189"/>
      <c r="B9" s="190" t="s">
        <v>22</v>
      </c>
      <c r="C9" s="191"/>
    </row>
    <row r="10" spans="1:3" ht="15.75">
      <c r="A10" s="189"/>
      <c r="B10" s="190"/>
      <c r="C10" s="191"/>
    </row>
    <row r="11" spans="1:3" ht="15.75">
      <c r="A11" s="189"/>
      <c r="B11" s="190" t="s">
        <v>214</v>
      </c>
      <c r="C11" s="191"/>
    </row>
    <row r="12" spans="1:3" ht="15.75">
      <c r="A12" s="189" t="s">
        <v>91</v>
      </c>
      <c r="B12" s="189" t="s">
        <v>391</v>
      </c>
      <c r="C12" s="191">
        <v>1000</v>
      </c>
    </row>
    <row r="13" spans="1:3" ht="15.75">
      <c r="A13" s="189" t="s">
        <v>92</v>
      </c>
      <c r="B13" s="189" t="s">
        <v>392</v>
      </c>
      <c r="C13" s="191">
        <v>2000</v>
      </c>
    </row>
    <row r="14" spans="1:3" ht="15.75">
      <c r="A14" s="189" t="s">
        <v>93</v>
      </c>
      <c r="B14" s="100" t="s">
        <v>393</v>
      </c>
      <c r="C14" s="192">
        <f>SUM(C12:C13)</f>
        <v>3000</v>
      </c>
    </row>
    <row r="15" spans="1:3" ht="15.75">
      <c r="A15" s="189"/>
      <c r="B15" s="100"/>
      <c r="C15" s="191"/>
    </row>
    <row r="16" spans="1:3" s="76" customFormat="1" ht="31.5">
      <c r="A16" s="189" t="s">
        <v>94</v>
      </c>
      <c r="B16" s="155" t="s">
        <v>23</v>
      </c>
      <c r="C16" s="192">
        <f>SUM(C14)</f>
        <v>3000</v>
      </c>
    </row>
    <row r="17" spans="1:3" s="76" customFormat="1" ht="15.75">
      <c r="A17" s="193"/>
      <c r="B17" s="194"/>
      <c r="C17" s="195"/>
    </row>
    <row r="18" spans="1:3" s="76" customFormat="1" ht="15.75">
      <c r="A18" s="193"/>
      <c r="B18" s="190" t="s">
        <v>42</v>
      </c>
      <c r="C18" s="191"/>
    </row>
    <row r="19" spans="1:3" s="76" customFormat="1" ht="15.75">
      <c r="A19" s="193"/>
      <c r="B19" s="100" t="s">
        <v>55</v>
      </c>
      <c r="C19" s="191"/>
    </row>
    <row r="20" spans="1:3" s="76" customFormat="1" ht="15.75">
      <c r="A20" s="189" t="s">
        <v>95</v>
      </c>
      <c r="B20" s="189" t="s">
        <v>2</v>
      </c>
      <c r="C20" s="191">
        <v>3500</v>
      </c>
    </row>
    <row r="21" spans="1:3" s="76" customFormat="1" ht="15.75">
      <c r="A21" s="189" t="s">
        <v>96</v>
      </c>
      <c r="B21" s="189" t="s">
        <v>216</v>
      </c>
      <c r="C21" s="191">
        <v>400</v>
      </c>
    </row>
    <row r="22" spans="1:3" s="76" customFormat="1" ht="15.75">
      <c r="A22" s="189" t="s">
        <v>97</v>
      </c>
      <c r="B22" s="189" t="s">
        <v>229</v>
      </c>
      <c r="C22" s="191">
        <v>23000</v>
      </c>
    </row>
    <row r="23" spans="1:3" s="76" customFormat="1" ht="15.75">
      <c r="A23" s="189" t="s">
        <v>98</v>
      </c>
      <c r="B23" s="189" t="s">
        <v>5</v>
      </c>
      <c r="C23" s="191">
        <v>5500</v>
      </c>
    </row>
    <row r="24" spans="1:3" s="76" customFormat="1" ht="15.75">
      <c r="A24" s="189" t="s">
        <v>99</v>
      </c>
      <c r="B24" s="189" t="s">
        <v>230</v>
      </c>
      <c r="C24" s="191">
        <v>400</v>
      </c>
    </row>
    <row r="25" spans="1:3" s="76" customFormat="1" ht="15.75">
      <c r="A25" s="189" t="s">
        <v>100</v>
      </c>
      <c r="B25" s="189" t="s">
        <v>620</v>
      </c>
      <c r="C25" s="191">
        <v>17000</v>
      </c>
    </row>
    <row r="26" spans="1:3" s="76" customFormat="1" ht="15.75">
      <c r="A26" s="189" t="s">
        <v>101</v>
      </c>
      <c r="B26" s="189" t="s">
        <v>3</v>
      </c>
      <c r="C26" s="191">
        <v>1700</v>
      </c>
    </row>
    <row r="27" spans="1:3" s="76" customFormat="1" ht="31.5">
      <c r="A27" s="189" t="s">
        <v>102</v>
      </c>
      <c r="B27" s="98" t="s">
        <v>637</v>
      </c>
      <c r="C27" s="191">
        <v>310</v>
      </c>
    </row>
    <row r="28" spans="1:3" s="76" customFormat="1" ht="47.25">
      <c r="A28" s="189" t="s">
        <v>103</v>
      </c>
      <c r="B28" s="98" t="s">
        <v>638</v>
      </c>
      <c r="C28" s="191">
        <v>350</v>
      </c>
    </row>
    <row r="29" spans="1:3" s="76" customFormat="1" ht="15.75">
      <c r="A29" s="189" t="s">
        <v>104</v>
      </c>
      <c r="B29" s="98" t="s">
        <v>639</v>
      </c>
      <c r="C29" s="191">
        <v>120</v>
      </c>
    </row>
    <row r="30" spans="1:3" s="76" customFormat="1" ht="31.5">
      <c r="A30" s="189" t="s">
        <v>105</v>
      </c>
      <c r="B30" s="98" t="s">
        <v>640</v>
      </c>
      <c r="C30" s="191">
        <v>200</v>
      </c>
    </row>
    <row r="31" spans="1:3" s="76" customFormat="1" ht="31.5">
      <c r="A31" s="189" t="s">
        <v>233</v>
      </c>
      <c r="B31" s="98" t="s">
        <v>641</v>
      </c>
      <c r="C31" s="191">
        <v>3200</v>
      </c>
    </row>
    <row r="32" spans="1:3" s="76" customFormat="1" ht="15.75">
      <c r="A32" s="189" t="s">
        <v>234</v>
      </c>
      <c r="B32" s="189" t="s">
        <v>642</v>
      </c>
      <c r="C32" s="191">
        <v>720</v>
      </c>
    </row>
    <row r="33" spans="1:3" s="76" customFormat="1" ht="15.75">
      <c r="A33" s="189" t="s">
        <v>235</v>
      </c>
      <c r="B33" s="189" t="s">
        <v>644</v>
      </c>
      <c r="C33" s="191">
        <v>700</v>
      </c>
    </row>
    <row r="34" spans="1:3" s="76" customFormat="1" ht="15.75">
      <c r="A34" s="189" t="s">
        <v>236</v>
      </c>
      <c r="B34" s="189" t="s">
        <v>24</v>
      </c>
      <c r="C34" s="191">
        <f>SUM(C20:C33)</f>
        <v>57100</v>
      </c>
    </row>
    <row r="35" spans="1:3" s="76" customFormat="1" ht="15.75">
      <c r="A35" s="189" t="s">
        <v>241</v>
      </c>
      <c r="B35" s="189" t="s">
        <v>87</v>
      </c>
      <c r="C35" s="191">
        <f>C34*0.25</f>
        <v>14275</v>
      </c>
    </row>
    <row r="36" spans="1:3" s="66" customFormat="1" ht="15.75">
      <c r="A36" s="189" t="s">
        <v>242</v>
      </c>
      <c r="B36" s="100" t="s">
        <v>25</v>
      </c>
      <c r="C36" s="192">
        <f>SUM(C34:C35)</f>
        <v>71375</v>
      </c>
    </row>
    <row r="37" spans="1:3" s="7" customFormat="1" ht="15.75">
      <c r="A37" s="100"/>
      <c r="B37" s="100"/>
      <c r="C37" s="192"/>
    </row>
    <row r="38" spans="1:3" s="7" customFormat="1" ht="15.75">
      <c r="A38" s="100"/>
      <c r="B38" s="100" t="s">
        <v>214</v>
      </c>
      <c r="C38" s="192"/>
    </row>
    <row r="39" spans="1:3" s="7" customFormat="1" ht="15.75">
      <c r="A39" s="189" t="s">
        <v>243</v>
      </c>
      <c r="B39" s="189" t="s">
        <v>232</v>
      </c>
      <c r="C39" s="191">
        <v>3000</v>
      </c>
    </row>
    <row r="40" spans="1:3" s="7" customFormat="1" ht="15.75">
      <c r="A40" s="189" t="s">
        <v>244</v>
      </c>
      <c r="B40" s="189" t="s">
        <v>24</v>
      </c>
      <c r="C40" s="191">
        <f>SUM(C39)</f>
        <v>3000</v>
      </c>
    </row>
    <row r="41" spans="1:3" s="7" customFormat="1" ht="15.75">
      <c r="A41" s="189" t="s">
        <v>471</v>
      </c>
      <c r="B41" s="189" t="s">
        <v>87</v>
      </c>
      <c r="C41" s="191">
        <f>C40*0.2</f>
        <v>600</v>
      </c>
    </row>
    <row r="42" spans="1:3" s="7" customFormat="1" ht="15.75">
      <c r="A42" s="189" t="s">
        <v>473</v>
      </c>
      <c r="B42" s="100" t="s">
        <v>215</v>
      </c>
      <c r="C42" s="192">
        <f>SUM(C40:C41)</f>
        <v>3600</v>
      </c>
    </row>
    <row r="43" spans="1:3" ht="15.75">
      <c r="A43" s="189"/>
      <c r="B43" s="189"/>
      <c r="C43" s="191"/>
    </row>
    <row r="44" spans="1:3" s="66" customFormat="1" ht="15.75">
      <c r="A44" s="196"/>
      <c r="B44" s="100" t="s">
        <v>194</v>
      </c>
      <c r="C44" s="192"/>
    </row>
    <row r="45" spans="1:3" s="66" customFormat="1" ht="15.75">
      <c r="A45" s="189" t="s">
        <v>475</v>
      </c>
      <c r="B45" s="189" t="s">
        <v>217</v>
      </c>
      <c r="C45" s="191">
        <v>186</v>
      </c>
    </row>
    <row r="46" spans="1:3" s="66" customFormat="1" ht="15.75">
      <c r="A46" s="189" t="s">
        <v>245</v>
      </c>
      <c r="B46" s="189" t="s">
        <v>394</v>
      </c>
      <c r="C46" s="191">
        <v>112</v>
      </c>
    </row>
    <row r="47" spans="1:3" s="66" customFormat="1" ht="15.75">
      <c r="A47" s="189" t="s">
        <v>246</v>
      </c>
      <c r="B47" s="189" t="s">
        <v>395</v>
      </c>
      <c r="C47" s="191">
        <v>2058</v>
      </c>
    </row>
    <row r="48" spans="1:3" s="66" customFormat="1" ht="15.75">
      <c r="A48" s="189" t="s">
        <v>247</v>
      </c>
      <c r="B48" s="189" t="s">
        <v>24</v>
      </c>
      <c r="C48" s="191">
        <f>SUM(C45:C47)</f>
        <v>2356</v>
      </c>
    </row>
    <row r="49" spans="1:3" s="66" customFormat="1" ht="15.75">
      <c r="A49" s="189" t="s">
        <v>248</v>
      </c>
      <c r="B49" s="189" t="s">
        <v>87</v>
      </c>
      <c r="C49" s="191">
        <f>C48*0.25</f>
        <v>589</v>
      </c>
    </row>
    <row r="50" spans="1:3" s="66" customFormat="1" ht="15.75">
      <c r="A50" s="189" t="s">
        <v>643</v>
      </c>
      <c r="B50" s="100" t="s">
        <v>396</v>
      </c>
      <c r="C50" s="192">
        <f>SUM(C48:C49)</f>
        <v>2945</v>
      </c>
    </row>
    <row r="51" spans="1:3" s="66" customFormat="1" ht="15.75">
      <c r="A51" s="196"/>
      <c r="B51" s="196"/>
      <c r="C51" s="195"/>
    </row>
    <row r="52" spans="1:3" s="66" customFormat="1" ht="31.5">
      <c r="A52" s="196"/>
      <c r="B52" s="155" t="s">
        <v>26</v>
      </c>
      <c r="C52" s="192">
        <f>C36+C42+C50</f>
        <v>77920</v>
      </c>
    </row>
    <row r="53" spans="1:3" s="76" customFormat="1" ht="15.75">
      <c r="A53" s="193"/>
      <c r="B53" s="189"/>
      <c r="C53" s="189"/>
    </row>
    <row r="54" spans="1:3" s="76" customFormat="1" ht="31.5">
      <c r="A54" s="193"/>
      <c r="B54" s="155" t="s">
        <v>27</v>
      </c>
      <c r="C54" s="192">
        <f>C16+C52</f>
        <v>80920</v>
      </c>
    </row>
    <row r="55" ht="15.75">
      <c r="B55" s="30"/>
    </row>
  </sheetData>
  <mergeCells count="4">
    <mergeCell ref="A5:C5"/>
    <mergeCell ref="B1:C1"/>
    <mergeCell ref="A3:C3"/>
    <mergeCell ref="A4:C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B33" sqref="B33"/>
    </sheetView>
  </sheetViews>
  <sheetFormatPr defaultColWidth="9.140625" defaultRowHeight="12.75"/>
  <cols>
    <col min="1" max="1" width="4.28125" style="13" bestFit="1" customWidth="1"/>
    <col min="2" max="2" width="52.00390625" style="13" customWidth="1"/>
    <col min="3" max="3" width="8.421875" style="13" customWidth="1"/>
    <col min="4" max="4" width="19.28125" style="13" customWidth="1"/>
    <col min="5" max="5" width="7.28125" style="49" bestFit="1" customWidth="1"/>
    <col min="6" max="16384" width="9.140625" style="13" customWidth="1"/>
  </cols>
  <sheetData>
    <row r="1" spans="3:5" ht="15">
      <c r="C1" s="172" t="s">
        <v>137</v>
      </c>
      <c r="D1" s="172"/>
      <c r="E1" s="172"/>
    </row>
    <row r="2" spans="2:5" s="19" customFormat="1" ht="14.25">
      <c r="B2" s="174" t="s">
        <v>52</v>
      </c>
      <c r="C2" s="174"/>
      <c r="D2" s="174"/>
      <c r="E2" s="174"/>
    </row>
    <row r="3" spans="2:5" s="19" customFormat="1" ht="14.25">
      <c r="B3" s="174" t="s">
        <v>424</v>
      </c>
      <c r="C3" s="174"/>
      <c r="D3" s="174"/>
      <c r="E3" s="174"/>
    </row>
    <row r="4" spans="2:5" s="19" customFormat="1" ht="14.25">
      <c r="B4" s="174" t="s">
        <v>138</v>
      </c>
      <c r="C4" s="174"/>
      <c r="D4" s="174"/>
      <c r="E4" s="174"/>
    </row>
    <row r="5" spans="2:5" ht="15">
      <c r="B5" s="174" t="s">
        <v>45</v>
      </c>
      <c r="C5" s="174"/>
      <c r="D5" s="174"/>
      <c r="E5" s="174"/>
    </row>
    <row r="6" spans="1:5" s="29" customFormat="1" ht="25.5" customHeight="1">
      <c r="A6" s="161" t="s">
        <v>86</v>
      </c>
      <c r="B6" s="161" t="s">
        <v>46</v>
      </c>
      <c r="C6" s="162" t="s">
        <v>28</v>
      </c>
      <c r="D6" s="161" t="s">
        <v>29</v>
      </c>
      <c r="E6" s="161"/>
    </row>
    <row r="7" spans="1:5" s="29" customFormat="1" ht="25.5">
      <c r="A7" s="161"/>
      <c r="B7" s="161"/>
      <c r="C7" s="162"/>
      <c r="D7" s="64" t="s">
        <v>30</v>
      </c>
      <c r="E7" s="61" t="s">
        <v>195</v>
      </c>
    </row>
    <row r="8" spans="2:5" s="29" customFormat="1" ht="12.75">
      <c r="B8" s="28"/>
      <c r="C8" s="58"/>
      <c r="D8" s="28"/>
      <c r="E8" s="28"/>
    </row>
    <row r="9" spans="1:5" ht="15.75">
      <c r="A9" s="1"/>
      <c r="B9" s="57" t="s">
        <v>143</v>
      </c>
      <c r="C9" s="8"/>
      <c r="D9" s="148"/>
      <c r="E9" s="148"/>
    </row>
    <row r="10" spans="1:5" ht="15.75">
      <c r="A10" s="1" t="s">
        <v>91</v>
      </c>
      <c r="B10" s="1" t="s">
        <v>131</v>
      </c>
      <c r="C10" s="8">
        <v>2000</v>
      </c>
      <c r="D10" s="50" t="s">
        <v>147</v>
      </c>
      <c r="E10" s="65">
        <v>2000</v>
      </c>
    </row>
    <row r="11" spans="1:5" ht="15.75">
      <c r="A11" s="1" t="s">
        <v>92</v>
      </c>
      <c r="B11" s="1" t="s">
        <v>144</v>
      </c>
      <c r="C11" s="8">
        <v>2500</v>
      </c>
      <c r="D11" s="49" t="s">
        <v>140</v>
      </c>
      <c r="E11" s="46">
        <v>2500</v>
      </c>
    </row>
    <row r="12" spans="1:5" ht="15.75">
      <c r="A12" s="1" t="s">
        <v>93</v>
      </c>
      <c r="B12" s="1" t="s">
        <v>145</v>
      </c>
      <c r="C12" s="8">
        <v>1000</v>
      </c>
      <c r="D12" s="49" t="s">
        <v>140</v>
      </c>
      <c r="E12" s="46">
        <v>1000</v>
      </c>
    </row>
    <row r="13" spans="1:5" ht="15.75">
      <c r="A13" s="1" t="s">
        <v>94</v>
      </c>
      <c r="B13" s="1" t="s">
        <v>146</v>
      </c>
      <c r="C13" s="8">
        <v>100</v>
      </c>
      <c r="D13" s="49" t="s">
        <v>140</v>
      </c>
      <c r="E13" s="46">
        <v>100</v>
      </c>
    </row>
    <row r="14" spans="1:5" ht="15.75">
      <c r="A14" s="1" t="s">
        <v>95</v>
      </c>
      <c r="B14" s="122" t="s">
        <v>228</v>
      </c>
      <c r="C14" s="8">
        <v>500</v>
      </c>
      <c r="D14" s="49" t="s">
        <v>147</v>
      </c>
      <c r="E14" s="46">
        <v>500</v>
      </c>
    </row>
    <row r="15" spans="1:5" ht="15.75">
      <c r="A15" s="1" t="s">
        <v>96</v>
      </c>
      <c r="B15" s="122" t="s">
        <v>148</v>
      </c>
      <c r="C15" s="8">
        <v>200</v>
      </c>
      <c r="D15" s="49" t="s">
        <v>140</v>
      </c>
      <c r="E15" s="46">
        <v>200</v>
      </c>
    </row>
    <row r="16" spans="1:5" ht="15.75">
      <c r="A16" s="1" t="s">
        <v>97</v>
      </c>
      <c r="B16" s="122" t="s">
        <v>203</v>
      </c>
      <c r="C16" s="8">
        <v>1000</v>
      </c>
      <c r="D16" s="97" t="s">
        <v>140</v>
      </c>
      <c r="E16" s="46">
        <v>1000</v>
      </c>
    </row>
    <row r="17" spans="1:5" ht="15.75">
      <c r="A17" s="1" t="s">
        <v>98</v>
      </c>
      <c r="B17" s="30" t="s">
        <v>149</v>
      </c>
      <c r="C17" s="11">
        <f>SUM(C10:C16)</f>
        <v>7300</v>
      </c>
      <c r="D17" s="23"/>
      <c r="E17" s="149">
        <f>SUM(E10:E16)</f>
        <v>7300</v>
      </c>
    </row>
    <row r="18" spans="1:5" s="29" customFormat="1" ht="15.75">
      <c r="A18" s="7"/>
      <c r="B18" s="3"/>
      <c r="C18" s="3"/>
      <c r="D18" s="14"/>
      <c r="E18" s="150"/>
    </row>
    <row r="19" spans="2:6" s="1" customFormat="1" ht="15.75">
      <c r="B19" s="57" t="s">
        <v>205</v>
      </c>
      <c r="D19" s="13"/>
      <c r="E19" s="2"/>
      <c r="F19" s="29"/>
    </row>
    <row r="20" spans="1:5" s="1" customFormat="1" ht="15.75">
      <c r="A20" s="1" t="s">
        <v>99</v>
      </c>
      <c r="B20" s="1" t="s">
        <v>139</v>
      </c>
      <c r="C20" s="8">
        <v>1500</v>
      </c>
      <c r="D20" s="49" t="s">
        <v>140</v>
      </c>
      <c r="E20" s="46">
        <v>1500</v>
      </c>
    </row>
    <row r="21" spans="1:5" s="1" customFormat="1" ht="15.75">
      <c r="A21" s="1" t="s">
        <v>100</v>
      </c>
      <c r="B21" s="1" t="s">
        <v>141</v>
      </c>
      <c r="C21" s="8">
        <v>3750</v>
      </c>
      <c r="D21" s="49" t="s">
        <v>140</v>
      </c>
      <c r="E21" s="46">
        <v>3750</v>
      </c>
    </row>
    <row r="22" spans="1:5" s="1" customFormat="1" ht="15.75">
      <c r="A22" s="1" t="s">
        <v>101</v>
      </c>
      <c r="B22" s="1" t="s">
        <v>142</v>
      </c>
      <c r="C22" s="8">
        <v>1250</v>
      </c>
      <c r="D22" s="50" t="s">
        <v>140</v>
      </c>
      <c r="E22" s="65">
        <v>1250</v>
      </c>
    </row>
    <row r="23" spans="1:5" s="1" customFormat="1" ht="31.5">
      <c r="A23" s="1" t="s">
        <v>102</v>
      </c>
      <c r="B23" s="122" t="s">
        <v>129</v>
      </c>
      <c r="C23" s="8">
        <v>4375</v>
      </c>
      <c r="D23" s="50" t="s">
        <v>425</v>
      </c>
      <c r="E23" s="65"/>
    </row>
    <row r="24" spans="1:5" s="1" customFormat="1" ht="30">
      <c r="A24" s="1" t="s">
        <v>103</v>
      </c>
      <c r="B24" s="1" t="s">
        <v>130</v>
      </c>
      <c r="C24" s="8">
        <v>3000</v>
      </c>
      <c r="D24" s="50" t="s">
        <v>425</v>
      </c>
      <c r="E24" s="65"/>
    </row>
    <row r="25" spans="1:5" s="1" customFormat="1" ht="15.75">
      <c r="A25" s="1" t="s">
        <v>104</v>
      </c>
      <c r="B25" s="1" t="s">
        <v>227</v>
      </c>
      <c r="C25" s="8">
        <v>4200</v>
      </c>
      <c r="D25" s="50" t="s">
        <v>209</v>
      </c>
      <c r="E25" s="65">
        <v>4150</v>
      </c>
    </row>
    <row r="26" spans="1:5" s="1" customFormat="1" ht="15.75">
      <c r="A26" s="1" t="s">
        <v>105</v>
      </c>
      <c r="B26" s="7" t="s">
        <v>208</v>
      </c>
      <c r="C26" s="11">
        <f>SUM(C20:C25)</f>
        <v>18075</v>
      </c>
      <c r="D26" s="11"/>
      <c r="E26" s="11">
        <f>SUM(E20:E25)</f>
        <v>10650</v>
      </c>
    </row>
    <row r="27" spans="3:5" s="1" customFormat="1" ht="15.75">
      <c r="C27" s="8"/>
      <c r="D27" s="148"/>
      <c r="E27" s="65"/>
    </row>
    <row r="28" spans="2:5" s="1" customFormat="1" ht="15.75">
      <c r="B28" s="57" t="s">
        <v>204</v>
      </c>
      <c r="C28" s="63"/>
      <c r="D28" s="151"/>
      <c r="E28" s="60"/>
    </row>
    <row r="29" spans="1:5" s="1" customFormat="1" ht="30">
      <c r="A29" s="1" t="s">
        <v>233</v>
      </c>
      <c r="B29" s="152" t="s">
        <v>32</v>
      </c>
      <c r="C29" s="8">
        <v>1000</v>
      </c>
      <c r="D29" s="50" t="s">
        <v>425</v>
      </c>
      <c r="E29" s="65"/>
    </row>
    <row r="30" spans="1:5" s="1" customFormat="1" ht="30">
      <c r="A30" s="1" t="s">
        <v>234</v>
      </c>
      <c r="B30" s="152" t="s">
        <v>33</v>
      </c>
      <c r="C30" s="8">
        <v>16000</v>
      </c>
      <c r="D30" s="50" t="s">
        <v>425</v>
      </c>
      <c r="E30" s="65"/>
    </row>
    <row r="31" spans="1:5" s="1" customFormat="1" ht="30">
      <c r="A31" s="1" t="s">
        <v>235</v>
      </c>
      <c r="B31" s="152" t="s">
        <v>34</v>
      </c>
      <c r="C31" s="8">
        <v>1500</v>
      </c>
      <c r="D31" s="50" t="s">
        <v>425</v>
      </c>
      <c r="E31" s="65"/>
    </row>
    <row r="32" spans="1:5" s="1" customFormat="1" ht="30">
      <c r="A32" s="1" t="s">
        <v>236</v>
      </c>
      <c r="B32" s="152" t="s">
        <v>35</v>
      </c>
      <c r="C32" s="8">
        <v>6000</v>
      </c>
      <c r="D32" s="50" t="s">
        <v>425</v>
      </c>
      <c r="E32" s="65"/>
    </row>
    <row r="33" spans="1:5" s="1" customFormat="1" ht="30">
      <c r="A33" s="1" t="s">
        <v>241</v>
      </c>
      <c r="B33" s="152" t="s">
        <v>17</v>
      </c>
      <c r="C33" s="8">
        <v>50000</v>
      </c>
      <c r="D33" s="50" t="s">
        <v>425</v>
      </c>
      <c r="E33" s="65"/>
    </row>
    <row r="34" spans="1:5" s="1" customFormat="1" ht="30">
      <c r="A34" s="1" t="s">
        <v>242</v>
      </c>
      <c r="B34" s="152" t="s">
        <v>36</v>
      </c>
      <c r="C34" s="8">
        <v>2000</v>
      </c>
      <c r="D34" s="50" t="s">
        <v>425</v>
      </c>
      <c r="E34" s="65"/>
    </row>
    <row r="35" spans="1:5" s="1" customFormat="1" ht="30">
      <c r="A35" s="1" t="s">
        <v>243</v>
      </c>
      <c r="B35" s="152" t="s">
        <v>630</v>
      </c>
      <c r="C35" s="8">
        <v>2000</v>
      </c>
      <c r="D35" s="50" t="s">
        <v>425</v>
      </c>
      <c r="E35" s="65"/>
    </row>
    <row r="36" spans="1:5" s="1" customFormat="1" ht="15.75">
      <c r="A36" s="1" t="s">
        <v>244</v>
      </c>
      <c r="B36" s="1" t="s">
        <v>37</v>
      </c>
      <c r="C36" s="8">
        <v>1500</v>
      </c>
      <c r="D36" s="50" t="s">
        <v>140</v>
      </c>
      <c r="E36" s="65">
        <v>1250</v>
      </c>
    </row>
    <row r="37" spans="1:5" s="1" customFormat="1" ht="15.75">
      <c r="A37" s="1" t="s">
        <v>471</v>
      </c>
      <c r="B37" s="1" t="s">
        <v>206</v>
      </c>
      <c r="C37" s="8">
        <v>500</v>
      </c>
      <c r="D37" s="50" t="s">
        <v>140</v>
      </c>
      <c r="E37" s="65">
        <v>300</v>
      </c>
    </row>
    <row r="38" spans="1:5" s="1" customFormat="1" ht="15.75">
      <c r="A38" s="1" t="s">
        <v>473</v>
      </c>
      <c r="B38" s="1" t="s">
        <v>426</v>
      </c>
      <c r="C38" s="8">
        <v>1000</v>
      </c>
      <c r="D38" s="50" t="s">
        <v>140</v>
      </c>
      <c r="E38" s="65">
        <v>1000</v>
      </c>
    </row>
    <row r="39" spans="1:5" s="1" customFormat="1" ht="15.75">
      <c r="A39" s="1" t="s">
        <v>475</v>
      </c>
      <c r="B39" s="1" t="s">
        <v>200</v>
      </c>
      <c r="C39" s="8">
        <v>2000</v>
      </c>
      <c r="D39" s="50" t="s">
        <v>140</v>
      </c>
      <c r="E39" s="65">
        <v>625</v>
      </c>
    </row>
    <row r="40" spans="1:5" s="1" customFormat="1" ht="15.75">
      <c r="A40" s="1" t="s">
        <v>245</v>
      </c>
      <c r="B40" s="1" t="s">
        <v>201</v>
      </c>
      <c r="C40" s="8">
        <v>7000</v>
      </c>
      <c r="D40" s="50" t="s">
        <v>140</v>
      </c>
      <c r="E40" s="65">
        <v>7000</v>
      </c>
    </row>
    <row r="41" spans="1:5" s="1" customFormat="1" ht="15.75">
      <c r="A41" s="1" t="s">
        <v>246</v>
      </c>
      <c r="B41" s="1" t="s">
        <v>202</v>
      </c>
      <c r="C41" s="8">
        <v>1000</v>
      </c>
      <c r="D41" s="50" t="s">
        <v>140</v>
      </c>
      <c r="E41" s="65">
        <v>1000</v>
      </c>
    </row>
    <row r="42" spans="1:5" s="1" customFormat="1" ht="15.75">
      <c r="A42" s="1" t="s">
        <v>247</v>
      </c>
      <c r="B42" s="7" t="s">
        <v>207</v>
      </c>
      <c r="C42" s="11">
        <f>SUM(C29:C41)</f>
        <v>91500</v>
      </c>
      <c r="D42" s="11"/>
      <c r="E42" s="11">
        <f>SUM(E29:E41)</f>
        <v>11175</v>
      </c>
    </row>
    <row r="43" spans="1:6" ht="9" customHeight="1">
      <c r="A43" s="1"/>
      <c r="B43" s="1"/>
      <c r="C43" s="8"/>
      <c r="D43" s="2"/>
      <c r="E43" s="46"/>
      <c r="F43" s="1"/>
    </row>
    <row r="44" spans="1:5" ht="15.75">
      <c r="A44" s="1" t="s">
        <v>248</v>
      </c>
      <c r="B44" s="7" t="s">
        <v>150</v>
      </c>
      <c r="C44" s="11">
        <f>C17+C42+C26</f>
        <v>116875</v>
      </c>
      <c r="D44" s="11"/>
      <c r="E44" s="11">
        <f>E17+E42+E26</f>
        <v>29125</v>
      </c>
    </row>
  </sheetData>
  <mergeCells count="9">
    <mergeCell ref="D6:E6"/>
    <mergeCell ref="C6:C7"/>
    <mergeCell ref="B6:B7"/>
    <mergeCell ref="A6:A7"/>
    <mergeCell ref="B5:E5"/>
    <mergeCell ref="C1:E1"/>
    <mergeCell ref="B2:E2"/>
    <mergeCell ref="B3:E3"/>
    <mergeCell ref="B4:E4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C32"/>
  <sheetViews>
    <sheetView workbookViewId="0" topLeftCell="A1">
      <selection activeCell="A7" sqref="A7"/>
    </sheetView>
  </sheetViews>
  <sheetFormatPr defaultColWidth="9.140625" defaultRowHeight="12.75"/>
  <cols>
    <col min="1" max="1" width="63.140625" style="1" customWidth="1"/>
    <col min="2" max="2" width="11.140625" style="1" customWidth="1"/>
    <col min="3" max="3" width="11.421875" style="1" customWidth="1"/>
    <col min="4" max="16384" width="9.140625" style="1" customWidth="1"/>
  </cols>
  <sheetData>
    <row r="1" spans="1:3" ht="15.75">
      <c r="A1" s="163" t="s">
        <v>237</v>
      </c>
      <c r="B1" s="163"/>
      <c r="C1" s="163"/>
    </row>
    <row r="2" spans="1:3" ht="15" customHeight="1">
      <c r="A2" s="179" t="s">
        <v>52</v>
      </c>
      <c r="B2" s="179"/>
      <c r="C2" s="179"/>
    </row>
    <row r="3" spans="1:3" ht="15" customHeight="1">
      <c r="A3" s="179" t="s">
        <v>427</v>
      </c>
      <c r="B3" s="179"/>
      <c r="C3" s="179"/>
    </row>
    <row r="4" spans="1:3" ht="15" customHeight="1">
      <c r="A4" s="179" t="s">
        <v>428</v>
      </c>
      <c r="B4" s="179"/>
      <c r="C4" s="179"/>
    </row>
    <row r="5" spans="1:3" ht="15" customHeight="1">
      <c r="A5" s="179" t="s">
        <v>45</v>
      </c>
      <c r="B5" s="179"/>
      <c r="C5" s="179"/>
    </row>
    <row r="6" s="12" customFormat="1" ht="19.5" customHeight="1"/>
    <row r="7" spans="1:2" s="12" customFormat="1" ht="19.5" customHeight="1">
      <c r="A7" s="4"/>
      <c r="B7" s="4"/>
    </row>
    <row r="8" spans="1:3" ht="42.75">
      <c r="A8" s="5" t="s">
        <v>46</v>
      </c>
      <c r="B8" s="118" t="s">
        <v>623</v>
      </c>
      <c r="C8" s="118" t="s">
        <v>427</v>
      </c>
    </row>
    <row r="9" spans="1:2" ht="19.5" customHeight="1">
      <c r="A9" s="119"/>
      <c r="B9" s="119"/>
    </row>
    <row r="10" ht="19.5" customHeight="1">
      <c r="A10" s="120" t="s">
        <v>429</v>
      </c>
    </row>
    <row r="11" ht="19.5" customHeight="1">
      <c r="A11" s="121" t="s">
        <v>16</v>
      </c>
    </row>
    <row r="12" spans="1:3" ht="19.5" customHeight="1">
      <c r="A12" s="1" t="s">
        <v>430</v>
      </c>
      <c r="B12" s="8">
        <v>541032</v>
      </c>
      <c r="C12" s="8">
        <v>286000</v>
      </c>
    </row>
    <row r="13" spans="1:3" ht="19.5" customHeight="1">
      <c r="A13" s="1" t="s">
        <v>431</v>
      </c>
      <c r="B13" s="8">
        <v>35000</v>
      </c>
      <c r="C13" s="8"/>
    </row>
    <row r="14" spans="1:3" ht="19.5" customHeight="1">
      <c r="A14" s="1" t="s">
        <v>432</v>
      </c>
      <c r="B14" s="8">
        <v>2000</v>
      </c>
      <c r="C14" s="8">
        <v>1000</v>
      </c>
    </row>
    <row r="15" spans="1:3" ht="19.5" customHeight="1">
      <c r="A15" s="1" t="s">
        <v>433</v>
      </c>
      <c r="B15" s="8">
        <v>1000</v>
      </c>
      <c r="C15" s="8">
        <v>1000</v>
      </c>
    </row>
    <row r="16" spans="1:3" ht="19.5" customHeight="1">
      <c r="A16" s="1" t="s">
        <v>434</v>
      </c>
      <c r="B16" s="8">
        <v>2000</v>
      </c>
      <c r="C16" s="8">
        <v>1000</v>
      </c>
    </row>
    <row r="17" spans="1:3" ht="19.5" customHeight="1">
      <c r="A17" s="1" t="s">
        <v>435</v>
      </c>
      <c r="B17" s="8">
        <v>3000</v>
      </c>
      <c r="C17" s="8"/>
    </row>
    <row r="18" spans="1:3" ht="19.5" customHeight="1">
      <c r="A18" s="1" t="s">
        <v>436</v>
      </c>
      <c r="B18" s="8">
        <v>54215</v>
      </c>
      <c r="C18" s="8">
        <v>62735</v>
      </c>
    </row>
    <row r="19" spans="1:3" ht="19.5" customHeight="1">
      <c r="A19" s="1" t="s">
        <v>437</v>
      </c>
      <c r="B19" s="8">
        <v>36189</v>
      </c>
      <c r="C19" s="8"/>
    </row>
    <row r="20" spans="1:3" ht="19.5" customHeight="1">
      <c r="A20" s="122" t="s">
        <v>438</v>
      </c>
      <c r="B20" s="8">
        <v>1434</v>
      </c>
      <c r="C20" s="8"/>
    </row>
    <row r="21" spans="1:3" s="76" customFormat="1" ht="30">
      <c r="A21" s="123" t="s">
        <v>439</v>
      </c>
      <c r="B21" s="8">
        <v>2000</v>
      </c>
      <c r="C21" s="8"/>
    </row>
    <row r="22" spans="1:3" s="76" customFormat="1" ht="15.75">
      <c r="A22" s="123" t="s">
        <v>622</v>
      </c>
      <c r="B22" s="8">
        <v>11249</v>
      </c>
      <c r="C22" s="8">
        <v>41600</v>
      </c>
    </row>
    <row r="23" spans="1:3" s="76" customFormat="1" ht="19.5" customHeight="1">
      <c r="A23" s="122" t="s">
        <v>621</v>
      </c>
      <c r="B23" s="109"/>
      <c r="C23" s="8">
        <v>10000</v>
      </c>
    </row>
    <row r="24" spans="1:3" s="7" customFormat="1" ht="19.5" customHeight="1">
      <c r="A24" s="30" t="s">
        <v>440</v>
      </c>
      <c r="B24" s="11">
        <f>SUM(B12:B23)</f>
        <v>689119</v>
      </c>
      <c r="C24" s="11">
        <f>SUM(C12:C23)</f>
        <v>403335</v>
      </c>
    </row>
    <row r="25" spans="1:2" ht="19.5" customHeight="1">
      <c r="A25" s="122"/>
      <c r="B25" s="8"/>
    </row>
    <row r="26" spans="1:2" ht="19.5" customHeight="1">
      <c r="A26" s="120" t="s">
        <v>441</v>
      </c>
      <c r="B26" s="8"/>
    </row>
    <row r="27" spans="1:3" ht="19.5" customHeight="1">
      <c r="A27" s="1" t="s">
        <v>442</v>
      </c>
      <c r="B27" s="8">
        <v>54928</v>
      </c>
      <c r="C27" s="8"/>
    </row>
    <row r="28" spans="1:3" s="7" customFormat="1" ht="19.5" customHeight="1">
      <c r="A28" s="7" t="s">
        <v>443</v>
      </c>
      <c r="B28" s="11">
        <f>SUM(B27:B27)</f>
        <v>54928</v>
      </c>
      <c r="C28" s="11">
        <f>SUM(C27:C27)</f>
        <v>0</v>
      </c>
    </row>
    <row r="29" ht="19.5" customHeight="1">
      <c r="B29" s="8"/>
    </row>
    <row r="30" spans="1:3" s="7" customFormat="1" ht="19.5" customHeight="1">
      <c r="A30" s="7" t="s">
        <v>444</v>
      </c>
      <c r="B30" s="11">
        <f>B24+B28</f>
        <v>744047</v>
      </c>
      <c r="C30" s="11">
        <f>C24+C28</f>
        <v>403335</v>
      </c>
    </row>
    <row r="31" s="7" customFormat="1" ht="19.5" customHeight="1">
      <c r="B31" s="11"/>
    </row>
    <row r="32" ht="19.5" customHeight="1">
      <c r="A32" s="124"/>
    </row>
    <row r="33" ht="15" customHeight="1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U74"/>
  <sheetViews>
    <sheetView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4" sqref="L24"/>
    </sheetView>
  </sheetViews>
  <sheetFormatPr defaultColWidth="9.140625" defaultRowHeight="13.5" customHeight="1"/>
  <cols>
    <col min="1" max="1" width="28.57421875" style="1" customWidth="1"/>
    <col min="2" max="11" width="8.7109375" style="1" bestFit="1" customWidth="1"/>
    <col min="12" max="13" width="8.7109375" style="1" customWidth="1"/>
    <col min="14" max="21" width="8.7109375" style="1" bestFit="1" customWidth="1"/>
    <col min="22" max="16384" width="9.140625" style="1" customWidth="1"/>
  </cols>
  <sheetData>
    <row r="1" spans="1:21" ht="15.75">
      <c r="A1" s="13"/>
      <c r="B1" s="13"/>
      <c r="C1" s="13"/>
      <c r="D1" s="13"/>
      <c r="E1" s="13"/>
      <c r="F1" s="172" t="s">
        <v>635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19" ht="15.75">
      <c r="A2" s="174" t="s">
        <v>52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5.75">
      <c r="A3" s="174" t="s">
        <v>151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5.75">
      <c r="A4" s="174" t="s">
        <v>636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8" ht="15.75">
      <c r="A5" s="14"/>
      <c r="B5" s="1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15" customFormat="1" ht="24" customHeight="1">
      <c r="A6" s="161" t="s">
        <v>53</v>
      </c>
      <c r="B6" s="184" t="s">
        <v>152</v>
      </c>
      <c r="C6" s="184"/>
      <c r="D6" s="184" t="s">
        <v>153</v>
      </c>
      <c r="E6" s="184"/>
      <c r="F6" s="180" t="s">
        <v>154</v>
      </c>
      <c r="G6" s="181"/>
      <c r="H6" s="181"/>
      <c r="I6" s="181"/>
      <c r="J6" s="181"/>
      <c r="K6" s="181"/>
      <c r="L6" s="181"/>
      <c r="M6" s="182"/>
      <c r="N6" s="183" t="s">
        <v>54</v>
      </c>
      <c r="O6" s="183"/>
      <c r="P6" s="183"/>
      <c r="Q6" s="183"/>
      <c r="R6" s="183" t="s">
        <v>155</v>
      </c>
      <c r="S6" s="183"/>
      <c r="T6" s="183"/>
      <c r="U6" s="183"/>
    </row>
    <row r="7" spans="1:21" s="15" customFormat="1" ht="12.75" customHeight="1">
      <c r="A7" s="161"/>
      <c r="B7" s="184"/>
      <c r="C7" s="184"/>
      <c r="D7" s="184"/>
      <c r="E7" s="184"/>
      <c r="F7" s="185" t="s">
        <v>156</v>
      </c>
      <c r="G7" s="185"/>
      <c r="H7" s="185"/>
      <c r="I7" s="185"/>
      <c r="J7" s="186" t="s">
        <v>157</v>
      </c>
      <c r="K7" s="187"/>
      <c r="L7" s="187"/>
      <c r="M7" s="188"/>
      <c r="N7" s="183"/>
      <c r="O7" s="183"/>
      <c r="P7" s="183"/>
      <c r="Q7" s="183"/>
      <c r="R7" s="183"/>
      <c r="S7" s="183"/>
      <c r="T7" s="183"/>
      <c r="U7" s="183"/>
    </row>
    <row r="8" spans="1:21" s="15" customFormat="1" ht="24">
      <c r="A8" s="161"/>
      <c r="B8" s="184" t="s">
        <v>624</v>
      </c>
      <c r="C8" s="184"/>
      <c r="D8" s="184" t="s">
        <v>625</v>
      </c>
      <c r="E8" s="184"/>
      <c r="F8" s="184" t="s">
        <v>624</v>
      </c>
      <c r="G8" s="184"/>
      <c r="H8" s="146" t="s">
        <v>626</v>
      </c>
      <c r="I8" s="146" t="s">
        <v>627</v>
      </c>
      <c r="J8" s="184" t="s">
        <v>628</v>
      </c>
      <c r="K8" s="184"/>
      <c r="L8" s="146" t="s">
        <v>626</v>
      </c>
      <c r="M8" s="146" t="s">
        <v>627</v>
      </c>
      <c r="N8" s="184" t="s">
        <v>629</v>
      </c>
      <c r="O8" s="184"/>
      <c r="P8" s="146" t="s">
        <v>626</v>
      </c>
      <c r="Q8" s="146" t="s">
        <v>627</v>
      </c>
      <c r="R8" s="184" t="s">
        <v>629</v>
      </c>
      <c r="S8" s="184"/>
      <c r="T8" s="146" t="s">
        <v>626</v>
      </c>
      <c r="U8" s="146" t="s">
        <v>627</v>
      </c>
    </row>
    <row r="9" spans="1:21" s="15" customFormat="1" ht="13.5" customHeight="1">
      <c r="A9" s="161"/>
      <c r="B9" s="111">
        <v>39814</v>
      </c>
      <c r="C9" s="111">
        <v>40178</v>
      </c>
      <c r="D9" s="111">
        <v>39814</v>
      </c>
      <c r="E9" s="111">
        <v>40178</v>
      </c>
      <c r="F9" s="111">
        <v>39814</v>
      </c>
      <c r="G9" s="111">
        <v>40178</v>
      </c>
      <c r="H9" s="111">
        <v>40178</v>
      </c>
      <c r="I9" s="111">
        <v>40178</v>
      </c>
      <c r="J9" s="111">
        <v>39814</v>
      </c>
      <c r="K9" s="111">
        <v>40178</v>
      </c>
      <c r="L9" s="111">
        <v>40178</v>
      </c>
      <c r="M9" s="111">
        <v>40178</v>
      </c>
      <c r="N9" s="111">
        <v>39814</v>
      </c>
      <c r="O9" s="111">
        <v>40178</v>
      </c>
      <c r="P9" s="111">
        <v>40178</v>
      </c>
      <c r="Q9" s="111">
        <v>40178</v>
      </c>
      <c r="R9" s="111">
        <v>39814</v>
      </c>
      <c r="S9" s="111">
        <v>40178</v>
      </c>
      <c r="T9" s="111">
        <v>40178</v>
      </c>
      <c r="U9" s="111">
        <v>40178</v>
      </c>
    </row>
    <row r="10" spans="1:18" s="15" customFormat="1" ht="14.25" customHeight="1">
      <c r="A10" s="16"/>
      <c r="B10" s="16"/>
      <c r="C10" s="17"/>
      <c r="D10" s="52"/>
      <c r="E10" s="52"/>
      <c r="F10" s="40"/>
      <c r="G10" s="40"/>
      <c r="H10" s="40"/>
      <c r="I10" s="40"/>
      <c r="J10" s="40"/>
      <c r="K10" s="40"/>
      <c r="L10" s="40"/>
      <c r="M10" s="40"/>
      <c r="N10" s="16"/>
      <c r="O10" s="16"/>
      <c r="P10" s="16"/>
      <c r="Q10" s="16"/>
      <c r="R10" s="16"/>
    </row>
    <row r="11" spans="1:21" ht="14.25" customHeight="1">
      <c r="A11" s="78" t="s">
        <v>158</v>
      </c>
      <c r="B11" s="79">
        <v>5</v>
      </c>
      <c r="C11" s="79">
        <f>SUM(B11:B11)</f>
        <v>5</v>
      </c>
      <c r="D11" s="79">
        <v>48</v>
      </c>
      <c r="E11" s="79">
        <v>48</v>
      </c>
      <c r="F11" s="79"/>
      <c r="G11" s="79"/>
      <c r="H11" s="79"/>
      <c r="I11" s="79"/>
      <c r="J11" s="79">
        <v>1</v>
      </c>
      <c r="K11" s="79">
        <f>SUM(J11:J11)</f>
        <v>1</v>
      </c>
      <c r="L11" s="79"/>
      <c r="M11" s="79">
        <f>K11</f>
        <v>1</v>
      </c>
      <c r="N11" s="79">
        <f>B11+D11+F11+J11</f>
        <v>54</v>
      </c>
      <c r="O11" s="79">
        <f>C11+E11+G11+K11</f>
        <v>54</v>
      </c>
      <c r="P11" s="79">
        <f>I11</f>
        <v>0</v>
      </c>
      <c r="Q11" s="79">
        <f>SUM(O11:P11)</f>
        <v>54</v>
      </c>
      <c r="R11" s="79">
        <f>B11+D11+F11+J11/2</f>
        <v>53.5</v>
      </c>
      <c r="S11" s="79">
        <f>C11+E11+G11+K11/2</f>
        <v>53.5</v>
      </c>
      <c r="T11" s="100">
        <f>H11+L11/2</f>
        <v>0</v>
      </c>
      <c r="U11" s="100">
        <f>SUM(S11:T11)</f>
        <v>53.5</v>
      </c>
    </row>
    <row r="12" spans="1:19" ht="9" customHeight="1">
      <c r="A12" s="80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13"/>
    </row>
    <row r="13" spans="1:19" ht="14.25" customHeight="1">
      <c r="A13" s="83" t="s">
        <v>55</v>
      </c>
      <c r="B13" s="84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4"/>
      <c r="O13" s="84"/>
      <c r="P13" s="84"/>
      <c r="Q13" s="84"/>
      <c r="R13" s="84"/>
      <c r="S13" s="13"/>
    </row>
    <row r="14" spans="1:21" ht="14.25" customHeight="1">
      <c r="A14" s="86" t="s">
        <v>178</v>
      </c>
      <c r="B14" s="87"/>
      <c r="C14" s="87"/>
      <c r="D14" s="87"/>
      <c r="E14" s="87"/>
      <c r="F14" s="87">
        <v>19</v>
      </c>
      <c r="G14" s="87">
        <v>18</v>
      </c>
      <c r="H14" s="87"/>
      <c r="I14" s="87">
        <f>SUM(G14:H14)</f>
        <v>18</v>
      </c>
      <c r="J14" s="87"/>
      <c r="K14" s="87"/>
      <c r="L14" s="87"/>
      <c r="M14" s="87"/>
      <c r="N14" s="87">
        <f>B14+F14+J14</f>
        <v>19</v>
      </c>
      <c r="O14" s="87">
        <f aca="true" t="shared" si="0" ref="O14:O22">C14+E14+G14+K14</f>
        <v>18</v>
      </c>
      <c r="P14" s="87">
        <f>H14+L14</f>
        <v>0</v>
      </c>
      <c r="Q14" s="87">
        <f>SUM(O14:P14)</f>
        <v>18</v>
      </c>
      <c r="R14" s="87">
        <f>B14+D14+F14+J14/2</f>
        <v>19</v>
      </c>
      <c r="S14" s="87">
        <f>C14+E14+G14+K14/2</f>
        <v>18</v>
      </c>
      <c r="T14" s="86">
        <f>H14+L14/2</f>
        <v>0</v>
      </c>
      <c r="U14" s="86">
        <f>SUM(S14:T14)</f>
        <v>18</v>
      </c>
    </row>
    <row r="15" spans="1:21" ht="14.25" customHeight="1">
      <c r="A15" s="86" t="s">
        <v>159</v>
      </c>
      <c r="B15" s="87"/>
      <c r="C15" s="87"/>
      <c r="D15" s="87"/>
      <c r="E15" s="87"/>
      <c r="F15" s="87">
        <v>19</v>
      </c>
      <c r="G15" s="87">
        <v>19</v>
      </c>
      <c r="H15" s="87"/>
      <c r="I15" s="87">
        <f aca="true" t="shared" si="1" ref="I15:I22">SUM(G15:H15)</f>
        <v>19</v>
      </c>
      <c r="J15" s="87"/>
      <c r="K15" s="87"/>
      <c r="L15" s="87"/>
      <c r="M15" s="87"/>
      <c r="N15" s="87">
        <f aca="true" t="shared" si="2" ref="N15:N22">B15+F15+J15</f>
        <v>19</v>
      </c>
      <c r="O15" s="87">
        <f t="shared" si="0"/>
        <v>19</v>
      </c>
      <c r="P15" s="87">
        <f aca="true" t="shared" si="3" ref="P15:P22">H15+L15</f>
        <v>0</v>
      </c>
      <c r="Q15" s="87">
        <f aca="true" t="shared" si="4" ref="Q15:Q22">SUM(O15:P15)</f>
        <v>19</v>
      </c>
      <c r="R15" s="87">
        <f aca="true" t="shared" si="5" ref="R15:S22">B15+D15+F15+J15/2</f>
        <v>19</v>
      </c>
      <c r="S15" s="87">
        <f t="shared" si="5"/>
        <v>19</v>
      </c>
      <c r="T15" s="86">
        <f aca="true" t="shared" si="6" ref="T15:T22">H15+L15/2</f>
        <v>0</v>
      </c>
      <c r="U15" s="86">
        <f aca="true" t="shared" si="7" ref="U15:U22">SUM(S15:T15)</f>
        <v>19</v>
      </c>
    </row>
    <row r="16" spans="1:21" ht="14.25" customHeight="1">
      <c r="A16" s="86" t="s">
        <v>218</v>
      </c>
      <c r="B16" s="87"/>
      <c r="C16" s="87"/>
      <c r="D16" s="87"/>
      <c r="E16" s="87"/>
      <c r="F16" s="87">
        <v>11</v>
      </c>
      <c r="G16" s="87">
        <v>11</v>
      </c>
      <c r="H16" s="87"/>
      <c r="I16" s="87">
        <f t="shared" si="1"/>
        <v>11</v>
      </c>
      <c r="J16" s="87"/>
      <c r="K16" s="87"/>
      <c r="L16" s="87"/>
      <c r="M16" s="87"/>
      <c r="N16" s="87">
        <f t="shared" si="2"/>
        <v>11</v>
      </c>
      <c r="O16" s="87">
        <f t="shared" si="0"/>
        <v>11</v>
      </c>
      <c r="P16" s="87">
        <f t="shared" si="3"/>
        <v>0</v>
      </c>
      <c r="Q16" s="87">
        <f t="shared" si="4"/>
        <v>11</v>
      </c>
      <c r="R16" s="87">
        <f t="shared" si="5"/>
        <v>11</v>
      </c>
      <c r="S16" s="87">
        <f t="shared" si="5"/>
        <v>11</v>
      </c>
      <c r="T16" s="86">
        <f t="shared" si="6"/>
        <v>0</v>
      </c>
      <c r="U16" s="86">
        <f t="shared" si="7"/>
        <v>11</v>
      </c>
    </row>
    <row r="17" spans="1:21" ht="14.25" customHeight="1">
      <c r="A17" s="86" t="s">
        <v>160</v>
      </c>
      <c r="B17" s="87"/>
      <c r="C17" s="87"/>
      <c r="D17" s="87"/>
      <c r="E17" s="87"/>
      <c r="F17" s="87">
        <v>10</v>
      </c>
      <c r="G17" s="87">
        <v>10</v>
      </c>
      <c r="H17" s="87"/>
      <c r="I17" s="87">
        <f t="shared" si="1"/>
        <v>10</v>
      </c>
      <c r="J17" s="87"/>
      <c r="K17" s="87"/>
      <c r="L17" s="87"/>
      <c r="M17" s="87"/>
      <c r="N17" s="87">
        <f t="shared" si="2"/>
        <v>10</v>
      </c>
      <c r="O17" s="87">
        <f t="shared" si="0"/>
        <v>10</v>
      </c>
      <c r="P17" s="87">
        <f t="shared" si="3"/>
        <v>0</v>
      </c>
      <c r="Q17" s="87">
        <f t="shared" si="4"/>
        <v>10</v>
      </c>
      <c r="R17" s="87">
        <f t="shared" si="5"/>
        <v>10</v>
      </c>
      <c r="S17" s="87">
        <f t="shared" si="5"/>
        <v>10</v>
      </c>
      <c r="T17" s="86">
        <f t="shared" si="6"/>
        <v>0</v>
      </c>
      <c r="U17" s="86">
        <f t="shared" si="7"/>
        <v>10</v>
      </c>
    </row>
    <row r="18" spans="1:21" ht="14.25" customHeight="1">
      <c r="A18" s="86" t="s">
        <v>161</v>
      </c>
      <c r="B18" s="87"/>
      <c r="C18" s="87"/>
      <c r="D18" s="87"/>
      <c r="E18" s="87"/>
      <c r="F18" s="87">
        <v>1</v>
      </c>
      <c r="G18" s="87">
        <v>1</v>
      </c>
      <c r="H18" s="87"/>
      <c r="I18" s="87">
        <f t="shared" si="1"/>
        <v>1</v>
      </c>
      <c r="J18" s="87"/>
      <c r="K18" s="87"/>
      <c r="L18" s="87"/>
      <c r="M18" s="87"/>
      <c r="N18" s="87">
        <f t="shared" si="2"/>
        <v>1</v>
      </c>
      <c r="O18" s="87">
        <f t="shared" si="0"/>
        <v>1</v>
      </c>
      <c r="P18" s="87">
        <f t="shared" si="3"/>
        <v>0</v>
      </c>
      <c r="Q18" s="87">
        <f t="shared" si="4"/>
        <v>1</v>
      </c>
      <c r="R18" s="87">
        <f t="shared" si="5"/>
        <v>1</v>
      </c>
      <c r="S18" s="87">
        <f t="shared" si="5"/>
        <v>1</v>
      </c>
      <c r="T18" s="86">
        <f t="shared" si="6"/>
        <v>0</v>
      </c>
      <c r="U18" s="86">
        <f t="shared" si="7"/>
        <v>1</v>
      </c>
    </row>
    <row r="19" spans="1:21" ht="14.25" customHeight="1">
      <c r="A19" s="86" t="s">
        <v>162</v>
      </c>
      <c r="B19" s="87"/>
      <c r="C19" s="87"/>
      <c r="D19" s="87"/>
      <c r="E19" s="87"/>
      <c r="F19" s="87">
        <v>4</v>
      </c>
      <c r="G19" s="87">
        <v>4</v>
      </c>
      <c r="H19" s="87"/>
      <c r="I19" s="87">
        <f t="shared" si="1"/>
        <v>4</v>
      </c>
      <c r="J19" s="87"/>
      <c r="K19" s="87"/>
      <c r="L19" s="87"/>
      <c r="M19" s="87"/>
      <c r="N19" s="87">
        <f t="shared" si="2"/>
        <v>4</v>
      </c>
      <c r="O19" s="87">
        <f t="shared" si="0"/>
        <v>4</v>
      </c>
      <c r="P19" s="87">
        <f t="shared" si="3"/>
        <v>0</v>
      </c>
      <c r="Q19" s="87">
        <f t="shared" si="4"/>
        <v>4</v>
      </c>
      <c r="R19" s="87">
        <f t="shared" si="5"/>
        <v>4</v>
      </c>
      <c r="S19" s="87">
        <f t="shared" si="5"/>
        <v>4</v>
      </c>
      <c r="T19" s="86">
        <f t="shared" si="6"/>
        <v>0</v>
      </c>
      <c r="U19" s="86">
        <f t="shared" si="7"/>
        <v>4</v>
      </c>
    </row>
    <row r="20" spans="1:21" ht="14.25" customHeight="1">
      <c r="A20" s="86" t="s">
        <v>163</v>
      </c>
      <c r="B20" s="87"/>
      <c r="C20" s="87"/>
      <c r="D20" s="87"/>
      <c r="E20" s="87"/>
      <c r="F20" s="87">
        <v>3</v>
      </c>
      <c r="G20" s="87">
        <v>3</v>
      </c>
      <c r="H20" s="87"/>
      <c r="I20" s="87">
        <f t="shared" si="1"/>
        <v>3</v>
      </c>
      <c r="J20" s="87"/>
      <c r="K20" s="87"/>
      <c r="L20" s="87"/>
      <c r="M20" s="87"/>
      <c r="N20" s="87">
        <f t="shared" si="2"/>
        <v>3</v>
      </c>
      <c r="O20" s="87">
        <f t="shared" si="0"/>
        <v>3</v>
      </c>
      <c r="P20" s="87">
        <f t="shared" si="3"/>
        <v>0</v>
      </c>
      <c r="Q20" s="87">
        <f t="shared" si="4"/>
        <v>3</v>
      </c>
      <c r="R20" s="87">
        <f t="shared" si="5"/>
        <v>3</v>
      </c>
      <c r="S20" s="87">
        <f t="shared" si="5"/>
        <v>3</v>
      </c>
      <c r="T20" s="86">
        <f t="shared" si="6"/>
        <v>0</v>
      </c>
      <c r="U20" s="86">
        <f t="shared" si="7"/>
        <v>3</v>
      </c>
    </row>
    <row r="21" spans="1:21" ht="14.25" customHeight="1">
      <c r="A21" s="86" t="s">
        <v>164</v>
      </c>
      <c r="B21" s="87"/>
      <c r="C21" s="87"/>
      <c r="D21" s="87"/>
      <c r="E21" s="87"/>
      <c r="F21" s="87">
        <v>3</v>
      </c>
      <c r="G21" s="87">
        <v>3</v>
      </c>
      <c r="H21" s="87"/>
      <c r="I21" s="87">
        <f t="shared" si="1"/>
        <v>3</v>
      </c>
      <c r="J21" s="87"/>
      <c r="K21" s="87"/>
      <c r="L21" s="87"/>
      <c r="M21" s="87"/>
      <c r="N21" s="87">
        <f t="shared" si="2"/>
        <v>3</v>
      </c>
      <c r="O21" s="87">
        <f t="shared" si="0"/>
        <v>3</v>
      </c>
      <c r="P21" s="87">
        <f t="shared" si="3"/>
        <v>0</v>
      </c>
      <c r="Q21" s="87">
        <f t="shared" si="4"/>
        <v>3</v>
      </c>
      <c r="R21" s="87">
        <f t="shared" si="5"/>
        <v>3</v>
      </c>
      <c r="S21" s="87">
        <f t="shared" si="5"/>
        <v>3</v>
      </c>
      <c r="T21" s="86">
        <f t="shared" si="6"/>
        <v>0</v>
      </c>
      <c r="U21" s="86">
        <f t="shared" si="7"/>
        <v>3</v>
      </c>
    </row>
    <row r="22" spans="1:21" ht="45">
      <c r="A22" s="96" t="s">
        <v>397</v>
      </c>
      <c r="B22" s="87"/>
      <c r="C22" s="87">
        <v>6</v>
      </c>
      <c r="D22" s="87"/>
      <c r="E22" s="87"/>
      <c r="F22" s="87">
        <v>5</v>
      </c>
      <c r="G22" s="87"/>
      <c r="H22" s="87"/>
      <c r="I22" s="87">
        <f t="shared" si="1"/>
        <v>0</v>
      </c>
      <c r="J22" s="87"/>
      <c r="K22" s="87"/>
      <c r="L22" s="87"/>
      <c r="M22" s="87"/>
      <c r="N22" s="87">
        <f t="shared" si="2"/>
        <v>5</v>
      </c>
      <c r="O22" s="87">
        <f t="shared" si="0"/>
        <v>6</v>
      </c>
      <c r="P22" s="87">
        <f t="shared" si="3"/>
        <v>0</v>
      </c>
      <c r="Q22" s="87">
        <f t="shared" si="4"/>
        <v>6</v>
      </c>
      <c r="R22" s="87">
        <f t="shared" si="5"/>
        <v>5</v>
      </c>
      <c r="S22" s="87">
        <f t="shared" si="5"/>
        <v>6</v>
      </c>
      <c r="T22" s="86">
        <f t="shared" si="6"/>
        <v>0</v>
      </c>
      <c r="U22" s="86">
        <f t="shared" si="7"/>
        <v>6</v>
      </c>
    </row>
    <row r="23" spans="1:21" ht="14.25" customHeight="1">
      <c r="A23" s="78" t="s">
        <v>165</v>
      </c>
      <c r="B23" s="79">
        <f>SUM(B14:B22)</f>
        <v>0</v>
      </c>
      <c r="C23" s="79">
        <f>SUM(C14:C22)</f>
        <v>6</v>
      </c>
      <c r="D23" s="87"/>
      <c r="E23" s="87"/>
      <c r="F23" s="79">
        <f>SUM(F14:F22)</f>
        <v>75</v>
      </c>
      <c r="G23" s="79">
        <f>SUM(G14:G22)</f>
        <v>69</v>
      </c>
      <c r="H23" s="79">
        <f>SUM(H14:H22)</f>
        <v>0</v>
      </c>
      <c r="I23" s="79">
        <f>SUM(I14:I22)</f>
        <v>69</v>
      </c>
      <c r="J23" s="79"/>
      <c r="K23" s="79"/>
      <c r="L23" s="79"/>
      <c r="M23" s="79"/>
      <c r="N23" s="79">
        <f>SUM(N14:N22)</f>
        <v>75</v>
      </c>
      <c r="O23" s="79">
        <f aca="true" t="shared" si="8" ref="O23:U23">SUM(O14:O22)</f>
        <v>75</v>
      </c>
      <c r="P23" s="79">
        <f t="shared" si="8"/>
        <v>0</v>
      </c>
      <c r="Q23" s="79">
        <f t="shared" si="8"/>
        <v>75</v>
      </c>
      <c r="R23" s="79">
        <f t="shared" si="8"/>
        <v>75</v>
      </c>
      <c r="S23" s="79">
        <f t="shared" si="8"/>
        <v>75</v>
      </c>
      <c r="T23" s="79">
        <f t="shared" si="8"/>
        <v>0</v>
      </c>
      <c r="U23" s="79">
        <f t="shared" si="8"/>
        <v>75</v>
      </c>
    </row>
    <row r="24" spans="1:21" ht="14.25" customHeight="1">
      <c r="A24" s="80"/>
      <c r="B24" s="81"/>
      <c r="C24" s="81"/>
      <c r="D24" s="89"/>
      <c r="E24" s="89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3"/>
      <c r="T24" s="13"/>
      <c r="U24" s="13"/>
    </row>
    <row r="25" spans="1:21" ht="14.25" customHeight="1">
      <c r="A25" s="83" t="s">
        <v>56</v>
      </c>
      <c r="B25" s="84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4"/>
      <c r="O25" s="84"/>
      <c r="P25" s="84"/>
      <c r="Q25" s="84"/>
      <c r="R25" s="84"/>
      <c r="S25" s="13"/>
      <c r="T25" s="13"/>
      <c r="U25" s="13"/>
    </row>
    <row r="26" spans="1:21" ht="14.25" customHeight="1">
      <c r="A26" s="86" t="s">
        <v>166</v>
      </c>
      <c r="B26" s="87"/>
      <c r="C26" s="87"/>
      <c r="D26" s="87"/>
      <c r="E26" s="87"/>
      <c r="F26" s="87">
        <v>23</v>
      </c>
      <c r="G26" s="87">
        <v>23</v>
      </c>
      <c r="H26" s="87"/>
      <c r="I26" s="87">
        <f>SUM(G26:H26)</f>
        <v>23</v>
      </c>
      <c r="J26" s="87"/>
      <c r="K26" s="87"/>
      <c r="L26" s="87"/>
      <c r="M26" s="87"/>
      <c r="N26" s="87">
        <f aca="true" t="shared" si="9" ref="N26:O30">B26+D26+F26+J26</f>
        <v>23</v>
      </c>
      <c r="O26" s="87">
        <f t="shared" si="9"/>
        <v>23</v>
      </c>
      <c r="P26" s="87">
        <f>H26</f>
        <v>0</v>
      </c>
      <c r="Q26" s="87">
        <f>SUM(O26:P26)</f>
        <v>23</v>
      </c>
      <c r="R26" s="87">
        <f aca="true" t="shared" si="10" ref="R26:S30">B26+D26+F26+J26/2</f>
        <v>23</v>
      </c>
      <c r="S26" s="87">
        <f t="shared" si="10"/>
        <v>23</v>
      </c>
      <c r="T26" s="86">
        <f>H26</f>
        <v>0</v>
      </c>
      <c r="U26" s="86">
        <f>SUM(S26:T26)</f>
        <v>23</v>
      </c>
    </row>
    <row r="27" spans="1:21" ht="14.25" customHeight="1">
      <c r="A27" s="86" t="s">
        <v>219</v>
      </c>
      <c r="B27" s="87"/>
      <c r="C27" s="87"/>
      <c r="D27" s="87"/>
      <c r="E27" s="87"/>
      <c r="F27" s="87">
        <v>0</v>
      </c>
      <c r="G27" s="87">
        <v>0</v>
      </c>
      <c r="H27" s="87"/>
      <c r="I27" s="87">
        <f>SUM(G27:H27)</f>
        <v>0</v>
      </c>
      <c r="J27" s="87"/>
      <c r="K27" s="87"/>
      <c r="L27" s="87"/>
      <c r="M27" s="87"/>
      <c r="N27" s="87">
        <f t="shared" si="9"/>
        <v>0</v>
      </c>
      <c r="O27" s="87">
        <f t="shared" si="9"/>
        <v>0</v>
      </c>
      <c r="P27" s="87">
        <f>H27</f>
        <v>0</v>
      </c>
      <c r="Q27" s="87">
        <f>SUM(O27:P27)</f>
        <v>0</v>
      </c>
      <c r="R27" s="87">
        <f t="shared" si="10"/>
        <v>0</v>
      </c>
      <c r="S27" s="87">
        <f t="shared" si="10"/>
        <v>0</v>
      </c>
      <c r="T27" s="86">
        <f>H27</f>
        <v>0</v>
      </c>
      <c r="U27" s="86">
        <f>SUM(S27:T27)</f>
        <v>0</v>
      </c>
    </row>
    <row r="28" spans="1:21" ht="14.25" customHeight="1">
      <c r="A28" s="86" t="s">
        <v>167</v>
      </c>
      <c r="B28" s="87"/>
      <c r="C28" s="87"/>
      <c r="D28" s="87"/>
      <c r="E28" s="87"/>
      <c r="F28" s="87">
        <v>1</v>
      </c>
      <c r="G28" s="87">
        <v>1</v>
      </c>
      <c r="H28" s="87"/>
      <c r="I28" s="87">
        <f>SUM(G28:H28)</f>
        <v>1</v>
      </c>
      <c r="J28" s="87"/>
      <c r="K28" s="87"/>
      <c r="L28" s="87"/>
      <c r="M28" s="87"/>
      <c r="N28" s="87">
        <f t="shared" si="9"/>
        <v>1</v>
      </c>
      <c r="O28" s="87">
        <f t="shared" si="9"/>
        <v>1</v>
      </c>
      <c r="P28" s="87">
        <f>H28</f>
        <v>0</v>
      </c>
      <c r="Q28" s="87">
        <f>SUM(O28:P28)</f>
        <v>1</v>
      </c>
      <c r="R28" s="87">
        <f t="shared" si="10"/>
        <v>1</v>
      </c>
      <c r="S28" s="87">
        <f t="shared" si="10"/>
        <v>1</v>
      </c>
      <c r="T28" s="86">
        <f>H28</f>
        <v>0</v>
      </c>
      <c r="U28" s="86">
        <f>SUM(S28:T28)</f>
        <v>1</v>
      </c>
    </row>
    <row r="29" spans="1:21" ht="14.25" customHeight="1">
      <c r="A29" s="86" t="s">
        <v>220</v>
      </c>
      <c r="B29" s="87"/>
      <c r="C29" s="87"/>
      <c r="D29" s="87"/>
      <c r="E29" s="87"/>
      <c r="F29" s="87">
        <v>8</v>
      </c>
      <c r="G29" s="87">
        <v>8</v>
      </c>
      <c r="H29" s="87"/>
      <c r="I29" s="87">
        <f>SUM(G29:H29)</f>
        <v>8</v>
      </c>
      <c r="J29" s="87"/>
      <c r="K29" s="87"/>
      <c r="L29" s="87"/>
      <c r="M29" s="87"/>
      <c r="N29" s="87">
        <f t="shared" si="9"/>
        <v>8</v>
      </c>
      <c r="O29" s="87">
        <f t="shared" si="9"/>
        <v>8</v>
      </c>
      <c r="P29" s="87">
        <f>H29</f>
        <v>0</v>
      </c>
      <c r="Q29" s="87">
        <f>SUM(O29:P29)</f>
        <v>8</v>
      </c>
      <c r="R29" s="87">
        <f t="shared" si="10"/>
        <v>8</v>
      </c>
      <c r="S29" s="87">
        <f t="shared" si="10"/>
        <v>8</v>
      </c>
      <c r="T29" s="86">
        <f>H29</f>
        <v>0</v>
      </c>
      <c r="U29" s="86">
        <f>SUM(S29:T29)</f>
        <v>8</v>
      </c>
    </row>
    <row r="30" spans="1:21" ht="14.25" customHeight="1">
      <c r="A30" s="78" t="s">
        <v>168</v>
      </c>
      <c r="B30" s="88"/>
      <c r="C30" s="88"/>
      <c r="D30" s="79"/>
      <c r="E30" s="79"/>
      <c r="F30" s="79">
        <f>SUM(F26:F29)</f>
        <v>32</v>
      </c>
      <c r="G30" s="79">
        <f>SUM(G26:G29)</f>
        <v>32</v>
      </c>
      <c r="H30" s="79">
        <f>SUM(H26:H29)</f>
        <v>0</v>
      </c>
      <c r="I30" s="79">
        <f>SUM(I26:I29)</f>
        <v>32</v>
      </c>
      <c r="J30" s="79"/>
      <c r="K30" s="79"/>
      <c r="L30" s="79"/>
      <c r="M30" s="79"/>
      <c r="N30" s="79">
        <f t="shared" si="9"/>
        <v>32</v>
      </c>
      <c r="O30" s="79">
        <f t="shared" si="9"/>
        <v>32</v>
      </c>
      <c r="P30" s="79">
        <f>SUM(P26:P29)</f>
        <v>0</v>
      </c>
      <c r="Q30" s="79">
        <f>SUM(Q26:Q29)</f>
        <v>32</v>
      </c>
      <c r="R30" s="79">
        <f t="shared" si="10"/>
        <v>32</v>
      </c>
      <c r="S30" s="79">
        <f t="shared" si="10"/>
        <v>32</v>
      </c>
      <c r="T30" s="79">
        <f>SUM(T26:T29)</f>
        <v>0</v>
      </c>
      <c r="U30" s="79">
        <f>SUM(U26:U29)</f>
        <v>32</v>
      </c>
    </row>
    <row r="31" spans="1:21" ht="15.75">
      <c r="A31" s="80"/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3"/>
      <c r="T31" s="13"/>
      <c r="U31" s="13"/>
    </row>
    <row r="32" spans="1:21" ht="14.25" customHeight="1">
      <c r="A32" s="83" t="s">
        <v>169</v>
      </c>
      <c r="B32" s="8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4"/>
      <c r="O32" s="84"/>
      <c r="P32" s="84"/>
      <c r="Q32" s="84"/>
      <c r="R32" s="84"/>
      <c r="S32" s="13"/>
      <c r="T32" s="13"/>
      <c r="U32" s="13"/>
    </row>
    <row r="33" spans="1:21" ht="14.25" customHeight="1">
      <c r="A33" s="86" t="s">
        <v>398</v>
      </c>
      <c r="B33" s="87"/>
      <c r="C33" s="87"/>
      <c r="D33" s="87"/>
      <c r="E33" s="87"/>
      <c r="F33" s="87">
        <v>31</v>
      </c>
      <c r="G33" s="87">
        <v>28</v>
      </c>
      <c r="H33" s="87">
        <v>1</v>
      </c>
      <c r="I33" s="87">
        <f>SUM(G33:H33)</f>
        <v>29</v>
      </c>
      <c r="J33" s="87">
        <v>1</v>
      </c>
      <c r="K33" s="87">
        <v>1</v>
      </c>
      <c r="L33" s="87"/>
      <c r="M33" s="87">
        <f>K33+L33</f>
        <v>1</v>
      </c>
      <c r="N33" s="87">
        <f aca="true" t="shared" si="11" ref="N33:O38">B33+D33+F33+J33</f>
        <v>32</v>
      </c>
      <c r="O33" s="87">
        <f t="shared" si="11"/>
        <v>29</v>
      </c>
      <c r="P33" s="87">
        <f>H33+L33</f>
        <v>1</v>
      </c>
      <c r="Q33" s="87">
        <f>SUM(O33:P33)</f>
        <v>30</v>
      </c>
      <c r="R33" s="87">
        <f aca="true" t="shared" si="12" ref="R33:S38">B33+D33+F33+J33/2</f>
        <v>31.5</v>
      </c>
      <c r="S33" s="87">
        <f t="shared" si="12"/>
        <v>28.5</v>
      </c>
      <c r="T33" s="86">
        <f>H33+L33/2</f>
        <v>1</v>
      </c>
      <c r="U33" s="86">
        <f>SUM(S33:T33)</f>
        <v>29.5</v>
      </c>
    </row>
    <row r="34" spans="1:21" ht="14.25" customHeight="1">
      <c r="A34" s="86" t="s">
        <v>170</v>
      </c>
      <c r="B34" s="87"/>
      <c r="C34" s="87"/>
      <c r="D34" s="87"/>
      <c r="E34" s="87"/>
      <c r="F34" s="87">
        <v>10</v>
      </c>
      <c r="G34" s="87">
        <v>10</v>
      </c>
      <c r="H34" s="87"/>
      <c r="I34" s="87">
        <f>SUM(G34:H34)</f>
        <v>10</v>
      </c>
      <c r="J34" s="87"/>
      <c r="K34" s="87"/>
      <c r="L34" s="87"/>
      <c r="M34" s="87"/>
      <c r="N34" s="87">
        <f t="shared" si="11"/>
        <v>10</v>
      </c>
      <c r="O34" s="87">
        <f t="shared" si="11"/>
        <v>10</v>
      </c>
      <c r="P34" s="87">
        <f>H34+L34</f>
        <v>0</v>
      </c>
      <c r="Q34" s="87">
        <f>SUM(O34:P34)</f>
        <v>10</v>
      </c>
      <c r="R34" s="87">
        <f t="shared" si="12"/>
        <v>10</v>
      </c>
      <c r="S34" s="87">
        <f t="shared" si="12"/>
        <v>10</v>
      </c>
      <c r="T34" s="86">
        <f>H34+L34/2</f>
        <v>0</v>
      </c>
      <c r="U34" s="86">
        <f>SUM(S34:T34)</f>
        <v>10</v>
      </c>
    </row>
    <row r="35" spans="1:21" ht="14.25" customHeight="1">
      <c r="A35" s="86" t="s">
        <v>57</v>
      </c>
      <c r="B35" s="87"/>
      <c r="C35" s="87"/>
      <c r="D35" s="87"/>
      <c r="E35" s="87"/>
      <c r="F35" s="87">
        <v>6</v>
      </c>
      <c r="G35" s="87">
        <v>6</v>
      </c>
      <c r="H35" s="87">
        <v>-2</v>
      </c>
      <c r="I35" s="87">
        <f>SUM(G35:H35)</f>
        <v>4</v>
      </c>
      <c r="J35" s="87"/>
      <c r="K35" s="87"/>
      <c r="L35" s="87">
        <v>2</v>
      </c>
      <c r="M35" s="87">
        <f>K35+L35</f>
        <v>2</v>
      </c>
      <c r="N35" s="87">
        <f t="shared" si="11"/>
        <v>6</v>
      </c>
      <c r="O35" s="87">
        <f t="shared" si="11"/>
        <v>6</v>
      </c>
      <c r="P35" s="87">
        <f>H35+L35</f>
        <v>0</v>
      </c>
      <c r="Q35" s="87">
        <f>SUM(O35:P35)</f>
        <v>6</v>
      </c>
      <c r="R35" s="87">
        <f t="shared" si="12"/>
        <v>6</v>
      </c>
      <c r="S35" s="87">
        <f t="shared" si="12"/>
        <v>6</v>
      </c>
      <c r="T35" s="86">
        <f>H35+L35/2</f>
        <v>-1</v>
      </c>
      <c r="U35" s="86">
        <f>SUM(S35:T35)</f>
        <v>5</v>
      </c>
    </row>
    <row r="36" spans="1:21" ht="14.25" customHeight="1">
      <c r="A36" s="86" t="s">
        <v>221</v>
      </c>
      <c r="B36" s="87"/>
      <c r="C36" s="87"/>
      <c r="D36" s="87"/>
      <c r="E36" s="87"/>
      <c r="F36" s="87">
        <v>5</v>
      </c>
      <c r="G36" s="87">
        <v>4</v>
      </c>
      <c r="H36" s="87"/>
      <c r="I36" s="87">
        <f>SUM(G36:H36)</f>
        <v>4</v>
      </c>
      <c r="J36" s="87"/>
      <c r="K36" s="87"/>
      <c r="L36" s="87"/>
      <c r="M36" s="87"/>
      <c r="N36" s="87">
        <f t="shared" si="11"/>
        <v>5</v>
      </c>
      <c r="O36" s="87">
        <f t="shared" si="11"/>
        <v>4</v>
      </c>
      <c r="P36" s="87">
        <f>H36+L36</f>
        <v>0</v>
      </c>
      <c r="Q36" s="87">
        <f>SUM(O36:P36)</f>
        <v>4</v>
      </c>
      <c r="R36" s="87">
        <f t="shared" si="12"/>
        <v>5</v>
      </c>
      <c r="S36" s="87">
        <f t="shared" si="12"/>
        <v>4</v>
      </c>
      <c r="T36" s="86">
        <f>H36+L36/2</f>
        <v>0</v>
      </c>
      <c r="U36" s="86">
        <f>SUM(S36:T36)</f>
        <v>4</v>
      </c>
    </row>
    <row r="37" spans="1:21" ht="14.25" customHeight="1">
      <c r="A37" s="86" t="s">
        <v>220</v>
      </c>
      <c r="B37" s="87"/>
      <c r="C37" s="87"/>
      <c r="D37" s="87"/>
      <c r="E37" s="87"/>
      <c r="F37" s="87">
        <v>12</v>
      </c>
      <c r="G37" s="87">
        <v>11</v>
      </c>
      <c r="H37" s="87"/>
      <c r="I37" s="87">
        <f>SUM(G37:H37)</f>
        <v>11</v>
      </c>
      <c r="J37" s="87"/>
      <c r="K37" s="87"/>
      <c r="L37" s="87"/>
      <c r="M37" s="87"/>
      <c r="N37" s="87">
        <f t="shared" si="11"/>
        <v>12</v>
      </c>
      <c r="O37" s="87">
        <f t="shared" si="11"/>
        <v>11</v>
      </c>
      <c r="P37" s="87">
        <f>H37+L37</f>
        <v>0</v>
      </c>
      <c r="Q37" s="87">
        <f>SUM(O37:P37)</f>
        <v>11</v>
      </c>
      <c r="R37" s="87">
        <f t="shared" si="12"/>
        <v>12</v>
      </c>
      <c r="S37" s="87">
        <f t="shared" si="12"/>
        <v>11</v>
      </c>
      <c r="T37" s="86">
        <f>H37+L37/2</f>
        <v>0</v>
      </c>
      <c r="U37" s="86">
        <f>SUM(S37:T37)</f>
        <v>11</v>
      </c>
    </row>
    <row r="38" spans="1:21" ht="14.25" customHeight="1">
      <c r="A38" s="78" t="s">
        <v>171</v>
      </c>
      <c r="B38" s="88"/>
      <c r="C38" s="88"/>
      <c r="D38" s="79"/>
      <c r="E38" s="79"/>
      <c r="F38" s="79">
        <f aca="true" t="shared" si="13" ref="F38:M38">SUM(F33:F37)</f>
        <v>64</v>
      </c>
      <c r="G38" s="79">
        <f t="shared" si="13"/>
        <v>59</v>
      </c>
      <c r="H38" s="79">
        <f t="shared" si="13"/>
        <v>-1</v>
      </c>
      <c r="I38" s="79">
        <f t="shared" si="13"/>
        <v>58</v>
      </c>
      <c r="J38" s="79">
        <f t="shared" si="13"/>
        <v>1</v>
      </c>
      <c r="K38" s="79">
        <f t="shared" si="13"/>
        <v>1</v>
      </c>
      <c r="L38" s="79">
        <f t="shared" si="13"/>
        <v>2</v>
      </c>
      <c r="M38" s="79">
        <f t="shared" si="13"/>
        <v>3</v>
      </c>
      <c r="N38" s="79">
        <f t="shared" si="11"/>
        <v>65</v>
      </c>
      <c r="O38" s="79">
        <f t="shared" si="11"/>
        <v>60</v>
      </c>
      <c r="P38" s="79">
        <f>SUM(P33:P37)</f>
        <v>1</v>
      </c>
      <c r="Q38" s="79">
        <f>SUM(Q33:Q37)</f>
        <v>61</v>
      </c>
      <c r="R38" s="79">
        <f t="shared" si="12"/>
        <v>64.5</v>
      </c>
      <c r="S38" s="79">
        <f t="shared" si="12"/>
        <v>59.5</v>
      </c>
      <c r="T38" s="78">
        <f>SUM(T33:T37)</f>
        <v>0</v>
      </c>
      <c r="U38" s="78">
        <f>SUM(U33:U37)</f>
        <v>59.5</v>
      </c>
    </row>
    <row r="39" spans="1:21" ht="15.75">
      <c r="A39" s="90"/>
      <c r="B39" s="91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13"/>
      <c r="U39" s="13"/>
    </row>
    <row r="40" spans="1:21" ht="14.25" customHeight="1">
      <c r="A40" s="83" t="s">
        <v>172</v>
      </c>
      <c r="B40" s="84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4"/>
      <c r="O40" s="84"/>
      <c r="P40" s="84"/>
      <c r="Q40" s="84"/>
      <c r="R40" s="84"/>
      <c r="S40" s="13"/>
      <c r="T40" s="13"/>
      <c r="U40" s="13"/>
    </row>
    <row r="41" spans="1:21" ht="14.25" customHeight="1">
      <c r="A41" s="86" t="s">
        <v>173</v>
      </c>
      <c r="B41" s="87"/>
      <c r="C41" s="87"/>
      <c r="D41" s="87"/>
      <c r="E41" s="87"/>
      <c r="F41" s="87">
        <v>17</v>
      </c>
      <c r="G41" s="87">
        <v>17</v>
      </c>
      <c r="H41" s="87"/>
      <c r="I41" s="87">
        <f>SUM(G41:H41)</f>
        <v>17</v>
      </c>
      <c r="J41" s="87"/>
      <c r="K41" s="87"/>
      <c r="L41" s="87"/>
      <c r="M41" s="87"/>
      <c r="N41" s="87">
        <f>B41+D41+F41+J41</f>
        <v>17</v>
      </c>
      <c r="O41" s="87">
        <f>C41+E41+G41+K41</f>
        <v>17</v>
      </c>
      <c r="P41" s="87">
        <f>H41</f>
        <v>0</v>
      </c>
      <c r="Q41" s="87">
        <f>SUM(O41:P41)</f>
        <v>17</v>
      </c>
      <c r="R41" s="87">
        <f>B41+D41+F41+J41/2</f>
        <v>17</v>
      </c>
      <c r="S41" s="87">
        <f>C41+E41+G41+K41/2</f>
        <v>17</v>
      </c>
      <c r="T41" s="86">
        <f>H41</f>
        <v>0</v>
      </c>
      <c r="U41" s="86">
        <f>SUM(S41:T41)</f>
        <v>17</v>
      </c>
    </row>
    <row r="42" spans="1:21" ht="14.25" customHeight="1">
      <c r="A42" s="86" t="s">
        <v>174</v>
      </c>
      <c r="B42" s="87"/>
      <c r="C42" s="87"/>
      <c r="D42" s="87"/>
      <c r="E42" s="87"/>
      <c r="F42" s="87">
        <v>11</v>
      </c>
      <c r="G42" s="87">
        <v>11</v>
      </c>
      <c r="H42" s="87"/>
      <c r="I42" s="87">
        <f>SUM(G42:H42)</f>
        <v>11</v>
      </c>
      <c r="J42" s="87"/>
      <c r="K42" s="87"/>
      <c r="L42" s="87"/>
      <c r="M42" s="87"/>
      <c r="N42" s="87">
        <f>B42+D42+F42+J42</f>
        <v>11</v>
      </c>
      <c r="O42" s="87">
        <f>C42+E42+G42+K42</f>
        <v>11</v>
      </c>
      <c r="P42" s="87">
        <f>H42</f>
        <v>0</v>
      </c>
      <c r="Q42" s="87">
        <f>SUM(O42:P42)</f>
        <v>11</v>
      </c>
      <c r="R42" s="87">
        <f>B42+D42+F42+J42/2</f>
        <v>11</v>
      </c>
      <c r="S42" s="87">
        <f>C42+E42+G42+K42/2</f>
        <v>11</v>
      </c>
      <c r="T42" s="86">
        <f>H42</f>
        <v>0</v>
      </c>
      <c r="U42" s="86">
        <f>SUM(S42:T42)</f>
        <v>11</v>
      </c>
    </row>
    <row r="43" spans="1:21" ht="14.25" customHeight="1">
      <c r="A43" s="78" t="s">
        <v>175</v>
      </c>
      <c r="B43" s="88"/>
      <c r="C43" s="88"/>
      <c r="D43" s="87"/>
      <c r="E43" s="87"/>
      <c r="F43" s="79">
        <f>SUM(F41:F42)</f>
        <v>28</v>
      </c>
      <c r="G43" s="79">
        <f>SUM(G41:G42)</f>
        <v>28</v>
      </c>
      <c r="H43" s="79">
        <f>SUM(H41:H42)</f>
        <v>0</v>
      </c>
      <c r="I43" s="79">
        <f>SUM(I41:I42)</f>
        <v>28</v>
      </c>
      <c r="J43" s="79"/>
      <c r="K43" s="79"/>
      <c r="L43" s="79"/>
      <c r="M43" s="79"/>
      <c r="N43" s="79">
        <f aca="true" t="shared" si="14" ref="N43:U43">SUM(N41:N42)</f>
        <v>28</v>
      </c>
      <c r="O43" s="79">
        <f t="shared" si="14"/>
        <v>28</v>
      </c>
      <c r="P43" s="79">
        <f t="shared" si="14"/>
        <v>0</v>
      </c>
      <c r="Q43" s="79">
        <f t="shared" si="14"/>
        <v>28</v>
      </c>
      <c r="R43" s="79">
        <f t="shared" si="14"/>
        <v>28</v>
      </c>
      <c r="S43" s="79">
        <f t="shared" si="14"/>
        <v>28</v>
      </c>
      <c r="T43" s="78">
        <f t="shared" si="14"/>
        <v>0</v>
      </c>
      <c r="U43" s="78">
        <f t="shared" si="14"/>
        <v>28</v>
      </c>
    </row>
    <row r="44" spans="1:21" ht="30" customHeight="1">
      <c r="A44" s="80"/>
      <c r="B44" s="81"/>
      <c r="C44" s="81"/>
      <c r="D44" s="89"/>
      <c r="E44" s="89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3"/>
      <c r="T44" s="13"/>
      <c r="U44" s="13"/>
    </row>
    <row r="45" spans="1:21" ht="14.25" customHeight="1">
      <c r="A45" s="83" t="s">
        <v>194</v>
      </c>
      <c r="B45" s="84"/>
      <c r="C45" s="9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13"/>
      <c r="T45" s="13"/>
      <c r="U45" s="13"/>
    </row>
    <row r="46" spans="1:21" ht="14.25" customHeight="1">
      <c r="A46" s="86" t="s">
        <v>58</v>
      </c>
      <c r="B46" s="87"/>
      <c r="C46" s="88"/>
      <c r="D46" s="79"/>
      <c r="E46" s="79"/>
      <c r="F46" s="87">
        <v>5</v>
      </c>
      <c r="G46" s="87">
        <v>5</v>
      </c>
      <c r="H46" s="87"/>
      <c r="I46" s="87">
        <f>SUM(G46:H46)</f>
        <v>5</v>
      </c>
      <c r="J46" s="87"/>
      <c r="K46" s="87"/>
      <c r="L46" s="87"/>
      <c r="M46" s="87"/>
      <c r="N46" s="87">
        <f aca="true" t="shared" si="15" ref="N46:O56">B46+D46+F46+J46</f>
        <v>5</v>
      </c>
      <c r="O46" s="87">
        <f t="shared" si="15"/>
        <v>5</v>
      </c>
      <c r="P46" s="87">
        <f>H46</f>
        <v>0</v>
      </c>
      <c r="Q46" s="87">
        <f>SUM(O46:P46)</f>
        <v>5</v>
      </c>
      <c r="R46" s="87">
        <f aca="true" t="shared" si="16" ref="R46:S55">B46+D46+F46+J46/2</f>
        <v>5</v>
      </c>
      <c r="S46" s="87">
        <f t="shared" si="16"/>
        <v>5</v>
      </c>
      <c r="T46" s="86">
        <f>H46</f>
        <v>0</v>
      </c>
      <c r="U46" s="86">
        <f>SUM(S46:T46)</f>
        <v>5</v>
      </c>
    </row>
    <row r="47" spans="1:21" ht="14.25" customHeight="1">
      <c r="A47" s="86" t="s">
        <v>399</v>
      </c>
      <c r="B47" s="87"/>
      <c r="C47" s="88"/>
      <c r="D47" s="79"/>
      <c r="E47" s="79"/>
      <c r="F47" s="87">
        <v>3</v>
      </c>
      <c r="G47" s="87">
        <v>3</v>
      </c>
      <c r="H47" s="87"/>
      <c r="I47" s="87">
        <f aca="true" t="shared" si="17" ref="I47:I55">SUM(G47:H47)</f>
        <v>3</v>
      </c>
      <c r="J47" s="87"/>
      <c r="K47" s="87"/>
      <c r="L47" s="87"/>
      <c r="M47" s="87"/>
      <c r="N47" s="87">
        <f t="shared" si="15"/>
        <v>3</v>
      </c>
      <c r="O47" s="87">
        <f t="shared" si="15"/>
        <v>3</v>
      </c>
      <c r="P47" s="87">
        <f aca="true" t="shared" si="18" ref="P47:P55">H47</f>
        <v>0</v>
      </c>
      <c r="Q47" s="87">
        <f aca="true" t="shared" si="19" ref="Q47:Q55">SUM(O47:P47)</f>
        <v>3</v>
      </c>
      <c r="R47" s="87">
        <f t="shared" si="16"/>
        <v>3</v>
      </c>
      <c r="S47" s="87">
        <f t="shared" si="16"/>
        <v>3</v>
      </c>
      <c r="T47" s="86">
        <f aca="true" t="shared" si="20" ref="T47:T55">H47</f>
        <v>0</v>
      </c>
      <c r="U47" s="86">
        <f aca="true" t="shared" si="21" ref="U47:U55">SUM(S47:T47)</f>
        <v>3</v>
      </c>
    </row>
    <row r="48" spans="1:21" ht="14.25" customHeight="1">
      <c r="A48" s="86" t="s">
        <v>59</v>
      </c>
      <c r="B48" s="87"/>
      <c r="C48" s="87"/>
      <c r="D48" s="87"/>
      <c r="E48" s="87"/>
      <c r="F48" s="87">
        <v>2</v>
      </c>
      <c r="G48" s="87">
        <v>2</v>
      </c>
      <c r="H48" s="87"/>
      <c r="I48" s="87">
        <f t="shared" si="17"/>
        <v>2</v>
      </c>
      <c r="J48" s="87"/>
      <c r="K48" s="87"/>
      <c r="L48" s="87"/>
      <c r="M48" s="87"/>
      <c r="N48" s="87">
        <f t="shared" si="15"/>
        <v>2</v>
      </c>
      <c r="O48" s="87">
        <f t="shared" si="15"/>
        <v>2</v>
      </c>
      <c r="P48" s="87">
        <f t="shared" si="18"/>
        <v>0</v>
      </c>
      <c r="Q48" s="87">
        <f t="shared" si="19"/>
        <v>2</v>
      </c>
      <c r="R48" s="87">
        <f t="shared" si="16"/>
        <v>2</v>
      </c>
      <c r="S48" s="87">
        <f t="shared" si="16"/>
        <v>2</v>
      </c>
      <c r="T48" s="86">
        <f t="shared" si="20"/>
        <v>0</v>
      </c>
      <c r="U48" s="86">
        <f t="shared" si="21"/>
        <v>2</v>
      </c>
    </row>
    <row r="49" spans="1:21" ht="14.25" customHeight="1">
      <c r="A49" s="86" t="s">
        <v>222</v>
      </c>
      <c r="B49" s="87"/>
      <c r="C49" s="87"/>
      <c r="D49" s="87"/>
      <c r="E49" s="87"/>
      <c r="F49" s="87">
        <v>17</v>
      </c>
      <c r="G49" s="87">
        <v>17</v>
      </c>
      <c r="H49" s="87"/>
      <c r="I49" s="87">
        <f t="shared" si="17"/>
        <v>17</v>
      </c>
      <c r="J49" s="87">
        <v>1</v>
      </c>
      <c r="K49" s="87">
        <f>SUM(J49:J49)</f>
        <v>1</v>
      </c>
      <c r="L49" s="87"/>
      <c r="M49" s="87">
        <f>K49</f>
        <v>1</v>
      </c>
      <c r="N49" s="87">
        <f t="shared" si="15"/>
        <v>18</v>
      </c>
      <c r="O49" s="87">
        <f t="shared" si="15"/>
        <v>18</v>
      </c>
      <c r="P49" s="87">
        <f t="shared" si="18"/>
        <v>0</v>
      </c>
      <c r="Q49" s="87">
        <f t="shared" si="19"/>
        <v>18</v>
      </c>
      <c r="R49" s="87">
        <f t="shared" si="16"/>
        <v>17.5</v>
      </c>
      <c r="S49" s="87">
        <f t="shared" si="16"/>
        <v>17.5</v>
      </c>
      <c r="T49" s="86">
        <f t="shared" si="20"/>
        <v>0</v>
      </c>
      <c r="U49" s="86">
        <f t="shared" si="21"/>
        <v>17.5</v>
      </c>
    </row>
    <row r="50" spans="1:21" ht="14.25" customHeight="1">
      <c r="A50" s="86" t="s">
        <v>177</v>
      </c>
      <c r="B50" s="87"/>
      <c r="C50" s="87"/>
      <c r="D50" s="87"/>
      <c r="E50" s="87"/>
      <c r="F50" s="87">
        <v>3</v>
      </c>
      <c r="G50" s="87">
        <v>3</v>
      </c>
      <c r="H50" s="87"/>
      <c r="I50" s="87">
        <f t="shared" si="17"/>
        <v>3</v>
      </c>
      <c r="J50" s="87"/>
      <c r="K50" s="87"/>
      <c r="L50" s="87"/>
      <c r="M50" s="87"/>
      <c r="N50" s="87">
        <f t="shared" si="15"/>
        <v>3</v>
      </c>
      <c r="O50" s="87">
        <f t="shared" si="15"/>
        <v>3</v>
      </c>
      <c r="P50" s="87">
        <f t="shared" si="18"/>
        <v>0</v>
      </c>
      <c r="Q50" s="87">
        <f t="shared" si="19"/>
        <v>3</v>
      </c>
      <c r="R50" s="87">
        <f t="shared" si="16"/>
        <v>3</v>
      </c>
      <c r="S50" s="87">
        <f t="shared" si="16"/>
        <v>3</v>
      </c>
      <c r="T50" s="86">
        <f t="shared" si="20"/>
        <v>0</v>
      </c>
      <c r="U50" s="86">
        <f t="shared" si="21"/>
        <v>3</v>
      </c>
    </row>
    <row r="51" spans="1:21" ht="14.25" customHeight="1">
      <c r="A51" s="86" t="s">
        <v>223</v>
      </c>
      <c r="B51" s="87"/>
      <c r="C51" s="87"/>
      <c r="D51" s="87"/>
      <c r="E51" s="87"/>
      <c r="F51" s="87">
        <v>2</v>
      </c>
      <c r="G51" s="87">
        <v>2</v>
      </c>
      <c r="H51" s="87"/>
      <c r="I51" s="87">
        <f t="shared" si="17"/>
        <v>2</v>
      </c>
      <c r="J51" s="87"/>
      <c r="K51" s="87"/>
      <c r="L51" s="87"/>
      <c r="M51" s="87"/>
      <c r="N51" s="87">
        <f t="shared" si="15"/>
        <v>2</v>
      </c>
      <c r="O51" s="87">
        <f t="shared" si="15"/>
        <v>2</v>
      </c>
      <c r="P51" s="87">
        <f t="shared" si="18"/>
        <v>0</v>
      </c>
      <c r="Q51" s="87">
        <f t="shared" si="19"/>
        <v>2</v>
      </c>
      <c r="R51" s="87">
        <f t="shared" si="16"/>
        <v>2</v>
      </c>
      <c r="S51" s="87">
        <f t="shared" si="16"/>
        <v>2</v>
      </c>
      <c r="T51" s="86">
        <f t="shared" si="20"/>
        <v>0</v>
      </c>
      <c r="U51" s="86">
        <f t="shared" si="21"/>
        <v>2</v>
      </c>
    </row>
    <row r="52" spans="1:21" ht="14.25" customHeight="1">
      <c r="A52" s="86" t="s">
        <v>0</v>
      </c>
      <c r="B52" s="87"/>
      <c r="C52" s="87"/>
      <c r="D52" s="87"/>
      <c r="E52" s="87"/>
      <c r="F52" s="87">
        <v>3</v>
      </c>
      <c r="G52" s="87">
        <v>3</v>
      </c>
      <c r="H52" s="87"/>
      <c r="I52" s="87">
        <f t="shared" si="17"/>
        <v>3</v>
      </c>
      <c r="J52" s="87"/>
      <c r="K52" s="87"/>
      <c r="L52" s="87"/>
      <c r="M52" s="87"/>
      <c r="N52" s="87">
        <f t="shared" si="15"/>
        <v>3</v>
      </c>
      <c r="O52" s="87">
        <f t="shared" si="15"/>
        <v>3</v>
      </c>
      <c r="P52" s="87">
        <f t="shared" si="18"/>
        <v>0</v>
      </c>
      <c r="Q52" s="87">
        <f t="shared" si="19"/>
        <v>3</v>
      </c>
      <c r="R52" s="87">
        <f t="shared" si="16"/>
        <v>3</v>
      </c>
      <c r="S52" s="87">
        <f t="shared" si="16"/>
        <v>3</v>
      </c>
      <c r="T52" s="86">
        <f t="shared" si="20"/>
        <v>0</v>
      </c>
      <c r="U52" s="86">
        <f t="shared" si="21"/>
        <v>3</v>
      </c>
    </row>
    <row r="53" spans="1:21" ht="14.25" customHeight="1">
      <c r="A53" s="86" t="s">
        <v>224</v>
      </c>
      <c r="B53" s="87"/>
      <c r="C53" s="87"/>
      <c r="D53" s="87"/>
      <c r="E53" s="87"/>
      <c r="F53" s="87">
        <v>3</v>
      </c>
      <c r="G53" s="87">
        <v>3</v>
      </c>
      <c r="H53" s="87"/>
      <c r="I53" s="87">
        <f t="shared" si="17"/>
        <v>3</v>
      </c>
      <c r="J53" s="87"/>
      <c r="K53" s="87"/>
      <c r="L53" s="87"/>
      <c r="M53" s="87"/>
      <c r="N53" s="87">
        <f t="shared" si="15"/>
        <v>3</v>
      </c>
      <c r="O53" s="87">
        <f t="shared" si="15"/>
        <v>3</v>
      </c>
      <c r="P53" s="87">
        <f t="shared" si="18"/>
        <v>0</v>
      </c>
      <c r="Q53" s="87">
        <f t="shared" si="19"/>
        <v>3</v>
      </c>
      <c r="R53" s="87">
        <f t="shared" si="16"/>
        <v>3</v>
      </c>
      <c r="S53" s="87">
        <f t="shared" si="16"/>
        <v>3</v>
      </c>
      <c r="T53" s="86">
        <f t="shared" si="20"/>
        <v>0</v>
      </c>
      <c r="U53" s="86">
        <f t="shared" si="21"/>
        <v>3</v>
      </c>
    </row>
    <row r="54" spans="1:21" ht="14.25" customHeight="1">
      <c r="A54" s="86" t="s">
        <v>178</v>
      </c>
      <c r="B54" s="87"/>
      <c r="C54" s="87"/>
      <c r="D54" s="87"/>
      <c r="E54" s="87"/>
      <c r="F54" s="87">
        <v>3</v>
      </c>
      <c r="G54" s="87">
        <v>3</v>
      </c>
      <c r="H54" s="87"/>
      <c r="I54" s="87">
        <f t="shared" si="17"/>
        <v>3</v>
      </c>
      <c r="J54" s="87"/>
      <c r="K54" s="87"/>
      <c r="L54" s="87"/>
      <c r="M54" s="87"/>
      <c r="N54" s="87">
        <f t="shared" si="15"/>
        <v>3</v>
      </c>
      <c r="O54" s="87">
        <f t="shared" si="15"/>
        <v>3</v>
      </c>
      <c r="P54" s="87">
        <f t="shared" si="18"/>
        <v>0</v>
      </c>
      <c r="Q54" s="87">
        <f t="shared" si="19"/>
        <v>3</v>
      </c>
      <c r="R54" s="87">
        <f t="shared" si="16"/>
        <v>3</v>
      </c>
      <c r="S54" s="87">
        <f t="shared" si="16"/>
        <v>3</v>
      </c>
      <c r="T54" s="86">
        <f t="shared" si="20"/>
        <v>0</v>
      </c>
      <c r="U54" s="86">
        <f t="shared" si="21"/>
        <v>3</v>
      </c>
    </row>
    <row r="55" spans="1:21" ht="14.25" customHeight="1">
      <c r="A55" s="86" t="s">
        <v>225</v>
      </c>
      <c r="B55" s="87"/>
      <c r="C55" s="87"/>
      <c r="D55" s="87"/>
      <c r="E55" s="87"/>
      <c r="F55" s="87">
        <v>4</v>
      </c>
      <c r="G55" s="87">
        <v>4</v>
      </c>
      <c r="H55" s="87"/>
      <c r="I55" s="87">
        <f t="shared" si="17"/>
        <v>4</v>
      </c>
      <c r="J55" s="87"/>
      <c r="K55" s="87"/>
      <c r="L55" s="87"/>
      <c r="M55" s="87"/>
      <c r="N55" s="87">
        <f t="shared" si="15"/>
        <v>4</v>
      </c>
      <c r="O55" s="87">
        <f t="shared" si="15"/>
        <v>4</v>
      </c>
      <c r="P55" s="87">
        <f t="shared" si="18"/>
        <v>0</v>
      </c>
      <c r="Q55" s="87">
        <f t="shared" si="19"/>
        <v>4</v>
      </c>
      <c r="R55" s="87">
        <f t="shared" si="16"/>
        <v>4</v>
      </c>
      <c r="S55" s="87">
        <f t="shared" si="16"/>
        <v>4</v>
      </c>
      <c r="T55" s="86">
        <f t="shared" si="20"/>
        <v>0</v>
      </c>
      <c r="U55" s="86">
        <f t="shared" si="21"/>
        <v>4</v>
      </c>
    </row>
    <row r="56" spans="1:21" ht="14.25" customHeight="1">
      <c r="A56" s="78" t="s">
        <v>176</v>
      </c>
      <c r="B56" s="88"/>
      <c r="C56" s="88"/>
      <c r="D56" s="79"/>
      <c r="E56" s="79"/>
      <c r="F56" s="79">
        <f aca="true" t="shared" si="22" ref="F56:K56">SUM(F46:F55)</f>
        <v>45</v>
      </c>
      <c r="G56" s="79">
        <f t="shared" si="22"/>
        <v>45</v>
      </c>
      <c r="H56" s="79">
        <f t="shared" si="22"/>
        <v>0</v>
      </c>
      <c r="I56" s="79">
        <f t="shared" si="22"/>
        <v>45</v>
      </c>
      <c r="J56" s="79">
        <f t="shared" si="22"/>
        <v>1</v>
      </c>
      <c r="K56" s="79">
        <f t="shared" si="22"/>
        <v>1</v>
      </c>
      <c r="L56" s="79">
        <f>SUM(L46:L55)</f>
        <v>0</v>
      </c>
      <c r="M56" s="79">
        <f>SUM(M46:M55)</f>
        <v>1</v>
      </c>
      <c r="N56" s="79">
        <f t="shared" si="15"/>
        <v>46</v>
      </c>
      <c r="O56" s="79">
        <f t="shared" si="15"/>
        <v>46</v>
      </c>
      <c r="P56" s="79">
        <f>SUM(P46:P55)</f>
        <v>0</v>
      </c>
      <c r="Q56" s="79">
        <f>SUM(O56:P56)</f>
        <v>46</v>
      </c>
      <c r="R56" s="79">
        <f>B56+D56+F56+J56/2</f>
        <v>45.5</v>
      </c>
      <c r="S56" s="79">
        <f>E56+G56+K56/2+C56</f>
        <v>45.5</v>
      </c>
      <c r="T56" s="78">
        <f>SUM(T46:T55)</f>
        <v>0</v>
      </c>
      <c r="U56" s="78">
        <f>SUM(U46:U55)</f>
        <v>45.5</v>
      </c>
    </row>
    <row r="57" spans="1:21" ht="15.7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13"/>
      <c r="T57" s="13"/>
      <c r="U57" s="13"/>
    </row>
    <row r="58" spans="1:21" ht="14.25" customHeight="1">
      <c r="A58" s="83" t="s">
        <v>179</v>
      </c>
      <c r="B58" s="84"/>
      <c r="C58" s="84"/>
      <c r="D58" s="85"/>
      <c r="E58" s="85"/>
      <c r="F58" s="84"/>
      <c r="G58" s="84"/>
      <c r="H58" s="84"/>
      <c r="I58" s="84"/>
      <c r="J58" s="84"/>
      <c r="K58" s="84"/>
      <c r="L58" s="84"/>
      <c r="M58" s="84"/>
      <c r="N58" s="85"/>
      <c r="O58" s="85"/>
      <c r="P58" s="85"/>
      <c r="Q58" s="85"/>
      <c r="R58" s="85"/>
      <c r="S58" s="13"/>
      <c r="T58" s="13"/>
      <c r="U58" s="13"/>
    </row>
    <row r="59" spans="1:21" ht="14.25" customHeight="1">
      <c r="A59" s="86" t="s">
        <v>180</v>
      </c>
      <c r="B59" s="87"/>
      <c r="C59" s="87"/>
      <c r="D59" s="87"/>
      <c r="E59" s="87"/>
      <c r="F59" s="87">
        <v>1</v>
      </c>
      <c r="G59" s="87">
        <v>1</v>
      </c>
      <c r="H59" s="87"/>
      <c r="I59" s="87">
        <f>SUM(G59:H59)</f>
        <v>1</v>
      </c>
      <c r="J59" s="87"/>
      <c r="K59" s="87"/>
      <c r="L59" s="87"/>
      <c r="M59" s="87"/>
      <c r="N59" s="87">
        <f aca="true" t="shared" si="23" ref="N59:O69">B59+D59+F59+J59</f>
        <v>1</v>
      </c>
      <c r="O59" s="87">
        <f t="shared" si="23"/>
        <v>1</v>
      </c>
      <c r="P59" s="87">
        <f>H59</f>
        <v>0</v>
      </c>
      <c r="Q59" s="87">
        <f>SUM(O59:P59)</f>
        <v>1</v>
      </c>
      <c r="R59" s="87">
        <f aca="true" t="shared" si="24" ref="R59:S69">B59+D59+F59+J59/2</f>
        <v>1</v>
      </c>
      <c r="S59" s="87">
        <f t="shared" si="24"/>
        <v>1</v>
      </c>
      <c r="T59" s="86">
        <f>H59</f>
        <v>0</v>
      </c>
      <c r="U59" s="86">
        <f>SUM(S59:T59)</f>
        <v>1</v>
      </c>
    </row>
    <row r="60" spans="1:21" ht="14.25" customHeight="1">
      <c r="A60" s="86" t="s">
        <v>181</v>
      </c>
      <c r="B60" s="87"/>
      <c r="C60" s="87"/>
      <c r="D60" s="87"/>
      <c r="E60" s="87"/>
      <c r="F60" s="87">
        <v>1</v>
      </c>
      <c r="G60" s="87">
        <v>1</v>
      </c>
      <c r="H60" s="87"/>
      <c r="I60" s="87">
        <f aca="true" t="shared" si="25" ref="I60:I68">SUM(G60:H60)</f>
        <v>1</v>
      </c>
      <c r="J60" s="87"/>
      <c r="K60" s="87"/>
      <c r="L60" s="87"/>
      <c r="M60" s="87"/>
      <c r="N60" s="87">
        <f t="shared" si="23"/>
        <v>1</v>
      </c>
      <c r="O60" s="87">
        <f t="shared" si="23"/>
        <v>1</v>
      </c>
      <c r="P60" s="87">
        <f aca="true" t="shared" si="26" ref="P60:P68">H60</f>
        <v>0</v>
      </c>
      <c r="Q60" s="87">
        <f aca="true" t="shared" si="27" ref="Q60:Q69">SUM(O60:P60)</f>
        <v>1</v>
      </c>
      <c r="R60" s="87">
        <f t="shared" si="24"/>
        <v>1</v>
      </c>
      <c r="S60" s="87">
        <f t="shared" si="24"/>
        <v>1</v>
      </c>
      <c r="T60" s="86">
        <f aca="true" t="shared" si="28" ref="T60:T68">H60</f>
        <v>0</v>
      </c>
      <c r="U60" s="86">
        <f aca="true" t="shared" si="29" ref="U60:U68">SUM(S60:T60)</f>
        <v>1</v>
      </c>
    </row>
    <row r="61" spans="1:21" ht="14.25" customHeight="1">
      <c r="A61" s="86" t="s">
        <v>182</v>
      </c>
      <c r="B61" s="87"/>
      <c r="C61" s="87"/>
      <c r="D61" s="87"/>
      <c r="E61" s="87"/>
      <c r="F61" s="87"/>
      <c r="G61" s="87"/>
      <c r="H61" s="87"/>
      <c r="I61" s="87">
        <f t="shared" si="25"/>
        <v>0</v>
      </c>
      <c r="J61" s="87">
        <v>1</v>
      </c>
      <c r="K61" s="87">
        <f>SUM(J61:J61)</f>
        <v>1</v>
      </c>
      <c r="L61" s="87"/>
      <c r="M61" s="87">
        <f>K61</f>
        <v>1</v>
      </c>
      <c r="N61" s="87">
        <f t="shared" si="23"/>
        <v>1</v>
      </c>
      <c r="O61" s="87">
        <f t="shared" si="23"/>
        <v>1</v>
      </c>
      <c r="P61" s="87">
        <f t="shared" si="26"/>
        <v>0</v>
      </c>
      <c r="Q61" s="87">
        <f t="shared" si="27"/>
        <v>1</v>
      </c>
      <c r="R61" s="87">
        <f t="shared" si="24"/>
        <v>0.5</v>
      </c>
      <c r="S61" s="87">
        <f t="shared" si="24"/>
        <v>0.5</v>
      </c>
      <c r="T61" s="86">
        <f t="shared" si="28"/>
        <v>0</v>
      </c>
      <c r="U61" s="86">
        <f t="shared" si="29"/>
        <v>0.5</v>
      </c>
    </row>
    <row r="62" spans="1:21" ht="14.25" customHeight="1">
      <c r="A62" s="86" t="s">
        <v>183</v>
      </c>
      <c r="B62" s="87"/>
      <c r="C62" s="87"/>
      <c r="D62" s="87"/>
      <c r="E62" s="87"/>
      <c r="F62" s="87">
        <v>2</v>
      </c>
      <c r="G62" s="87">
        <v>2</v>
      </c>
      <c r="H62" s="87"/>
      <c r="I62" s="87">
        <f t="shared" si="25"/>
        <v>2</v>
      </c>
      <c r="J62" s="87"/>
      <c r="K62" s="87"/>
      <c r="L62" s="87"/>
      <c r="M62" s="87"/>
      <c r="N62" s="87">
        <f t="shared" si="23"/>
        <v>2</v>
      </c>
      <c r="O62" s="87">
        <f t="shared" si="23"/>
        <v>2</v>
      </c>
      <c r="P62" s="87">
        <f t="shared" si="26"/>
        <v>0</v>
      </c>
      <c r="Q62" s="87">
        <f t="shared" si="27"/>
        <v>2</v>
      </c>
      <c r="R62" s="87">
        <f t="shared" si="24"/>
        <v>2</v>
      </c>
      <c r="S62" s="87">
        <f t="shared" si="24"/>
        <v>2</v>
      </c>
      <c r="T62" s="86">
        <f t="shared" si="28"/>
        <v>0</v>
      </c>
      <c r="U62" s="86">
        <f t="shared" si="29"/>
        <v>2</v>
      </c>
    </row>
    <row r="63" spans="1:21" ht="14.25" customHeight="1">
      <c r="A63" s="86" t="s">
        <v>184</v>
      </c>
      <c r="B63" s="87"/>
      <c r="C63" s="87"/>
      <c r="D63" s="87"/>
      <c r="E63" s="87"/>
      <c r="F63" s="87">
        <v>2</v>
      </c>
      <c r="G63" s="87">
        <v>2</v>
      </c>
      <c r="H63" s="87"/>
      <c r="I63" s="87">
        <f t="shared" si="25"/>
        <v>2</v>
      </c>
      <c r="J63" s="87"/>
      <c r="K63" s="87"/>
      <c r="L63" s="87"/>
      <c r="M63" s="87"/>
      <c r="N63" s="87">
        <f t="shared" si="23"/>
        <v>2</v>
      </c>
      <c r="O63" s="87">
        <f t="shared" si="23"/>
        <v>2</v>
      </c>
      <c r="P63" s="87">
        <f t="shared" si="26"/>
        <v>0</v>
      </c>
      <c r="Q63" s="87">
        <f t="shared" si="27"/>
        <v>2</v>
      </c>
      <c r="R63" s="87">
        <f t="shared" si="24"/>
        <v>2</v>
      </c>
      <c r="S63" s="87">
        <f t="shared" si="24"/>
        <v>2</v>
      </c>
      <c r="T63" s="86">
        <f t="shared" si="28"/>
        <v>0</v>
      </c>
      <c r="U63" s="86">
        <f t="shared" si="29"/>
        <v>2</v>
      </c>
    </row>
    <row r="64" spans="1:21" ht="14.25" customHeight="1">
      <c r="A64" s="86" t="s">
        <v>185</v>
      </c>
      <c r="B64" s="87"/>
      <c r="C64" s="87"/>
      <c r="D64" s="87"/>
      <c r="E64" s="87"/>
      <c r="F64" s="87">
        <v>1</v>
      </c>
      <c r="G64" s="87">
        <v>1</v>
      </c>
      <c r="H64" s="87"/>
      <c r="I64" s="87">
        <f t="shared" si="25"/>
        <v>1</v>
      </c>
      <c r="J64" s="87"/>
      <c r="K64" s="87"/>
      <c r="L64" s="87"/>
      <c r="M64" s="87"/>
      <c r="N64" s="87">
        <f t="shared" si="23"/>
        <v>1</v>
      </c>
      <c r="O64" s="87">
        <f t="shared" si="23"/>
        <v>1</v>
      </c>
      <c r="P64" s="87">
        <f t="shared" si="26"/>
        <v>0</v>
      </c>
      <c r="Q64" s="87">
        <f t="shared" si="27"/>
        <v>1</v>
      </c>
      <c r="R64" s="87">
        <f t="shared" si="24"/>
        <v>1</v>
      </c>
      <c r="S64" s="87">
        <f t="shared" si="24"/>
        <v>1</v>
      </c>
      <c r="T64" s="86">
        <f t="shared" si="28"/>
        <v>0</v>
      </c>
      <c r="U64" s="86">
        <f t="shared" si="29"/>
        <v>1</v>
      </c>
    </row>
    <row r="65" spans="1:21" ht="14.25" customHeight="1">
      <c r="A65" s="86" t="s">
        <v>186</v>
      </c>
      <c r="B65" s="87"/>
      <c r="C65" s="87"/>
      <c r="D65" s="87"/>
      <c r="E65" s="87"/>
      <c r="F65" s="87">
        <v>3</v>
      </c>
      <c r="G65" s="87">
        <v>3</v>
      </c>
      <c r="H65" s="87"/>
      <c r="I65" s="87">
        <f t="shared" si="25"/>
        <v>3</v>
      </c>
      <c r="J65" s="87"/>
      <c r="K65" s="87"/>
      <c r="L65" s="87"/>
      <c r="M65" s="87"/>
      <c r="N65" s="87">
        <f t="shared" si="23"/>
        <v>3</v>
      </c>
      <c r="O65" s="87">
        <f t="shared" si="23"/>
        <v>3</v>
      </c>
      <c r="P65" s="87">
        <f t="shared" si="26"/>
        <v>0</v>
      </c>
      <c r="Q65" s="87">
        <f t="shared" si="27"/>
        <v>3</v>
      </c>
      <c r="R65" s="87">
        <f t="shared" si="24"/>
        <v>3</v>
      </c>
      <c r="S65" s="87">
        <f t="shared" si="24"/>
        <v>3</v>
      </c>
      <c r="T65" s="86">
        <f t="shared" si="28"/>
        <v>0</v>
      </c>
      <c r="U65" s="86">
        <f t="shared" si="29"/>
        <v>3</v>
      </c>
    </row>
    <row r="66" spans="1:21" ht="14.25" customHeight="1">
      <c r="A66" s="86" t="s">
        <v>187</v>
      </c>
      <c r="B66" s="87"/>
      <c r="C66" s="87"/>
      <c r="D66" s="87"/>
      <c r="E66" s="87"/>
      <c r="F66" s="87">
        <v>1</v>
      </c>
      <c r="G66" s="87">
        <v>1</v>
      </c>
      <c r="H66" s="87"/>
      <c r="I66" s="87">
        <f t="shared" si="25"/>
        <v>1</v>
      </c>
      <c r="J66" s="87"/>
      <c r="K66" s="87"/>
      <c r="L66" s="87"/>
      <c r="M66" s="87"/>
      <c r="N66" s="87">
        <f t="shared" si="23"/>
        <v>1</v>
      </c>
      <c r="O66" s="87">
        <f t="shared" si="23"/>
        <v>1</v>
      </c>
      <c r="P66" s="87">
        <f t="shared" si="26"/>
        <v>0</v>
      </c>
      <c r="Q66" s="87">
        <f t="shared" si="27"/>
        <v>1</v>
      </c>
      <c r="R66" s="87">
        <f t="shared" si="24"/>
        <v>1</v>
      </c>
      <c r="S66" s="87">
        <f t="shared" si="24"/>
        <v>1</v>
      </c>
      <c r="T66" s="86">
        <f t="shared" si="28"/>
        <v>0</v>
      </c>
      <c r="U66" s="86">
        <f t="shared" si="29"/>
        <v>1</v>
      </c>
    </row>
    <row r="67" spans="1:21" ht="14.25" customHeight="1">
      <c r="A67" s="86" t="s">
        <v>188</v>
      </c>
      <c r="B67" s="87"/>
      <c r="C67" s="87"/>
      <c r="D67" s="87"/>
      <c r="E67" s="87"/>
      <c r="F67" s="87">
        <v>1</v>
      </c>
      <c r="G67" s="87">
        <v>1</v>
      </c>
      <c r="H67" s="87"/>
      <c r="I67" s="87">
        <f t="shared" si="25"/>
        <v>1</v>
      </c>
      <c r="J67" s="87"/>
      <c r="K67" s="87"/>
      <c r="L67" s="87"/>
      <c r="M67" s="87"/>
      <c r="N67" s="87">
        <f t="shared" si="23"/>
        <v>1</v>
      </c>
      <c r="O67" s="87">
        <f t="shared" si="23"/>
        <v>1</v>
      </c>
      <c r="P67" s="87">
        <f t="shared" si="26"/>
        <v>0</v>
      </c>
      <c r="Q67" s="87">
        <f t="shared" si="27"/>
        <v>1</v>
      </c>
      <c r="R67" s="87">
        <f t="shared" si="24"/>
        <v>1</v>
      </c>
      <c r="S67" s="87">
        <f t="shared" si="24"/>
        <v>1</v>
      </c>
      <c r="T67" s="86">
        <f t="shared" si="28"/>
        <v>0</v>
      </c>
      <c r="U67" s="86">
        <f t="shared" si="29"/>
        <v>1</v>
      </c>
    </row>
    <row r="68" spans="1:21" ht="14.25" customHeight="1">
      <c r="A68" s="86" t="s">
        <v>226</v>
      </c>
      <c r="B68" s="87"/>
      <c r="C68" s="87"/>
      <c r="D68" s="87"/>
      <c r="E68" s="87"/>
      <c r="F68" s="87">
        <v>1</v>
      </c>
      <c r="G68" s="87">
        <v>1</v>
      </c>
      <c r="H68" s="87"/>
      <c r="I68" s="87">
        <f t="shared" si="25"/>
        <v>1</v>
      </c>
      <c r="J68" s="87"/>
      <c r="K68" s="87"/>
      <c r="L68" s="87"/>
      <c r="M68" s="87"/>
      <c r="N68" s="87">
        <f t="shared" si="23"/>
        <v>1</v>
      </c>
      <c r="O68" s="87">
        <f t="shared" si="23"/>
        <v>1</v>
      </c>
      <c r="P68" s="87">
        <f t="shared" si="26"/>
        <v>0</v>
      </c>
      <c r="Q68" s="87">
        <f t="shared" si="27"/>
        <v>1</v>
      </c>
      <c r="R68" s="87">
        <f t="shared" si="24"/>
        <v>1</v>
      </c>
      <c r="S68" s="87">
        <f t="shared" si="24"/>
        <v>1</v>
      </c>
      <c r="T68" s="86">
        <f t="shared" si="28"/>
        <v>0</v>
      </c>
      <c r="U68" s="86">
        <f t="shared" si="29"/>
        <v>1</v>
      </c>
    </row>
    <row r="69" spans="1:21" ht="14.25" customHeight="1">
      <c r="A69" s="78" t="s">
        <v>189</v>
      </c>
      <c r="B69" s="88"/>
      <c r="C69" s="87"/>
      <c r="D69" s="87"/>
      <c r="E69" s="87"/>
      <c r="F69" s="79">
        <f>SUM(F59:F68)</f>
        <v>13</v>
      </c>
      <c r="G69" s="79">
        <f>SUM(G59:G68)</f>
        <v>13</v>
      </c>
      <c r="H69" s="79">
        <f>SUM(H59:H68)</f>
        <v>0</v>
      </c>
      <c r="I69" s="79">
        <f>SUM(I59:I68)</f>
        <v>13</v>
      </c>
      <c r="J69" s="79">
        <f>SUM(J59:J67)</f>
        <v>1</v>
      </c>
      <c r="K69" s="79">
        <f>SUM(K59:K67)</f>
        <v>1</v>
      </c>
      <c r="L69" s="79">
        <f>SUM(L59:L67)</f>
        <v>0</v>
      </c>
      <c r="M69" s="79">
        <f>SUM(M59:M67)</f>
        <v>1</v>
      </c>
      <c r="N69" s="79">
        <f t="shared" si="23"/>
        <v>14</v>
      </c>
      <c r="O69" s="79">
        <f t="shared" si="23"/>
        <v>14</v>
      </c>
      <c r="P69" s="79">
        <f>SUM(P59:P68)</f>
        <v>0</v>
      </c>
      <c r="Q69" s="79">
        <f t="shared" si="27"/>
        <v>14</v>
      </c>
      <c r="R69" s="79">
        <f t="shared" si="24"/>
        <v>13.5</v>
      </c>
      <c r="S69" s="79">
        <f t="shared" si="24"/>
        <v>13.5</v>
      </c>
      <c r="T69" s="78">
        <f>SUM(T59:T68)</f>
        <v>0</v>
      </c>
      <c r="U69" s="78">
        <f>SUM(U59:U68)</f>
        <v>13.5</v>
      </c>
    </row>
    <row r="70" spans="1:21" ht="15.75">
      <c r="A70" s="80"/>
      <c r="B70" s="81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5"/>
      <c r="O70" s="95"/>
      <c r="P70" s="95"/>
      <c r="Q70" s="95"/>
      <c r="R70" s="95"/>
      <c r="S70" s="13"/>
      <c r="T70" s="13"/>
      <c r="U70" s="13"/>
    </row>
    <row r="71" spans="1:21" ht="14.25" customHeight="1">
      <c r="A71" s="78" t="s">
        <v>190</v>
      </c>
      <c r="B71" s="79">
        <f aca="true" t="shared" si="30" ref="B71:R71">B23+B30+B38+B43+B56+B69</f>
        <v>0</v>
      </c>
      <c r="C71" s="79">
        <f t="shared" si="30"/>
        <v>6</v>
      </c>
      <c r="D71" s="79">
        <f t="shared" si="30"/>
        <v>0</v>
      </c>
      <c r="E71" s="79">
        <f t="shared" si="30"/>
        <v>0</v>
      </c>
      <c r="F71" s="79">
        <f t="shared" si="30"/>
        <v>257</v>
      </c>
      <c r="G71" s="79">
        <f t="shared" si="30"/>
        <v>246</v>
      </c>
      <c r="H71" s="79">
        <f t="shared" si="30"/>
        <v>-1</v>
      </c>
      <c r="I71" s="79">
        <f t="shared" si="30"/>
        <v>245</v>
      </c>
      <c r="J71" s="79">
        <f t="shared" si="30"/>
        <v>3</v>
      </c>
      <c r="K71" s="79">
        <f t="shared" si="30"/>
        <v>3</v>
      </c>
      <c r="L71" s="79">
        <f t="shared" si="30"/>
        <v>2</v>
      </c>
      <c r="M71" s="79">
        <f t="shared" si="30"/>
        <v>5</v>
      </c>
      <c r="N71" s="79">
        <f t="shared" si="30"/>
        <v>260</v>
      </c>
      <c r="O71" s="79">
        <f>O23+O30+O38+O43+O56+O69</f>
        <v>255</v>
      </c>
      <c r="P71" s="79">
        <f>P23+P30+P38+P43+P56+P69</f>
        <v>1</v>
      </c>
      <c r="Q71" s="79">
        <f>Q23+Q30+Q38+Q43+Q56+Q69</f>
        <v>256</v>
      </c>
      <c r="R71" s="79">
        <f t="shared" si="30"/>
        <v>258.5</v>
      </c>
      <c r="S71" s="79">
        <f>S23+S30+S38+S43+S56+S69</f>
        <v>253.5</v>
      </c>
      <c r="T71" s="79">
        <f>T23+T30+T38+T43+T56+T69</f>
        <v>0</v>
      </c>
      <c r="U71" s="79">
        <f>U23+U30+U38+U43+U56+U69</f>
        <v>253.5</v>
      </c>
    </row>
    <row r="72" spans="1:21" ht="15.75">
      <c r="A72" s="83"/>
      <c r="B72" s="84"/>
      <c r="C72" s="84"/>
      <c r="D72" s="85"/>
      <c r="E72" s="85"/>
      <c r="F72" s="84"/>
      <c r="G72" s="84"/>
      <c r="H72" s="84"/>
      <c r="I72" s="84"/>
      <c r="J72" s="84"/>
      <c r="K72" s="84"/>
      <c r="L72" s="84"/>
      <c r="M72" s="84"/>
      <c r="N72" s="95"/>
      <c r="O72" s="95"/>
      <c r="P72" s="95"/>
      <c r="Q72" s="95"/>
      <c r="R72" s="95"/>
      <c r="S72" s="13"/>
      <c r="T72" s="13"/>
      <c r="U72" s="13"/>
    </row>
    <row r="73" spans="1:21" ht="14.25" customHeight="1">
      <c r="A73" s="78" t="s">
        <v>60</v>
      </c>
      <c r="B73" s="79">
        <f>B11+B71</f>
        <v>5</v>
      </c>
      <c r="C73" s="79">
        <f aca="true" t="shared" si="31" ref="C73:U73">C11+C71</f>
        <v>11</v>
      </c>
      <c r="D73" s="79">
        <f t="shared" si="31"/>
        <v>48</v>
      </c>
      <c r="E73" s="79">
        <f t="shared" si="31"/>
        <v>48</v>
      </c>
      <c r="F73" s="79">
        <f t="shared" si="31"/>
        <v>257</v>
      </c>
      <c r="G73" s="79">
        <f t="shared" si="31"/>
        <v>246</v>
      </c>
      <c r="H73" s="79">
        <f t="shared" si="31"/>
        <v>-1</v>
      </c>
      <c r="I73" s="79">
        <f t="shared" si="31"/>
        <v>245</v>
      </c>
      <c r="J73" s="79">
        <f t="shared" si="31"/>
        <v>4</v>
      </c>
      <c r="K73" s="79">
        <f t="shared" si="31"/>
        <v>4</v>
      </c>
      <c r="L73" s="79">
        <f t="shared" si="31"/>
        <v>2</v>
      </c>
      <c r="M73" s="79">
        <f t="shared" si="31"/>
        <v>6</v>
      </c>
      <c r="N73" s="79">
        <f t="shared" si="31"/>
        <v>314</v>
      </c>
      <c r="O73" s="79">
        <f t="shared" si="31"/>
        <v>309</v>
      </c>
      <c r="P73" s="79">
        <f t="shared" si="31"/>
        <v>1</v>
      </c>
      <c r="Q73" s="79">
        <f t="shared" si="31"/>
        <v>310</v>
      </c>
      <c r="R73" s="79">
        <f t="shared" si="31"/>
        <v>312</v>
      </c>
      <c r="S73" s="79">
        <f t="shared" si="31"/>
        <v>307</v>
      </c>
      <c r="T73" s="79">
        <f t="shared" si="31"/>
        <v>0</v>
      </c>
      <c r="U73" s="79">
        <f t="shared" si="31"/>
        <v>307</v>
      </c>
    </row>
    <row r="74" spans="1:18" ht="15.75">
      <c r="A74" s="53"/>
      <c r="B74" s="5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mergeCells count="18">
    <mergeCell ref="F1:U1"/>
    <mergeCell ref="N8:O8"/>
    <mergeCell ref="R8:S8"/>
    <mergeCell ref="A2:S2"/>
    <mergeCell ref="A3:S3"/>
    <mergeCell ref="A4:S4"/>
    <mergeCell ref="F7:I7"/>
    <mergeCell ref="J7:M7"/>
    <mergeCell ref="B8:C8"/>
    <mergeCell ref="D8:E8"/>
    <mergeCell ref="A6:A9"/>
    <mergeCell ref="F6:M6"/>
    <mergeCell ref="N6:Q7"/>
    <mergeCell ref="R6:U7"/>
    <mergeCell ref="J8:K8"/>
    <mergeCell ref="B6:C7"/>
    <mergeCell ref="D6:E7"/>
    <mergeCell ref="F8:G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2009-11-19T11:25:49Z</cp:lastPrinted>
  <dcterms:created xsi:type="dcterms:W3CDTF">2007-01-15T16:24:15Z</dcterms:created>
  <dcterms:modified xsi:type="dcterms:W3CDTF">2009-11-19T11:41:41Z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