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activeTab="7"/>
  </bookViews>
  <sheets>
    <sheet name="elő" sheetId="1" r:id="rId1"/>
    <sheet name="eszk1" sheetId="2" r:id="rId2"/>
    <sheet name="eszk2" sheetId="3" r:id="rId3"/>
    <sheet name="forr1" sheetId="4" r:id="rId4"/>
    <sheet name="forr2" sheetId="5" r:id="rId5"/>
    <sheet name="eredm1" sheetId="6" r:id="rId6"/>
    <sheet name="eredm2" sheetId="7" r:id="rId7"/>
    <sheet name="Cash-flow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<sst xmlns="http://schemas.openxmlformats.org/spreadsheetml/2006/main" count="538" uniqueCount="368">
  <si>
    <t>Statisztikai számjel</t>
  </si>
  <si>
    <t>Cégjegyzék száma</t>
  </si>
  <si>
    <t>a vállalkozás megnevezése:</t>
  </si>
  <si>
    <t>címe, telefonszáma:</t>
  </si>
  <si>
    <t>Tel.: 83-545-960</t>
  </si>
  <si>
    <t>Aquamarin Szállodaipari Kft.</t>
  </si>
  <si>
    <t>Éves beszámoló</t>
  </si>
  <si>
    <t>üzleti évről</t>
  </si>
  <si>
    <t>……………………………………………</t>
  </si>
  <si>
    <t>P.H.</t>
  </si>
  <si>
    <t>Statisztikai számjel:</t>
  </si>
  <si>
    <t>Cégjegyzék száma:</t>
  </si>
  <si>
    <t>Az üzleti év mérlegfordulónapja:</t>
  </si>
  <si>
    <t>MÉRLEG "A" változat</t>
  </si>
  <si>
    <t>Sor-szám</t>
  </si>
  <si>
    <t>A tétel megnevezése</t>
  </si>
  <si>
    <t>Előző év</t>
  </si>
  <si>
    <t>Előző év(ek) módosításai</t>
  </si>
  <si>
    <t>Tárgyév</t>
  </si>
  <si>
    <r>
      <t xml:space="preserve">                                              Eszközök (aktívák)                           </t>
    </r>
    <r>
      <rPr>
        <sz val="10"/>
        <rFont val="Times New Roman"/>
        <family val="1"/>
      </rPr>
      <t>adatok E Ft-ban</t>
    </r>
  </si>
  <si>
    <t>a</t>
  </si>
  <si>
    <t>b</t>
  </si>
  <si>
    <t>c</t>
  </si>
  <si>
    <t>d</t>
  </si>
  <si>
    <t>e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</si>
  <si>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</si>
  <si>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</si>
  <si>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</si>
  <si>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</si>
  <si>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</si>
  <si>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</si>
  <si>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</si>
  <si>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</si>
  <si>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</si>
  <si>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</si>
  <si>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</si>
  <si>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</si>
  <si>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</si>
  <si>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</si>
  <si>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</si>
  <si>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</si>
  <si>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</si>
  <si>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</si>
  <si>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</si>
  <si>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</si>
  <si>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</si>
  <si>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</si>
  <si>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</si>
  <si>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</si>
  <si>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</si>
  <si>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</si>
  <si>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r>
      <t xml:space="preserve">A. Befektetett eszközök   </t>
    </r>
    <r>
      <rPr>
        <sz val="10"/>
        <rFont val="Times New Roman"/>
        <family val="1"/>
      </rPr>
      <t>(02.+10.+18. sor)</t>
    </r>
  </si>
  <si>
    <t>I.IMMATERIÁLIS JAVAK (03. -09. sorok)</t>
  </si>
  <si>
    <t xml:space="preserve">    Alapítás-átszervezés aktivált értéke</t>
  </si>
  <si>
    <t xml:space="preserve">    Kísérleti fejlesztés aktivált értéke</t>
  </si>
  <si>
    <t xml:space="preserve">    Vagyoni értékú jogok</t>
  </si>
  <si>
    <t xml:space="preserve">    Szellemi termékek</t>
  </si>
  <si>
    <t xml:space="preserve">    Üzleti vagy cégérték</t>
  </si>
  <si>
    <t xml:space="preserve">    Immateriális javakra adott előlegek</t>
  </si>
  <si>
    <t xml:space="preserve">    Immateriális javak értékhelyesbítése</t>
  </si>
  <si>
    <t>II. TÁRGYI ESZKÖZÖK (11. -17. sorok)</t>
  </si>
  <si>
    <t xml:space="preserve">    Ingatlanok és a kapcsolódó vagyoni értékű jogok</t>
  </si>
  <si>
    <t xml:space="preserve">    Műszaki berendezések, gépek, járművek</t>
  </si>
  <si>
    <t xml:space="preserve">    Egyéb berendezések, felszerelések, járművek</t>
  </si>
  <si>
    <t xml:space="preserve">    Tenyészállatok</t>
  </si>
  <si>
    <t xml:space="preserve">    Beruházások, felújítások</t>
  </si>
  <si>
    <t xml:space="preserve">    Beruházásokra adott előlegek</t>
  </si>
  <si>
    <t xml:space="preserve">    Tárgyi eszközök értékhelyesbítése</t>
  </si>
  <si>
    <t xml:space="preserve">    Tartós részesedés kapcsolt vállalkozásban</t>
  </si>
  <si>
    <t xml:space="preserve">    Tartósan adott kölcsön kapcsolt vállalkozásban</t>
  </si>
  <si>
    <t xml:space="preserve">    Egyéb tartós részesedés</t>
  </si>
  <si>
    <t xml:space="preserve">    Tartósan adott kölcsön egyéb részesedési   </t>
  </si>
  <si>
    <t xml:space="preserve">    viszonyban álló vállalkozásban</t>
  </si>
  <si>
    <t xml:space="preserve">III. BEFEKTETETT PÉNZÜGYI ESZKÖZÖK                                 </t>
  </si>
  <si>
    <t xml:space="preserve">      (19. -26. sorok)</t>
  </si>
  <si>
    <t xml:space="preserve">    Egyéb tartósan adott kölcsön</t>
  </si>
  <si>
    <t xml:space="preserve">    Tartós hitelviszonyt megtestesítő értékpapír</t>
  </si>
  <si>
    <t xml:space="preserve">    Befektetett pénzügyi eszközök értékhelyesbítése</t>
  </si>
  <si>
    <t xml:space="preserve">    Befektetett pénzügyi eszközök értékelési </t>
  </si>
  <si>
    <t xml:space="preserve">    különbözete</t>
  </si>
  <si>
    <r>
      <t xml:space="preserve"> B. Forgóeszközök  </t>
    </r>
    <r>
      <rPr>
        <sz val="10"/>
        <rFont val="Times New Roman"/>
        <family val="1"/>
      </rPr>
      <t>(28.+35.+43.+49. sor)</t>
    </r>
  </si>
  <si>
    <t xml:space="preserve"> I. KÉSZLETEK  (29. -34. sorok)</t>
  </si>
  <si>
    <t xml:space="preserve">    Anyagok</t>
  </si>
  <si>
    <t xml:space="preserve">    Befejezetlen termelés és félkész termékek</t>
  </si>
  <si>
    <t xml:space="preserve">    Növendék-, hízó- és egyéb állatok</t>
  </si>
  <si>
    <t xml:space="preserve">    Késztermékek</t>
  </si>
  <si>
    <t xml:space="preserve">    Áruk</t>
  </si>
  <si>
    <t xml:space="preserve">    Készletekre adott előlegek</t>
  </si>
  <si>
    <t>27.</t>
  </si>
  <si>
    <t>28.</t>
  </si>
  <si>
    <t>29.</t>
  </si>
  <si>
    <t>30.</t>
  </si>
  <si>
    <t>31.</t>
  </si>
  <si>
    <t>32.</t>
  </si>
  <si>
    <t>33.</t>
  </si>
  <si>
    <t>34.</t>
  </si>
  <si>
    <t xml:space="preserve"> II. KÖVETELÉSEK  (36. -42. sorok)</t>
  </si>
  <si>
    <t xml:space="preserve">    Követelések áruszállításból és szolgáltatásból (vevők)</t>
  </si>
  <si>
    <t xml:space="preserve">    Követelések kapcsolt vállalkozásal szemben</t>
  </si>
  <si>
    <t xml:space="preserve">    Követelések egyéb részesedési viszonyban levő</t>
  </si>
  <si>
    <t xml:space="preserve">    vállalkozással szemben</t>
  </si>
  <si>
    <t xml:space="preserve">    Váltókövetelések</t>
  </si>
  <si>
    <t xml:space="preserve">    Egyéb követelések</t>
  </si>
  <si>
    <t xml:space="preserve">    Követelések értékelési különbözete</t>
  </si>
  <si>
    <t xml:space="preserve">    Származékos ügyletek pozitív értékelési különbözete</t>
  </si>
  <si>
    <t>35.</t>
  </si>
  <si>
    <t>36.</t>
  </si>
  <si>
    <t>37.</t>
  </si>
  <si>
    <t>38.</t>
  </si>
  <si>
    <t>39.</t>
  </si>
  <si>
    <t>40.</t>
  </si>
  <si>
    <t>41.</t>
  </si>
  <si>
    <t>42.</t>
  </si>
  <si>
    <t xml:space="preserve"> III. ÉRTÉKPAPÍROK  (44. -48. sorok)</t>
  </si>
  <si>
    <t xml:space="preserve">    Részesedés kapcsolt vállalkozásban</t>
  </si>
  <si>
    <t xml:space="preserve">    Egyéb részesedés</t>
  </si>
  <si>
    <t xml:space="preserve">    Saját részvények, saját üzletrészek</t>
  </si>
  <si>
    <t xml:space="preserve">    Forgatási célú hitelviszonyt megtestesítő</t>
  </si>
  <si>
    <t xml:space="preserve">    értékpapírok</t>
  </si>
  <si>
    <t xml:space="preserve">    Értékpapírok értékelési különbözete</t>
  </si>
  <si>
    <t xml:space="preserve"> IV. PÉNZESZKÖZÖK  (50. -51. sorok)</t>
  </si>
  <si>
    <t xml:space="preserve">    Pénztár, csekkek</t>
  </si>
  <si>
    <t xml:space="preserve">    Bankbetétek</t>
  </si>
  <si>
    <r>
      <t xml:space="preserve"> C. Aktív időbeli elhatárolások   </t>
    </r>
    <r>
      <rPr>
        <sz val="10"/>
        <rFont val="Times New Roman"/>
        <family val="1"/>
      </rPr>
      <t>(53. -55. sorok)</t>
    </r>
  </si>
  <si>
    <t xml:space="preserve">    Bevételek aktív időbeli elhatárolása</t>
  </si>
  <si>
    <t xml:space="preserve">    Költségek, ráfordítások aktív időbeli elhatárolása</t>
  </si>
  <si>
    <t xml:space="preserve">    Halasztott ráfordítások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</si>
  <si>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</si>
  <si>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</si>
  <si>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</si>
  <si>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</si>
  <si>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</si>
  <si>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</si>
  <si>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</si>
  <si>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</si>
  <si>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</si>
  <si>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</si>
  <si>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</si>
  <si>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</si>
  <si>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</si>
  <si>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</si>
  <si>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r>
      <t xml:space="preserve"> ESZKÖZÖK ÖSSZESEN    </t>
    </r>
    <r>
      <rPr>
        <sz val="10"/>
        <rFont val="Times New Roman"/>
        <family val="1"/>
      </rPr>
      <t>(01.+27.+52. sor)</t>
    </r>
  </si>
  <si>
    <r>
      <t xml:space="preserve">                                              Eszközök (aktívák)                         </t>
    </r>
    <r>
      <rPr>
        <sz val="10"/>
        <rFont val="Times New Roman"/>
        <family val="1"/>
      </rPr>
      <t>adatok E Ft-ban</t>
    </r>
  </si>
  <si>
    <r>
      <t xml:space="preserve">                                           Források (passzívák)                          </t>
    </r>
    <r>
      <rPr>
        <sz val="10"/>
        <rFont val="Times New Roman"/>
        <family val="1"/>
      </rPr>
      <t>adatok E Ft-ban</t>
    </r>
  </si>
  <si>
    <t>57.</t>
  </si>
  <si>
    <r>
      <t xml:space="preserve"> D. Saját tőke   </t>
    </r>
    <r>
      <rPr>
        <sz val="10"/>
        <rFont val="Times New Roman"/>
        <family val="1"/>
      </rPr>
      <t>(58.+60.+61.+62.+63.+64.+67. sor)</t>
    </r>
  </si>
  <si>
    <t>58.</t>
  </si>
  <si>
    <t xml:space="preserve"> I. JEGYZETT TŐKE</t>
  </si>
  <si>
    <t>59.</t>
  </si>
  <si>
    <t xml:space="preserve">    58. sorból: visszavásárolt tulajdoni részesedés</t>
  </si>
  <si>
    <t xml:space="preserve">    névértéken</t>
  </si>
  <si>
    <t>60.</t>
  </si>
  <si>
    <t xml:space="preserve"> II. JEGYZETT, DE MÉG BE NEM FIZETETT TŐKE ( - )</t>
  </si>
  <si>
    <t>61.</t>
  </si>
  <si>
    <t xml:space="preserve"> III. TŐKETARTALÉK</t>
  </si>
  <si>
    <t>62.</t>
  </si>
  <si>
    <t xml:space="preserve"> IV. EREDMÉNYTARTALÉK</t>
  </si>
  <si>
    <t>63.</t>
  </si>
  <si>
    <t xml:space="preserve"> V. LEKÖTÖTT TARTALÉK</t>
  </si>
  <si>
    <t>64.</t>
  </si>
  <si>
    <t xml:space="preserve"> VI. ÉRTÉKELÉSI TARTALÉK (65. -66.sorok)</t>
  </si>
  <si>
    <t>65.</t>
  </si>
  <si>
    <t xml:space="preserve">    Értékhelyesbítés értékelési tartaléka</t>
  </si>
  <si>
    <t>66.</t>
  </si>
  <si>
    <t xml:space="preserve">    Valós értékelés értékelési tartaléka</t>
  </si>
  <si>
    <t>67.</t>
  </si>
  <si>
    <t xml:space="preserve"> VII. MÉRLEG SZERINTI EREDMÉNY</t>
  </si>
  <si>
    <t>68.</t>
  </si>
  <si>
    <r>
      <t xml:space="preserve"> E. Céltartalékok  </t>
    </r>
    <r>
      <rPr>
        <sz val="10"/>
        <rFont val="Times New Roman"/>
        <family val="1"/>
      </rPr>
      <t>(69.-71. sorok)</t>
    </r>
  </si>
  <si>
    <t>69.</t>
  </si>
  <si>
    <t xml:space="preserve">    Céltartalék a várható kötelezettségekre</t>
  </si>
  <si>
    <t>70.</t>
  </si>
  <si>
    <t xml:space="preserve">   Céltartalék a jövőbeni költségekre</t>
  </si>
  <si>
    <t>71.</t>
  </si>
  <si>
    <t xml:space="preserve">    Egyéb céltartalék</t>
  </si>
  <si>
    <t>72.</t>
  </si>
  <si>
    <r>
      <t xml:space="preserve"> F. Kötelezettségek   </t>
    </r>
    <r>
      <rPr>
        <sz val="10"/>
        <rFont val="Times New Roman"/>
        <family val="1"/>
      </rPr>
      <t>(73.+77.+86. sor)</t>
    </r>
  </si>
  <si>
    <t>73.</t>
  </si>
  <si>
    <t xml:space="preserve"> I. HÁTRASOROLT KÖTELEZETTSÉGEK</t>
  </si>
  <si>
    <t xml:space="preserve">     (74. -76. sorok)</t>
  </si>
  <si>
    <t>74.</t>
  </si>
  <si>
    <t xml:space="preserve">    Hátrasorolt kötelezettségek kapcsolt vállalko-</t>
  </si>
  <si>
    <t xml:space="preserve">    zással szemben</t>
  </si>
  <si>
    <t>75.</t>
  </si>
  <si>
    <t xml:space="preserve">    Hátrasorolt kötelezettségek egyéb részesedési</t>
  </si>
  <si>
    <t xml:space="preserve">    viszonyban lévő vállalkozással szemben</t>
  </si>
  <si>
    <t xml:space="preserve">    Hátrasorolt kötelezettségek egyéb gazdálkodóval</t>
  </si>
  <si>
    <t xml:space="preserve">    szemben</t>
  </si>
  <si>
    <t>76.</t>
  </si>
  <si>
    <r>
      <t xml:space="preserve">                                            Források (passzívák)                         </t>
    </r>
    <r>
      <rPr>
        <sz val="10"/>
        <rFont val="Times New Roman"/>
        <family val="1"/>
      </rPr>
      <t>adatok E Ft-ban</t>
    </r>
  </si>
  <si>
    <t>77.</t>
  </si>
  <si>
    <t xml:space="preserve"> II. HOSSZÚ LEJÁRATÚ KÖTELEZETTSÉGEK</t>
  </si>
  <si>
    <t xml:space="preserve">  (78. -85. sorok)</t>
  </si>
  <si>
    <t>78.</t>
  </si>
  <si>
    <t>79.</t>
  </si>
  <si>
    <t xml:space="preserve">    Átváltoztatható kötvények</t>
  </si>
  <si>
    <t>80.</t>
  </si>
  <si>
    <t xml:space="preserve">    Tartozások kötvénykibocsátásból</t>
  </si>
  <si>
    <t>81.</t>
  </si>
  <si>
    <t xml:space="preserve">    Beruházási és fejlesztési hitelek</t>
  </si>
  <si>
    <t>82.</t>
  </si>
  <si>
    <t xml:space="preserve">    Egyéb hosszú lejáratú hitelek</t>
  </si>
  <si>
    <t>83.</t>
  </si>
  <si>
    <t xml:space="preserve">    Tartós kötelezettségek kapcsolt </t>
  </si>
  <si>
    <t>84.</t>
  </si>
  <si>
    <t xml:space="preserve">    Tartós kötelezettségek egyéb réstesedési</t>
  </si>
  <si>
    <t xml:space="preserve">    viszonyban levő vállalkozással szemben</t>
  </si>
  <si>
    <t>85.</t>
  </si>
  <si>
    <t xml:space="preserve">    Egyéb hosszú lejáratú kötelezettségek</t>
  </si>
  <si>
    <t>86.</t>
  </si>
  <si>
    <t xml:space="preserve"> III. RÖVID LEJÁRATÚ KÖTELEZETTSÉGEK</t>
  </si>
  <si>
    <t xml:space="preserve">  (87. és 89. -97. sorok)</t>
  </si>
  <si>
    <t>87.</t>
  </si>
  <si>
    <t xml:space="preserve">    Rövid lejáratú kölcsönök</t>
  </si>
  <si>
    <t>88.</t>
  </si>
  <si>
    <t xml:space="preserve">    87. sorból: az átváltoztatható kötvények</t>
  </si>
  <si>
    <t>89.</t>
  </si>
  <si>
    <t xml:space="preserve">    Rövid lejáratú hitelek</t>
  </si>
  <si>
    <t>90.</t>
  </si>
  <si>
    <t xml:space="preserve">    Vevőktől kapott előlegek</t>
  </si>
  <si>
    <t>91.</t>
  </si>
  <si>
    <t xml:space="preserve">    Kötelezettségek áruszállításból és szolgál-</t>
  </si>
  <si>
    <t xml:space="preserve">    tatásból (szállítók)</t>
  </si>
  <si>
    <t>92.</t>
  </si>
  <si>
    <t xml:space="preserve">    Váltótartozások</t>
  </si>
  <si>
    <t>93.</t>
  </si>
  <si>
    <t xml:space="preserve">    Rövid lejáratú kötelezettségek egyéb részese-</t>
  </si>
  <si>
    <t xml:space="preserve">    dési viszonyban levő vállalkozással szemben</t>
  </si>
  <si>
    <t>94.</t>
  </si>
  <si>
    <t xml:space="preserve">    Rövid lejáratú kötelezettségek kapcsolt</t>
  </si>
  <si>
    <t>95.</t>
  </si>
  <si>
    <t xml:space="preserve">    Egyéb rövid lejáratú kötelezettségek</t>
  </si>
  <si>
    <t>96.</t>
  </si>
  <si>
    <t xml:space="preserve">    Kötelezettségek értékelési különbözete</t>
  </si>
  <si>
    <t>97.</t>
  </si>
  <si>
    <t xml:space="preserve">    Származékos ügyletek negatív értékelési különbözete</t>
  </si>
  <si>
    <t>98.</t>
  </si>
  <si>
    <r>
      <t xml:space="preserve"> </t>
    </r>
    <r>
      <rPr>
        <b/>
        <sz val="10"/>
        <rFont val="Times New Roman"/>
        <family val="1"/>
      </rPr>
      <t xml:space="preserve">G. Passzív időbeli elhatárolások  </t>
    </r>
    <r>
      <rPr>
        <sz val="10"/>
        <rFont val="Times New Roman"/>
        <family val="1"/>
      </rPr>
      <t>(99. -101. sorok)</t>
    </r>
  </si>
  <si>
    <t>99.</t>
  </si>
  <si>
    <t xml:space="preserve">    Bevételek passzív időbeli elhatárolása</t>
  </si>
  <si>
    <t>100.</t>
  </si>
  <si>
    <t xml:space="preserve">    Költségek, ráfordítások passzív időbeli elhatárolása</t>
  </si>
  <si>
    <t>101.</t>
  </si>
  <si>
    <t xml:space="preserve">    Halasztott bevételek</t>
  </si>
  <si>
    <t>102.</t>
  </si>
  <si>
    <t xml:space="preserve"> FORRÁSOK ÖSSZESEN</t>
  </si>
  <si>
    <t xml:space="preserve"> (57. +68. +72. +98. sor)</t>
  </si>
  <si>
    <t>Összköltség eljárással készített eredménykimutatás</t>
  </si>
  <si>
    <t xml:space="preserve">   Belföldi értékesítés nettó árbevétele</t>
  </si>
  <si>
    <t xml:space="preserve">   Exportértékesítés nettó árbevétele</t>
  </si>
  <si>
    <t>I.</t>
  </si>
  <si>
    <r>
      <t xml:space="preserve">   Értékesítés nettó árbevétele   </t>
    </r>
    <r>
      <rPr>
        <sz val="10"/>
        <rFont val="Times New Roman"/>
        <family val="1"/>
      </rPr>
      <t>(01. +02. sor)</t>
    </r>
  </si>
  <si>
    <t xml:space="preserve">   Saját termelésű készletek állományváltozása</t>
  </si>
  <si>
    <t xml:space="preserve">   Saját előállítású eszközök aktivált értéke</t>
  </si>
  <si>
    <t>II.</t>
  </si>
  <si>
    <t>III.</t>
  </si>
  <si>
    <t xml:space="preserve">   Egyéb bevételek</t>
  </si>
  <si>
    <t xml:space="preserve">         III. sorból: visszaírt értékvesztés </t>
  </si>
  <si>
    <t xml:space="preserve">   Anyagköltség</t>
  </si>
  <si>
    <t xml:space="preserve">   Igénybe vett szolgáltatások értéke</t>
  </si>
  <si>
    <t xml:space="preserve">   Egyéb szolgáltatások értéke</t>
  </si>
  <si>
    <t xml:space="preserve">   Eladott áruk beszerzési értéke</t>
  </si>
  <si>
    <t xml:space="preserve">   Eladott (közvetített) szolgáltatások értéke</t>
  </si>
  <si>
    <t>IV.</t>
  </si>
  <si>
    <r>
      <t xml:space="preserve">   Anyagjellegű ráfordítások </t>
    </r>
    <r>
      <rPr>
        <sz val="10"/>
        <rFont val="Times New Roman"/>
        <family val="1"/>
      </rPr>
      <t>(05. +06. +07. +08. +09. sor)</t>
    </r>
  </si>
  <si>
    <t xml:space="preserve">   Bérköltség</t>
  </si>
  <si>
    <t xml:space="preserve">   Személyi jellegű egyéb kifizetések</t>
  </si>
  <si>
    <t xml:space="preserve">   Bérjárulékok</t>
  </si>
  <si>
    <t>V.</t>
  </si>
  <si>
    <r>
      <t xml:space="preserve">   Személyi jellegű ráfordítások  </t>
    </r>
    <r>
      <rPr>
        <sz val="10"/>
        <rFont val="Times New Roman"/>
        <family val="1"/>
      </rPr>
      <t>(10. +11.+ 12. sor)</t>
    </r>
  </si>
  <si>
    <t>VI.</t>
  </si>
  <si>
    <t xml:space="preserve">   Értékcsökkenési leírás</t>
  </si>
  <si>
    <t>VII.</t>
  </si>
  <si>
    <t xml:space="preserve">   Egyéb ráfordítások</t>
  </si>
  <si>
    <t xml:space="preserve">        VII. sorból: értékvesztés</t>
  </si>
  <si>
    <t>A.</t>
  </si>
  <si>
    <t xml:space="preserve">   ÜZEMI (ÜZLETI) TEVÉKENYSÉG EREDMÉNYE</t>
  </si>
  <si>
    <r>
      <t xml:space="preserve">   (I.</t>
    </r>
    <r>
      <rPr>
        <u val="single"/>
        <sz val="10"/>
        <rFont val="Times New Roman"/>
        <family val="1"/>
      </rPr>
      <t>+</t>
    </r>
    <r>
      <rPr>
        <sz val="10"/>
        <rFont val="Times New Roman"/>
        <family val="1"/>
      </rPr>
      <t>II.+III. -IV.-V.-VI.-VII.)</t>
    </r>
  </si>
  <si>
    <r>
      <t xml:space="preserve">   Aktivált saját teljesítmények értéke   </t>
    </r>
    <r>
      <rPr>
        <sz val="10"/>
        <rFont val="Times New Roman"/>
        <family val="1"/>
      </rPr>
      <t>(</t>
    </r>
    <r>
      <rPr>
        <u val="single"/>
        <sz val="10"/>
        <rFont val="Times New Roman"/>
        <family val="1"/>
      </rPr>
      <t>+</t>
    </r>
    <r>
      <rPr>
        <sz val="10"/>
        <rFont val="Times New Roman"/>
        <family val="1"/>
      </rPr>
      <t xml:space="preserve"> 03. +04.)</t>
    </r>
  </si>
  <si>
    <t xml:space="preserve">   Kapott (járó) osztalék és részesedés</t>
  </si>
  <si>
    <t xml:space="preserve">   Részesedések értékesítésének árfolyamnyeresége</t>
  </si>
  <si>
    <t xml:space="preserve">       14. sorból: kapcsolt vállalkozástól kapott</t>
  </si>
  <si>
    <t xml:space="preserve">       13. sorból: kapcsolt vállalkozástól kapott</t>
  </si>
  <si>
    <t xml:space="preserve">   Befektetett pénzügyi eszközök kamatai,</t>
  </si>
  <si>
    <t xml:space="preserve">   árfolyamnyeresége</t>
  </si>
  <si>
    <t xml:space="preserve">       15. sorból: kapcsolt vállalkozástól kapott</t>
  </si>
  <si>
    <t xml:space="preserve">   Egyéb kapott (járó) kamatok és kamatjellegű bevételek</t>
  </si>
  <si>
    <t xml:space="preserve">       16. sorból: kapcsolt vállalkozástól kapott</t>
  </si>
  <si>
    <t xml:space="preserve">   Pénzügyi műveletek egyéb bevételei</t>
  </si>
  <si>
    <t xml:space="preserve">       17. sorból értékelési különbözet</t>
  </si>
  <si>
    <t>VIII.</t>
  </si>
  <si>
    <t xml:space="preserve">   Befektetett pénzügyi eszközök árfolyamvesztesége</t>
  </si>
  <si>
    <t xml:space="preserve">       18. sorból: kapcsolt vállalkozásnak adott</t>
  </si>
  <si>
    <t xml:space="preserve">   Fizetendő kamatok kamatjellegű ráfordítások</t>
  </si>
  <si>
    <t xml:space="preserve">       19. sorból: kapcsolt vállalkozásnak adott</t>
  </si>
  <si>
    <t xml:space="preserve">   Részesedések, értékpapírok, bankbetétek értékvesztése</t>
  </si>
  <si>
    <t xml:space="preserve">   Pénzügyi műveletek egyéb ráfordításai</t>
  </si>
  <si>
    <t xml:space="preserve">       21. sorból: értékelési különbözet</t>
  </si>
  <si>
    <t>IX.</t>
  </si>
  <si>
    <r>
      <t xml:space="preserve">   Pénzügyi műveletek ráfordításai </t>
    </r>
    <r>
      <rPr>
        <sz val="10"/>
        <rFont val="Times New Roman"/>
        <family val="1"/>
      </rPr>
      <t>(18.+19.</t>
    </r>
    <r>
      <rPr>
        <u val="single"/>
        <sz val="10"/>
        <rFont val="Times New Roman"/>
        <family val="1"/>
      </rPr>
      <t>+</t>
    </r>
    <r>
      <rPr>
        <sz val="10"/>
        <rFont val="Times New Roman"/>
        <family val="1"/>
      </rPr>
      <t>20.+21)</t>
    </r>
  </si>
  <si>
    <t>B.</t>
  </si>
  <si>
    <r>
      <t xml:space="preserve">   PÉNZÜGYI MŰVELETEK EREDMÉNYE </t>
    </r>
    <r>
      <rPr>
        <sz val="10"/>
        <rFont val="Times New Roman"/>
        <family val="1"/>
      </rPr>
      <t>(VIII.-IX.)</t>
    </r>
  </si>
  <si>
    <r>
      <t xml:space="preserve">   Pénzügyi műveletek bevételei  </t>
    </r>
    <r>
      <rPr>
        <sz val="10"/>
        <rFont val="Times New Roman"/>
        <family val="1"/>
      </rPr>
      <t>(13.+14.+15.+16.+17.)</t>
    </r>
  </si>
  <si>
    <t>C.</t>
  </si>
  <si>
    <t xml:space="preserve">   SZOKÁSOS VÁLLALKOZÁSI EREDMÉNY</t>
  </si>
  <si>
    <r>
      <t xml:space="preserve">   (</t>
    </r>
    <r>
      <rPr>
        <u val="single"/>
        <sz val="10"/>
        <rFont val="Times New Roman"/>
        <family val="1"/>
      </rPr>
      <t>+</t>
    </r>
    <r>
      <rPr>
        <sz val="10"/>
        <rFont val="Times New Roman"/>
        <family val="1"/>
      </rPr>
      <t xml:space="preserve">A. </t>
    </r>
    <r>
      <rPr>
        <u val="single"/>
        <sz val="10"/>
        <rFont val="Times New Roman"/>
        <family val="1"/>
      </rPr>
      <t>+</t>
    </r>
    <r>
      <rPr>
        <sz val="10"/>
        <rFont val="Times New Roman"/>
        <family val="1"/>
      </rPr>
      <t>B.)</t>
    </r>
  </si>
  <si>
    <t>X.</t>
  </si>
  <si>
    <t xml:space="preserve">   Rendkívüli bevételek</t>
  </si>
  <si>
    <t>XI.</t>
  </si>
  <si>
    <t xml:space="preserve">   Rendkívüli ráfordítások</t>
  </si>
  <si>
    <t>D.</t>
  </si>
  <si>
    <r>
      <t xml:space="preserve">   RENDKÍVÜLI EREDMÉNY </t>
    </r>
    <r>
      <rPr>
        <sz val="10"/>
        <rFont val="Times New Roman"/>
        <family val="1"/>
      </rPr>
      <t>(X. - XI.)</t>
    </r>
  </si>
  <si>
    <t>E.</t>
  </si>
  <si>
    <t>XII.</t>
  </si>
  <si>
    <t xml:space="preserve">   Adófizetési kötelezettség</t>
  </si>
  <si>
    <r>
      <t xml:space="preserve">   ADÓZÁS ELŐTTI EREDMÉNY  </t>
    </r>
    <r>
      <rPr>
        <sz val="10"/>
        <rFont val="Times New Roman"/>
        <family val="1"/>
      </rPr>
      <t>(</t>
    </r>
    <r>
      <rPr>
        <u val="single"/>
        <sz val="10"/>
        <rFont val="Times New Roman"/>
        <family val="1"/>
      </rPr>
      <t>+</t>
    </r>
    <r>
      <rPr>
        <sz val="10"/>
        <rFont val="Times New Roman"/>
        <family val="1"/>
      </rPr>
      <t xml:space="preserve">C. </t>
    </r>
    <r>
      <rPr>
        <u val="single"/>
        <sz val="10"/>
        <rFont val="Times New Roman"/>
        <family val="1"/>
      </rPr>
      <t>+</t>
    </r>
    <r>
      <rPr>
        <sz val="10"/>
        <rFont val="Times New Roman"/>
        <family val="1"/>
      </rPr>
      <t>D.)</t>
    </r>
  </si>
  <si>
    <t>F.</t>
  </si>
  <si>
    <r>
      <t xml:space="preserve">   ADÓZOTT EREDMÉNY  </t>
    </r>
    <r>
      <rPr>
        <sz val="10"/>
        <rFont val="Times New Roman"/>
        <family val="1"/>
      </rPr>
      <t>(</t>
    </r>
    <r>
      <rPr>
        <u val="single"/>
        <sz val="10"/>
        <rFont val="Times New Roman"/>
        <family val="1"/>
      </rPr>
      <t>+</t>
    </r>
    <r>
      <rPr>
        <sz val="10"/>
        <rFont val="Times New Roman"/>
        <family val="1"/>
      </rPr>
      <t>E. -XII.)</t>
    </r>
  </si>
  <si>
    <t xml:space="preserve">   Eredménytartalék igénybevétele osztalékra, </t>
  </si>
  <si>
    <t xml:space="preserve">   részesedésre</t>
  </si>
  <si>
    <t xml:space="preserve">   Jóváhagyott osztalék, részesedés</t>
  </si>
  <si>
    <r>
      <t xml:space="preserve">MÉRLEG SZERINTI EREDMÉNY  </t>
    </r>
    <r>
      <rPr>
        <sz val="10"/>
        <rFont val="Times New Roman"/>
        <family val="1"/>
      </rPr>
      <t>(</t>
    </r>
    <r>
      <rPr>
        <u val="single"/>
        <sz val="10"/>
        <rFont val="Times New Roman"/>
        <family val="1"/>
      </rPr>
      <t>+</t>
    </r>
    <r>
      <rPr>
        <sz val="10"/>
        <rFont val="Times New Roman"/>
        <family val="1"/>
      </rPr>
      <t>F.+22.-23.)</t>
    </r>
  </si>
  <si>
    <t>G.</t>
  </si>
  <si>
    <t>8380 Hévíz, Honvéd u. 14.</t>
  </si>
  <si>
    <t>Németh József</t>
  </si>
  <si>
    <t>ügyvezető igazgató</t>
  </si>
  <si>
    <r>
      <t xml:space="preserve">                                                   " A " változat                              </t>
    </r>
    <r>
      <rPr>
        <sz val="10"/>
        <rFont val="Times New Roman"/>
        <family val="1"/>
      </rPr>
      <t>adatok E Ft.-ban</t>
    </r>
  </si>
  <si>
    <r>
      <t xml:space="preserve">                               CASH-FLOW KIMUTATÁS                       </t>
    </r>
    <r>
      <rPr>
        <sz val="10"/>
        <rFont val="Times New Roman"/>
        <family val="1"/>
      </rPr>
      <t>adatok E Ft.-ban</t>
    </r>
  </si>
  <si>
    <t>Sorsz.</t>
  </si>
  <si>
    <t xml:space="preserve"> I.   Szokásos tevékenységből származó pénzeszköz-változás                                                       ( </t>
  </si>
  <si>
    <t xml:space="preserve">      (Működési csah-flow, 1-13.sorok)</t>
  </si>
  <si>
    <t xml:space="preserve"> 1   Adózás előtti eredmény ± </t>
  </si>
  <si>
    <t xml:space="preserve"> 2   Elszámolt amortizáció + </t>
  </si>
  <si>
    <t xml:space="preserve"> 3   Elszámolt értékvesztés és visszaírás ± </t>
  </si>
  <si>
    <t xml:space="preserve"> 4   Céltartalék képzés és felhasználás különbözete ± </t>
  </si>
  <si>
    <t xml:space="preserve"> 5   Befektetett eszközök értékesítésének eredménye ± </t>
  </si>
  <si>
    <t xml:space="preserve"> 6   Szállítói kötelezettség változása ± </t>
  </si>
  <si>
    <t xml:space="preserve"> 7   Egyéb rövid lejáratú kötelezettség változása ± </t>
  </si>
  <si>
    <t xml:space="preserve"> 8   Passzív időbeli elhatárolások változása ± </t>
  </si>
  <si>
    <t xml:space="preserve"> 9   Vevőkövetelés változása ± </t>
  </si>
  <si>
    <t xml:space="preserve"> 11  Aktív időbeli elhatárolások változása ± </t>
  </si>
  <si>
    <t xml:space="preserve"> 12  Fizetett, fizetendő adó (nyereség után) - </t>
  </si>
  <si>
    <t xml:space="preserve"> 13  Fizetett, fizetendő osztalék, részesedés - </t>
  </si>
  <si>
    <t xml:space="preserve"> II.  Befektetési tevékenységből származó pénzeszköz-változás                                                  </t>
  </si>
  <si>
    <t xml:space="preserve">       változás (Befektetési cash-flow, 14-16. sorok)</t>
  </si>
  <si>
    <t xml:space="preserve"> 14  Befektetett eszközök beszerzése - </t>
  </si>
  <si>
    <t xml:space="preserve"> 15  Befektetett eszközök eladása + </t>
  </si>
  <si>
    <t xml:space="preserve"> 16  Kapott osztalék, részesedés + </t>
  </si>
  <si>
    <t xml:space="preserve"> III. Pénzügyi műveletekből származó pénzeszköz-változás                              </t>
  </si>
  <si>
    <t xml:space="preserve">       (Finanszírozási cash-flow, 17-27. sorok)</t>
  </si>
  <si>
    <t xml:space="preserve"> 17  Részvénykibocsátás, tőkebevonás bevétele + </t>
  </si>
  <si>
    <t xml:space="preserve"> 18  Kötvény, hitelviszonyt megtestesítő értékpapír kibocsátásának </t>
  </si>
  <si>
    <t xml:space="preserve">       bevétele  +</t>
  </si>
  <si>
    <t xml:space="preserve"> 19  Hitel és kölcsön felvétele + </t>
  </si>
  <si>
    <t xml:space="preserve"> 20  Hosszú lejáratra nyújtott kölcsönök és elhelyezett bankbetétek </t>
  </si>
  <si>
    <t xml:space="preserve">       törlesztése, megszüntetése, beváltása +</t>
  </si>
  <si>
    <t xml:space="preserve"> 21  Véglegesen kapott pénzeszköz + </t>
  </si>
  <si>
    <t xml:space="preserve"> 22  Részvénybevonás, tőkekivonás (tőkeleszállítás) - </t>
  </si>
  <si>
    <t xml:space="preserve"> 23  Kötvény és hitelviszonyt megtestesítő értékpapír visszafizetése-- </t>
  </si>
  <si>
    <t xml:space="preserve"> 24  Hitel és kölcsön törlesztése, visszafizetése - </t>
  </si>
  <si>
    <t xml:space="preserve"> 25  Hosszú lejáratra nyújtott kölcsönök és elhelyezett bankbetétek -</t>
  </si>
  <si>
    <t xml:space="preserve"> 26  Véglegesen átadott pénzeszköz - </t>
  </si>
  <si>
    <t xml:space="preserve"> 27  Alapítókkal szembeni, illetve egyéb hosszú lejáratú </t>
  </si>
  <si>
    <t xml:space="preserve"> IV. Pénzeszközök változása (±I±II±III. sorok) ± </t>
  </si>
  <si>
    <r>
      <t xml:space="preserve"> 10  </t>
    </r>
    <r>
      <rPr>
        <sz val="10"/>
        <rFont val="Times New Roman CE"/>
        <family val="0"/>
      </rPr>
      <t>Forgóeszközök (vevőkövetelés és pénzeszköz nélkül) változása ±</t>
    </r>
    <r>
      <rPr>
        <sz val="11"/>
        <rFont val="Times New Roman CE"/>
        <family val="1"/>
      </rPr>
      <t xml:space="preserve"> </t>
    </r>
  </si>
  <si>
    <r>
      <t xml:space="preserve">      kötelezettségek változása </t>
    </r>
    <r>
      <rPr>
        <u val="single"/>
        <sz val="11"/>
        <rFont val="Times New Roman CE"/>
        <family val="0"/>
      </rPr>
      <t>+</t>
    </r>
  </si>
  <si>
    <t>2009.december 31.</t>
  </si>
  <si>
    <t>Kelt: Hévíz, 2010.április 14.</t>
  </si>
</sst>
</file>

<file path=xl/styles.xml><?xml version="1.0" encoding="utf-8"?>
<styleSheet xmlns="http://schemas.openxmlformats.org/spreadsheetml/2006/main">
  <numFmts count="5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&quot;H-&quot;000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&quot;$&quot;\ #,##0;&quot;$&quot;\ \-#,##0"/>
    <numFmt numFmtId="178" formatCode="&quot;$&quot;\ #,##0;[Red]&quot;$&quot;\ \-#,##0"/>
    <numFmt numFmtId="179" formatCode="&quot;$&quot;\ #,##0.00;&quot;$&quot;\ \-#,##0.00"/>
    <numFmt numFmtId="180" formatCode="&quot;$&quot;\ #,##0.00;[Red]&quot;$&quot;\ \-#,##0.00"/>
    <numFmt numFmtId="181" formatCode="_ &quot;$&quot;\ * #,##0_ ;_ &quot;$&quot;\ * \-#,##0_ ;_ &quot;$&quot;\ * &quot;-&quot;_ ;_ @_ "/>
    <numFmt numFmtId="182" formatCode="_ * #,##0_ ;_ * \-#,##0_ ;_ * &quot;-&quot;_ ;_ @_ "/>
    <numFmt numFmtId="183" formatCode="_ &quot;$&quot;\ * #,##0.00_ ;_ &quot;$&quot;\ * \-#,##0.00_ ;_ &quot;$&quot;\ * &quot;-&quot;??_ ;_ @_ "/>
    <numFmt numFmtId="184" formatCode="_ * #,##0.00_ ;_ * \-#,##0.00_ ;_ * &quot;-&quot;??_ ;_ @_ "/>
    <numFmt numFmtId="185" formatCode="#,##0.0_);\(#,##0.0\)"/>
    <numFmt numFmtId="186" formatCode="_ &quot;$&quot;\ * #,##0.0_ ;_ &quot;$&quot;\ * \-#,##0.0_ ;_ &quot;$&quot;\ * &quot;-&quot;??_ ;_ @_ "/>
    <numFmt numFmtId="187" formatCode="_ &quot;$&quot;\ * #,##0_ ;_ &quot;$&quot;\ * \-#,##0_ ;_ &quot;$&quot;\ * &quot;-&quot;??_ ;_ @_ "/>
    <numFmt numFmtId="188" formatCode="_ * #,##0.0_ ;_ * \-#,##0.0_ ;_ * &quot;-&quot;??_ ;_ @_ "/>
    <numFmt numFmtId="189" formatCode="_ * #,##0_ ;_ * \-#,##0_ ;_ * &quot;-&quot;??_ ;_ @_ "/>
    <numFmt numFmtId="190" formatCode="mmmm\ d\,\ yyyy"/>
    <numFmt numFmtId="191" formatCode="_ * #,##0,;_ * \-#,##0,;_ * &quot;-&quot;\ ;"/>
    <numFmt numFmtId="192" formatCode="_ * #,##0,;_ * \-#,##0,;_ * &quot;-&quot;??_ ;_ @_ "/>
    <numFmt numFmtId="193" formatCode="_ * #,##0_ ;_ * \-#,##0_ ;_ * &quot;-&quot;\ ;_ @_ "/>
    <numFmt numFmtId="194" formatCode="_ * #,##0_ ;_ * \-#,##0,;_ * &quot;-&quot;\ ;_ @_ "/>
    <numFmt numFmtId="195" formatCode="_ * ###_ ;_ * &quot;-&quot;\ ;_ @_ "/>
    <numFmt numFmtId="196" formatCode="_ * ##_ ;_ * &quot;-&quot;\ ;_ @_ "/>
    <numFmt numFmtId="197" formatCode="_ * ##,_ ;_ * &quot;-&quot;\ ;_ @_ "/>
    <numFmt numFmtId="198" formatCode="_ *##_ ;_ * &quot;-&quot;\ ;_ @_ "/>
    <numFmt numFmtId="199" formatCode="*##_ ;_ * &quot;-&quot;\ ;_ @_ "/>
    <numFmt numFmtId="200" formatCode="_###* ;_ * &quot;-&quot;\ ;_ @_ "/>
    <numFmt numFmtId="201" formatCode="_ ###* ;_ * &quot;-&quot;\ ;_ @_ "/>
    <numFmt numFmtId="202" formatCode="_ \ ###* ;_ * &quot;-&quot;\ ;_ @_ "/>
    <numFmt numFmtId="203" formatCode="_ \ ##*#\ ;_ * &quot;-&quot;\ ;_ @_ "/>
    <numFmt numFmtId="204" formatCode="_ \ ##*;\ _ * &quot;-&quot;\ ;_ @_ "/>
    <numFmt numFmtId="205" formatCode="_ \ #&quot;&quot;;\ _ * &quot;-&quot;\ ;_ @_ "/>
    <numFmt numFmtId="206" formatCode="_ \ #&quot;&quot;;_ @_ "/>
    <numFmt numFmtId="207" formatCode="yyyy/\ mmmm\ d\."/>
    <numFmt numFmtId="208" formatCode="00&quot;-&quot;00&quot;-&quot;000000"/>
    <numFmt numFmtId="209" formatCode="\(00&quot;-&quot;00&quot;-&quot;000000\)"/>
    <numFmt numFmtId="210" formatCode="##&quot;-&quot;##&quot;-&quot;######"/>
  </numFmts>
  <fonts count="23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2"/>
      <name val="Arial"/>
      <family val="0"/>
    </font>
    <font>
      <sz val="9"/>
      <name val="Marlett"/>
      <family val="0"/>
    </font>
    <font>
      <sz val="8"/>
      <name val="Arial"/>
      <family val="0"/>
    </font>
    <font>
      <b/>
      <sz val="16"/>
      <name val="Arial"/>
      <family val="2"/>
    </font>
    <font>
      <b/>
      <sz val="15"/>
      <name val="Arial"/>
      <family val="2"/>
    </font>
    <font>
      <sz val="12"/>
      <name val="Arial"/>
      <family val="0"/>
    </font>
    <font>
      <sz val="10"/>
      <name val="Times New Roman"/>
      <family val="1"/>
    </font>
    <font>
      <b/>
      <sz val="28"/>
      <name val="Times New Roman"/>
      <family val="1"/>
    </font>
    <font>
      <b/>
      <sz val="16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 CE"/>
      <family val="1"/>
    </font>
    <font>
      <b/>
      <sz val="11"/>
      <name val="Times New Roman CE"/>
      <family val="1"/>
    </font>
    <font>
      <sz val="10"/>
      <name val="Times New Roman CE"/>
      <family val="0"/>
    </font>
    <font>
      <u val="single"/>
      <sz val="11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left" indent="1"/>
    </xf>
    <xf numFmtId="3" fontId="2" fillId="0" borderId="15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3" fontId="9" fillId="0" borderId="0" xfId="0" applyNumberFormat="1" applyFont="1" applyAlignment="1">
      <alignment horizontal="right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165" fontId="15" fillId="0" borderId="0" xfId="0" applyNumberFormat="1" applyFont="1" applyAlignment="1">
      <alignment/>
    </xf>
    <xf numFmtId="49" fontId="9" fillId="0" borderId="23" xfId="0" applyNumberFormat="1" applyFont="1" applyBorder="1" applyAlignment="1">
      <alignment vertical="center"/>
    </xf>
    <xf numFmtId="49" fontId="9" fillId="0" borderId="26" xfId="0" applyNumberFormat="1" applyFont="1" applyBorder="1" applyAlignment="1">
      <alignment vertical="center"/>
    </xf>
    <xf numFmtId="0" fontId="13" fillId="0" borderId="22" xfId="0" applyFont="1" applyBorder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3" fontId="2" fillId="2" borderId="27" xfId="0" applyNumberFormat="1" applyFont="1" applyFill="1" applyBorder="1" applyAlignment="1">
      <alignment horizontal="right" vertical="center"/>
    </xf>
    <xf numFmtId="3" fontId="2" fillId="2" borderId="28" xfId="0" applyNumberFormat="1" applyFont="1" applyFill="1" applyBorder="1" applyAlignment="1">
      <alignment horizontal="right" vertical="center"/>
    </xf>
    <xf numFmtId="3" fontId="2" fillId="2" borderId="29" xfId="0" applyNumberFormat="1" applyFont="1" applyFill="1" applyBorder="1" applyAlignment="1">
      <alignment horizontal="right" vertical="center"/>
    </xf>
    <xf numFmtId="3" fontId="2" fillId="2" borderId="30" xfId="0" applyNumberFormat="1" applyFont="1" applyFill="1" applyBorder="1" applyAlignment="1">
      <alignment horizontal="right" vertical="center"/>
    </xf>
    <xf numFmtId="3" fontId="2" fillId="2" borderId="31" xfId="0" applyNumberFormat="1" applyFont="1" applyFill="1" applyBorder="1" applyAlignment="1">
      <alignment horizontal="right" vertical="center"/>
    </xf>
    <xf numFmtId="3" fontId="2" fillId="2" borderId="13" xfId="0" applyNumberFormat="1" applyFont="1" applyFill="1" applyBorder="1" applyAlignment="1">
      <alignment horizontal="right" vertical="center"/>
    </xf>
    <xf numFmtId="3" fontId="2" fillId="2" borderId="32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 vertical="center"/>
    </xf>
    <xf numFmtId="3" fontId="2" fillId="2" borderId="33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2" fillId="2" borderId="34" xfId="0" applyNumberFormat="1" applyFont="1" applyFill="1" applyBorder="1" applyAlignment="1">
      <alignment horizontal="right" vertical="center"/>
    </xf>
    <xf numFmtId="3" fontId="2" fillId="2" borderId="35" xfId="0" applyNumberFormat="1" applyFont="1" applyFill="1" applyBorder="1" applyAlignment="1">
      <alignment horizontal="right" vertical="center"/>
    </xf>
    <xf numFmtId="3" fontId="2" fillId="2" borderId="2" xfId="0" applyNumberFormat="1" applyFont="1" applyFill="1" applyBorder="1" applyAlignment="1">
      <alignment horizontal="right" vertical="center"/>
    </xf>
    <xf numFmtId="3" fontId="2" fillId="2" borderId="36" xfId="0" applyNumberFormat="1" applyFont="1" applyFill="1" applyBorder="1" applyAlignment="1">
      <alignment horizontal="right" vertical="center"/>
    </xf>
    <xf numFmtId="3" fontId="2" fillId="2" borderId="37" xfId="0" applyNumberFormat="1" applyFont="1" applyFill="1" applyBorder="1" applyAlignment="1">
      <alignment horizontal="right" vertical="center"/>
    </xf>
    <xf numFmtId="3" fontId="2" fillId="2" borderId="38" xfId="0" applyNumberFormat="1" applyFont="1" applyFill="1" applyBorder="1" applyAlignment="1">
      <alignment horizontal="right" vertical="center"/>
    </xf>
    <xf numFmtId="3" fontId="2" fillId="2" borderId="14" xfId="0" applyNumberFormat="1" applyFont="1" applyFill="1" applyBorder="1" applyAlignment="1">
      <alignment horizontal="right" vertical="center"/>
    </xf>
    <xf numFmtId="3" fontId="2" fillId="2" borderId="39" xfId="0" applyNumberFormat="1" applyFont="1" applyFill="1" applyBorder="1" applyAlignment="1">
      <alignment horizontal="right" vertical="center"/>
    </xf>
    <xf numFmtId="3" fontId="2" fillId="2" borderId="40" xfId="0" applyNumberFormat="1" applyFont="1" applyFill="1" applyBorder="1" applyAlignment="1">
      <alignment horizontal="right" vertical="center"/>
    </xf>
    <xf numFmtId="3" fontId="2" fillId="2" borderId="16" xfId="0" applyNumberFormat="1" applyFont="1" applyFill="1" applyBorder="1" applyAlignment="1">
      <alignment horizontal="right" vertical="center"/>
    </xf>
    <xf numFmtId="3" fontId="2" fillId="2" borderId="41" xfId="0" applyNumberFormat="1" applyFont="1" applyFill="1" applyBorder="1" applyAlignment="1">
      <alignment horizontal="right" vertical="center"/>
    </xf>
    <xf numFmtId="3" fontId="2" fillId="2" borderId="6" xfId="0" applyNumberFormat="1" applyFont="1" applyFill="1" applyBorder="1" applyAlignment="1">
      <alignment horizontal="right" vertical="center"/>
    </xf>
    <xf numFmtId="3" fontId="2" fillId="2" borderId="42" xfId="0" applyNumberFormat="1" applyFont="1" applyFill="1" applyBorder="1" applyAlignment="1">
      <alignment horizontal="right" vertical="center"/>
    </xf>
    <xf numFmtId="3" fontId="2" fillId="2" borderId="43" xfId="0" applyNumberFormat="1" applyFont="1" applyFill="1" applyBorder="1" applyAlignment="1">
      <alignment horizontal="right" vertical="center"/>
    </xf>
    <xf numFmtId="3" fontId="2" fillId="2" borderId="44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vertical="center"/>
    </xf>
    <xf numFmtId="3" fontId="2" fillId="2" borderId="39" xfId="0" applyNumberFormat="1" applyFont="1" applyFill="1" applyBorder="1" applyAlignment="1">
      <alignment vertical="center"/>
    </xf>
    <xf numFmtId="3" fontId="2" fillId="2" borderId="34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right"/>
    </xf>
    <xf numFmtId="3" fontId="2" fillId="2" borderId="39" xfId="0" applyNumberFormat="1" applyFont="1" applyFill="1" applyBorder="1" applyAlignment="1">
      <alignment horizontal="right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45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3" fontId="2" fillId="2" borderId="46" xfId="0" applyNumberFormat="1" applyFont="1" applyFill="1" applyBorder="1" applyAlignment="1">
      <alignment horizontal="right" vertical="center"/>
    </xf>
    <xf numFmtId="3" fontId="2" fillId="2" borderId="47" xfId="0" applyNumberFormat="1" applyFont="1" applyFill="1" applyBorder="1" applyAlignment="1">
      <alignment horizontal="right" vertical="center"/>
    </xf>
    <xf numFmtId="3" fontId="2" fillId="2" borderId="48" xfId="0" applyNumberFormat="1" applyFont="1" applyFill="1" applyBorder="1" applyAlignment="1">
      <alignment horizontal="right" vertical="center"/>
    </xf>
    <xf numFmtId="0" fontId="13" fillId="0" borderId="49" xfId="0" applyFont="1" applyBorder="1" applyAlignment="1">
      <alignment horizontal="left"/>
    </xf>
    <xf numFmtId="0" fontId="9" fillId="0" borderId="5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27" xfId="0" applyFont="1" applyBorder="1" applyAlignment="1">
      <alignment horizontal="left"/>
    </xf>
    <xf numFmtId="3" fontId="2" fillId="0" borderId="15" xfId="0" applyNumberFormat="1" applyFont="1" applyBorder="1" applyAlignment="1">
      <alignment horizontal="right" vertical="center"/>
    </xf>
    <xf numFmtId="3" fontId="2" fillId="2" borderId="13" xfId="0" applyNumberFormat="1" applyFont="1" applyFill="1" applyBorder="1" applyAlignment="1">
      <alignment horizontal="right" vertical="center"/>
    </xf>
    <xf numFmtId="0" fontId="9" fillId="0" borderId="13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3" fontId="2" fillId="2" borderId="5" xfId="0" applyNumberFormat="1" applyFont="1" applyFill="1" applyBorder="1" applyAlignment="1">
      <alignment horizontal="right" vertical="center"/>
    </xf>
    <xf numFmtId="0" fontId="9" fillId="0" borderId="15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/>
    </xf>
    <xf numFmtId="49" fontId="9" fillId="0" borderId="9" xfId="0" applyNumberFormat="1" applyFont="1" applyBorder="1" applyAlignment="1">
      <alignment horizontal="center" vertical="center"/>
    </xf>
    <xf numFmtId="3" fontId="2" fillId="2" borderId="34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2" fillId="2" borderId="30" xfId="0" applyNumberFormat="1" applyFont="1" applyFill="1" applyBorder="1" applyAlignment="1">
      <alignment horizontal="right" vertical="center"/>
    </xf>
    <xf numFmtId="0" fontId="9" fillId="0" borderId="29" xfId="0" applyFont="1" applyBorder="1" applyAlignment="1">
      <alignment horizontal="left" vertical="center" wrapText="1"/>
    </xf>
    <xf numFmtId="3" fontId="2" fillId="2" borderId="28" xfId="0" applyNumberFormat="1" applyFont="1" applyFill="1" applyBorder="1" applyAlignment="1">
      <alignment horizontal="right" vertical="center"/>
    </xf>
    <xf numFmtId="49" fontId="9" fillId="0" borderId="24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2" fillId="0" borderId="5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3" fontId="2" fillId="2" borderId="2" xfId="0" applyNumberFormat="1" applyFont="1" applyFill="1" applyBorder="1" applyAlignment="1">
      <alignment horizontal="right" vertical="center"/>
    </xf>
    <xf numFmtId="3" fontId="2" fillId="2" borderId="29" xfId="0" applyNumberFormat="1" applyFont="1" applyFill="1" applyBorder="1" applyAlignment="1">
      <alignment horizontal="right" vertical="center"/>
    </xf>
    <xf numFmtId="3" fontId="2" fillId="2" borderId="31" xfId="0" applyNumberFormat="1" applyFont="1" applyFill="1" applyBorder="1" applyAlignment="1">
      <alignment horizontal="right" vertical="center"/>
    </xf>
    <xf numFmtId="3" fontId="2" fillId="2" borderId="51" xfId="0" applyNumberFormat="1" applyFont="1" applyFill="1" applyBorder="1" applyAlignment="1">
      <alignment horizontal="right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13" fillId="0" borderId="52" xfId="0" applyFont="1" applyBorder="1" applyAlignment="1">
      <alignment horizontal="left"/>
    </xf>
    <xf numFmtId="0" fontId="13" fillId="0" borderId="53" xfId="0" applyFont="1" applyBorder="1" applyAlignment="1">
      <alignment horizontal="left"/>
    </xf>
    <xf numFmtId="3" fontId="2" fillId="0" borderId="49" xfId="0" applyNumberFormat="1" applyFont="1" applyBorder="1" applyAlignment="1">
      <alignment horizontal="right" vertical="center"/>
    </xf>
    <xf numFmtId="3" fontId="2" fillId="0" borderId="52" xfId="0" applyNumberFormat="1" applyFont="1" applyBorder="1" applyAlignment="1">
      <alignment horizontal="right" vertical="center"/>
    </xf>
    <xf numFmtId="3" fontId="2" fillId="0" borderId="53" xfId="0" applyNumberFormat="1" applyFont="1" applyBorder="1" applyAlignment="1">
      <alignment horizontal="right" vertical="center"/>
    </xf>
    <xf numFmtId="0" fontId="9" fillId="0" borderId="54" xfId="0" applyFont="1" applyBorder="1" applyAlignment="1">
      <alignment horizontal="left" vertical="center"/>
    </xf>
    <xf numFmtId="0" fontId="9" fillId="0" borderId="55" xfId="0" applyFont="1" applyBorder="1" applyAlignment="1">
      <alignment horizontal="left" vertical="center"/>
    </xf>
    <xf numFmtId="0" fontId="9" fillId="0" borderId="56" xfId="0" applyFont="1" applyBorder="1" applyAlignment="1">
      <alignment horizontal="left" vertical="center"/>
    </xf>
    <xf numFmtId="3" fontId="2" fillId="2" borderId="54" xfId="0" applyNumberFormat="1" applyFont="1" applyFill="1" applyBorder="1" applyAlignment="1">
      <alignment horizontal="right" vertical="center"/>
    </xf>
    <xf numFmtId="3" fontId="2" fillId="2" borderId="55" xfId="0" applyNumberFormat="1" applyFont="1" applyFill="1" applyBorder="1" applyAlignment="1">
      <alignment horizontal="right" vertical="center"/>
    </xf>
    <xf numFmtId="3" fontId="2" fillId="2" borderId="56" xfId="0" applyNumberFormat="1" applyFont="1" applyFill="1" applyBorder="1" applyAlignment="1">
      <alignment horizontal="right" vertical="center"/>
    </xf>
    <xf numFmtId="0" fontId="9" fillId="0" borderId="57" xfId="0" applyFont="1" applyBorder="1" applyAlignment="1">
      <alignment horizontal="left" vertical="center"/>
    </xf>
    <xf numFmtId="0" fontId="9" fillId="0" borderId="58" xfId="0" applyFont="1" applyBorder="1" applyAlignment="1">
      <alignment horizontal="left" vertical="center"/>
    </xf>
    <xf numFmtId="0" fontId="9" fillId="0" borderId="59" xfId="0" applyFont="1" applyBorder="1" applyAlignment="1">
      <alignment horizontal="left" vertical="center"/>
    </xf>
    <xf numFmtId="3" fontId="2" fillId="2" borderId="57" xfId="0" applyNumberFormat="1" applyFont="1" applyFill="1" applyBorder="1" applyAlignment="1">
      <alignment horizontal="right" vertical="center"/>
    </xf>
    <xf numFmtId="3" fontId="2" fillId="2" borderId="58" xfId="0" applyNumberFormat="1" applyFont="1" applyFill="1" applyBorder="1" applyAlignment="1">
      <alignment horizontal="right" vertical="center"/>
    </xf>
    <xf numFmtId="3" fontId="2" fillId="2" borderId="59" xfId="0" applyNumberFormat="1" applyFont="1" applyFill="1" applyBorder="1" applyAlignment="1">
      <alignment horizontal="right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3" fontId="2" fillId="2" borderId="49" xfId="0" applyNumberFormat="1" applyFont="1" applyFill="1" applyBorder="1" applyAlignment="1">
      <alignment horizontal="right" vertical="center"/>
    </xf>
    <xf numFmtId="3" fontId="2" fillId="2" borderId="52" xfId="0" applyNumberFormat="1" applyFont="1" applyFill="1" applyBorder="1" applyAlignment="1">
      <alignment horizontal="right" vertical="center"/>
    </xf>
    <xf numFmtId="3" fontId="2" fillId="2" borderId="53" xfId="0" applyNumberFormat="1" applyFont="1" applyFill="1" applyBorder="1" applyAlignment="1">
      <alignment horizontal="right" vertical="center"/>
    </xf>
    <xf numFmtId="3" fontId="2" fillId="2" borderId="60" xfId="0" applyNumberFormat="1" applyFont="1" applyFill="1" applyBorder="1" applyAlignment="1">
      <alignment horizontal="right" vertical="center"/>
    </xf>
    <xf numFmtId="3" fontId="2" fillId="2" borderId="50" xfId="0" applyNumberFormat="1" applyFont="1" applyFill="1" applyBorder="1" applyAlignment="1">
      <alignment horizontal="right" vertical="center"/>
    </xf>
    <xf numFmtId="3" fontId="2" fillId="2" borderId="61" xfId="0" applyNumberFormat="1" applyFont="1" applyFill="1" applyBorder="1" applyAlignment="1">
      <alignment horizontal="right" vertical="center"/>
    </xf>
    <xf numFmtId="0" fontId="13" fillId="0" borderId="49" xfId="0" applyFont="1" applyBorder="1" applyAlignment="1">
      <alignment horizontal="left" vertical="center"/>
    </xf>
    <xf numFmtId="0" fontId="13" fillId="0" borderId="52" xfId="0" applyFont="1" applyBorder="1" applyAlignment="1">
      <alignment horizontal="left" vertical="center"/>
    </xf>
    <xf numFmtId="0" fontId="13" fillId="0" borderId="53" xfId="0" applyFont="1" applyBorder="1" applyAlignment="1">
      <alignment horizontal="left" vertical="center"/>
    </xf>
    <xf numFmtId="3" fontId="2" fillId="2" borderId="62" xfId="0" applyNumberFormat="1" applyFont="1" applyFill="1" applyBorder="1" applyAlignment="1">
      <alignment horizontal="right" vertical="center"/>
    </xf>
    <xf numFmtId="3" fontId="2" fillId="2" borderId="63" xfId="0" applyNumberFormat="1" applyFont="1" applyFill="1" applyBorder="1" applyAlignment="1">
      <alignment horizontal="right" vertical="center"/>
    </xf>
    <xf numFmtId="3" fontId="2" fillId="2" borderId="64" xfId="0" applyNumberFormat="1" applyFont="1" applyFill="1" applyBorder="1" applyAlignment="1">
      <alignment horizontal="right" vertical="center"/>
    </xf>
    <xf numFmtId="0" fontId="9" fillId="0" borderId="27" xfId="0" applyFont="1" applyBorder="1" applyAlignment="1">
      <alignment horizontal="left" vertical="center"/>
    </xf>
    <xf numFmtId="3" fontId="2" fillId="2" borderId="27" xfId="0" applyNumberFormat="1" applyFont="1" applyFill="1" applyBorder="1" applyAlignment="1">
      <alignment horizontal="right" vertical="center"/>
    </xf>
    <xf numFmtId="3" fontId="2" fillId="2" borderId="36" xfId="0" applyNumberFormat="1" applyFont="1" applyFill="1" applyBorder="1" applyAlignment="1">
      <alignment horizontal="right" vertical="center"/>
    </xf>
    <xf numFmtId="3" fontId="2" fillId="2" borderId="37" xfId="0" applyNumberFormat="1" applyFont="1" applyFill="1" applyBorder="1" applyAlignment="1">
      <alignment horizontal="right" vertical="center"/>
    </xf>
    <xf numFmtId="0" fontId="9" fillId="0" borderId="15" xfId="0" applyFont="1" applyBorder="1" applyAlignment="1">
      <alignment horizontal="left" vertical="center" wrapText="1"/>
    </xf>
    <xf numFmtId="0" fontId="9" fillId="0" borderId="62" xfId="0" applyFont="1" applyBorder="1" applyAlignment="1">
      <alignment horizontal="left" vertical="center"/>
    </xf>
    <xf numFmtId="0" fontId="9" fillId="0" borderId="63" xfId="0" applyFont="1" applyBorder="1" applyAlignment="1">
      <alignment horizontal="left" vertical="center"/>
    </xf>
    <xf numFmtId="0" fontId="9" fillId="0" borderId="64" xfId="0" applyFont="1" applyBorder="1" applyAlignment="1">
      <alignment horizontal="left" vertical="center"/>
    </xf>
    <xf numFmtId="0" fontId="9" fillId="0" borderId="57" xfId="0" applyFont="1" applyBorder="1" applyAlignment="1">
      <alignment vertical="center"/>
    </xf>
    <xf numFmtId="0" fontId="9" fillId="0" borderId="58" xfId="0" applyFont="1" applyBorder="1" applyAlignment="1">
      <alignment vertical="center"/>
    </xf>
    <xf numFmtId="0" fontId="9" fillId="0" borderId="59" xfId="0" applyFont="1" applyBorder="1" applyAlignment="1">
      <alignment vertical="center"/>
    </xf>
    <xf numFmtId="49" fontId="9" fillId="0" borderId="21" xfId="0" applyNumberFormat="1" applyFont="1" applyBorder="1" applyAlignment="1">
      <alignment horizontal="center" vertical="center"/>
    </xf>
    <xf numFmtId="3" fontId="2" fillId="2" borderId="60" xfId="0" applyNumberFormat="1" applyFont="1" applyFill="1" applyBorder="1" applyAlignment="1">
      <alignment horizontal="center" vertical="center"/>
    </xf>
    <xf numFmtId="3" fontId="2" fillId="2" borderId="50" xfId="0" applyNumberFormat="1" applyFont="1" applyFill="1" applyBorder="1" applyAlignment="1">
      <alignment horizontal="center" vertical="center"/>
    </xf>
    <xf numFmtId="3" fontId="2" fillId="2" borderId="61" xfId="0" applyNumberFormat="1" applyFont="1" applyFill="1" applyBorder="1" applyAlignment="1">
      <alignment horizontal="center" vertical="center"/>
    </xf>
    <xf numFmtId="3" fontId="2" fillId="2" borderId="46" xfId="0" applyNumberFormat="1" applyFont="1" applyFill="1" applyBorder="1" applyAlignment="1">
      <alignment horizontal="center" vertical="center"/>
    </xf>
    <xf numFmtId="3" fontId="2" fillId="2" borderId="47" xfId="0" applyNumberFormat="1" applyFont="1" applyFill="1" applyBorder="1" applyAlignment="1">
      <alignment horizontal="center" vertical="center"/>
    </xf>
    <xf numFmtId="3" fontId="2" fillId="2" borderId="48" xfId="0" applyNumberFormat="1" applyFont="1" applyFill="1" applyBorder="1" applyAlignment="1">
      <alignment horizontal="center" vertical="center"/>
    </xf>
    <xf numFmtId="3" fontId="2" fillId="2" borderId="27" xfId="0" applyNumberFormat="1" applyFont="1" applyFill="1" applyBorder="1" applyAlignment="1">
      <alignment horizontal="center" vertical="center"/>
    </xf>
    <xf numFmtId="3" fontId="2" fillId="2" borderId="29" xfId="0" applyNumberFormat="1" applyFont="1" applyFill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3" fontId="2" fillId="2" borderId="28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44" xfId="0" applyNumberFormat="1" applyFont="1" applyFill="1" applyBorder="1" applyAlignment="1">
      <alignment horizontal="center" vertical="center"/>
    </xf>
    <xf numFmtId="3" fontId="2" fillId="2" borderId="42" xfId="0" applyNumberFormat="1" applyFont="1" applyFill="1" applyBorder="1" applyAlignment="1">
      <alignment horizontal="center" vertical="center"/>
    </xf>
    <xf numFmtId="3" fontId="2" fillId="2" borderId="65" xfId="0" applyNumberFormat="1" applyFont="1" applyFill="1" applyBorder="1" applyAlignment="1">
      <alignment horizontal="center" vertical="center"/>
    </xf>
    <xf numFmtId="3" fontId="2" fillId="2" borderId="66" xfId="0" applyNumberFormat="1" applyFont="1" applyFill="1" applyBorder="1" applyAlignment="1">
      <alignment horizontal="center" vertical="center"/>
    </xf>
    <xf numFmtId="3" fontId="2" fillId="2" borderId="67" xfId="0" applyNumberFormat="1" applyFont="1" applyFill="1" applyBorder="1" applyAlignment="1">
      <alignment horizontal="center" vertical="center"/>
    </xf>
    <xf numFmtId="3" fontId="2" fillId="2" borderId="68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3" fontId="2" fillId="2" borderId="45" xfId="0" applyNumberFormat="1" applyFont="1" applyFill="1" applyBorder="1" applyAlignment="1">
      <alignment horizontal="center" vertical="center"/>
    </xf>
    <xf numFmtId="0" fontId="9" fillId="0" borderId="28" xfId="0" applyFont="1" applyBorder="1" applyAlignment="1">
      <alignment horizontal="left" vertical="center"/>
    </xf>
    <xf numFmtId="0" fontId="9" fillId="0" borderId="34" xfId="0" applyFont="1" applyBorder="1" applyAlignment="1">
      <alignment horizontal="left"/>
    </xf>
    <xf numFmtId="3" fontId="2" fillId="2" borderId="62" xfId="0" applyNumberFormat="1" applyFont="1" applyFill="1" applyBorder="1" applyAlignment="1">
      <alignment horizontal="center" vertical="center"/>
    </xf>
    <xf numFmtId="3" fontId="2" fillId="2" borderId="63" xfId="0" applyNumberFormat="1" applyFont="1" applyFill="1" applyBorder="1" applyAlignment="1">
      <alignment horizontal="center" vertical="center"/>
    </xf>
    <xf numFmtId="3" fontId="2" fillId="2" borderId="64" xfId="0" applyNumberFormat="1" applyFont="1" applyFill="1" applyBorder="1" applyAlignment="1">
      <alignment horizontal="center" vertical="center"/>
    </xf>
    <xf numFmtId="3" fontId="2" fillId="2" borderId="34" xfId="0" applyNumberFormat="1" applyFont="1" applyFill="1" applyBorder="1" applyAlignment="1">
      <alignment horizontal="center" vertical="center"/>
    </xf>
    <xf numFmtId="3" fontId="2" fillId="2" borderId="37" xfId="0" applyNumberFormat="1" applyFont="1" applyFill="1" applyBorder="1" applyAlignment="1">
      <alignment horizontal="center" vertical="center"/>
    </xf>
    <xf numFmtId="3" fontId="2" fillId="2" borderId="41" xfId="0" applyNumberFormat="1" applyFont="1" applyFill="1" applyBorder="1" applyAlignment="1">
      <alignment horizontal="right" vertical="center"/>
    </xf>
    <xf numFmtId="3" fontId="2" fillId="2" borderId="36" xfId="0" applyNumberFormat="1" applyFont="1" applyFill="1" applyBorder="1" applyAlignment="1">
      <alignment horizontal="center" vertical="center"/>
    </xf>
    <xf numFmtId="3" fontId="2" fillId="2" borderId="40" xfId="0" applyNumberFormat="1" applyFont="1" applyFill="1" applyBorder="1" applyAlignment="1">
      <alignment horizontal="center" vertical="center"/>
    </xf>
    <xf numFmtId="3" fontId="2" fillId="0" borderId="28" xfId="0" applyNumberFormat="1" applyFont="1" applyBorder="1" applyAlignment="1">
      <alignment horizontal="right" vertical="center"/>
    </xf>
    <xf numFmtId="3" fontId="2" fillId="0" borderId="29" xfId="0" applyNumberFormat="1" applyFont="1" applyBorder="1" applyAlignment="1">
      <alignment horizontal="right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47" xfId="0" applyFont="1" applyBorder="1" applyAlignment="1">
      <alignment horizontal="left"/>
    </xf>
    <xf numFmtId="0" fontId="9" fillId="0" borderId="60" xfId="0" applyFont="1" applyBorder="1" applyAlignment="1">
      <alignment horizontal="left" vertical="center"/>
    </xf>
    <xf numFmtId="0" fontId="9" fillId="0" borderId="50" xfId="0" applyFont="1" applyBorder="1" applyAlignment="1">
      <alignment horizontal="left" vertical="center"/>
    </xf>
    <xf numFmtId="0" fontId="9" fillId="0" borderId="61" xfId="0" applyFont="1" applyBorder="1" applyAlignment="1">
      <alignment horizontal="left" vertical="center"/>
    </xf>
    <xf numFmtId="0" fontId="9" fillId="0" borderId="69" xfId="0" applyFont="1" applyBorder="1" applyAlignment="1">
      <alignment horizontal="left" vertical="center"/>
    </xf>
    <xf numFmtId="0" fontId="9" fillId="0" borderId="70" xfId="0" applyFont="1" applyBorder="1" applyAlignment="1">
      <alignment horizontal="left" vertical="center"/>
    </xf>
    <xf numFmtId="0" fontId="9" fillId="0" borderId="71" xfId="0" applyFont="1" applyBorder="1" applyAlignment="1">
      <alignment horizontal="left" vertical="center"/>
    </xf>
    <xf numFmtId="3" fontId="2" fillId="2" borderId="69" xfId="0" applyNumberFormat="1" applyFont="1" applyFill="1" applyBorder="1" applyAlignment="1">
      <alignment horizontal="right" vertical="center"/>
    </xf>
    <xf numFmtId="3" fontId="2" fillId="2" borderId="70" xfId="0" applyNumberFormat="1" applyFont="1" applyFill="1" applyBorder="1" applyAlignment="1">
      <alignment horizontal="right" vertical="center"/>
    </xf>
    <xf numFmtId="3" fontId="2" fillId="2" borderId="71" xfId="0" applyNumberFormat="1" applyFont="1" applyFill="1" applyBorder="1" applyAlignment="1">
      <alignment horizontal="right" vertical="center"/>
    </xf>
    <xf numFmtId="0" fontId="9" fillId="0" borderId="46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0" fontId="9" fillId="0" borderId="65" xfId="0" applyFont="1" applyBorder="1" applyAlignment="1">
      <alignment horizontal="left" vertical="center"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3" fontId="2" fillId="2" borderId="65" xfId="0" applyNumberFormat="1" applyFont="1" applyFill="1" applyBorder="1" applyAlignment="1">
      <alignment horizontal="right" vertical="center"/>
    </xf>
    <xf numFmtId="3" fontId="2" fillId="2" borderId="66" xfId="0" applyNumberFormat="1" applyFont="1" applyFill="1" applyBorder="1" applyAlignment="1">
      <alignment horizontal="right" vertical="center"/>
    </xf>
    <xf numFmtId="3" fontId="2" fillId="2" borderId="67" xfId="0" applyNumberFormat="1" applyFont="1" applyFill="1" applyBorder="1" applyAlignment="1">
      <alignment horizontal="right" vertical="center"/>
    </xf>
    <xf numFmtId="3" fontId="2" fillId="0" borderId="65" xfId="0" applyNumberFormat="1" applyFont="1" applyBorder="1" applyAlignment="1">
      <alignment horizontal="right" vertical="center"/>
    </xf>
    <xf numFmtId="3" fontId="2" fillId="0" borderId="66" xfId="0" applyNumberFormat="1" applyFont="1" applyBorder="1" applyAlignment="1">
      <alignment horizontal="right" vertical="center"/>
    </xf>
    <xf numFmtId="3" fontId="2" fillId="0" borderId="67" xfId="0" applyNumberFormat="1" applyFont="1" applyBorder="1" applyAlignment="1">
      <alignment horizontal="right" vertical="center"/>
    </xf>
    <xf numFmtId="3" fontId="2" fillId="0" borderId="46" xfId="0" applyNumberFormat="1" applyFont="1" applyBorder="1" applyAlignment="1">
      <alignment horizontal="right" vertical="center"/>
    </xf>
    <xf numFmtId="3" fontId="2" fillId="0" borderId="47" xfId="0" applyNumberFormat="1" applyFont="1" applyBorder="1" applyAlignment="1">
      <alignment horizontal="right" vertical="center"/>
    </xf>
    <xf numFmtId="3" fontId="2" fillId="0" borderId="48" xfId="0" applyNumberFormat="1" applyFont="1" applyBorder="1" applyAlignment="1">
      <alignment horizontal="right" vertical="center"/>
    </xf>
    <xf numFmtId="0" fontId="13" fillId="0" borderId="66" xfId="0" applyFont="1" applyBorder="1" applyAlignment="1">
      <alignment horizontal="left"/>
    </xf>
    <xf numFmtId="0" fontId="9" fillId="0" borderId="49" xfId="0" applyFont="1" applyBorder="1" applyAlignment="1">
      <alignment horizontal="left" vertical="center"/>
    </xf>
    <xf numFmtId="0" fontId="9" fillId="0" borderId="52" xfId="0" applyFont="1" applyBorder="1" applyAlignment="1">
      <alignment horizontal="left" vertical="center"/>
    </xf>
    <xf numFmtId="0" fontId="9" fillId="0" borderId="53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29" xfId="0" applyFont="1" applyBorder="1" applyAlignment="1">
      <alignment horizontal="left"/>
    </xf>
    <xf numFmtId="0" fontId="13" fillId="0" borderId="28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1" fontId="12" fillId="0" borderId="68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3" fontId="2" fillId="2" borderId="68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right" vertical="center"/>
    </xf>
    <xf numFmtId="3" fontId="2" fillId="2" borderId="45" xfId="0" applyNumberFormat="1" applyFont="1" applyFill="1" applyBorder="1" applyAlignment="1">
      <alignment horizontal="right" vertical="center"/>
    </xf>
    <xf numFmtId="0" fontId="9" fillId="0" borderId="66" xfId="0" applyFont="1" applyBorder="1" applyAlignment="1">
      <alignment horizontal="left" vertical="center"/>
    </xf>
    <xf numFmtId="0" fontId="9" fillId="0" borderId="67" xfId="0" applyFont="1" applyBorder="1" applyAlignment="1">
      <alignment horizontal="left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46" xfId="0" applyFont="1" applyBorder="1" applyAlignment="1">
      <alignment horizontal="left" vertical="center"/>
    </xf>
    <xf numFmtId="0" fontId="13" fillId="0" borderId="47" xfId="0" applyFont="1" applyBorder="1" applyAlignment="1">
      <alignment horizontal="left" vertical="center"/>
    </xf>
    <xf numFmtId="0" fontId="13" fillId="0" borderId="48" xfId="0" applyFont="1" applyBorder="1" applyAlignment="1">
      <alignment horizontal="left" vertical="center"/>
    </xf>
    <xf numFmtId="0" fontId="12" fillId="0" borderId="6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3" fontId="2" fillId="2" borderId="44" xfId="0" applyNumberFormat="1" applyFont="1" applyFill="1" applyBorder="1" applyAlignment="1">
      <alignment horizontal="right" vertical="center"/>
    </xf>
    <xf numFmtId="0" fontId="9" fillId="0" borderId="68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20" fillId="0" borderId="46" xfId="19" applyFont="1" applyBorder="1" applyAlignment="1">
      <alignment horizontal="left" vertical="top" wrapText="1"/>
      <protection/>
    </xf>
    <xf numFmtId="0" fontId="20" fillId="0" borderId="47" xfId="19" applyFont="1" applyBorder="1" applyAlignment="1">
      <alignment horizontal="left" vertical="top" wrapText="1"/>
      <protection/>
    </xf>
    <xf numFmtId="0" fontId="20" fillId="0" borderId="48" xfId="19" applyFont="1" applyBorder="1" applyAlignment="1">
      <alignment horizontal="left" vertical="top" wrapText="1"/>
      <protection/>
    </xf>
    <xf numFmtId="0" fontId="19" fillId="0" borderId="34" xfId="19" applyFont="1" applyBorder="1" applyAlignment="1">
      <alignment horizontal="left" vertical="top" wrapText="1"/>
      <protection/>
    </xf>
    <xf numFmtId="0" fontId="19" fillId="0" borderId="1" xfId="19" applyFont="1" applyBorder="1" applyAlignment="1">
      <alignment horizontal="left" vertical="top" wrapText="1"/>
      <protection/>
    </xf>
    <xf numFmtId="0" fontId="19" fillId="0" borderId="27" xfId="19" applyFont="1" applyBorder="1" applyAlignment="1">
      <alignment horizontal="left" vertical="top" wrapText="1"/>
      <protection/>
    </xf>
    <xf numFmtId="0" fontId="20" fillId="0" borderId="49" xfId="19" applyFont="1" applyBorder="1" applyAlignment="1">
      <alignment horizontal="left" vertical="center" wrapText="1"/>
      <protection/>
    </xf>
    <xf numFmtId="0" fontId="20" fillId="0" borderId="52" xfId="19" applyFont="1" applyBorder="1" applyAlignment="1">
      <alignment horizontal="left" vertical="center" wrapText="1"/>
      <protection/>
    </xf>
    <xf numFmtId="0" fontId="20" fillId="0" borderId="53" xfId="19" applyFont="1" applyBorder="1" applyAlignment="1">
      <alignment horizontal="left" vertical="center" wrapText="1"/>
      <protection/>
    </xf>
    <xf numFmtId="0" fontId="19" fillId="0" borderId="62" xfId="19" applyFont="1" applyBorder="1" applyAlignment="1">
      <alignment horizontal="left" vertical="top" wrapText="1"/>
      <protection/>
    </xf>
    <xf numFmtId="0" fontId="19" fillId="0" borderId="63" xfId="19" applyFont="1" applyBorder="1" applyAlignment="1">
      <alignment horizontal="left" vertical="top" wrapText="1"/>
      <protection/>
    </xf>
    <xf numFmtId="0" fontId="19" fillId="0" borderId="64" xfId="19" applyFont="1" applyBorder="1" applyAlignment="1">
      <alignment horizontal="left" vertical="top" wrapText="1"/>
      <protection/>
    </xf>
    <xf numFmtId="0" fontId="19" fillId="0" borderId="68" xfId="19" applyFont="1" applyBorder="1" applyAlignment="1">
      <alignment horizontal="left" vertical="top" wrapText="1"/>
      <protection/>
    </xf>
    <xf numFmtId="0" fontId="19" fillId="0" borderId="0" xfId="19" applyFont="1" applyBorder="1" applyAlignment="1">
      <alignment horizontal="left" vertical="top" wrapText="1"/>
      <protection/>
    </xf>
    <xf numFmtId="0" fontId="19" fillId="0" borderId="45" xfId="19" applyFont="1" applyBorder="1" applyAlignment="1">
      <alignment horizontal="left" vertical="top" wrapText="1"/>
      <protection/>
    </xf>
    <xf numFmtId="0" fontId="19" fillId="0" borderId="57" xfId="19" applyFont="1" applyBorder="1" applyAlignment="1">
      <alignment horizontal="left" vertical="top" wrapText="1"/>
      <protection/>
    </xf>
    <xf numFmtId="0" fontId="19" fillId="0" borderId="58" xfId="19" applyFont="1" applyBorder="1" applyAlignment="1">
      <alignment horizontal="left" vertical="top" wrapText="1"/>
      <protection/>
    </xf>
    <xf numFmtId="0" fontId="19" fillId="0" borderId="59" xfId="19" applyFont="1" applyBorder="1" applyAlignment="1">
      <alignment horizontal="left" vertical="top" wrapText="1"/>
      <protection/>
    </xf>
    <xf numFmtId="0" fontId="19" fillId="0" borderId="57" xfId="19" applyFont="1" applyBorder="1" applyAlignment="1">
      <alignment vertical="top" wrapText="1"/>
      <protection/>
    </xf>
    <xf numFmtId="0" fontId="19" fillId="0" borderId="58" xfId="19" applyFont="1" applyBorder="1" applyAlignment="1">
      <alignment vertical="top" wrapText="1"/>
      <protection/>
    </xf>
    <xf numFmtId="0" fontId="19" fillId="0" borderId="59" xfId="19" applyFont="1" applyBorder="1" applyAlignment="1">
      <alignment vertical="top" wrapText="1"/>
      <protection/>
    </xf>
    <xf numFmtId="0" fontId="19" fillId="2" borderId="57" xfId="19" applyFont="1" applyFill="1" applyBorder="1" applyAlignment="1">
      <alignment horizontal="left" vertical="top" wrapText="1"/>
      <protection/>
    </xf>
    <xf numFmtId="0" fontId="19" fillId="2" borderId="58" xfId="19" applyFont="1" applyFill="1" applyBorder="1" applyAlignment="1">
      <alignment horizontal="left" vertical="top" wrapText="1"/>
      <protection/>
    </xf>
    <xf numFmtId="0" fontId="19" fillId="2" borderId="59" xfId="19" applyFont="1" applyFill="1" applyBorder="1" applyAlignment="1">
      <alignment horizontal="left" vertical="top" wrapText="1"/>
      <protection/>
    </xf>
    <xf numFmtId="0" fontId="20" fillId="0" borderId="65" xfId="19" applyFont="1" applyBorder="1" applyAlignment="1">
      <alignment horizontal="left" vertical="top" wrapText="1"/>
      <protection/>
    </xf>
    <xf numFmtId="0" fontId="20" fillId="0" borderId="66" xfId="19" applyFont="1" applyBorder="1" applyAlignment="1">
      <alignment horizontal="left" vertical="top" wrapText="1"/>
      <protection/>
    </xf>
    <xf numFmtId="0" fontId="20" fillId="0" borderId="67" xfId="19" applyFont="1" applyBorder="1" applyAlignment="1">
      <alignment horizontal="left" vertical="top" wrapText="1"/>
      <protection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20" fillId="0" borderId="28" xfId="19" applyFont="1" applyBorder="1" applyAlignment="1">
      <alignment horizontal="left" vertical="top" wrapText="1"/>
      <protection/>
    </xf>
    <xf numFmtId="49" fontId="9" fillId="0" borderId="23" xfId="0" applyNumberFormat="1" applyFont="1" applyBorder="1" applyAlignment="1">
      <alignment horizontal="center" vertical="center"/>
    </xf>
    <xf numFmtId="0" fontId="20" fillId="2" borderId="28" xfId="19" applyFont="1" applyFill="1" applyBorder="1" applyAlignment="1">
      <alignment horizontal="left" vertical="top" wrapText="1"/>
      <protection/>
    </xf>
    <xf numFmtId="0" fontId="20" fillId="2" borderId="46" xfId="19" applyFont="1" applyFill="1" applyBorder="1" applyAlignment="1">
      <alignment horizontal="left" vertical="top" wrapText="1"/>
      <protection/>
    </xf>
    <xf numFmtId="0" fontId="20" fillId="2" borderId="47" xfId="19" applyFont="1" applyFill="1" applyBorder="1" applyAlignment="1">
      <alignment horizontal="left" vertical="top" wrapText="1"/>
      <protection/>
    </xf>
    <xf numFmtId="0" fontId="20" fillId="2" borderId="48" xfId="19" applyFont="1" applyFill="1" applyBorder="1" applyAlignment="1">
      <alignment horizontal="left" vertical="top" wrapText="1"/>
      <protection/>
    </xf>
    <xf numFmtId="3" fontId="2" fillId="2" borderId="39" xfId="0" applyNumberFormat="1" applyFont="1" applyFill="1" applyBorder="1" applyAlignment="1">
      <alignment horizontal="right" vertical="center"/>
    </xf>
    <xf numFmtId="0" fontId="9" fillId="0" borderId="2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right"/>
    </xf>
    <xf numFmtId="3" fontId="2" fillId="2" borderId="27" xfId="0" applyNumberFormat="1" applyFont="1" applyFill="1" applyBorder="1" applyAlignment="1">
      <alignment horizontal="right"/>
    </xf>
    <xf numFmtId="3" fontId="2" fillId="2" borderId="39" xfId="0" applyNumberFormat="1" applyFont="1" applyFill="1" applyBorder="1" applyAlignment="1">
      <alignment horizontal="right"/>
    </xf>
    <xf numFmtId="3" fontId="2" fillId="2" borderId="36" xfId="0" applyNumberFormat="1" applyFont="1" applyFill="1" applyBorder="1" applyAlignment="1">
      <alignment horizontal="right"/>
    </xf>
    <xf numFmtId="0" fontId="19" fillId="0" borderId="60" xfId="19" applyFont="1" applyBorder="1" applyAlignment="1">
      <alignment horizontal="left" vertical="top" wrapText="1"/>
      <protection/>
    </xf>
    <xf numFmtId="0" fontId="19" fillId="0" borderId="50" xfId="19" applyFont="1" applyBorder="1" applyAlignment="1">
      <alignment horizontal="left" vertical="top" wrapText="1"/>
      <protection/>
    </xf>
    <xf numFmtId="0" fontId="19" fillId="0" borderId="61" xfId="19" applyFont="1" applyBorder="1" applyAlignment="1">
      <alignment horizontal="left" vertical="top" wrapText="1"/>
      <protection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2003 mérlegek" xfId="19"/>
    <cellStyle name="Normal_SHEET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&#233;meth%20J&#243;zsef\Dokumentumok\2004%20&#233;ves%20besz\M&#233;rlegnyomtatv&#225;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ő"/>
      <sheetName val="eszk1"/>
      <sheetName val="eszk2"/>
      <sheetName val="forr1"/>
      <sheetName val="forr2"/>
      <sheetName val="eredm1"/>
      <sheetName val="eredm2"/>
    </sheetNames>
    <sheetDataSet>
      <sheetData sheetId="0">
        <row r="1">
          <cell r="A1">
            <v>1</v>
          </cell>
          <cell r="B1">
            <v>1</v>
          </cell>
          <cell r="C1">
            <v>3</v>
          </cell>
          <cell r="D1">
            <v>5</v>
          </cell>
          <cell r="E1">
            <v>1</v>
          </cell>
          <cell r="F1">
            <v>2</v>
          </cell>
          <cell r="G1">
            <v>9</v>
          </cell>
          <cell r="H1">
            <v>0</v>
          </cell>
          <cell r="I1">
            <v>5</v>
          </cell>
          <cell r="J1">
            <v>5</v>
          </cell>
          <cell r="K1">
            <v>1</v>
          </cell>
          <cell r="L1">
            <v>0</v>
          </cell>
          <cell r="M1">
            <v>1</v>
          </cell>
          <cell r="N1">
            <v>1</v>
          </cell>
          <cell r="O1">
            <v>3</v>
          </cell>
          <cell r="P1">
            <v>2</v>
          </cell>
          <cell r="Q1">
            <v>0</v>
          </cell>
        </row>
        <row r="4">
          <cell r="A4">
            <v>2</v>
          </cell>
          <cell r="B4">
            <v>0</v>
          </cell>
          <cell r="D4">
            <v>0</v>
          </cell>
          <cell r="E4">
            <v>9</v>
          </cell>
          <cell r="G4">
            <v>0</v>
          </cell>
          <cell r="H4">
            <v>6</v>
          </cell>
          <cell r="I4">
            <v>2</v>
          </cell>
          <cell r="J4">
            <v>1</v>
          </cell>
          <cell r="K4">
            <v>4</v>
          </cell>
          <cell r="L4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workbookViewId="0" topLeftCell="A10">
      <selection activeCell="I54" sqref="I54"/>
    </sheetView>
  </sheetViews>
  <sheetFormatPr defaultColWidth="9.140625" defaultRowHeight="12.75"/>
  <cols>
    <col min="1" max="17" width="2.7109375" style="0" customWidth="1"/>
  </cols>
  <sheetData>
    <row r="1" spans="1:17" ht="14.25" customHeight="1">
      <c r="A1" s="1">
        <v>1</v>
      </c>
      <c r="B1" s="1">
        <v>1</v>
      </c>
      <c r="C1" s="1">
        <v>3</v>
      </c>
      <c r="D1" s="1">
        <v>5</v>
      </c>
      <c r="E1" s="1">
        <v>1</v>
      </c>
      <c r="F1" s="1">
        <v>2</v>
      </c>
      <c r="G1" s="1">
        <v>9</v>
      </c>
      <c r="H1" s="1">
        <v>0</v>
      </c>
      <c r="I1" s="1">
        <v>5</v>
      </c>
      <c r="J1" s="1">
        <v>5</v>
      </c>
      <c r="K1" s="1">
        <v>1</v>
      </c>
      <c r="L1" s="1">
        <v>0</v>
      </c>
      <c r="M1" s="1">
        <v>1</v>
      </c>
      <c r="N1" s="1">
        <v>1</v>
      </c>
      <c r="O1" s="1">
        <v>3</v>
      </c>
      <c r="P1" s="1">
        <v>2</v>
      </c>
      <c r="Q1" s="1">
        <v>0</v>
      </c>
    </row>
    <row r="2" spans="1:17" ht="18.75" customHeight="1">
      <c r="A2" s="123" t="s">
        <v>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</row>
    <row r="4" spans="1:12" ht="14.25" customHeight="1">
      <c r="A4" s="2">
        <v>2</v>
      </c>
      <c r="B4" s="2">
        <v>0</v>
      </c>
      <c r="C4" s="3">
        <v>0</v>
      </c>
      <c r="D4" s="2">
        <v>0</v>
      </c>
      <c r="E4" s="2">
        <v>9</v>
      </c>
      <c r="F4" s="3">
        <v>0</v>
      </c>
      <c r="G4" s="2">
        <v>0</v>
      </c>
      <c r="H4" s="1">
        <v>6</v>
      </c>
      <c r="I4" s="2">
        <v>2</v>
      </c>
      <c r="J4" s="2">
        <v>1</v>
      </c>
      <c r="K4" s="2">
        <v>4</v>
      </c>
      <c r="L4" s="2">
        <v>7</v>
      </c>
    </row>
    <row r="5" spans="1:12" ht="18.75" customHeight="1">
      <c r="A5" s="123" t="s">
        <v>1</v>
      </c>
      <c r="B5" s="123"/>
      <c r="C5" s="124"/>
      <c r="D5" s="123"/>
      <c r="E5" s="123"/>
      <c r="F5" s="124"/>
      <c r="G5" s="123"/>
      <c r="H5" s="123"/>
      <c r="I5" s="123"/>
      <c r="J5" s="123"/>
      <c r="K5" s="123"/>
      <c r="L5" s="123"/>
    </row>
    <row r="8" spans="1:20" ht="20.25">
      <c r="A8" s="121" t="s">
        <v>2</v>
      </c>
      <c r="B8" s="121"/>
      <c r="C8" s="121"/>
      <c r="D8" s="121"/>
      <c r="E8" s="121"/>
      <c r="F8" s="121"/>
      <c r="G8" s="121"/>
      <c r="H8" s="121"/>
      <c r="I8" s="121"/>
      <c r="J8" s="125" t="s">
        <v>5</v>
      </c>
      <c r="K8" s="125"/>
      <c r="L8" s="125"/>
      <c r="M8" s="125"/>
      <c r="N8" s="125"/>
      <c r="O8" s="125"/>
      <c r="P8" s="125"/>
      <c r="Q8" s="125"/>
      <c r="R8" s="125"/>
      <c r="S8" s="125"/>
      <c r="T8" s="125"/>
    </row>
    <row r="10" spans="1:21" ht="19.5">
      <c r="A10" s="121" t="s">
        <v>3</v>
      </c>
      <c r="B10" s="121"/>
      <c r="C10" s="121"/>
      <c r="D10" s="121"/>
      <c r="E10" s="121"/>
      <c r="F10" s="121"/>
      <c r="G10" s="121"/>
      <c r="J10" s="122" t="s">
        <v>323</v>
      </c>
      <c r="K10" s="122"/>
      <c r="L10" s="122"/>
      <c r="M10" s="122"/>
      <c r="N10" s="122"/>
      <c r="O10" s="122"/>
      <c r="P10" s="122"/>
      <c r="Q10" s="122"/>
      <c r="R10" s="122"/>
      <c r="S10" s="122"/>
      <c r="T10" s="4" t="s">
        <v>4</v>
      </c>
      <c r="U10" s="4"/>
    </row>
    <row r="23" spans="1:22" ht="34.5">
      <c r="A23" s="118" t="s">
        <v>6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</row>
    <row r="24" spans="1:22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34.5">
      <c r="A26" s="118">
        <v>2009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</row>
    <row r="27" spans="1:22" ht="20.25">
      <c r="A27" s="119" t="s">
        <v>7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</row>
    <row r="47" spans="1:22" ht="12.75">
      <c r="A47" s="120" t="s">
        <v>367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S47" s="121" t="s">
        <v>8</v>
      </c>
      <c r="T47" s="121"/>
      <c r="U47" s="121"/>
      <c r="V47" s="121"/>
    </row>
    <row r="48" spans="15:22" ht="15.75">
      <c r="O48" s="117" t="s">
        <v>9</v>
      </c>
      <c r="P48" s="117"/>
      <c r="Q48" s="117"/>
      <c r="S48" s="116" t="s">
        <v>324</v>
      </c>
      <c r="T48" s="116"/>
      <c r="U48" s="116"/>
      <c r="V48" s="116"/>
    </row>
    <row r="49" spans="19:22" ht="14.25">
      <c r="S49" s="116" t="s">
        <v>325</v>
      </c>
      <c r="T49" s="116"/>
      <c r="U49" s="116"/>
      <c r="V49" s="116"/>
    </row>
  </sheetData>
  <mergeCells count="14">
    <mergeCell ref="A10:G10"/>
    <mergeCell ref="J10:S10"/>
    <mergeCell ref="A2:Q2"/>
    <mergeCell ref="A5:L5"/>
    <mergeCell ref="A8:I8"/>
    <mergeCell ref="J8:T8"/>
    <mergeCell ref="S48:V48"/>
    <mergeCell ref="S49:V49"/>
    <mergeCell ref="O48:Q48"/>
    <mergeCell ref="A23:V23"/>
    <mergeCell ref="A26:V26"/>
    <mergeCell ref="A27:V27"/>
    <mergeCell ref="A47:K47"/>
    <mergeCell ref="S47:V47"/>
  </mergeCells>
  <printOptions/>
  <pageMargins left="0.56" right="0.58" top="0.7" bottom="0.79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2"/>
  <sheetViews>
    <sheetView workbookViewId="0" topLeftCell="A28">
      <selection activeCell="X22" sqref="X22"/>
    </sheetView>
  </sheetViews>
  <sheetFormatPr defaultColWidth="9.140625" defaultRowHeight="12.75"/>
  <cols>
    <col min="1" max="1" width="6.57421875" style="0" customWidth="1"/>
    <col min="3" max="19" width="2.7109375" style="0" customWidth="1"/>
    <col min="20" max="20" width="2.140625" style="0" customWidth="1"/>
    <col min="21" max="22" width="12.7109375" style="0" customWidth="1"/>
  </cols>
  <sheetData>
    <row r="1" spans="1:19" ht="14.25" customHeight="1">
      <c r="A1" s="88" t="s">
        <v>10</v>
      </c>
      <c r="B1" s="89"/>
      <c r="C1" s="1">
        <f>elő!A1</f>
        <v>1</v>
      </c>
      <c r="D1" s="1">
        <f>elő!B1</f>
        <v>1</v>
      </c>
      <c r="E1" s="1">
        <f>elő!C1</f>
        <v>3</v>
      </c>
      <c r="F1" s="1">
        <f>elő!D1</f>
        <v>5</v>
      </c>
      <c r="G1" s="1">
        <f>elő!E1</f>
        <v>1</v>
      </c>
      <c r="H1" s="1">
        <f>elő!F1</f>
        <v>2</v>
      </c>
      <c r="I1" s="1">
        <f>elő!G1</f>
        <v>9</v>
      </c>
      <c r="J1" s="1">
        <f>elő!H1</f>
        <v>0</v>
      </c>
      <c r="K1" s="1">
        <f>elő!I1</f>
        <v>5</v>
      </c>
      <c r="L1" s="1">
        <f>elő!J1</f>
        <v>5</v>
      </c>
      <c r="M1" s="1">
        <f>elő!K1</f>
        <v>1</v>
      </c>
      <c r="N1" s="1">
        <f>elő!L1</f>
        <v>0</v>
      </c>
      <c r="O1" s="1">
        <f>elő!M1</f>
        <v>1</v>
      </c>
      <c r="P1" s="1">
        <f>elő!N1</f>
        <v>1</v>
      </c>
      <c r="Q1" s="1">
        <f>elő!O1</f>
        <v>3</v>
      </c>
      <c r="R1" s="1">
        <f>elő!P1</f>
        <v>2</v>
      </c>
      <c r="S1" s="1">
        <f>elő!Q1</f>
        <v>0</v>
      </c>
    </row>
    <row r="2" spans="3:19" ht="5.25" customHeight="1"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1:19" ht="14.25" customHeight="1">
      <c r="A3" s="88" t="s">
        <v>11</v>
      </c>
      <c r="B3" s="89"/>
      <c r="C3" s="1">
        <f>elő!A4</f>
        <v>2</v>
      </c>
      <c r="D3" s="1">
        <f>elő!B4</f>
        <v>0</v>
      </c>
      <c r="E3" s="3">
        <v>0</v>
      </c>
      <c r="F3" s="1">
        <f>elő!D4</f>
        <v>0</v>
      </c>
      <c r="G3" s="1">
        <f>elő!E4</f>
        <v>9</v>
      </c>
      <c r="H3" s="3">
        <v>0</v>
      </c>
      <c r="I3" s="1">
        <f>elő!G4</f>
        <v>0</v>
      </c>
      <c r="J3" s="1">
        <f>elő!H4</f>
        <v>6</v>
      </c>
      <c r="K3" s="1">
        <f>elő!I4</f>
        <v>2</v>
      </c>
      <c r="L3" s="1">
        <f>elő!J4</f>
        <v>1</v>
      </c>
      <c r="M3" s="1">
        <f>elő!K4</f>
        <v>4</v>
      </c>
      <c r="N3" s="1">
        <f>elő!L4</f>
        <v>7</v>
      </c>
      <c r="R3" s="1">
        <v>1</v>
      </c>
      <c r="S3" s="1">
        <v>1</v>
      </c>
    </row>
    <row r="4" spans="1:19" ht="15.75" customHeight="1">
      <c r="A4" s="90" t="s">
        <v>12</v>
      </c>
      <c r="B4" s="90"/>
      <c r="C4" s="90"/>
      <c r="D4" s="90"/>
      <c r="E4" s="90"/>
      <c r="F4" s="90"/>
      <c r="G4" s="90"/>
      <c r="H4" s="124" t="s">
        <v>366</v>
      </c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</row>
    <row r="5" ht="9" customHeight="1"/>
    <row r="6" spans="1:22" ht="20.25">
      <c r="A6" s="119" t="s">
        <v>13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</row>
    <row r="7" spans="1:22" ht="21" thickBot="1">
      <c r="A7" s="119" t="s">
        <v>19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</row>
    <row r="8" spans="1:22" ht="24.75" customHeight="1">
      <c r="A8" s="11" t="s">
        <v>14</v>
      </c>
      <c r="B8" s="86" t="s">
        <v>15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5" t="s">
        <v>16</v>
      </c>
      <c r="Q8" s="85"/>
      <c r="R8" s="85"/>
      <c r="S8" s="85"/>
      <c r="T8" s="85"/>
      <c r="U8" s="21" t="s">
        <v>17</v>
      </c>
      <c r="V8" s="22" t="s">
        <v>18</v>
      </c>
    </row>
    <row r="9" spans="1:23" ht="9" customHeight="1" thickBot="1">
      <c r="A9" s="12" t="s">
        <v>20</v>
      </c>
      <c r="B9" s="87" t="s">
        <v>21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 t="s">
        <v>22</v>
      </c>
      <c r="Q9" s="87"/>
      <c r="R9" s="87"/>
      <c r="S9" s="87"/>
      <c r="T9" s="87"/>
      <c r="U9" s="13" t="s">
        <v>23</v>
      </c>
      <c r="V9" s="14" t="s">
        <v>24</v>
      </c>
      <c r="W9" s="4"/>
    </row>
    <row r="10" spans="1:22" ht="15" customHeight="1" thickBot="1">
      <c r="A10" s="15" t="s">
        <v>25</v>
      </c>
      <c r="B10" s="101" t="s">
        <v>51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98">
        <f>+P11+P19+P27</f>
        <v>184831</v>
      </c>
      <c r="Q10" s="98"/>
      <c r="R10" s="98"/>
      <c r="S10" s="98"/>
      <c r="T10" s="98"/>
      <c r="U10" s="24">
        <f>+U11+U19+U27</f>
        <v>0</v>
      </c>
      <c r="V10" s="24">
        <f>+V11+V19+V27</f>
        <v>289111</v>
      </c>
    </row>
    <row r="11" spans="1:22" ht="15" customHeight="1" thickBot="1">
      <c r="A11" s="15" t="s">
        <v>26</v>
      </c>
      <c r="B11" s="103" t="s">
        <v>52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98">
        <f>+SUM(P12:T18)</f>
        <v>62</v>
      </c>
      <c r="Q11" s="98"/>
      <c r="R11" s="98"/>
      <c r="S11" s="98"/>
      <c r="T11" s="98"/>
      <c r="U11" s="24">
        <f>+SUM(U12:U18)</f>
        <v>0</v>
      </c>
      <c r="V11" s="25">
        <f>+SUM(V12:V18)</f>
        <v>19</v>
      </c>
    </row>
    <row r="12" spans="1:22" ht="15" customHeight="1">
      <c r="A12" s="16" t="s">
        <v>27</v>
      </c>
      <c r="B12" s="100" t="s">
        <v>53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99"/>
      <c r="Q12" s="99"/>
      <c r="R12" s="99"/>
      <c r="S12" s="99"/>
      <c r="T12" s="99"/>
      <c r="U12" s="59"/>
      <c r="V12" s="60"/>
    </row>
    <row r="13" spans="1:22" ht="15" customHeight="1">
      <c r="A13" s="17" t="s">
        <v>28</v>
      </c>
      <c r="B13" s="104" t="s">
        <v>54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15"/>
      <c r="Q13" s="115"/>
      <c r="R13" s="115"/>
      <c r="S13" s="115"/>
      <c r="T13" s="115"/>
      <c r="U13" s="61"/>
      <c r="V13" s="57"/>
    </row>
    <row r="14" spans="1:22" ht="15" customHeight="1">
      <c r="A14" s="17" t="s">
        <v>29</v>
      </c>
      <c r="B14" s="104" t="s">
        <v>55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15"/>
      <c r="Q14" s="115"/>
      <c r="R14" s="115"/>
      <c r="S14" s="115"/>
      <c r="T14" s="115"/>
      <c r="U14" s="61"/>
      <c r="V14" s="57"/>
    </row>
    <row r="15" spans="1:22" ht="15" customHeight="1">
      <c r="A15" s="17" t="s">
        <v>30</v>
      </c>
      <c r="B15" s="104" t="s">
        <v>56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15">
        <v>62</v>
      </c>
      <c r="Q15" s="115"/>
      <c r="R15" s="115"/>
      <c r="S15" s="115"/>
      <c r="T15" s="115"/>
      <c r="U15" s="61"/>
      <c r="V15" s="57">
        <v>19</v>
      </c>
    </row>
    <row r="16" spans="1:22" ht="15" customHeight="1">
      <c r="A16" s="17" t="s">
        <v>31</v>
      </c>
      <c r="B16" s="104" t="s">
        <v>57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15"/>
      <c r="Q16" s="115"/>
      <c r="R16" s="115"/>
      <c r="S16" s="115"/>
      <c r="T16" s="115"/>
      <c r="U16" s="61"/>
      <c r="V16" s="57"/>
    </row>
    <row r="17" spans="1:22" ht="15" customHeight="1">
      <c r="A17" s="17" t="s">
        <v>32</v>
      </c>
      <c r="B17" s="104" t="s">
        <v>58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15"/>
      <c r="Q17" s="115"/>
      <c r="R17" s="115"/>
      <c r="S17" s="115"/>
      <c r="T17" s="115"/>
      <c r="U17" s="61"/>
      <c r="V17" s="57"/>
    </row>
    <row r="18" spans="1:22" ht="15" customHeight="1" thickBot="1">
      <c r="A18" s="18" t="s">
        <v>33</v>
      </c>
      <c r="B18" s="95" t="s">
        <v>59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102"/>
      <c r="Q18" s="102"/>
      <c r="R18" s="102"/>
      <c r="S18" s="102"/>
      <c r="T18" s="102"/>
      <c r="U18" s="62"/>
      <c r="V18" s="63"/>
    </row>
    <row r="19" spans="1:22" ht="15" customHeight="1" thickBot="1">
      <c r="A19" s="15" t="s">
        <v>34</v>
      </c>
      <c r="B19" s="103" t="s">
        <v>60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9">
        <f>+SUM(P20:T26)</f>
        <v>184769</v>
      </c>
      <c r="Q19" s="109"/>
      <c r="R19" s="109"/>
      <c r="S19" s="109"/>
      <c r="T19" s="109"/>
      <c r="U19" s="64">
        <f>+SUM(U20:U26)</f>
        <v>0</v>
      </c>
      <c r="V19" s="64">
        <f>+SUM(V20:V26)</f>
        <v>289092</v>
      </c>
    </row>
    <row r="20" spans="1:22" ht="15" customHeight="1">
      <c r="A20" s="26" t="s">
        <v>35</v>
      </c>
      <c r="B20" s="106" t="s">
        <v>61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8">
        <v>132165</v>
      </c>
      <c r="Q20" s="108"/>
      <c r="R20" s="108"/>
      <c r="S20" s="108"/>
      <c r="T20" s="108"/>
      <c r="U20" s="65"/>
      <c r="V20" s="66">
        <v>188902</v>
      </c>
    </row>
    <row r="21" spans="1:22" ht="15" customHeight="1">
      <c r="A21" s="17" t="s">
        <v>36</v>
      </c>
      <c r="B21" s="104" t="s">
        <v>62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15">
        <v>4745</v>
      </c>
      <c r="Q21" s="115"/>
      <c r="R21" s="115"/>
      <c r="S21" s="115"/>
      <c r="T21" s="115"/>
      <c r="U21" s="61"/>
      <c r="V21" s="57">
        <v>3153</v>
      </c>
    </row>
    <row r="22" spans="1:24" ht="15" customHeight="1">
      <c r="A22" s="17" t="s">
        <v>37</v>
      </c>
      <c r="B22" s="104" t="s">
        <v>63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15">
        <v>9604</v>
      </c>
      <c r="Q22" s="115"/>
      <c r="R22" s="115"/>
      <c r="S22" s="115"/>
      <c r="T22" s="115"/>
      <c r="U22" s="61"/>
      <c r="V22" s="57">
        <v>58782</v>
      </c>
      <c r="W22" s="7"/>
      <c r="X22" s="7"/>
    </row>
    <row r="23" spans="1:24" ht="15" customHeight="1">
      <c r="A23" s="17" t="s">
        <v>38</v>
      </c>
      <c r="B23" s="104" t="s">
        <v>64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15"/>
      <c r="Q23" s="115"/>
      <c r="R23" s="115"/>
      <c r="S23" s="115"/>
      <c r="T23" s="115"/>
      <c r="U23" s="61"/>
      <c r="V23" s="57"/>
      <c r="W23" s="5"/>
      <c r="X23" s="5"/>
    </row>
    <row r="24" spans="1:24" ht="15" customHeight="1">
      <c r="A24" s="17" t="s">
        <v>39</v>
      </c>
      <c r="B24" s="104" t="s">
        <v>65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15">
        <v>38255</v>
      </c>
      <c r="Q24" s="115"/>
      <c r="R24" s="115"/>
      <c r="S24" s="115"/>
      <c r="T24" s="115"/>
      <c r="U24" s="61"/>
      <c r="V24" s="57">
        <v>38255</v>
      </c>
      <c r="W24" s="5"/>
      <c r="X24" s="5"/>
    </row>
    <row r="25" spans="1:24" ht="15" customHeight="1">
      <c r="A25" s="17" t="s">
        <v>40</v>
      </c>
      <c r="B25" s="104" t="s">
        <v>66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15"/>
      <c r="Q25" s="115"/>
      <c r="R25" s="115"/>
      <c r="S25" s="115"/>
      <c r="T25" s="115"/>
      <c r="U25" s="61"/>
      <c r="V25" s="57"/>
      <c r="W25" s="7"/>
      <c r="X25" s="7"/>
    </row>
    <row r="26" spans="1:24" ht="15" customHeight="1" thickBot="1">
      <c r="A26" s="18" t="s">
        <v>41</v>
      </c>
      <c r="B26" s="95" t="s">
        <v>67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102"/>
      <c r="Q26" s="102"/>
      <c r="R26" s="102"/>
      <c r="S26" s="102"/>
      <c r="T26" s="102"/>
      <c r="U26" s="62"/>
      <c r="V26" s="63"/>
      <c r="W26" s="8"/>
      <c r="X26" s="8"/>
    </row>
    <row r="27" spans="1:22" ht="15" customHeight="1">
      <c r="A27" s="113" t="s">
        <v>42</v>
      </c>
      <c r="B27" s="105" t="s">
        <v>73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12">
        <f>+SUM(P29:T38)</f>
        <v>0</v>
      </c>
      <c r="Q27" s="112"/>
      <c r="R27" s="112"/>
      <c r="S27" s="112"/>
      <c r="T27" s="112"/>
      <c r="U27" s="112">
        <f>+SUM(U29:U38)</f>
        <v>0</v>
      </c>
      <c r="V27" s="112">
        <f>+SUM(V29:V38)</f>
        <v>0</v>
      </c>
    </row>
    <row r="28" spans="1:22" ht="15" customHeight="1" thickBot="1">
      <c r="A28" s="131"/>
      <c r="B28" s="111" t="s">
        <v>74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27"/>
      <c r="Q28" s="127"/>
      <c r="R28" s="127"/>
      <c r="S28" s="127"/>
      <c r="T28" s="127"/>
      <c r="U28" s="127"/>
      <c r="V28" s="127"/>
    </row>
    <row r="29" spans="1:22" ht="15" customHeight="1">
      <c r="A29" s="20" t="s">
        <v>43</v>
      </c>
      <c r="B29" s="114" t="s">
        <v>68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26"/>
      <c r="Q29" s="126"/>
      <c r="R29" s="126"/>
      <c r="S29" s="126"/>
      <c r="T29" s="126"/>
      <c r="U29" s="67"/>
      <c r="V29" s="58"/>
    </row>
    <row r="30" spans="1:22" ht="15" customHeight="1">
      <c r="A30" s="17" t="s">
        <v>44</v>
      </c>
      <c r="B30" s="104" t="s">
        <v>69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15"/>
      <c r="Q30" s="115"/>
      <c r="R30" s="115"/>
      <c r="S30" s="115"/>
      <c r="T30" s="115"/>
      <c r="U30" s="61"/>
      <c r="V30" s="57"/>
    </row>
    <row r="31" spans="1:22" ht="15" customHeight="1">
      <c r="A31" s="17" t="s">
        <v>45</v>
      </c>
      <c r="B31" s="104" t="s">
        <v>70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15"/>
      <c r="Q31" s="115"/>
      <c r="R31" s="115"/>
      <c r="S31" s="115"/>
      <c r="T31" s="115"/>
      <c r="U31" s="61"/>
      <c r="V31" s="57"/>
    </row>
    <row r="32" spans="1:22" ht="15" customHeight="1">
      <c r="A32" s="107" t="s">
        <v>46</v>
      </c>
      <c r="B32" s="97" t="s">
        <v>71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115"/>
      <c r="Q32" s="115"/>
      <c r="R32" s="115"/>
      <c r="S32" s="115"/>
      <c r="T32" s="115"/>
      <c r="U32" s="115"/>
      <c r="V32" s="110"/>
    </row>
    <row r="33" spans="1:22" ht="15" customHeight="1">
      <c r="A33" s="107"/>
      <c r="B33" s="106" t="s">
        <v>72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15"/>
      <c r="Q33" s="115"/>
      <c r="R33" s="115"/>
      <c r="S33" s="115"/>
      <c r="T33" s="115"/>
      <c r="U33" s="115"/>
      <c r="V33" s="110"/>
    </row>
    <row r="34" spans="1:22" ht="15" customHeight="1">
      <c r="A34" s="17" t="s">
        <v>47</v>
      </c>
      <c r="B34" s="104" t="s">
        <v>75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15"/>
      <c r="Q34" s="115"/>
      <c r="R34" s="115"/>
      <c r="S34" s="115"/>
      <c r="T34" s="115"/>
      <c r="U34" s="61"/>
      <c r="V34" s="57"/>
    </row>
    <row r="35" spans="1:22" ht="15" customHeight="1">
      <c r="A35" s="17" t="s">
        <v>48</v>
      </c>
      <c r="B35" s="104" t="s">
        <v>76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15"/>
      <c r="Q35" s="115"/>
      <c r="R35" s="115"/>
      <c r="S35" s="115"/>
      <c r="T35" s="115"/>
      <c r="U35" s="61"/>
      <c r="V35" s="57"/>
    </row>
    <row r="36" spans="1:22" ht="15" customHeight="1">
      <c r="A36" s="17" t="s">
        <v>49</v>
      </c>
      <c r="B36" s="104" t="s">
        <v>77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15"/>
      <c r="Q36" s="115"/>
      <c r="R36" s="115"/>
      <c r="S36" s="115"/>
      <c r="T36" s="115"/>
      <c r="U36" s="61"/>
      <c r="V36" s="57"/>
    </row>
    <row r="37" spans="1:22" ht="15" customHeight="1">
      <c r="A37" s="130" t="s">
        <v>50</v>
      </c>
      <c r="B37" s="114" t="s">
        <v>78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26"/>
      <c r="Q37" s="126"/>
      <c r="R37" s="126"/>
      <c r="S37" s="126"/>
      <c r="T37" s="126"/>
      <c r="U37" s="126"/>
      <c r="V37" s="128"/>
    </row>
    <row r="38" spans="1:22" ht="15" customHeight="1" thickBot="1">
      <c r="A38" s="131"/>
      <c r="B38" s="96" t="s">
        <v>79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127"/>
      <c r="Q38" s="127"/>
      <c r="R38" s="127"/>
      <c r="S38" s="127"/>
      <c r="T38" s="127"/>
      <c r="U38" s="127"/>
      <c r="V38" s="129"/>
    </row>
    <row r="39" spans="1:22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12.75">
      <c r="A48" s="23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4" ht="15">
      <c r="A50" s="120" t="str">
        <f>elő!A47</f>
        <v>Kelt: Hévíz, 2010.április 14.</v>
      </c>
      <c r="B50" s="120"/>
      <c r="C50" s="120"/>
      <c r="D50" s="120"/>
      <c r="E50" s="120"/>
      <c r="F50" s="120"/>
      <c r="G50" s="120"/>
      <c r="H50" s="9"/>
      <c r="I50" s="9"/>
      <c r="J50" s="9"/>
      <c r="K50" s="9"/>
      <c r="L50" s="9"/>
      <c r="M50" s="9"/>
      <c r="N50" s="6"/>
      <c r="O50" s="6"/>
      <c r="P50" s="121" t="s">
        <v>8</v>
      </c>
      <c r="Q50" s="121"/>
      <c r="R50" s="121"/>
      <c r="S50" s="121"/>
      <c r="T50" s="121"/>
      <c r="U50" s="121"/>
      <c r="V50" s="121"/>
      <c r="W50" s="6"/>
      <c r="X50" s="6"/>
    </row>
    <row r="51" spans="9:24" ht="15.75">
      <c r="I51" s="4"/>
      <c r="J51" s="4"/>
      <c r="K51" s="117" t="s">
        <v>9</v>
      </c>
      <c r="L51" s="117"/>
      <c r="N51" s="10"/>
      <c r="O51" s="10"/>
      <c r="P51" s="120" t="s">
        <v>324</v>
      </c>
      <c r="Q51" s="120"/>
      <c r="R51" s="120"/>
      <c r="S51" s="120"/>
      <c r="T51" s="120"/>
      <c r="U51" s="120"/>
      <c r="V51" s="120"/>
      <c r="W51" s="10"/>
      <c r="X51" s="10"/>
    </row>
    <row r="52" spans="14:24" ht="14.25">
      <c r="N52" s="10"/>
      <c r="O52" s="10"/>
      <c r="P52" s="120" t="s">
        <v>325</v>
      </c>
      <c r="Q52" s="120"/>
      <c r="R52" s="120"/>
      <c r="S52" s="120"/>
      <c r="T52" s="120"/>
      <c r="U52" s="120"/>
      <c r="V52" s="120"/>
      <c r="W52" s="10"/>
      <c r="X52" s="10"/>
    </row>
  </sheetData>
  <mergeCells count="80">
    <mergeCell ref="A1:B1"/>
    <mergeCell ref="A3:B3"/>
    <mergeCell ref="A4:G4"/>
    <mergeCell ref="H4:S4"/>
    <mergeCell ref="C2:S2"/>
    <mergeCell ref="A50:G50"/>
    <mergeCell ref="P50:V50"/>
    <mergeCell ref="P51:V51"/>
    <mergeCell ref="P52:V52"/>
    <mergeCell ref="K51:L51"/>
    <mergeCell ref="A6:V6"/>
    <mergeCell ref="A7:V7"/>
    <mergeCell ref="B10:O10"/>
    <mergeCell ref="B11:O11"/>
    <mergeCell ref="P8:T8"/>
    <mergeCell ref="B8:O8"/>
    <mergeCell ref="B9:O9"/>
    <mergeCell ref="P9:T9"/>
    <mergeCell ref="B12:O12"/>
    <mergeCell ref="B13:O13"/>
    <mergeCell ref="B14:O14"/>
    <mergeCell ref="B15:O15"/>
    <mergeCell ref="B16:O16"/>
    <mergeCell ref="B17:O17"/>
    <mergeCell ref="B18:O18"/>
    <mergeCell ref="P10:T10"/>
    <mergeCell ref="P11:T11"/>
    <mergeCell ref="P12:T12"/>
    <mergeCell ref="P13:T13"/>
    <mergeCell ref="P18:T18"/>
    <mergeCell ref="P17:T17"/>
    <mergeCell ref="P16:T16"/>
    <mergeCell ref="P15:T15"/>
    <mergeCell ref="P14:T14"/>
    <mergeCell ref="B38:O38"/>
    <mergeCell ref="B36:O36"/>
    <mergeCell ref="B35:O35"/>
    <mergeCell ref="B34:O34"/>
    <mergeCell ref="B32:O32"/>
    <mergeCell ref="B31:O31"/>
    <mergeCell ref="B30:O30"/>
    <mergeCell ref="B29:O29"/>
    <mergeCell ref="B20:O20"/>
    <mergeCell ref="B27:O27"/>
    <mergeCell ref="B26:O26"/>
    <mergeCell ref="B25:O25"/>
    <mergeCell ref="B24:O24"/>
    <mergeCell ref="B19:O19"/>
    <mergeCell ref="P36:T36"/>
    <mergeCell ref="P35:T35"/>
    <mergeCell ref="P34:T34"/>
    <mergeCell ref="P31:T31"/>
    <mergeCell ref="P30:T30"/>
    <mergeCell ref="P29:T29"/>
    <mergeCell ref="B23:O23"/>
    <mergeCell ref="B22:O22"/>
    <mergeCell ref="B21:O21"/>
    <mergeCell ref="P26:T26"/>
    <mergeCell ref="P25:T25"/>
    <mergeCell ref="P24:T24"/>
    <mergeCell ref="P23:T23"/>
    <mergeCell ref="P22:T22"/>
    <mergeCell ref="P21:T21"/>
    <mergeCell ref="P20:T20"/>
    <mergeCell ref="P19:T19"/>
    <mergeCell ref="U27:U28"/>
    <mergeCell ref="V27:V28"/>
    <mergeCell ref="B33:O33"/>
    <mergeCell ref="A32:A33"/>
    <mergeCell ref="P32:T33"/>
    <mergeCell ref="U37:U38"/>
    <mergeCell ref="V37:V38"/>
    <mergeCell ref="A37:A38"/>
    <mergeCell ref="A27:A28"/>
    <mergeCell ref="B37:O37"/>
    <mergeCell ref="P37:T38"/>
    <mergeCell ref="U32:U33"/>
    <mergeCell ref="V32:V33"/>
    <mergeCell ref="B28:O28"/>
    <mergeCell ref="P27:T28"/>
  </mergeCells>
  <printOptions horizontalCentered="1"/>
  <pageMargins left="0.5511811023622047" right="0.5905511811023623" top="0.5511811023622047" bottom="0.6692913385826772" header="0.3937007874015748" footer="0.66929133858267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1"/>
  <sheetViews>
    <sheetView workbookViewId="0" topLeftCell="A28">
      <selection activeCell="V25" sqref="V25"/>
    </sheetView>
  </sheetViews>
  <sheetFormatPr defaultColWidth="9.140625" defaultRowHeight="12.75"/>
  <cols>
    <col min="1" max="1" width="6.57421875" style="0" customWidth="1"/>
    <col min="3" max="19" width="2.7109375" style="0" customWidth="1"/>
    <col min="20" max="20" width="2.140625" style="0" customWidth="1"/>
    <col min="21" max="22" width="12.7109375" style="0" customWidth="1"/>
  </cols>
  <sheetData>
    <row r="1" spans="1:19" ht="14.25" customHeight="1">
      <c r="A1" s="88" t="s">
        <v>10</v>
      </c>
      <c r="B1" s="89"/>
      <c r="C1" s="1">
        <f>elő!A1</f>
        <v>1</v>
      </c>
      <c r="D1" s="1">
        <f>elő!B1</f>
        <v>1</v>
      </c>
      <c r="E1" s="1">
        <f>elő!C1</f>
        <v>3</v>
      </c>
      <c r="F1" s="1">
        <f>elő!D1</f>
        <v>5</v>
      </c>
      <c r="G1" s="1">
        <f>elő!E1</f>
        <v>1</v>
      </c>
      <c r="H1" s="1">
        <f>elő!F1</f>
        <v>2</v>
      </c>
      <c r="I1" s="1">
        <f>elő!G1</f>
        <v>9</v>
      </c>
      <c r="J1" s="1">
        <f>elő!H1</f>
        <v>0</v>
      </c>
      <c r="K1" s="1">
        <f>elő!I1</f>
        <v>5</v>
      </c>
      <c r="L1" s="1">
        <f>elő!J1</f>
        <v>5</v>
      </c>
      <c r="M1" s="1">
        <f>elő!K1</f>
        <v>1</v>
      </c>
      <c r="N1" s="1">
        <f>elő!L1</f>
        <v>0</v>
      </c>
      <c r="O1" s="1">
        <f>elő!M1</f>
        <v>1</v>
      </c>
      <c r="P1" s="1">
        <f>elő!N1</f>
        <v>1</v>
      </c>
      <c r="Q1" s="1">
        <f>elő!O1</f>
        <v>3</v>
      </c>
      <c r="R1" s="1">
        <f>elő!P1</f>
        <v>2</v>
      </c>
      <c r="S1" s="1">
        <f>elő!Q1</f>
        <v>0</v>
      </c>
    </row>
    <row r="2" spans="3:19" ht="5.25" customHeight="1"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1:19" ht="14.25" customHeight="1">
      <c r="A3" s="88" t="s">
        <v>11</v>
      </c>
      <c r="B3" s="89"/>
      <c r="C3" s="1">
        <f>elő!A4</f>
        <v>2</v>
      </c>
      <c r="D3" s="1">
        <f>elő!B4</f>
        <v>0</v>
      </c>
      <c r="E3" s="3">
        <v>0</v>
      </c>
      <c r="F3" s="1">
        <f>elő!D4</f>
        <v>0</v>
      </c>
      <c r="G3" s="1">
        <f>elő!E4</f>
        <v>9</v>
      </c>
      <c r="H3" s="3">
        <v>0</v>
      </c>
      <c r="I3" s="1">
        <f>elő!G4</f>
        <v>0</v>
      </c>
      <c r="J3" s="1">
        <f>elő!H4</f>
        <v>6</v>
      </c>
      <c r="K3" s="1">
        <f>elő!I4</f>
        <v>2</v>
      </c>
      <c r="L3" s="1">
        <f>elő!J4</f>
        <v>1</v>
      </c>
      <c r="M3" s="1">
        <f>elő!K4</f>
        <v>4</v>
      </c>
      <c r="N3" s="1">
        <f>elő!L4</f>
        <v>7</v>
      </c>
      <c r="R3" s="1">
        <v>1</v>
      </c>
      <c r="S3" s="1">
        <v>2</v>
      </c>
    </row>
    <row r="4" spans="1:19" ht="15.75" customHeight="1">
      <c r="A4" s="90" t="s">
        <v>12</v>
      </c>
      <c r="B4" s="90"/>
      <c r="C4" s="90"/>
      <c r="D4" s="90"/>
      <c r="E4" s="90"/>
      <c r="F4" s="90"/>
      <c r="G4" s="90"/>
      <c r="H4" s="124" t="s">
        <v>366</v>
      </c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</row>
    <row r="5" ht="9" customHeight="1"/>
    <row r="6" spans="1:22" ht="20.25">
      <c r="A6" s="119" t="s">
        <v>13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</row>
    <row r="7" spans="1:22" ht="21" thickBot="1">
      <c r="A7" s="119" t="s">
        <v>142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</row>
    <row r="8" spans="1:22" ht="24.75" customHeight="1">
      <c r="A8" s="11" t="s">
        <v>14</v>
      </c>
      <c r="B8" s="86" t="s">
        <v>15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5" t="s">
        <v>16</v>
      </c>
      <c r="Q8" s="85"/>
      <c r="R8" s="85"/>
      <c r="S8" s="85"/>
      <c r="T8" s="85"/>
      <c r="U8" s="21" t="s">
        <v>17</v>
      </c>
      <c r="V8" s="22" t="s">
        <v>18</v>
      </c>
    </row>
    <row r="9" spans="1:23" ht="9" customHeight="1" thickBot="1">
      <c r="A9" s="12" t="s">
        <v>20</v>
      </c>
      <c r="B9" s="87" t="s">
        <v>21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 t="s">
        <v>22</v>
      </c>
      <c r="Q9" s="87"/>
      <c r="R9" s="87"/>
      <c r="S9" s="87"/>
      <c r="T9" s="87"/>
      <c r="U9" s="13" t="s">
        <v>23</v>
      </c>
      <c r="V9" s="14" t="s">
        <v>24</v>
      </c>
      <c r="W9" s="4"/>
    </row>
    <row r="10" spans="1:22" ht="15" customHeight="1" thickBot="1">
      <c r="A10" s="15" t="s">
        <v>88</v>
      </c>
      <c r="B10" s="101" t="s">
        <v>80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98">
        <f>+P11+P18+P27+P34</f>
        <v>16928</v>
      </c>
      <c r="Q10" s="98"/>
      <c r="R10" s="98"/>
      <c r="S10" s="98"/>
      <c r="T10" s="98"/>
      <c r="U10" s="24">
        <f>+U11+U18+U27+U34</f>
        <v>0</v>
      </c>
      <c r="V10" s="24">
        <f>+V11+V18+V27+V34</f>
        <v>9204</v>
      </c>
    </row>
    <row r="11" spans="1:22" ht="15" customHeight="1" thickBot="1">
      <c r="A11" s="15" t="s">
        <v>89</v>
      </c>
      <c r="B11" s="103" t="s">
        <v>81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98">
        <f>+SUM(P12:T17)</f>
        <v>2124</v>
      </c>
      <c r="Q11" s="98"/>
      <c r="R11" s="98"/>
      <c r="S11" s="98"/>
      <c r="T11" s="98"/>
      <c r="U11" s="24">
        <f>+SUM(U12:U17)</f>
        <v>0</v>
      </c>
      <c r="V11" s="24">
        <f>+SUM(V12:V17)</f>
        <v>1728</v>
      </c>
    </row>
    <row r="12" spans="1:22" ht="15" customHeight="1">
      <c r="A12" s="16" t="s">
        <v>90</v>
      </c>
      <c r="B12" s="100" t="s">
        <v>82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99">
        <v>1102</v>
      </c>
      <c r="Q12" s="99"/>
      <c r="R12" s="99"/>
      <c r="S12" s="99"/>
      <c r="T12" s="99"/>
      <c r="U12" s="59"/>
      <c r="V12" s="60">
        <v>1008</v>
      </c>
    </row>
    <row r="13" spans="1:22" ht="15" customHeight="1">
      <c r="A13" s="17" t="s">
        <v>91</v>
      </c>
      <c r="B13" s="104" t="s">
        <v>83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15"/>
      <c r="Q13" s="115"/>
      <c r="R13" s="115"/>
      <c r="S13" s="115"/>
      <c r="T13" s="115"/>
      <c r="U13" s="61"/>
      <c r="V13" s="57"/>
    </row>
    <row r="14" spans="1:22" ht="15" customHeight="1">
      <c r="A14" s="17" t="s">
        <v>92</v>
      </c>
      <c r="B14" s="104" t="s">
        <v>84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15"/>
      <c r="Q14" s="115"/>
      <c r="R14" s="115"/>
      <c r="S14" s="115"/>
      <c r="T14" s="115"/>
      <c r="U14" s="61"/>
      <c r="V14" s="57"/>
    </row>
    <row r="15" spans="1:22" ht="15" customHeight="1">
      <c r="A15" s="17" t="s">
        <v>93</v>
      </c>
      <c r="B15" s="104" t="s">
        <v>85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15"/>
      <c r="Q15" s="115"/>
      <c r="R15" s="115"/>
      <c r="S15" s="115"/>
      <c r="T15" s="115"/>
      <c r="U15" s="61"/>
      <c r="V15" s="57"/>
    </row>
    <row r="16" spans="1:22" ht="15" customHeight="1">
      <c r="A16" s="17" t="s">
        <v>94</v>
      </c>
      <c r="B16" s="104" t="s">
        <v>86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15">
        <v>1022</v>
      </c>
      <c r="Q16" s="115"/>
      <c r="R16" s="115"/>
      <c r="S16" s="115"/>
      <c r="T16" s="115"/>
      <c r="U16" s="61"/>
      <c r="V16" s="57">
        <v>720</v>
      </c>
    </row>
    <row r="17" spans="1:22" ht="15" customHeight="1" thickBot="1">
      <c r="A17" s="17" t="s">
        <v>95</v>
      </c>
      <c r="B17" s="104" t="s">
        <v>87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15"/>
      <c r="Q17" s="115"/>
      <c r="R17" s="115"/>
      <c r="S17" s="115"/>
      <c r="T17" s="115"/>
      <c r="U17" s="61"/>
      <c r="V17" s="57"/>
    </row>
    <row r="18" spans="1:22" ht="15" customHeight="1" thickBot="1">
      <c r="A18" s="15" t="s">
        <v>105</v>
      </c>
      <c r="B18" s="103" t="s">
        <v>96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9">
        <f>+SUM(P19:T26)</f>
        <v>9331</v>
      </c>
      <c r="Q18" s="109"/>
      <c r="R18" s="109"/>
      <c r="S18" s="109"/>
      <c r="T18" s="109"/>
      <c r="U18" s="64">
        <f>+SUM(U19:U26)</f>
        <v>0</v>
      </c>
      <c r="V18" s="64">
        <f>+SUM(V19:V26)</f>
        <v>6497</v>
      </c>
    </row>
    <row r="19" spans="1:22" ht="15" customHeight="1">
      <c r="A19" s="26" t="s">
        <v>106</v>
      </c>
      <c r="B19" s="106" t="s">
        <v>97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8">
        <v>4500</v>
      </c>
      <c r="Q19" s="108"/>
      <c r="R19" s="108"/>
      <c r="S19" s="108"/>
      <c r="T19" s="108"/>
      <c r="U19" s="65"/>
      <c r="V19" s="66">
        <v>3615</v>
      </c>
    </row>
    <row r="20" spans="1:22" ht="15" customHeight="1">
      <c r="A20" s="17" t="s">
        <v>107</v>
      </c>
      <c r="B20" s="104" t="s">
        <v>98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15"/>
      <c r="Q20" s="115"/>
      <c r="R20" s="115"/>
      <c r="S20" s="115"/>
      <c r="T20" s="115"/>
      <c r="U20" s="61"/>
      <c r="V20" s="57"/>
    </row>
    <row r="21" spans="1:24" ht="15" customHeight="1">
      <c r="A21" s="149" t="s">
        <v>108</v>
      </c>
      <c r="B21" s="163" t="s">
        <v>99</v>
      </c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54"/>
      <c r="Q21" s="155"/>
      <c r="R21" s="155"/>
      <c r="S21" s="155"/>
      <c r="T21" s="156"/>
      <c r="U21" s="164"/>
      <c r="V21" s="165"/>
      <c r="W21" s="7"/>
      <c r="X21" s="7"/>
    </row>
    <row r="22" spans="1:24" ht="15" customHeight="1">
      <c r="A22" s="150"/>
      <c r="B22" s="168" t="s">
        <v>100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70"/>
      <c r="P22" s="160"/>
      <c r="Q22" s="161"/>
      <c r="R22" s="161"/>
      <c r="S22" s="161"/>
      <c r="T22" s="162"/>
      <c r="U22" s="108"/>
      <c r="V22" s="166"/>
      <c r="W22" s="7"/>
      <c r="X22" s="7"/>
    </row>
    <row r="23" spans="1:24" ht="15" customHeight="1">
      <c r="A23" s="17" t="s">
        <v>109</v>
      </c>
      <c r="B23" s="171" t="s">
        <v>101</v>
      </c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3"/>
      <c r="P23" s="115"/>
      <c r="Q23" s="115"/>
      <c r="R23" s="115"/>
      <c r="S23" s="115"/>
      <c r="T23" s="115"/>
      <c r="U23" s="61"/>
      <c r="V23" s="57"/>
      <c r="W23" s="5"/>
      <c r="X23" s="5"/>
    </row>
    <row r="24" spans="1:24" ht="15" customHeight="1">
      <c r="A24" s="17" t="s">
        <v>110</v>
      </c>
      <c r="B24" s="104" t="s">
        <v>102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15">
        <v>4831</v>
      </c>
      <c r="Q24" s="115"/>
      <c r="R24" s="115"/>
      <c r="S24" s="115"/>
      <c r="T24" s="115"/>
      <c r="U24" s="61"/>
      <c r="V24" s="57">
        <v>2882</v>
      </c>
      <c r="W24" s="5"/>
      <c r="X24" s="5"/>
    </row>
    <row r="25" spans="1:24" ht="15" customHeight="1">
      <c r="A25" s="17" t="s">
        <v>111</v>
      </c>
      <c r="B25" s="104" t="s">
        <v>103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15"/>
      <c r="Q25" s="115"/>
      <c r="R25" s="115"/>
      <c r="S25" s="115"/>
      <c r="T25" s="115"/>
      <c r="U25" s="61"/>
      <c r="V25" s="57"/>
      <c r="W25" s="7"/>
      <c r="X25" s="7"/>
    </row>
    <row r="26" spans="1:24" ht="15" customHeight="1" thickBot="1">
      <c r="A26" s="18" t="s">
        <v>112</v>
      </c>
      <c r="B26" s="95" t="s">
        <v>104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102"/>
      <c r="Q26" s="102"/>
      <c r="R26" s="102"/>
      <c r="S26" s="102"/>
      <c r="T26" s="102"/>
      <c r="U26" s="62"/>
      <c r="V26" s="63"/>
      <c r="W26" s="8"/>
      <c r="X26" s="8"/>
    </row>
    <row r="27" spans="1:22" ht="15" customHeight="1" thickBot="1">
      <c r="A27" s="31" t="s">
        <v>127</v>
      </c>
      <c r="B27" s="167" t="s">
        <v>113</v>
      </c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51">
        <f>+SUM(P28:T33)</f>
        <v>0</v>
      </c>
      <c r="Q27" s="152"/>
      <c r="R27" s="152"/>
      <c r="S27" s="152"/>
      <c r="T27" s="153"/>
      <c r="U27" s="64">
        <f>+SUM(U28:U33)</f>
        <v>0</v>
      </c>
      <c r="V27" s="64">
        <f>+SUM(V28:V33)</f>
        <v>0</v>
      </c>
    </row>
    <row r="28" spans="1:22" ht="15" customHeight="1">
      <c r="A28" s="26" t="s">
        <v>128</v>
      </c>
      <c r="B28" s="106" t="s">
        <v>114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8"/>
      <c r="Q28" s="108"/>
      <c r="R28" s="108"/>
      <c r="S28" s="108"/>
      <c r="T28" s="108"/>
      <c r="U28" s="65"/>
      <c r="V28" s="66"/>
    </row>
    <row r="29" spans="1:22" ht="15" customHeight="1">
      <c r="A29" s="17" t="s">
        <v>129</v>
      </c>
      <c r="B29" s="104" t="s">
        <v>115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15"/>
      <c r="Q29" s="115"/>
      <c r="R29" s="115"/>
      <c r="S29" s="115"/>
      <c r="T29" s="115"/>
      <c r="U29" s="61"/>
      <c r="V29" s="57"/>
    </row>
    <row r="30" spans="1:22" ht="15" customHeight="1">
      <c r="A30" s="17" t="s">
        <v>130</v>
      </c>
      <c r="B30" s="104" t="s">
        <v>116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15"/>
      <c r="Q30" s="115"/>
      <c r="R30" s="115"/>
      <c r="S30" s="115"/>
      <c r="T30" s="115"/>
      <c r="U30" s="61"/>
      <c r="V30" s="57"/>
    </row>
    <row r="31" spans="1:22" ht="15" customHeight="1">
      <c r="A31" s="107" t="s">
        <v>131</v>
      </c>
      <c r="B31" s="97" t="s">
        <v>117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115"/>
      <c r="Q31" s="115"/>
      <c r="R31" s="115"/>
      <c r="S31" s="115"/>
      <c r="T31" s="115"/>
      <c r="U31" s="115"/>
      <c r="V31" s="110"/>
    </row>
    <row r="32" spans="1:22" ht="15" customHeight="1">
      <c r="A32" s="107"/>
      <c r="B32" s="106" t="s">
        <v>118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15"/>
      <c r="Q32" s="115"/>
      <c r="R32" s="115"/>
      <c r="S32" s="115"/>
      <c r="T32" s="115"/>
      <c r="U32" s="115"/>
      <c r="V32" s="110"/>
    </row>
    <row r="33" spans="1:22" ht="15" customHeight="1" thickBot="1">
      <c r="A33" s="27" t="s">
        <v>132</v>
      </c>
      <c r="B33" s="163" t="s">
        <v>119</v>
      </c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4"/>
      <c r="Q33" s="164"/>
      <c r="R33" s="164"/>
      <c r="S33" s="164"/>
      <c r="T33" s="164"/>
      <c r="U33" s="54"/>
      <c r="V33" s="70"/>
    </row>
    <row r="34" spans="1:22" ht="15" customHeight="1" thickBot="1">
      <c r="A34" s="15" t="s">
        <v>133</v>
      </c>
      <c r="B34" s="103" t="s">
        <v>120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9">
        <f>SUM(P35:T36)</f>
        <v>5473</v>
      </c>
      <c r="Q34" s="109"/>
      <c r="R34" s="109"/>
      <c r="S34" s="109"/>
      <c r="T34" s="109"/>
      <c r="U34" s="64">
        <f>SUM(U35:U36)</f>
        <v>0</v>
      </c>
      <c r="V34" s="64">
        <f>SUM(V35:V36)</f>
        <v>979</v>
      </c>
    </row>
    <row r="35" spans="1:22" ht="15" customHeight="1">
      <c r="A35" s="26" t="s">
        <v>134</v>
      </c>
      <c r="B35" s="106" t="s">
        <v>121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8">
        <v>954</v>
      </c>
      <c r="Q35" s="108"/>
      <c r="R35" s="108"/>
      <c r="S35" s="108"/>
      <c r="T35" s="108"/>
      <c r="U35" s="65"/>
      <c r="V35" s="66">
        <v>758</v>
      </c>
    </row>
    <row r="36" spans="1:22" ht="15" customHeight="1" thickBot="1">
      <c r="A36" s="28" t="s">
        <v>135</v>
      </c>
      <c r="B36" s="114" t="s">
        <v>122</v>
      </c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54">
        <v>4519</v>
      </c>
      <c r="Q36" s="155"/>
      <c r="R36" s="155"/>
      <c r="S36" s="155"/>
      <c r="T36" s="156"/>
      <c r="U36" s="54"/>
      <c r="V36" s="68">
        <v>221</v>
      </c>
    </row>
    <row r="37" spans="1:22" ht="15" customHeight="1" thickBot="1">
      <c r="A37" s="31" t="s">
        <v>136</v>
      </c>
      <c r="B37" s="157" t="s">
        <v>123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9"/>
      <c r="P37" s="151">
        <f>SUM(P38:T40)</f>
        <v>544</v>
      </c>
      <c r="Q37" s="152"/>
      <c r="R37" s="152"/>
      <c r="S37" s="152"/>
      <c r="T37" s="153"/>
      <c r="U37" s="64">
        <f>SUM(U38:U40)</f>
        <v>0</v>
      </c>
      <c r="V37" s="64">
        <f>SUM(V38:V40)</f>
        <v>5055</v>
      </c>
    </row>
    <row r="38" spans="1:22" ht="15" customHeight="1">
      <c r="A38" s="32" t="s">
        <v>137</v>
      </c>
      <c r="B38" s="137" t="s">
        <v>124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9"/>
      <c r="P38" s="140"/>
      <c r="Q38" s="141"/>
      <c r="R38" s="141"/>
      <c r="S38" s="141"/>
      <c r="T38" s="142"/>
      <c r="U38" s="59"/>
      <c r="V38" s="71">
        <v>4024</v>
      </c>
    </row>
    <row r="39" spans="1:22" ht="15" customHeight="1">
      <c r="A39" s="33" t="s">
        <v>138</v>
      </c>
      <c r="B39" s="143" t="s">
        <v>125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5"/>
      <c r="P39" s="146">
        <v>544</v>
      </c>
      <c r="Q39" s="147"/>
      <c r="R39" s="147"/>
      <c r="S39" s="147"/>
      <c r="T39" s="148"/>
      <c r="U39" s="61"/>
      <c r="V39" s="72">
        <v>1031</v>
      </c>
    </row>
    <row r="40" spans="1:22" ht="15" customHeight="1" thickBot="1">
      <c r="A40" s="30" t="s">
        <v>139</v>
      </c>
      <c r="B40" s="96" t="s">
        <v>126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1"/>
      <c r="Q40" s="92"/>
      <c r="R40" s="92"/>
      <c r="S40" s="92"/>
      <c r="T40" s="93"/>
      <c r="U40" s="56"/>
      <c r="V40" s="73"/>
    </row>
    <row r="41" spans="1:22" ht="6.75" customHeight="1" thickBo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35"/>
      <c r="Q41" s="35"/>
      <c r="R41" s="35"/>
      <c r="S41" s="35"/>
      <c r="T41" s="35"/>
      <c r="U41" s="35"/>
      <c r="V41" s="35"/>
    </row>
    <row r="42" spans="1:22" ht="15" customHeight="1" thickBot="1">
      <c r="A42" s="34" t="s">
        <v>140</v>
      </c>
      <c r="B42" s="94" t="s">
        <v>141</v>
      </c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3"/>
      <c r="P42" s="134">
        <f>eszk1!P10+eszk2!P10+eszk2!P37</f>
        <v>202303</v>
      </c>
      <c r="Q42" s="135"/>
      <c r="R42" s="135"/>
      <c r="S42" s="135"/>
      <c r="T42" s="136"/>
      <c r="U42" s="24">
        <f>eszk1!U10+eszk2!U10+eszk2!U37</f>
        <v>0</v>
      </c>
      <c r="V42" s="24">
        <f>eszk1!V10+eszk2!V10+eszk2!V37</f>
        <v>303370</v>
      </c>
    </row>
    <row r="43" spans="1:22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12.75">
      <c r="A47" s="23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4" ht="15">
      <c r="A49" s="120" t="str">
        <f>elő!A47</f>
        <v>Kelt: Hévíz, 2010.április 14.</v>
      </c>
      <c r="B49" s="120"/>
      <c r="C49" s="120"/>
      <c r="D49" s="120"/>
      <c r="E49" s="120"/>
      <c r="F49" s="120"/>
      <c r="G49" s="120"/>
      <c r="H49" s="9"/>
      <c r="I49" s="9"/>
      <c r="J49" s="9"/>
      <c r="K49" s="9"/>
      <c r="L49" s="9"/>
      <c r="M49" s="9"/>
      <c r="N49" s="6"/>
      <c r="O49" s="6"/>
      <c r="P49" s="121" t="s">
        <v>8</v>
      </c>
      <c r="Q49" s="121"/>
      <c r="R49" s="121"/>
      <c r="S49" s="121"/>
      <c r="T49" s="121"/>
      <c r="U49" s="121"/>
      <c r="V49" s="121"/>
      <c r="W49" s="6"/>
      <c r="X49" s="6"/>
    </row>
    <row r="50" spans="9:24" ht="15.75">
      <c r="I50" s="4"/>
      <c r="J50" s="4"/>
      <c r="K50" s="117" t="s">
        <v>9</v>
      </c>
      <c r="L50" s="117"/>
      <c r="N50" s="10"/>
      <c r="O50" s="10"/>
      <c r="P50" s="120" t="s">
        <v>324</v>
      </c>
      <c r="Q50" s="120"/>
      <c r="R50" s="120"/>
      <c r="S50" s="120"/>
      <c r="T50" s="120"/>
      <c r="U50" s="120"/>
      <c r="V50" s="120"/>
      <c r="W50" s="10"/>
      <c r="X50" s="10"/>
    </row>
    <row r="51" spans="14:24" ht="14.25">
      <c r="N51" s="10"/>
      <c r="O51" s="10"/>
      <c r="P51" s="120" t="s">
        <v>325</v>
      </c>
      <c r="Q51" s="120"/>
      <c r="R51" s="120"/>
      <c r="S51" s="120"/>
      <c r="T51" s="120"/>
      <c r="U51" s="120"/>
      <c r="V51" s="120"/>
      <c r="W51" s="10"/>
      <c r="X51" s="10"/>
    </row>
  </sheetData>
  <mergeCells count="84">
    <mergeCell ref="V31:V32"/>
    <mergeCell ref="A31:A32"/>
    <mergeCell ref="P31:T32"/>
    <mergeCell ref="B36:O36"/>
    <mergeCell ref="U31:U32"/>
    <mergeCell ref="P35:T35"/>
    <mergeCell ref="P34:T34"/>
    <mergeCell ref="P33:T33"/>
    <mergeCell ref="P20:T20"/>
    <mergeCell ref="P19:T19"/>
    <mergeCell ref="P18:T18"/>
    <mergeCell ref="B32:O32"/>
    <mergeCell ref="P26:T26"/>
    <mergeCell ref="P25:T25"/>
    <mergeCell ref="P24:T24"/>
    <mergeCell ref="P23:T23"/>
    <mergeCell ref="B18:O18"/>
    <mergeCell ref="P30:T30"/>
    <mergeCell ref="B30:O30"/>
    <mergeCell ref="B29:O29"/>
    <mergeCell ref="B28:O28"/>
    <mergeCell ref="P29:T29"/>
    <mergeCell ref="P28:T28"/>
    <mergeCell ref="B19:O19"/>
    <mergeCell ref="B27:O27"/>
    <mergeCell ref="B26:O26"/>
    <mergeCell ref="B25:O25"/>
    <mergeCell ref="B24:O24"/>
    <mergeCell ref="B22:O22"/>
    <mergeCell ref="B20:O20"/>
    <mergeCell ref="B23:O23"/>
    <mergeCell ref="B21:O21"/>
    <mergeCell ref="B16:O16"/>
    <mergeCell ref="B17:O17"/>
    <mergeCell ref="P10:T10"/>
    <mergeCell ref="P11:T11"/>
    <mergeCell ref="P12:T12"/>
    <mergeCell ref="P13:T13"/>
    <mergeCell ref="P17:T17"/>
    <mergeCell ref="P16:T16"/>
    <mergeCell ref="P15:T15"/>
    <mergeCell ref="P14:T14"/>
    <mergeCell ref="B12:O12"/>
    <mergeCell ref="B13:O13"/>
    <mergeCell ref="B14:O14"/>
    <mergeCell ref="B15:O15"/>
    <mergeCell ref="B11:O11"/>
    <mergeCell ref="P8:T8"/>
    <mergeCell ref="B8:O8"/>
    <mergeCell ref="B9:O9"/>
    <mergeCell ref="P9:T9"/>
    <mergeCell ref="A49:G49"/>
    <mergeCell ref="P49:V49"/>
    <mergeCell ref="P50:V50"/>
    <mergeCell ref="P51:V51"/>
    <mergeCell ref="K50:L50"/>
    <mergeCell ref="U21:U22"/>
    <mergeCell ref="V21:V22"/>
    <mergeCell ref="A1:B1"/>
    <mergeCell ref="A3:B3"/>
    <mergeCell ref="A4:G4"/>
    <mergeCell ref="H4:S4"/>
    <mergeCell ref="C2:S2"/>
    <mergeCell ref="A6:V6"/>
    <mergeCell ref="A7:V7"/>
    <mergeCell ref="B10:O10"/>
    <mergeCell ref="A21:A22"/>
    <mergeCell ref="P27:T27"/>
    <mergeCell ref="P36:T36"/>
    <mergeCell ref="B37:O37"/>
    <mergeCell ref="P37:T37"/>
    <mergeCell ref="P21:T22"/>
    <mergeCell ref="B35:O35"/>
    <mergeCell ref="B34:O34"/>
    <mergeCell ref="B33:O33"/>
    <mergeCell ref="B31:O31"/>
    <mergeCell ref="P40:T40"/>
    <mergeCell ref="B42:O42"/>
    <mergeCell ref="P42:T42"/>
    <mergeCell ref="B38:O38"/>
    <mergeCell ref="P38:T38"/>
    <mergeCell ref="B39:O39"/>
    <mergeCell ref="P39:T39"/>
    <mergeCell ref="B40:O40"/>
  </mergeCells>
  <printOptions horizontalCentered="1"/>
  <pageMargins left="0.5511811023622047" right="0.5905511811023623" top="0.5511811023622047" bottom="0.6692913385826772" header="0.3937007874015748" footer="0.66929133858267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8"/>
  <sheetViews>
    <sheetView workbookViewId="0" topLeftCell="A13">
      <selection activeCell="Y26" sqref="Y26"/>
    </sheetView>
  </sheetViews>
  <sheetFormatPr defaultColWidth="9.140625" defaultRowHeight="12.75"/>
  <cols>
    <col min="1" max="1" width="6.57421875" style="0" customWidth="1"/>
    <col min="3" max="19" width="2.7109375" style="0" customWidth="1"/>
    <col min="20" max="20" width="2.140625" style="0" customWidth="1"/>
    <col min="21" max="22" width="12.7109375" style="0" customWidth="1"/>
  </cols>
  <sheetData>
    <row r="1" spans="1:19" ht="14.25" customHeight="1">
      <c r="A1" s="88" t="s">
        <v>10</v>
      </c>
      <c r="B1" s="89"/>
      <c r="C1" s="1">
        <f>elő!A1</f>
        <v>1</v>
      </c>
      <c r="D1" s="1">
        <f>elő!B1</f>
        <v>1</v>
      </c>
      <c r="E1" s="1">
        <f>elő!C1</f>
        <v>3</v>
      </c>
      <c r="F1" s="1">
        <f>elő!D1</f>
        <v>5</v>
      </c>
      <c r="G1" s="1">
        <f>elő!E1</f>
        <v>1</v>
      </c>
      <c r="H1" s="1">
        <f>elő!F1</f>
        <v>2</v>
      </c>
      <c r="I1" s="1">
        <f>elő!G1</f>
        <v>9</v>
      </c>
      <c r="J1" s="1">
        <f>elő!H1</f>
        <v>0</v>
      </c>
      <c r="K1" s="1">
        <f>elő!I1</f>
        <v>5</v>
      </c>
      <c r="L1" s="1">
        <f>elő!J1</f>
        <v>5</v>
      </c>
      <c r="M1" s="1">
        <f>elő!K1</f>
        <v>1</v>
      </c>
      <c r="N1" s="1">
        <f>elő!L1</f>
        <v>0</v>
      </c>
      <c r="O1" s="1">
        <f>elő!M1</f>
        <v>1</v>
      </c>
      <c r="P1" s="1">
        <f>elő!N1</f>
        <v>1</v>
      </c>
      <c r="Q1" s="1">
        <f>elő!O1</f>
        <v>3</v>
      </c>
      <c r="R1" s="1">
        <f>elő!P1</f>
        <v>2</v>
      </c>
      <c r="S1" s="1">
        <f>elő!Q1</f>
        <v>0</v>
      </c>
    </row>
    <row r="2" spans="3:19" ht="5.25" customHeight="1"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1:19" ht="14.25" customHeight="1">
      <c r="A3" s="88" t="s">
        <v>11</v>
      </c>
      <c r="B3" s="89"/>
      <c r="C3" s="1">
        <f>elő!A4</f>
        <v>2</v>
      </c>
      <c r="D3" s="1">
        <f>elő!B4</f>
        <v>0</v>
      </c>
      <c r="E3" s="3">
        <v>0</v>
      </c>
      <c r="F3" s="1">
        <f>elő!D4</f>
        <v>0</v>
      </c>
      <c r="G3" s="1">
        <f>elő!E4</f>
        <v>9</v>
      </c>
      <c r="H3" s="3">
        <v>0</v>
      </c>
      <c r="I3" s="1">
        <f>elő!G4</f>
        <v>0</v>
      </c>
      <c r="J3" s="1">
        <f>elő!H4</f>
        <v>6</v>
      </c>
      <c r="K3" s="1">
        <f>elő!I4</f>
        <v>2</v>
      </c>
      <c r="L3" s="1">
        <f>elő!J4</f>
        <v>1</v>
      </c>
      <c r="M3" s="1">
        <f>elő!K4</f>
        <v>4</v>
      </c>
      <c r="N3" s="1">
        <f>elő!L4</f>
        <v>7</v>
      </c>
      <c r="R3" s="1">
        <v>1</v>
      </c>
      <c r="S3" s="1">
        <v>3</v>
      </c>
    </row>
    <row r="4" spans="1:19" ht="15.75" customHeight="1">
      <c r="A4" s="90" t="s">
        <v>12</v>
      </c>
      <c r="B4" s="90"/>
      <c r="C4" s="90"/>
      <c r="D4" s="90"/>
      <c r="E4" s="90"/>
      <c r="F4" s="90"/>
      <c r="G4" s="90"/>
      <c r="H4" s="124" t="s">
        <v>366</v>
      </c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</row>
    <row r="5" ht="9" customHeight="1"/>
    <row r="6" spans="1:22" ht="20.25">
      <c r="A6" s="119" t="s">
        <v>13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</row>
    <row r="7" spans="1:22" ht="21" thickBot="1">
      <c r="A7" s="119" t="s">
        <v>143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</row>
    <row r="8" spans="1:22" ht="24.75" customHeight="1">
      <c r="A8" s="11" t="s">
        <v>14</v>
      </c>
      <c r="B8" s="86" t="s">
        <v>15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5" t="s">
        <v>16</v>
      </c>
      <c r="Q8" s="85"/>
      <c r="R8" s="85"/>
      <c r="S8" s="85"/>
      <c r="T8" s="85"/>
      <c r="U8" s="21" t="s">
        <v>17</v>
      </c>
      <c r="V8" s="22" t="s">
        <v>18</v>
      </c>
    </row>
    <row r="9" spans="1:23" ht="9" customHeight="1" thickBot="1">
      <c r="A9" s="12" t="s">
        <v>20</v>
      </c>
      <c r="B9" s="87" t="s">
        <v>21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 t="s">
        <v>22</v>
      </c>
      <c r="Q9" s="87"/>
      <c r="R9" s="87"/>
      <c r="S9" s="87"/>
      <c r="T9" s="87"/>
      <c r="U9" s="13" t="s">
        <v>23</v>
      </c>
      <c r="V9" s="14" t="s">
        <v>24</v>
      </c>
      <c r="W9" s="4"/>
    </row>
    <row r="10" spans="1:22" ht="15" customHeight="1" thickBot="1">
      <c r="A10" s="15" t="s">
        <v>144</v>
      </c>
      <c r="B10" s="101" t="s">
        <v>145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98">
        <f>P11+P14+P15+P16+P17+P18+P21</f>
        <v>151725</v>
      </c>
      <c r="Q10" s="98"/>
      <c r="R10" s="98"/>
      <c r="S10" s="98"/>
      <c r="T10" s="98"/>
      <c r="U10" s="24">
        <f>U11+U14+U15+U16+U17+U18+U21</f>
        <v>0</v>
      </c>
      <c r="V10" s="24">
        <f>V11+V14+V15+V16+V17+V18+V21</f>
        <v>155809</v>
      </c>
    </row>
    <row r="11" spans="1:22" ht="15" customHeight="1" thickBot="1">
      <c r="A11" s="15" t="s">
        <v>146</v>
      </c>
      <c r="B11" s="103" t="s">
        <v>147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9">
        <v>139200</v>
      </c>
      <c r="Q11" s="109"/>
      <c r="R11" s="109"/>
      <c r="S11" s="109"/>
      <c r="T11" s="109"/>
      <c r="U11" s="64"/>
      <c r="V11" s="74">
        <v>139200</v>
      </c>
    </row>
    <row r="12" spans="1:22" ht="15" customHeight="1">
      <c r="A12" s="183" t="s">
        <v>148</v>
      </c>
      <c r="B12" s="195" t="s">
        <v>149</v>
      </c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89"/>
      <c r="Q12" s="190"/>
      <c r="R12" s="190"/>
      <c r="S12" s="190"/>
      <c r="T12" s="191"/>
      <c r="U12" s="185"/>
      <c r="V12" s="187"/>
    </row>
    <row r="13" spans="1:22" ht="15" customHeight="1" thickBot="1">
      <c r="A13" s="184"/>
      <c r="B13" s="114" t="s">
        <v>150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92"/>
      <c r="Q13" s="193"/>
      <c r="R13" s="193"/>
      <c r="S13" s="193"/>
      <c r="T13" s="194"/>
      <c r="U13" s="186"/>
      <c r="V13" s="188"/>
    </row>
    <row r="14" spans="1:22" ht="15" customHeight="1" thickBot="1">
      <c r="A14" s="15" t="s">
        <v>151</v>
      </c>
      <c r="B14" s="103" t="s">
        <v>152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9"/>
      <c r="Q14" s="109"/>
      <c r="R14" s="109"/>
      <c r="S14" s="109"/>
      <c r="T14" s="109"/>
      <c r="U14" s="64"/>
      <c r="V14" s="74"/>
    </row>
    <row r="15" spans="1:22" ht="15" customHeight="1" thickBot="1">
      <c r="A15" s="15" t="s">
        <v>153</v>
      </c>
      <c r="B15" s="103" t="s">
        <v>154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9"/>
      <c r="Q15" s="109"/>
      <c r="R15" s="109"/>
      <c r="S15" s="109"/>
      <c r="T15" s="109"/>
      <c r="U15" s="64"/>
      <c r="V15" s="74"/>
    </row>
    <row r="16" spans="1:22" ht="15" customHeight="1" thickBot="1">
      <c r="A16" s="15" t="s">
        <v>155</v>
      </c>
      <c r="B16" s="103" t="s">
        <v>156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9">
        <v>-29909</v>
      </c>
      <c r="Q16" s="109"/>
      <c r="R16" s="109"/>
      <c r="S16" s="109"/>
      <c r="T16" s="109"/>
      <c r="U16" s="64"/>
      <c r="V16" s="74">
        <v>-24063</v>
      </c>
    </row>
    <row r="17" spans="1:22" ht="15" customHeight="1" thickBot="1">
      <c r="A17" s="15" t="s">
        <v>157</v>
      </c>
      <c r="B17" s="103" t="s">
        <v>158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9">
        <v>36589</v>
      </c>
      <c r="Q17" s="109"/>
      <c r="R17" s="109"/>
      <c r="S17" s="109"/>
      <c r="T17" s="109"/>
      <c r="U17" s="64"/>
      <c r="V17" s="74">
        <v>36589</v>
      </c>
    </row>
    <row r="18" spans="1:22" ht="15" customHeight="1" thickBot="1">
      <c r="A18" s="19" t="s">
        <v>159</v>
      </c>
      <c r="B18" s="96" t="s">
        <v>160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127">
        <f>SUM(P19:T20)</f>
        <v>0</v>
      </c>
      <c r="Q18" s="127"/>
      <c r="R18" s="127"/>
      <c r="S18" s="127"/>
      <c r="T18" s="127"/>
      <c r="U18" s="56">
        <f>SUM(U19:U20)</f>
        <v>0</v>
      </c>
      <c r="V18" s="56">
        <f>SUM(V19:V20)</f>
        <v>0</v>
      </c>
    </row>
    <row r="19" spans="1:22" ht="15" customHeight="1">
      <c r="A19" s="16" t="s">
        <v>161</v>
      </c>
      <c r="B19" s="100" t="s">
        <v>162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99"/>
      <c r="Q19" s="99"/>
      <c r="R19" s="99"/>
      <c r="S19" s="99"/>
      <c r="T19" s="99"/>
      <c r="U19" s="59"/>
      <c r="V19" s="60"/>
    </row>
    <row r="20" spans="1:22" ht="15" customHeight="1" thickBot="1">
      <c r="A20" s="27" t="s">
        <v>163</v>
      </c>
      <c r="B20" s="163" t="s">
        <v>164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4"/>
      <c r="Q20" s="164"/>
      <c r="R20" s="164"/>
      <c r="S20" s="164"/>
      <c r="T20" s="164"/>
      <c r="U20" s="54"/>
      <c r="V20" s="70"/>
    </row>
    <row r="21" spans="1:22" ht="15" customHeight="1" thickBot="1">
      <c r="A21" s="15" t="s">
        <v>165</v>
      </c>
      <c r="B21" s="103" t="s">
        <v>166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9">
        <v>5845</v>
      </c>
      <c r="Q21" s="109"/>
      <c r="R21" s="109"/>
      <c r="S21" s="109"/>
      <c r="T21" s="109"/>
      <c r="U21" s="64"/>
      <c r="V21" s="74">
        <v>4083</v>
      </c>
    </row>
    <row r="22" spans="1:24" ht="15" customHeight="1" thickBot="1">
      <c r="A22" s="15" t="s">
        <v>167</v>
      </c>
      <c r="B22" s="101" t="s">
        <v>168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9">
        <f>SUM(P23:T25)</f>
        <v>14000</v>
      </c>
      <c r="Q22" s="109"/>
      <c r="R22" s="109"/>
      <c r="S22" s="109"/>
      <c r="T22" s="109"/>
      <c r="U22" s="64">
        <f>SUM(U23:U25)</f>
        <v>0</v>
      </c>
      <c r="V22" s="64">
        <f>SUM(V23:V25)</f>
        <v>4500</v>
      </c>
      <c r="W22" s="7"/>
      <c r="X22" s="7"/>
    </row>
    <row r="23" spans="1:24" ht="15" customHeight="1">
      <c r="A23" s="26" t="s">
        <v>169</v>
      </c>
      <c r="B23" s="106" t="s">
        <v>170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8"/>
      <c r="Q23" s="108"/>
      <c r="R23" s="108"/>
      <c r="S23" s="108"/>
      <c r="T23" s="108"/>
      <c r="U23" s="65"/>
      <c r="V23" s="66">
        <v>1700</v>
      </c>
      <c r="W23" s="5"/>
      <c r="X23" s="5"/>
    </row>
    <row r="24" spans="1:24" ht="15" customHeight="1">
      <c r="A24" s="17" t="s">
        <v>171</v>
      </c>
      <c r="B24" s="104" t="s">
        <v>172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15"/>
      <c r="Q24" s="115"/>
      <c r="R24" s="115"/>
      <c r="S24" s="115"/>
      <c r="T24" s="115"/>
      <c r="U24" s="61"/>
      <c r="V24" s="57">
        <v>2800</v>
      </c>
      <c r="W24" s="5"/>
      <c r="X24" s="5"/>
    </row>
    <row r="25" spans="1:24" ht="15" customHeight="1" thickBot="1">
      <c r="A25" s="27" t="s">
        <v>173</v>
      </c>
      <c r="B25" s="163" t="s">
        <v>174</v>
      </c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4">
        <v>14000</v>
      </c>
      <c r="Q25" s="164"/>
      <c r="R25" s="164"/>
      <c r="S25" s="164"/>
      <c r="T25" s="164"/>
      <c r="U25" s="54"/>
      <c r="V25" s="70">
        <v>0</v>
      </c>
      <c r="W25" s="7"/>
      <c r="X25" s="7"/>
    </row>
    <row r="26" spans="1:24" ht="15" customHeight="1" thickBot="1">
      <c r="A26" s="15" t="s">
        <v>175</v>
      </c>
      <c r="B26" s="101" t="s">
        <v>176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9">
        <f>P27+forr2!P10+forr2!P22</f>
        <v>25632</v>
      </c>
      <c r="Q26" s="109"/>
      <c r="R26" s="109"/>
      <c r="S26" s="109"/>
      <c r="T26" s="109"/>
      <c r="U26" s="64">
        <f>U27+forr2!U10+forr2!U22</f>
        <v>0</v>
      </c>
      <c r="V26" s="64">
        <f>V27+forr2!V10+forr2!V22</f>
        <v>126271</v>
      </c>
      <c r="W26" s="8"/>
      <c r="X26" s="8"/>
    </row>
    <row r="27" spans="1:22" ht="15" customHeight="1">
      <c r="A27" s="113" t="s">
        <v>177</v>
      </c>
      <c r="B27" s="105" t="s">
        <v>178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12">
        <f>SUM(P29:T34)</f>
        <v>0</v>
      </c>
      <c r="Q27" s="112"/>
      <c r="R27" s="112"/>
      <c r="S27" s="112"/>
      <c r="T27" s="112"/>
      <c r="U27" s="112">
        <f>SUM(U29:U34)</f>
        <v>0</v>
      </c>
      <c r="V27" s="202">
        <f>SUM(V29:V34)</f>
        <v>0</v>
      </c>
    </row>
    <row r="28" spans="1:22" ht="15" customHeight="1" thickBot="1">
      <c r="A28" s="131"/>
      <c r="B28" s="111" t="s">
        <v>179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27"/>
      <c r="Q28" s="127"/>
      <c r="R28" s="127"/>
      <c r="S28" s="127"/>
      <c r="T28" s="127"/>
      <c r="U28" s="127"/>
      <c r="V28" s="129"/>
    </row>
    <row r="29" spans="1:22" ht="15" customHeight="1">
      <c r="A29" s="183" t="s">
        <v>180</v>
      </c>
      <c r="B29" s="114" t="s">
        <v>181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89"/>
      <c r="Q29" s="190"/>
      <c r="R29" s="190"/>
      <c r="S29" s="190"/>
      <c r="T29" s="191"/>
      <c r="U29" s="185"/>
      <c r="V29" s="187"/>
    </row>
    <row r="30" spans="1:22" ht="15" customHeight="1">
      <c r="A30" s="150"/>
      <c r="B30" s="106" t="s">
        <v>182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97"/>
      <c r="Q30" s="198"/>
      <c r="R30" s="198"/>
      <c r="S30" s="198"/>
      <c r="T30" s="199"/>
      <c r="U30" s="200"/>
      <c r="V30" s="201"/>
    </row>
    <row r="31" spans="1:22" ht="15" customHeight="1">
      <c r="A31" s="149" t="s">
        <v>183</v>
      </c>
      <c r="B31" s="163" t="s">
        <v>184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75"/>
      <c r="Q31" s="176"/>
      <c r="R31" s="176"/>
      <c r="S31" s="176"/>
      <c r="T31" s="177"/>
      <c r="U31" s="181"/>
      <c r="V31" s="203"/>
    </row>
    <row r="32" spans="1:22" ht="15" customHeight="1">
      <c r="A32" s="150"/>
      <c r="B32" s="196" t="s">
        <v>185</v>
      </c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7"/>
      <c r="Q32" s="198"/>
      <c r="R32" s="198"/>
      <c r="S32" s="198"/>
      <c r="T32" s="199"/>
      <c r="U32" s="200"/>
      <c r="V32" s="201"/>
    </row>
    <row r="33" spans="1:22" ht="15" customHeight="1">
      <c r="A33" s="149" t="s">
        <v>188</v>
      </c>
      <c r="B33" s="163" t="s">
        <v>186</v>
      </c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75"/>
      <c r="Q33" s="176"/>
      <c r="R33" s="176"/>
      <c r="S33" s="176"/>
      <c r="T33" s="177"/>
      <c r="U33" s="181"/>
      <c r="V33" s="203"/>
    </row>
    <row r="34" spans="1:22" ht="15" customHeight="1" thickBot="1">
      <c r="A34" s="174"/>
      <c r="B34" s="96" t="s">
        <v>187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178"/>
      <c r="Q34" s="179"/>
      <c r="R34" s="179"/>
      <c r="S34" s="179"/>
      <c r="T34" s="180"/>
      <c r="U34" s="182"/>
      <c r="V34" s="204"/>
    </row>
    <row r="35" spans="1:22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12.75">
      <c r="A44" s="23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4" ht="15">
      <c r="A46" s="120" t="str">
        <f>elő!A47</f>
        <v>Kelt: Hévíz, 2010.április 14.</v>
      </c>
      <c r="B46" s="120"/>
      <c r="C46" s="120"/>
      <c r="D46" s="120"/>
      <c r="E46" s="120"/>
      <c r="F46" s="120"/>
      <c r="G46" s="120"/>
      <c r="H46" s="9"/>
      <c r="I46" s="9"/>
      <c r="J46" s="9"/>
      <c r="K46" s="9"/>
      <c r="L46" s="9"/>
      <c r="M46" s="9"/>
      <c r="N46" s="6"/>
      <c r="O46" s="6"/>
      <c r="P46" s="121" t="s">
        <v>8</v>
      </c>
      <c r="Q46" s="121"/>
      <c r="R46" s="121"/>
      <c r="S46" s="121"/>
      <c r="T46" s="121"/>
      <c r="U46" s="121"/>
      <c r="V46" s="121"/>
      <c r="W46" s="6"/>
      <c r="X46" s="6"/>
    </row>
    <row r="47" spans="9:24" ht="15.75">
      <c r="I47" s="4"/>
      <c r="J47" s="4"/>
      <c r="K47" s="117" t="s">
        <v>9</v>
      </c>
      <c r="L47" s="117"/>
      <c r="N47" s="10"/>
      <c r="O47" s="10"/>
      <c r="P47" s="120" t="s">
        <v>324</v>
      </c>
      <c r="Q47" s="120"/>
      <c r="R47" s="120"/>
      <c r="S47" s="120"/>
      <c r="T47" s="120"/>
      <c r="U47" s="120"/>
      <c r="V47" s="120"/>
      <c r="W47" s="10"/>
      <c r="X47" s="10"/>
    </row>
    <row r="48" spans="14:24" ht="14.25">
      <c r="N48" s="10"/>
      <c r="O48" s="10"/>
      <c r="P48" s="120" t="s">
        <v>325</v>
      </c>
      <c r="Q48" s="120"/>
      <c r="R48" s="120"/>
      <c r="S48" s="120"/>
      <c r="T48" s="120"/>
      <c r="U48" s="120"/>
      <c r="V48" s="120"/>
      <c r="W48" s="10"/>
      <c r="X48" s="10"/>
    </row>
  </sheetData>
  <mergeCells count="76">
    <mergeCell ref="B33:O33"/>
    <mergeCell ref="U31:U32"/>
    <mergeCell ref="V31:V32"/>
    <mergeCell ref="V33:V34"/>
    <mergeCell ref="U29:U30"/>
    <mergeCell ref="V29:V30"/>
    <mergeCell ref="P27:T28"/>
    <mergeCell ref="U27:U28"/>
    <mergeCell ref="V27:V28"/>
    <mergeCell ref="A31:A32"/>
    <mergeCell ref="A27:A28"/>
    <mergeCell ref="B28:O28"/>
    <mergeCell ref="P22:T22"/>
    <mergeCell ref="B24:O24"/>
    <mergeCell ref="P31:T32"/>
    <mergeCell ref="A29:A30"/>
    <mergeCell ref="P29:T30"/>
    <mergeCell ref="B26:O26"/>
    <mergeCell ref="B25:O25"/>
    <mergeCell ref="P21:T21"/>
    <mergeCell ref="P20:T20"/>
    <mergeCell ref="P19:T19"/>
    <mergeCell ref="P26:T26"/>
    <mergeCell ref="P25:T25"/>
    <mergeCell ref="P24:T24"/>
    <mergeCell ref="P23:T23"/>
    <mergeCell ref="B19:O19"/>
    <mergeCell ref="B23:O23"/>
    <mergeCell ref="B22:O22"/>
    <mergeCell ref="B21:O21"/>
    <mergeCell ref="P16:T16"/>
    <mergeCell ref="P15:T15"/>
    <mergeCell ref="P14:T14"/>
    <mergeCell ref="B34:O34"/>
    <mergeCell ref="B32:O32"/>
    <mergeCell ref="B31:O31"/>
    <mergeCell ref="B30:O30"/>
    <mergeCell ref="B29:O29"/>
    <mergeCell ref="B20:O20"/>
    <mergeCell ref="B27:O27"/>
    <mergeCell ref="A6:V6"/>
    <mergeCell ref="A7:V7"/>
    <mergeCell ref="B10:O10"/>
    <mergeCell ref="B11:O11"/>
    <mergeCell ref="P8:T8"/>
    <mergeCell ref="B8:O8"/>
    <mergeCell ref="B9:O9"/>
    <mergeCell ref="P9:T9"/>
    <mergeCell ref="P10:T10"/>
    <mergeCell ref="P11:T11"/>
    <mergeCell ref="A46:G46"/>
    <mergeCell ref="P46:V46"/>
    <mergeCell ref="P47:V47"/>
    <mergeCell ref="P48:V48"/>
    <mergeCell ref="K47:L47"/>
    <mergeCell ref="A1:B1"/>
    <mergeCell ref="A3:B3"/>
    <mergeCell ref="A4:G4"/>
    <mergeCell ref="H4:S4"/>
    <mergeCell ref="C2:S2"/>
    <mergeCell ref="A12:A13"/>
    <mergeCell ref="U12:U13"/>
    <mergeCell ref="V12:V13"/>
    <mergeCell ref="P12:T13"/>
    <mergeCell ref="B12:O12"/>
    <mergeCell ref="B13:O13"/>
    <mergeCell ref="B14:O14"/>
    <mergeCell ref="A33:A34"/>
    <mergeCell ref="P33:T34"/>
    <mergeCell ref="U33:U34"/>
    <mergeCell ref="B15:O15"/>
    <mergeCell ref="B16:O16"/>
    <mergeCell ref="B17:O17"/>
    <mergeCell ref="B18:O18"/>
    <mergeCell ref="P18:T18"/>
    <mergeCell ref="P17:T17"/>
  </mergeCells>
  <printOptions horizontalCentered="1"/>
  <pageMargins left="0.5511811023622047" right="0.5905511811023623" top="0.5511811023622047" bottom="0.6692913385826772" header="0.3937007874015748" footer="0.66929133858267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1"/>
  <sheetViews>
    <sheetView workbookViewId="0" topLeftCell="A22">
      <selection activeCell="V36" sqref="V36"/>
    </sheetView>
  </sheetViews>
  <sheetFormatPr defaultColWidth="9.140625" defaultRowHeight="12.75"/>
  <cols>
    <col min="1" max="1" width="6.57421875" style="0" customWidth="1"/>
    <col min="3" max="19" width="2.7109375" style="0" customWidth="1"/>
    <col min="20" max="20" width="2.140625" style="0" customWidth="1"/>
    <col min="21" max="22" width="12.7109375" style="0" customWidth="1"/>
  </cols>
  <sheetData>
    <row r="1" spans="1:19" ht="14.25" customHeight="1">
      <c r="A1" s="88" t="s">
        <v>10</v>
      </c>
      <c r="B1" s="89"/>
      <c r="C1" s="1">
        <f>elő!A1</f>
        <v>1</v>
      </c>
      <c r="D1" s="1">
        <f>elő!B1</f>
        <v>1</v>
      </c>
      <c r="E1" s="1">
        <f>elő!C1</f>
        <v>3</v>
      </c>
      <c r="F1" s="1">
        <f>elő!D1</f>
        <v>5</v>
      </c>
      <c r="G1" s="1">
        <f>elő!E1</f>
        <v>1</v>
      </c>
      <c r="H1" s="1">
        <f>elő!F1</f>
        <v>2</v>
      </c>
      <c r="I1" s="1">
        <f>elő!G1</f>
        <v>9</v>
      </c>
      <c r="J1" s="1">
        <f>elő!H1</f>
        <v>0</v>
      </c>
      <c r="K1" s="1">
        <f>elő!I1</f>
        <v>5</v>
      </c>
      <c r="L1" s="1">
        <f>elő!J1</f>
        <v>5</v>
      </c>
      <c r="M1" s="1">
        <f>elő!K1</f>
        <v>1</v>
      </c>
      <c r="N1" s="1">
        <f>elő!L1</f>
        <v>0</v>
      </c>
      <c r="O1" s="1">
        <f>elő!M1</f>
        <v>1</v>
      </c>
      <c r="P1" s="1">
        <f>elő!N1</f>
        <v>1</v>
      </c>
      <c r="Q1" s="1">
        <f>elő!O1</f>
        <v>3</v>
      </c>
      <c r="R1" s="1">
        <f>elő!P1</f>
        <v>2</v>
      </c>
      <c r="S1" s="1">
        <f>elő!Q1</f>
        <v>0</v>
      </c>
    </row>
    <row r="2" spans="3:19" ht="5.25" customHeight="1"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1:19" ht="14.25" customHeight="1">
      <c r="A3" s="88" t="s">
        <v>11</v>
      </c>
      <c r="B3" s="89"/>
      <c r="C3" s="1">
        <f>elő!A4</f>
        <v>2</v>
      </c>
      <c r="D3" s="1">
        <f>elő!B4</f>
        <v>0</v>
      </c>
      <c r="E3" s="3">
        <v>0</v>
      </c>
      <c r="F3" s="1">
        <f>elő!D4</f>
        <v>0</v>
      </c>
      <c r="G3" s="1">
        <f>elő!E4</f>
        <v>9</v>
      </c>
      <c r="H3" s="3">
        <v>0</v>
      </c>
      <c r="I3" s="1">
        <f>elő!G4</f>
        <v>0</v>
      </c>
      <c r="J3" s="1">
        <f>elő!H4</f>
        <v>6</v>
      </c>
      <c r="K3" s="1">
        <f>elő!I4</f>
        <v>2</v>
      </c>
      <c r="L3" s="1">
        <f>elő!J4</f>
        <v>1</v>
      </c>
      <c r="M3" s="1">
        <f>elő!K4</f>
        <v>4</v>
      </c>
      <c r="N3" s="1">
        <f>elő!L4</f>
        <v>7</v>
      </c>
      <c r="R3" s="1">
        <v>1</v>
      </c>
      <c r="S3" s="1">
        <v>4</v>
      </c>
    </row>
    <row r="4" spans="1:19" ht="15.75" customHeight="1">
      <c r="A4" s="90" t="s">
        <v>12</v>
      </c>
      <c r="B4" s="90"/>
      <c r="C4" s="90"/>
      <c r="D4" s="90"/>
      <c r="E4" s="90"/>
      <c r="F4" s="90"/>
      <c r="G4" s="90"/>
      <c r="H4" s="124" t="s">
        <v>366</v>
      </c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</row>
    <row r="5" ht="9" customHeight="1"/>
    <row r="6" spans="1:22" ht="20.25">
      <c r="A6" s="119" t="s">
        <v>13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</row>
    <row r="7" spans="1:22" ht="21" thickBot="1">
      <c r="A7" s="119" t="s">
        <v>189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</row>
    <row r="8" spans="1:22" ht="24.75" customHeight="1">
      <c r="A8" s="11" t="s">
        <v>14</v>
      </c>
      <c r="B8" s="86" t="s">
        <v>15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5" t="s">
        <v>16</v>
      </c>
      <c r="Q8" s="85"/>
      <c r="R8" s="85"/>
      <c r="S8" s="85"/>
      <c r="T8" s="85"/>
      <c r="U8" s="21" t="s">
        <v>17</v>
      </c>
      <c r="V8" s="22" t="s">
        <v>18</v>
      </c>
    </row>
    <row r="9" spans="1:23" ht="9" customHeight="1" thickBot="1">
      <c r="A9" s="12" t="s">
        <v>20</v>
      </c>
      <c r="B9" s="87" t="s">
        <v>21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 t="s">
        <v>22</v>
      </c>
      <c r="Q9" s="87"/>
      <c r="R9" s="87"/>
      <c r="S9" s="87"/>
      <c r="T9" s="87"/>
      <c r="U9" s="13" t="s">
        <v>23</v>
      </c>
      <c r="V9" s="14" t="s">
        <v>24</v>
      </c>
      <c r="W9" s="4"/>
    </row>
    <row r="10" spans="1:22" ht="15" customHeight="1">
      <c r="A10" s="183" t="s">
        <v>190</v>
      </c>
      <c r="B10" s="195" t="s">
        <v>191</v>
      </c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228">
        <f>SUM(P12:T21)</f>
        <v>0</v>
      </c>
      <c r="Q10" s="229"/>
      <c r="R10" s="229"/>
      <c r="S10" s="229"/>
      <c r="T10" s="230"/>
      <c r="U10" s="205">
        <f>SUM(U12:U21)</f>
        <v>0</v>
      </c>
      <c r="V10" s="205">
        <f>SUM(V12:V21)</f>
        <v>82537</v>
      </c>
    </row>
    <row r="11" spans="1:22" ht="15" customHeight="1" thickBot="1">
      <c r="A11" s="174"/>
      <c r="B11" s="96" t="s">
        <v>192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231"/>
      <c r="Q11" s="232"/>
      <c r="R11" s="232"/>
      <c r="S11" s="232"/>
      <c r="T11" s="233"/>
      <c r="U11" s="206"/>
      <c r="V11" s="206"/>
    </row>
    <row r="12" spans="1:22" ht="15" customHeight="1">
      <c r="A12" s="16" t="s">
        <v>193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99"/>
      <c r="Q12" s="99"/>
      <c r="R12" s="99"/>
      <c r="S12" s="99"/>
      <c r="T12" s="99"/>
      <c r="U12" s="59"/>
      <c r="V12" s="60"/>
    </row>
    <row r="13" spans="1:22" ht="15" customHeight="1">
      <c r="A13" s="17" t="s">
        <v>194</v>
      </c>
      <c r="B13" s="104" t="s">
        <v>195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15"/>
      <c r="Q13" s="115"/>
      <c r="R13" s="115"/>
      <c r="S13" s="115"/>
      <c r="T13" s="115"/>
      <c r="U13" s="61"/>
      <c r="V13" s="57"/>
    </row>
    <row r="14" spans="1:22" ht="15" customHeight="1">
      <c r="A14" s="17" t="s">
        <v>196</v>
      </c>
      <c r="B14" s="104" t="s">
        <v>197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15"/>
      <c r="Q14" s="115"/>
      <c r="R14" s="115"/>
      <c r="S14" s="115"/>
      <c r="T14" s="115"/>
      <c r="U14" s="61"/>
      <c r="V14" s="57"/>
    </row>
    <row r="15" spans="1:22" ht="15" customHeight="1">
      <c r="A15" s="17" t="s">
        <v>198</v>
      </c>
      <c r="B15" s="104" t="s">
        <v>199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15"/>
      <c r="Q15" s="115"/>
      <c r="R15" s="115"/>
      <c r="S15" s="115"/>
      <c r="T15" s="115"/>
      <c r="U15" s="61"/>
      <c r="V15" s="57">
        <v>82537</v>
      </c>
    </row>
    <row r="16" spans="1:22" ht="15" customHeight="1">
      <c r="A16" s="17" t="s">
        <v>200</v>
      </c>
      <c r="B16" s="104" t="s">
        <v>201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15"/>
      <c r="Q16" s="115"/>
      <c r="R16" s="115"/>
      <c r="S16" s="115"/>
      <c r="T16" s="115"/>
      <c r="U16" s="61"/>
      <c r="V16" s="57"/>
    </row>
    <row r="17" spans="1:22" ht="15" customHeight="1">
      <c r="A17" s="149" t="s">
        <v>202</v>
      </c>
      <c r="B17" s="163" t="s">
        <v>203</v>
      </c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54"/>
      <c r="Q17" s="155"/>
      <c r="R17" s="155"/>
      <c r="S17" s="155"/>
      <c r="T17" s="156"/>
      <c r="U17" s="164"/>
      <c r="V17" s="165"/>
    </row>
    <row r="18" spans="1:22" ht="15" customHeight="1">
      <c r="A18" s="150"/>
      <c r="B18" s="106" t="s">
        <v>100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60"/>
      <c r="Q18" s="161"/>
      <c r="R18" s="161"/>
      <c r="S18" s="161"/>
      <c r="T18" s="162"/>
      <c r="U18" s="108"/>
      <c r="V18" s="166"/>
    </row>
    <row r="19" spans="1:22" ht="15" customHeight="1">
      <c r="A19" s="149" t="s">
        <v>204</v>
      </c>
      <c r="B19" s="163" t="s">
        <v>205</v>
      </c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54"/>
      <c r="Q19" s="155"/>
      <c r="R19" s="155"/>
      <c r="S19" s="155"/>
      <c r="T19" s="156"/>
      <c r="U19" s="164"/>
      <c r="V19" s="165"/>
    </row>
    <row r="20" spans="1:22" ht="15" customHeight="1">
      <c r="A20" s="150"/>
      <c r="B20" s="106" t="s">
        <v>206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60"/>
      <c r="Q20" s="161"/>
      <c r="R20" s="161"/>
      <c r="S20" s="161"/>
      <c r="T20" s="162"/>
      <c r="U20" s="108"/>
      <c r="V20" s="166"/>
    </row>
    <row r="21" spans="1:24" ht="15" customHeight="1" thickBot="1">
      <c r="A21" s="28" t="s">
        <v>207</v>
      </c>
      <c r="B21" s="163" t="s">
        <v>208</v>
      </c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54"/>
      <c r="Q21" s="155"/>
      <c r="R21" s="155"/>
      <c r="S21" s="155"/>
      <c r="T21" s="156"/>
      <c r="U21" s="54"/>
      <c r="V21" s="68"/>
      <c r="W21" s="7"/>
      <c r="X21" s="7"/>
    </row>
    <row r="22" spans="1:24" ht="15" customHeight="1">
      <c r="A22" s="183" t="s">
        <v>209</v>
      </c>
      <c r="B22" s="222" t="s">
        <v>210</v>
      </c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4"/>
      <c r="P22" s="225">
        <f>P24+P26+P27+P28+P30+P31+P33+P35+P36+P37</f>
        <v>25632</v>
      </c>
      <c r="Q22" s="226"/>
      <c r="R22" s="226"/>
      <c r="S22" s="226"/>
      <c r="T22" s="227"/>
      <c r="U22" s="112">
        <f>U24+U26+U27+U28+U30+U31+U33+U35+U36+U37</f>
        <v>0</v>
      </c>
      <c r="V22" s="112">
        <f>V24+V26+V27+V28+V30+V31+V33+V35+V36+V37</f>
        <v>43734</v>
      </c>
      <c r="W22" s="7"/>
      <c r="X22" s="7"/>
    </row>
    <row r="23" spans="1:24" ht="15" customHeight="1" thickBot="1">
      <c r="A23" s="174"/>
      <c r="B23" s="219" t="s">
        <v>211</v>
      </c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1"/>
      <c r="P23" s="91"/>
      <c r="Q23" s="92"/>
      <c r="R23" s="92"/>
      <c r="S23" s="92"/>
      <c r="T23" s="93"/>
      <c r="U23" s="127"/>
      <c r="V23" s="127"/>
      <c r="W23" s="5"/>
      <c r="X23" s="5"/>
    </row>
    <row r="24" spans="1:24" ht="15" customHeight="1">
      <c r="A24" s="26" t="s">
        <v>212</v>
      </c>
      <c r="B24" s="106" t="s">
        <v>213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8"/>
      <c r="Q24" s="108"/>
      <c r="R24" s="108"/>
      <c r="S24" s="108"/>
      <c r="T24" s="108"/>
      <c r="U24" s="65"/>
      <c r="V24" s="66"/>
      <c r="W24" s="5"/>
      <c r="X24" s="5"/>
    </row>
    <row r="25" spans="1:24" ht="15" customHeight="1">
      <c r="A25" s="17" t="s">
        <v>214</v>
      </c>
      <c r="B25" s="104" t="s">
        <v>215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15"/>
      <c r="Q25" s="115"/>
      <c r="R25" s="115"/>
      <c r="S25" s="115"/>
      <c r="T25" s="115"/>
      <c r="U25" s="61"/>
      <c r="V25" s="57"/>
      <c r="W25" s="7"/>
      <c r="X25" s="7"/>
    </row>
    <row r="26" spans="1:24" ht="15" customHeight="1">
      <c r="A26" s="27" t="s">
        <v>216</v>
      </c>
      <c r="B26" s="163" t="s">
        <v>217</v>
      </c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4"/>
      <c r="Q26" s="164"/>
      <c r="R26" s="164"/>
      <c r="S26" s="164"/>
      <c r="T26" s="164"/>
      <c r="U26" s="54"/>
      <c r="V26" s="70">
        <v>14693</v>
      </c>
      <c r="W26" s="8"/>
      <c r="X26" s="8"/>
    </row>
    <row r="27" spans="1:22" ht="15" customHeight="1">
      <c r="A27" s="33" t="s">
        <v>218</v>
      </c>
      <c r="B27" s="238" t="s">
        <v>219</v>
      </c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146">
        <v>1343</v>
      </c>
      <c r="Q27" s="147"/>
      <c r="R27" s="147"/>
      <c r="S27" s="147"/>
      <c r="T27" s="148"/>
      <c r="U27" s="61"/>
      <c r="V27" s="72">
        <v>933</v>
      </c>
    </row>
    <row r="28" spans="1:22" ht="15" customHeight="1">
      <c r="A28" s="149" t="s">
        <v>220</v>
      </c>
      <c r="B28" s="163" t="s">
        <v>221</v>
      </c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54">
        <v>10042</v>
      </c>
      <c r="Q28" s="155"/>
      <c r="R28" s="155"/>
      <c r="S28" s="155"/>
      <c r="T28" s="156"/>
      <c r="U28" s="164"/>
      <c r="V28" s="165">
        <v>14897</v>
      </c>
    </row>
    <row r="29" spans="1:22" ht="15" customHeight="1">
      <c r="A29" s="150"/>
      <c r="B29" s="106" t="s">
        <v>222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60"/>
      <c r="Q29" s="161"/>
      <c r="R29" s="161"/>
      <c r="S29" s="161"/>
      <c r="T29" s="162"/>
      <c r="U29" s="108"/>
      <c r="V29" s="166"/>
    </row>
    <row r="30" spans="1:22" ht="15" customHeight="1">
      <c r="A30" s="17" t="s">
        <v>223</v>
      </c>
      <c r="B30" s="104" t="s">
        <v>224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15"/>
      <c r="Q30" s="115"/>
      <c r="R30" s="115"/>
      <c r="S30" s="115"/>
      <c r="T30" s="115"/>
      <c r="U30" s="61"/>
      <c r="V30" s="57"/>
    </row>
    <row r="31" spans="1:22" ht="15" customHeight="1">
      <c r="A31" s="107" t="s">
        <v>225</v>
      </c>
      <c r="B31" s="97" t="s">
        <v>229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115"/>
      <c r="Q31" s="115"/>
      <c r="R31" s="115"/>
      <c r="S31" s="115"/>
      <c r="T31" s="115"/>
      <c r="U31" s="115"/>
      <c r="V31" s="110"/>
    </row>
    <row r="32" spans="1:22" ht="15" customHeight="1">
      <c r="A32" s="107"/>
      <c r="B32" s="106" t="s">
        <v>100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15"/>
      <c r="Q32" s="115"/>
      <c r="R32" s="115"/>
      <c r="S32" s="115"/>
      <c r="T32" s="115"/>
      <c r="U32" s="115"/>
      <c r="V32" s="110"/>
    </row>
    <row r="33" spans="1:22" ht="15" customHeight="1">
      <c r="A33" s="149" t="s">
        <v>228</v>
      </c>
      <c r="B33" s="97" t="s">
        <v>226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154"/>
      <c r="Q33" s="155"/>
      <c r="R33" s="155"/>
      <c r="S33" s="155"/>
      <c r="T33" s="156"/>
      <c r="U33" s="164"/>
      <c r="V33" s="165"/>
    </row>
    <row r="34" spans="1:22" ht="15" customHeight="1">
      <c r="A34" s="150"/>
      <c r="B34" s="106" t="s">
        <v>227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60"/>
      <c r="Q34" s="161"/>
      <c r="R34" s="161"/>
      <c r="S34" s="161"/>
      <c r="T34" s="162"/>
      <c r="U34" s="108"/>
      <c r="V34" s="166"/>
    </row>
    <row r="35" spans="1:22" ht="15" customHeight="1">
      <c r="A35" s="26" t="s">
        <v>230</v>
      </c>
      <c r="B35" s="106" t="s">
        <v>231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8">
        <v>14247</v>
      </c>
      <c r="Q35" s="108"/>
      <c r="R35" s="108"/>
      <c r="S35" s="108"/>
      <c r="T35" s="108"/>
      <c r="U35" s="65"/>
      <c r="V35" s="66">
        <v>13211</v>
      </c>
    </row>
    <row r="36" spans="1:22" ht="15" customHeight="1">
      <c r="A36" s="28" t="s">
        <v>232</v>
      </c>
      <c r="B36" s="114" t="s">
        <v>233</v>
      </c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54"/>
      <c r="Q36" s="155"/>
      <c r="R36" s="155"/>
      <c r="S36" s="155"/>
      <c r="T36" s="156"/>
      <c r="U36" s="54"/>
      <c r="V36" s="68"/>
    </row>
    <row r="37" spans="1:22" ht="15" customHeight="1" thickBot="1">
      <c r="A37" s="39" t="s">
        <v>234</v>
      </c>
      <c r="B37" s="213" t="s">
        <v>235</v>
      </c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5"/>
      <c r="P37" s="216"/>
      <c r="Q37" s="217"/>
      <c r="R37" s="217"/>
      <c r="S37" s="217"/>
      <c r="T37" s="218"/>
      <c r="U37" s="62"/>
      <c r="V37" s="76"/>
    </row>
    <row r="38" spans="1:22" ht="15" customHeight="1" thickBot="1">
      <c r="A38" s="31" t="s">
        <v>236</v>
      </c>
      <c r="B38" s="235" t="s">
        <v>237</v>
      </c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7"/>
      <c r="P38" s="151">
        <f>SUM(P39:T41)</f>
        <v>10946</v>
      </c>
      <c r="Q38" s="152"/>
      <c r="R38" s="152"/>
      <c r="S38" s="152"/>
      <c r="T38" s="153"/>
      <c r="U38" s="64">
        <f>SUM(U39:U41)</f>
        <v>0</v>
      </c>
      <c r="V38" s="64">
        <f>SUM(V39:V41)</f>
        <v>16790</v>
      </c>
    </row>
    <row r="39" spans="1:22" ht="15" customHeight="1">
      <c r="A39" s="37" t="s">
        <v>238</v>
      </c>
      <c r="B39" s="168" t="s">
        <v>239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70"/>
      <c r="P39" s="160"/>
      <c r="Q39" s="161"/>
      <c r="R39" s="161"/>
      <c r="S39" s="161"/>
      <c r="T39" s="162"/>
      <c r="U39" s="65"/>
      <c r="V39" s="69">
        <v>7794</v>
      </c>
    </row>
    <row r="40" spans="1:22" ht="15" customHeight="1">
      <c r="A40" s="38" t="s">
        <v>240</v>
      </c>
      <c r="B40" s="210" t="s">
        <v>241</v>
      </c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2"/>
      <c r="P40" s="154">
        <v>7011</v>
      </c>
      <c r="Q40" s="155"/>
      <c r="R40" s="155"/>
      <c r="S40" s="155"/>
      <c r="T40" s="156"/>
      <c r="U40" s="67"/>
      <c r="V40" s="77">
        <v>5326</v>
      </c>
    </row>
    <row r="41" spans="1:22" ht="15" customHeight="1" thickBot="1">
      <c r="A41" s="39" t="s">
        <v>242</v>
      </c>
      <c r="B41" s="95" t="s">
        <v>243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216">
        <v>3935</v>
      </c>
      <c r="Q41" s="217"/>
      <c r="R41" s="217"/>
      <c r="S41" s="217"/>
      <c r="T41" s="218"/>
      <c r="U41" s="62"/>
      <c r="V41" s="76">
        <v>3670</v>
      </c>
    </row>
    <row r="42" spans="1:22" ht="6.75" customHeight="1" thickBo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35"/>
      <c r="Q42" s="35"/>
      <c r="R42" s="35"/>
      <c r="S42" s="35"/>
      <c r="T42" s="35"/>
      <c r="U42" s="35"/>
      <c r="V42" s="35"/>
    </row>
    <row r="43" spans="1:22" ht="15" customHeight="1">
      <c r="A43" s="207" t="s">
        <v>244</v>
      </c>
      <c r="B43" s="234" t="s">
        <v>245</v>
      </c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05">
        <f>forr1!P10+forr1!P22+forr1!P26+forr2!P38</f>
        <v>202303</v>
      </c>
      <c r="Q43" s="205"/>
      <c r="R43" s="205"/>
      <c r="S43" s="205"/>
      <c r="T43" s="205"/>
      <c r="U43" s="205">
        <f>forr1!U10+forr1!U22+forr1!U26+forr2!U38</f>
        <v>0</v>
      </c>
      <c r="V43" s="205">
        <f>forr1!V10+forr1!V22+forr1!V26+forr2!V38</f>
        <v>303370</v>
      </c>
    </row>
    <row r="44" spans="1:22" ht="13.5" customHeight="1" thickBot="1">
      <c r="A44" s="208"/>
      <c r="B44" s="209" t="s">
        <v>246</v>
      </c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6"/>
      <c r="Q44" s="206"/>
      <c r="R44" s="206"/>
      <c r="S44" s="206"/>
      <c r="T44" s="206"/>
      <c r="U44" s="206"/>
      <c r="V44" s="206"/>
    </row>
    <row r="45" spans="1:22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4" ht="15">
      <c r="A49" s="120" t="str">
        <f>elő!A47</f>
        <v>Kelt: Hévíz, 2010.április 14.</v>
      </c>
      <c r="B49" s="120"/>
      <c r="C49" s="120"/>
      <c r="D49" s="120"/>
      <c r="E49" s="120"/>
      <c r="F49" s="120"/>
      <c r="G49" s="120"/>
      <c r="H49" s="9"/>
      <c r="I49" s="9"/>
      <c r="J49" s="9"/>
      <c r="K49" s="9"/>
      <c r="L49" s="9"/>
      <c r="M49" s="9"/>
      <c r="N49" s="6"/>
      <c r="O49" s="6"/>
      <c r="P49" s="121" t="s">
        <v>8</v>
      </c>
      <c r="Q49" s="121"/>
      <c r="R49" s="121"/>
      <c r="S49" s="121"/>
      <c r="T49" s="121"/>
      <c r="U49" s="121"/>
      <c r="V49" s="121"/>
      <c r="W49" s="6"/>
      <c r="X49" s="6"/>
    </row>
    <row r="50" spans="9:24" ht="15.75">
      <c r="I50" s="4"/>
      <c r="J50" s="4"/>
      <c r="K50" s="117" t="s">
        <v>9</v>
      </c>
      <c r="L50" s="117"/>
      <c r="N50" s="10"/>
      <c r="O50" s="10"/>
      <c r="P50" s="120" t="s">
        <v>324</v>
      </c>
      <c r="Q50" s="120"/>
      <c r="R50" s="120"/>
      <c r="S50" s="120"/>
      <c r="T50" s="120"/>
      <c r="U50" s="120"/>
      <c r="V50" s="120"/>
      <c r="W50" s="10"/>
      <c r="X50" s="10"/>
    </row>
    <row r="51" spans="14:24" ht="14.25">
      <c r="N51" s="10"/>
      <c r="O51" s="10"/>
      <c r="P51" s="120" t="s">
        <v>325</v>
      </c>
      <c r="Q51" s="120"/>
      <c r="R51" s="120"/>
      <c r="S51" s="120"/>
      <c r="T51" s="120"/>
      <c r="U51" s="120"/>
      <c r="V51" s="120"/>
      <c r="W51" s="10"/>
      <c r="X51" s="10"/>
    </row>
  </sheetData>
  <mergeCells count="100">
    <mergeCell ref="V22:V23"/>
    <mergeCell ref="A28:A29"/>
    <mergeCell ref="P28:T29"/>
    <mergeCell ref="U28:U29"/>
    <mergeCell ref="V28:V29"/>
    <mergeCell ref="P27:T27"/>
    <mergeCell ref="B27:O27"/>
    <mergeCell ref="B26:O26"/>
    <mergeCell ref="B25:O25"/>
    <mergeCell ref="B24:O24"/>
    <mergeCell ref="A19:A20"/>
    <mergeCell ref="P19:T20"/>
    <mergeCell ref="U19:U20"/>
    <mergeCell ref="V19:V20"/>
    <mergeCell ref="B19:O19"/>
    <mergeCell ref="B20:O20"/>
    <mergeCell ref="A17:A18"/>
    <mergeCell ref="P17:T18"/>
    <mergeCell ref="U17:U18"/>
    <mergeCell ref="V17:V18"/>
    <mergeCell ref="B18:O18"/>
    <mergeCell ref="U10:U11"/>
    <mergeCell ref="V10:V11"/>
    <mergeCell ref="B10:O10"/>
    <mergeCell ref="B11:O11"/>
    <mergeCell ref="P41:T41"/>
    <mergeCell ref="B43:O43"/>
    <mergeCell ref="B38:O38"/>
    <mergeCell ref="P38:T38"/>
    <mergeCell ref="B39:O39"/>
    <mergeCell ref="P39:T39"/>
    <mergeCell ref="B41:O41"/>
    <mergeCell ref="B31:O31"/>
    <mergeCell ref="A1:B1"/>
    <mergeCell ref="A3:B3"/>
    <mergeCell ref="A4:G4"/>
    <mergeCell ref="H4:S4"/>
    <mergeCell ref="C2:S2"/>
    <mergeCell ref="A6:V6"/>
    <mergeCell ref="A7:V7"/>
    <mergeCell ref="A10:A11"/>
    <mergeCell ref="P10:T11"/>
    <mergeCell ref="A49:G49"/>
    <mergeCell ref="P49:V49"/>
    <mergeCell ref="P50:V50"/>
    <mergeCell ref="P51:V51"/>
    <mergeCell ref="K50:L50"/>
    <mergeCell ref="B14:O14"/>
    <mergeCell ref="B15:O15"/>
    <mergeCell ref="P8:T8"/>
    <mergeCell ref="B8:O8"/>
    <mergeCell ref="B9:O9"/>
    <mergeCell ref="P9:T9"/>
    <mergeCell ref="U22:U23"/>
    <mergeCell ref="B16:O16"/>
    <mergeCell ref="B17:O17"/>
    <mergeCell ref="P12:T12"/>
    <mergeCell ref="P13:T13"/>
    <mergeCell ref="P16:T16"/>
    <mergeCell ref="P15:T15"/>
    <mergeCell ref="P14:T14"/>
    <mergeCell ref="B12:O12"/>
    <mergeCell ref="B13:O13"/>
    <mergeCell ref="B23:O23"/>
    <mergeCell ref="B22:O22"/>
    <mergeCell ref="A22:A23"/>
    <mergeCell ref="P22:T23"/>
    <mergeCell ref="B21:O21"/>
    <mergeCell ref="P21:T21"/>
    <mergeCell ref="B32:O32"/>
    <mergeCell ref="P26:T26"/>
    <mergeCell ref="P25:T25"/>
    <mergeCell ref="P24:T24"/>
    <mergeCell ref="P30:T30"/>
    <mergeCell ref="B30:O30"/>
    <mergeCell ref="B29:O29"/>
    <mergeCell ref="B28:O28"/>
    <mergeCell ref="V31:V32"/>
    <mergeCell ref="A31:A32"/>
    <mergeCell ref="P31:T32"/>
    <mergeCell ref="B36:O36"/>
    <mergeCell ref="U31:U32"/>
    <mergeCell ref="P35:T35"/>
    <mergeCell ref="A33:A34"/>
    <mergeCell ref="P33:T34"/>
    <mergeCell ref="B34:O34"/>
    <mergeCell ref="B33:O33"/>
    <mergeCell ref="U33:U34"/>
    <mergeCell ref="V33:V34"/>
    <mergeCell ref="B40:O40"/>
    <mergeCell ref="P40:T40"/>
    <mergeCell ref="P36:T36"/>
    <mergeCell ref="B37:O37"/>
    <mergeCell ref="P37:T37"/>
    <mergeCell ref="B35:O35"/>
    <mergeCell ref="V43:V44"/>
    <mergeCell ref="A43:A44"/>
    <mergeCell ref="B44:O44"/>
    <mergeCell ref="P43:T44"/>
    <mergeCell ref="U43:U44"/>
  </mergeCells>
  <printOptions horizontalCentered="1"/>
  <pageMargins left="0.5511811023622047" right="0.5905511811023623" top="0.5511811023622047" bottom="0.6692913385826772" header="0.3937007874015748" footer="0.66929133858267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7"/>
  <sheetViews>
    <sheetView workbookViewId="0" topLeftCell="A10">
      <selection activeCell="V25" sqref="V25"/>
    </sheetView>
  </sheetViews>
  <sheetFormatPr defaultColWidth="9.140625" defaultRowHeight="12.75"/>
  <cols>
    <col min="1" max="1" width="6.57421875" style="0" customWidth="1"/>
    <col min="3" max="19" width="2.7109375" style="0" customWidth="1"/>
    <col min="20" max="20" width="2.140625" style="0" customWidth="1"/>
    <col min="21" max="22" width="12.7109375" style="0" customWidth="1"/>
    <col min="23" max="23" width="2.7109375" style="0" customWidth="1"/>
  </cols>
  <sheetData>
    <row r="1" spans="1:19" ht="14.25" customHeight="1">
      <c r="A1" s="88" t="s">
        <v>10</v>
      </c>
      <c r="B1" s="89"/>
      <c r="C1" s="1">
        <f>elő!A1</f>
        <v>1</v>
      </c>
      <c r="D1" s="1">
        <f>elő!B1</f>
        <v>1</v>
      </c>
      <c r="E1" s="1">
        <f>elő!C1</f>
        <v>3</v>
      </c>
      <c r="F1" s="1">
        <f>elő!D1</f>
        <v>5</v>
      </c>
      <c r="G1" s="1">
        <f>elő!E1</f>
        <v>1</v>
      </c>
      <c r="H1" s="1">
        <f>elő!F1</f>
        <v>2</v>
      </c>
      <c r="I1" s="1">
        <f>elő!G1</f>
        <v>9</v>
      </c>
      <c r="J1" s="1">
        <f>elő!H1</f>
        <v>0</v>
      </c>
      <c r="K1" s="1">
        <f>elő!I1</f>
        <v>5</v>
      </c>
      <c r="L1" s="1">
        <f>elő!J1</f>
        <v>5</v>
      </c>
      <c r="M1" s="1">
        <f>elő!K1</f>
        <v>1</v>
      </c>
      <c r="N1" s="1">
        <f>elő!L1</f>
        <v>0</v>
      </c>
      <c r="O1" s="1">
        <f>elő!M1</f>
        <v>1</v>
      </c>
      <c r="P1" s="1">
        <f>elő!N1</f>
        <v>1</v>
      </c>
      <c r="Q1" s="1">
        <f>elő!O1</f>
        <v>3</v>
      </c>
      <c r="R1" s="1">
        <f>elő!P1</f>
        <v>2</v>
      </c>
      <c r="S1" s="1">
        <f>elő!Q1</f>
        <v>0</v>
      </c>
    </row>
    <row r="2" spans="3:19" ht="5.25" customHeight="1"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1:19" ht="14.25" customHeight="1">
      <c r="A3" s="88" t="s">
        <v>11</v>
      </c>
      <c r="B3" s="89"/>
      <c r="C3" s="1">
        <f>elő!A4</f>
        <v>2</v>
      </c>
      <c r="D3" s="1">
        <f>elő!B4</f>
        <v>0</v>
      </c>
      <c r="E3" s="3">
        <v>0</v>
      </c>
      <c r="F3" s="1">
        <f>elő!D4</f>
        <v>0</v>
      </c>
      <c r="G3" s="1">
        <f>elő!E4</f>
        <v>9</v>
      </c>
      <c r="H3" s="3">
        <v>0</v>
      </c>
      <c r="I3" s="1">
        <f>elő!G4</f>
        <v>0</v>
      </c>
      <c r="J3" s="1">
        <f>elő!H4</f>
        <v>6</v>
      </c>
      <c r="K3" s="1">
        <f>elő!I4</f>
        <v>2</v>
      </c>
      <c r="L3" s="1">
        <f>elő!J4</f>
        <v>1</v>
      </c>
      <c r="M3" s="1">
        <f>elő!K4</f>
        <v>4</v>
      </c>
      <c r="N3" s="1">
        <f>elő!L4</f>
        <v>7</v>
      </c>
      <c r="R3" s="1">
        <v>3</v>
      </c>
      <c r="S3" s="1">
        <v>1</v>
      </c>
    </row>
    <row r="4" spans="1:19" ht="15.75" customHeight="1">
      <c r="A4" s="90" t="s">
        <v>12</v>
      </c>
      <c r="B4" s="90"/>
      <c r="C4" s="90"/>
      <c r="D4" s="90"/>
      <c r="E4" s="90"/>
      <c r="F4" s="90"/>
      <c r="G4" s="90"/>
      <c r="H4" s="124" t="s">
        <v>366</v>
      </c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</row>
    <row r="5" ht="9" customHeight="1"/>
    <row r="6" spans="1:22" ht="20.25">
      <c r="A6" s="119" t="s">
        <v>247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</row>
    <row r="7" spans="1:22" ht="21" thickBot="1">
      <c r="A7" s="119" t="s">
        <v>326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</row>
    <row r="8" spans="1:22" ht="24.75" customHeight="1">
      <c r="A8" s="11" t="s">
        <v>14</v>
      </c>
      <c r="B8" s="86" t="s">
        <v>15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5" t="s">
        <v>16</v>
      </c>
      <c r="Q8" s="85"/>
      <c r="R8" s="85"/>
      <c r="S8" s="85"/>
      <c r="T8" s="85"/>
      <c r="U8" s="21" t="s">
        <v>17</v>
      </c>
      <c r="V8" s="22" t="s">
        <v>18</v>
      </c>
    </row>
    <row r="9" spans="1:23" ht="9" customHeight="1" thickBot="1">
      <c r="A9" s="12" t="s">
        <v>20</v>
      </c>
      <c r="B9" s="87" t="s">
        <v>21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 t="s">
        <v>22</v>
      </c>
      <c r="Q9" s="87"/>
      <c r="R9" s="87"/>
      <c r="S9" s="87"/>
      <c r="T9" s="87"/>
      <c r="U9" s="13" t="s">
        <v>23</v>
      </c>
      <c r="V9" s="14" t="s">
        <v>24</v>
      </c>
      <c r="W9" s="4"/>
    </row>
    <row r="10" spans="1:23" ht="18" customHeight="1">
      <c r="A10" s="36" t="s">
        <v>25</v>
      </c>
      <c r="B10" s="195" t="s">
        <v>248</v>
      </c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12">
        <v>321104</v>
      </c>
      <c r="Q10" s="112"/>
      <c r="R10" s="112"/>
      <c r="S10" s="112"/>
      <c r="T10" s="112"/>
      <c r="U10" s="55"/>
      <c r="V10" s="75">
        <v>304105</v>
      </c>
      <c r="W10" s="49">
        <v>1</v>
      </c>
    </row>
    <row r="11" spans="1:23" ht="18" customHeight="1" thickBot="1">
      <c r="A11" s="18" t="s">
        <v>26</v>
      </c>
      <c r="B11" s="95" t="s">
        <v>249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102"/>
      <c r="Q11" s="102"/>
      <c r="R11" s="102"/>
      <c r="S11" s="102"/>
      <c r="T11" s="102"/>
      <c r="U11" s="62"/>
      <c r="V11" s="63"/>
      <c r="W11" s="49">
        <v>2</v>
      </c>
    </row>
    <row r="12" spans="1:23" ht="18" customHeight="1" thickBot="1">
      <c r="A12" s="40" t="s">
        <v>250</v>
      </c>
      <c r="B12" s="101" t="s">
        <v>251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9">
        <f>SUM(P10:T11)</f>
        <v>321104</v>
      </c>
      <c r="Q12" s="109"/>
      <c r="R12" s="109"/>
      <c r="S12" s="109"/>
      <c r="T12" s="109"/>
      <c r="U12" s="64">
        <f>SUM(U10:U11)</f>
        <v>0</v>
      </c>
      <c r="V12" s="74">
        <f>SUM(V10:V11)</f>
        <v>304105</v>
      </c>
      <c r="W12" s="49">
        <v>3</v>
      </c>
    </row>
    <row r="13" spans="1:23" ht="18" customHeight="1">
      <c r="A13" s="26" t="s">
        <v>27</v>
      </c>
      <c r="B13" s="106" t="s">
        <v>252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8"/>
      <c r="Q13" s="108"/>
      <c r="R13" s="108"/>
      <c r="S13" s="108"/>
      <c r="T13" s="108"/>
      <c r="U13" s="65"/>
      <c r="V13" s="66"/>
      <c r="W13" s="49">
        <v>4</v>
      </c>
    </row>
    <row r="14" spans="1:23" ht="18" customHeight="1" thickBot="1">
      <c r="A14" s="27" t="s">
        <v>28</v>
      </c>
      <c r="B14" s="163" t="s">
        <v>253</v>
      </c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4"/>
      <c r="Q14" s="164"/>
      <c r="R14" s="164"/>
      <c r="S14" s="164"/>
      <c r="T14" s="164"/>
      <c r="U14" s="54"/>
      <c r="V14" s="70"/>
      <c r="W14" s="49">
        <v>5</v>
      </c>
    </row>
    <row r="15" spans="1:23" ht="18" customHeight="1" thickBot="1">
      <c r="A15" s="40" t="s">
        <v>254</v>
      </c>
      <c r="B15" s="101" t="s">
        <v>278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9">
        <f>SUM(P13:T14)</f>
        <v>0</v>
      </c>
      <c r="Q15" s="109"/>
      <c r="R15" s="109"/>
      <c r="S15" s="109"/>
      <c r="T15" s="109"/>
      <c r="U15" s="64">
        <f>SUM(U13:U14)</f>
        <v>0</v>
      </c>
      <c r="V15" s="74">
        <f>SUM(V13:V14)</f>
        <v>0</v>
      </c>
      <c r="W15" s="49">
        <v>6</v>
      </c>
    </row>
    <row r="16" spans="1:23" ht="18" customHeight="1" thickBot="1">
      <c r="A16" s="40" t="s">
        <v>255</v>
      </c>
      <c r="B16" s="101" t="s">
        <v>256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9">
        <v>14892</v>
      </c>
      <c r="Q16" s="109"/>
      <c r="R16" s="109"/>
      <c r="S16" s="109"/>
      <c r="T16" s="109"/>
      <c r="U16" s="64"/>
      <c r="V16" s="74">
        <v>14460</v>
      </c>
      <c r="W16" s="49">
        <v>7</v>
      </c>
    </row>
    <row r="17" spans="1:23" ht="18" customHeight="1">
      <c r="A17" s="26"/>
      <c r="B17" s="106" t="s">
        <v>257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8"/>
      <c r="Q17" s="108"/>
      <c r="R17" s="108"/>
      <c r="S17" s="108"/>
      <c r="T17" s="108"/>
      <c r="U17" s="65"/>
      <c r="V17" s="66"/>
      <c r="W17" s="49">
        <v>8</v>
      </c>
    </row>
    <row r="18" spans="1:23" ht="18" customHeight="1">
      <c r="A18" s="27" t="s">
        <v>29</v>
      </c>
      <c r="B18" s="163" t="s">
        <v>258</v>
      </c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4">
        <v>99884</v>
      </c>
      <c r="Q18" s="164"/>
      <c r="R18" s="164"/>
      <c r="S18" s="164"/>
      <c r="T18" s="164"/>
      <c r="U18" s="54"/>
      <c r="V18" s="70">
        <v>93846</v>
      </c>
      <c r="W18" s="49">
        <v>9</v>
      </c>
    </row>
    <row r="19" spans="1:23" ht="18" customHeight="1">
      <c r="A19" s="17" t="s">
        <v>30</v>
      </c>
      <c r="B19" s="104" t="s">
        <v>259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15">
        <v>27422</v>
      </c>
      <c r="Q19" s="115"/>
      <c r="R19" s="115"/>
      <c r="S19" s="115"/>
      <c r="T19" s="115"/>
      <c r="U19" s="61"/>
      <c r="V19" s="57">
        <v>29150</v>
      </c>
      <c r="W19" s="49">
        <v>10</v>
      </c>
    </row>
    <row r="20" spans="1:23" ht="18" customHeight="1">
      <c r="A20" s="17" t="s">
        <v>31</v>
      </c>
      <c r="B20" s="104" t="s">
        <v>260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15">
        <v>10572</v>
      </c>
      <c r="Q20" s="115"/>
      <c r="R20" s="115"/>
      <c r="S20" s="115"/>
      <c r="T20" s="115"/>
      <c r="U20" s="61"/>
      <c r="V20" s="57">
        <v>12514</v>
      </c>
      <c r="W20" s="49">
        <v>11</v>
      </c>
    </row>
    <row r="21" spans="1:23" ht="18" customHeight="1">
      <c r="A21" s="17" t="s">
        <v>32</v>
      </c>
      <c r="B21" s="104" t="s">
        <v>261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15">
        <v>6191</v>
      </c>
      <c r="Q21" s="115"/>
      <c r="R21" s="115"/>
      <c r="S21" s="115"/>
      <c r="T21" s="115"/>
      <c r="U21" s="61"/>
      <c r="V21" s="57">
        <v>5296</v>
      </c>
      <c r="W21" s="49">
        <v>12</v>
      </c>
    </row>
    <row r="22" spans="1:24" ht="18" customHeight="1" thickBot="1">
      <c r="A22" s="27" t="s">
        <v>33</v>
      </c>
      <c r="B22" s="163" t="s">
        <v>262</v>
      </c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4"/>
      <c r="Q22" s="164"/>
      <c r="R22" s="164"/>
      <c r="S22" s="164"/>
      <c r="T22" s="164"/>
      <c r="U22" s="54"/>
      <c r="V22" s="70"/>
      <c r="W22" s="49">
        <v>13</v>
      </c>
      <c r="X22" s="7"/>
    </row>
    <row r="23" spans="1:24" ht="18" customHeight="1" thickBot="1">
      <c r="A23" s="40" t="s">
        <v>263</v>
      </c>
      <c r="B23" s="101" t="s">
        <v>264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9">
        <f>SUM(P18:T22)</f>
        <v>144069</v>
      </c>
      <c r="Q23" s="109"/>
      <c r="R23" s="109"/>
      <c r="S23" s="109"/>
      <c r="T23" s="109"/>
      <c r="U23" s="64">
        <f>SUM(U18:U22)</f>
        <v>0</v>
      </c>
      <c r="V23" s="74">
        <f>SUM(V18:V22)</f>
        <v>140806</v>
      </c>
      <c r="W23" s="49">
        <v>14</v>
      </c>
      <c r="X23" s="5"/>
    </row>
    <row r="24" spans="1:24" ht="18" customHeight="1">
      <c r="A24" s="26" t="s">
        <v>34</v>
      </c>
      <c r="B24" s="106" t="s">
        <v>265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8">
        <v>93824</v>
      </c>
      <c r="Q24" s="108"/>
      <c r="R24" s="108"/>
      <c r="S24" s="108"/>
      <c r="T24" s="108"/>
      <c r="U24" s="65"/>
      <c r="V24" s="66">
        <v>87782</v>
      </c>
      <c r="W24" s="49">
        <v>15</v>
      </c>
      <c r="X24" s="5"/>
    </row>
    <row r="25" spans="1:24" ht="18" customHeight="1">
      <c r="A25" s="17" t="s">
        <v>35</v>
      </c>
      <c r="B25" s="104" t="s">
        <v>266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15">
        <v>17875</v>
      </c>
      <c r="Q25" s="115"/>
      <c r="R25" s="115"/>
      <c r="S25" s="115"/>
      <c r="T25" s="115"/>
      <c r="U25" s="61"/>
      <c r="V25" s="57">
        <v>14580</v>
      </c>
      <c r="W25" s="49">
        <v>16</v>
      </c>
      <c r="X25" s="7"/>
    </row>
    <row r="26" spans="1:24" ht="18" customHeight="1" thickBot="1">
      <c r="A26" s="18" t="s">
        <v>36</v>
      </c>
      <c r="B26" s="95" t="s">
        <v>267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102">
        <v>33101</v>
      </c>
      <c r="Q26" s="102"/>
      <c r="R26" s="102"/>
      <c r="S26" s="102"/>
      <c r="T26" s="102"/>
      <c r="U26" s="62"/>
      <c r="V26" s="63">
        <v>28883</v>
      </c>
      <c r="W26" s="49">
        <v>17</v>
      </c>
      <c r="X26" s="8"/>
    </row>
    <row r="27" spans="1:23" ht="18" customHeight="1" thickBot="1">
      <c r="A27" s="41" t="s">
        <v>268</v>
      </c>
      <c r="B27" s="242" t="s">
        <v>269</v>
      </c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151">
        <f>SUM(P24:T26)</f>
        <v>144800</v>
      </c>
      <c r="Q27" s="152"/>
      <c r="R27" s="152"/>
      <c r="S27" s="152"/>
      <c r="T27" s="153"/>
      <c r="U27" s="64">
        <f>SUM(U24:U26)</f>
        <v>0</v>
      </c>
      <c r="V27" s="78">
        <f>SUM(V24:V26)</f>
        <v>131245</v>
      </c>
      <c r="W27" s="49">
        <v>18</v>
      </c>
    </row>
    <row r="28" spans="1:23" ht="18" customHeight="1" thickBot="1">
      <c r="A28" s="42" t="s">
        <v>270</v>
      </c>
      <c r="B28" s="243" t="s">
        <v>271</v>
      </c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91">
        <v>10685</v>
      </c>
      <c r="Q28" s="92"/>
      <c r="R28" s="92"/>
      <c r="S28" s="92"/>
      <c r="T28" s="93"/>
      <c r="U28" s="56"/>
      <c r="V28" s="73">
        <v>15518</v>
      </c>
      <c r="W28" s="49">
        <v>19</v>
      </c>
    </row>
    <row r="29" spans="1:23" ht="18" customHeight="1" thickBot="1">
      <c r="A29" s="40" t="s">
        <v>272</v>
      </c>
      <c r="B29" s="101" t="s">
        <v>273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9">
        <v>28199</v>
      </c>
      <c r="Q29" s="109"/>
      <c r="R29" s="109"/>
      <c r="S29" s="109"/>
      <c r="T29" s="109"/>
      <c r="U29" s="64"/>
      <c r="V29" s="74">
        <v>21018</v>
      </c>
      <c r="W29" s="49">
        <v>20</v>
      </c>
    </row>
    <row r="30" spans="1:23" ht="18" customHeight="1" thickBot="1">
      <c r="A30" s="20"/>
      <c r="B30" s="114" t="s">
        <v>274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26"/>
      <c r="Q30" s="126"/>
      <c r="R30" s="126"/>
      <c r="S30" s="126"/>
      <c r="T30" s="126"/>
      <c r="U30" s="67"/>
      <c r="V30" s="58"/>
      <c r="W30" s="49">
        <v>21</v>
      </c>
    </row>
    <row r="31" spans="1:23" ht="18" customHeight="1">
      <c r="A31" s="245" t="s">
        <v>275</v>
      </c>
      <c r="B31" s="241" t="s">
        <v>276</v>
      </c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25">
        <f>P12+P15+P16-P23-P27-P28-P29</f>
        <v>8243</v>
      </c>
      <c r="Q31" s="226"/>
      <c r="R31" s="226"/>
      <c r="S31" s="226"/>
      <c r="T31" s="227"/>
      <c r="U31" s="112">
        <f>U12+U15+U16-U23-U27-U28-U29</f>
        <v>0</v>
      </c>
      <c r="V31" s="112">
        <f>V12+V15+V16-V23-V27-V28-V29</f>
        <v>9978</v>
      </c>
      <c r="W31" s="244">
        <v>22</v>
      </c>
    </row>
    <row r="32" spans="1:23" ht="18" customHeight="1" thickBot="1">
      <c r="A32" s="246"/>
      <c r="B32" s="240" t="s">
        <v>277</v>
      </c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91"/>
      <c r="Q32" s="92"/>
      <c r="R32" s="92"/>
      <c r="S32" s="92"/>
      <c r="T32" s="93"/>
      <c r="U32" s="127"/>
      <c r="V32" s="127"/>
      <c r="W32" s="244"/>
    </row>
    <row r="33" spans="1:22" ht="15" customHeight="1">
      <c r="A33" s="44"/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43"/>
      <c r="Q33" s="43"/>
      <c r="R33" s="43"/>
      <c r="S33" s="43"/>
      <c r="T33" s="43"/>
      <c r="U33" s="43"/>
      <c r="V33" s="43"/>
    </row>
    <row r="34" spans="1:22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12.75">
      <c r="A36" s="5"/>
      <c r="B36" s="4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12.75">
      <c r="A43" s="23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4" ht="15">
      <c r="A45" s="120" t="str">
        <f>elő!A47</f>
        <v>Kelt: Hévíz, 2010.április 14.</v>
      </c>
      <c r="B45" s="120"/>
      <c r="C45" s="120"/>
      <c r="D45" s="120"/>
      <c r="E45" s="120"/>
      <c r="F45" s="120"/>
      <c r="G45" s="120"/>
      <c r="H45" s="9"/>
      <c r="I45" s="9"/>
      <c r="J45" s="9"/>
      <c r="K45" s="9"/>
      <c r="L45" s="9"/>
      <c r="M45" s="9"/>
      <c r="N45" s="6"/>
      <c r="O45" s="6"/>
      <c r="P45" s="121" t="s">
        <v>8</v>
      </c>
      <c r="Q45" s="121"/>
      <c r="R45" s="121"/>
      <c r="S45" s="121"/>
      <c r="T45" s="121"/>
      <c r="U45" s="121"/>
      <c r="V45" s="121"/>
      <c r="W45" s="6"/>
      <c r="X45" s="6"/>
    </row>
    <row r="46" spans="9:24" ht="15.75">
      <c r="I46" s="4"/>
      <c r="J46" s="4"/>
      <c r="K46" s="117" t="s">
        <v>9</v>
      </c>
      <c r="L46" s="117"/>
      <c r="N46" s="10"/>
      <c r="O46" s="10"/>
      <c r="P46" s="120" t="s">
        <v>324</v>
      </c>
      <c r="Q46" s="120"/>
      <c r="R46" s="120"/>
      <c r="S46" s="120"/>
      <c r="T46" s="120"/>
      <c r="U46" s="120"/>
      <c r="V46" s="120"/>
      <c r="W46" s="10"/>
      <c r="X46" s="10"/>
    </row>
    <row r="47" spans="14:24" ht="14.25">
      <c r="N47" s="10"/>
      <c r="O47" s="10"/>
      <c r="P47" s="120" t="s">
        <v>325</v>
      </c>
      <c r="Q47" s="120"/>
      <c r="R47" s="120"/>
      <c r="S47" s="120"/>
      <c r="T47" s="120"/>
      <c r="U47" s="120"/>
      <c r="V47" s="120"/>
      <c r="W47" s="10"/>
      <c r="X47" s="10"/>
    </row>
  </sheetData>
  <mergeCells count="66">
    <mergeCell ref="B25:O25"/>
    <mergeCell ref="W31:W32"/>
    <mergeCell ref="A31:A32"/>
    <mergeCell ref="P31:T32"/>
    <mergeCell ref="U31:U32"/>
    <mergeCell ref="V31:V32"/>
    <mergeCell ref="P20:T20"/>
    <mergeCell ref="P19:T19"/>
    <mergeCell ref="P27:T27"/>
    <mergeCell ref="P28:T28"/>
    <mergeCell ref="P24:T24"/>
    <mergeCell ref="P23:T23"/>
    <mergeCell ref="P22:T22"/>
    <mergeCell ref="P21:T21"/>
    <mergeCell ref="B24:O24"/>
    <mergeCell ref="B19:O19"/>
    <mergeCell ref="P30:T30"/>
    <mergeCell ref="P29:T29"/>
    <mergeCell ref="B23:O23"/>
    <mergeCell ref="B22:O22"/>
    <mergeCell ref="B21:O21"/>
    <mergeCell ref="P26:T26"/>
    <mergeCell ref="P25:T25"/>
    <mergeCell ref="B28:O28"/>
    <mergeCell ref="P15:T15"/>
    <mergeCell ref="P14:T14"/>
    <mergeCell ref="B33:O33"/>
    <mergeCell ref="B32:O32"/>
    <mergeCell ref="B31:O31"/>
    <mergeCell ref="B30:O30"/>
    <mergeCell ref="B29:O29"/>
    <mergeCell ref="B20:O20"/>
    <mergeCell ref="B27:O27"/>
    <mergeCell ref="B26:O26"/>
    <mergeCell ref="B16:O16"/>
    <mergeCell ref="B17:O17"/>
    <mergeCell ref="B18:O18"/>
    <mergeCell ref="P10:T10"/>
    <mergeCell ref="P11:T11"/>
    <mergeCell ref="P12:T12"/>
    <mergeCell ref="P13:T13"/>
    <mergeCell ref="P18:T18"/>
    <mergeCell ref="P17:T17"/>
    <mergeCell ref="P16:T16"/>
    <mergeCell ref="B12:O12"/>
    <mergeCell ref="B13:O13"/>
    <mergeCell ref="B14:O14"/>
    <mergeCell ref="B15:O15"/>
    <mergeCell ref="A45:G45"/>
    <mergeCell ref="P45:V45"/>
    <mergeCell ref="P46:V46"/>
    <mergeCell ref="P47:V47"/>
    <mergeCell ref="K46:L46"/>
    <mergeCell ref="A1:B1"/>
    <mergeCell ref="A3:B3"/>
    <mergeCell ref="A4:G4"/>
    <mergeCell ref="H4:S4"/>
    <mergeCell ref="C2:S2"/>
    <mergeCell ref="A6:V6"/>
    <mergeCell ref="A7:V7"/>
    <mergeCell ref="B10:O10"/>
    <mergeCell ref="B11:O11"/>
    <mergeCell ref="P8:T8"/>
    <mergeCell ref="B8:O8"/>
    <mergeCell ref="B9:O9"/>
    <mergeCell ref="P9:T9"/>
  </mergeCells>
  <printOptions horizontalCentered="1"/>
  <pageMargins left="0.5511811023622047" right="0.5905511811023623" top="0.5511811023622047" bottom="0.6692913385826772" header="0.3937007874015748" footer="0.66929133858267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1"/>
  <sheetViews>
    <sheetView workbookViewId="0" topLeftCell="A34">
      <selection activeCell="V20" sqref="V20"/>
    </sheetView>
  </sheetViews>
  <sheetFormatPr defaultColWidth="9.140625" defaultRowHeight="12.75"/>
  <cols>
    <col min="1" max="1" width="6.57421875" style="0" customWidth="1"/>
    <col min="3" max="19" width="2.7109375" style="0" customWidth="1"/>
    <col min="20" max="20" width="2.140625" style="0" customWidth="1"/>
    <col min="21" max="22" width="12.7109375" style="0" customWidth="1"/>
    <col min="23" max="23" width="2.8515625" style="0" customWidth="1"/>
  </cols>
  <sheetData>
    <row r="1" spans="1:19" ht="14.25" customHeight="1">
      <c r="A1" s="88" t="s">
        <v>10</v>
      </c>
      <c r="B1" s="89"/>
      <c r="C1" s="1">
        <f>elő!A1</f>
        <v>1</v>
      </c>
      <c r="D1" s="1">
        <f>elő!B1</f>
        <v>1</v>
      </c>
      <c r="E1" s="1">
        <f>elő!C1</f>
        <v>3</v>
      </c>
      <c r="F1" s="1">
        <f>elő!D1</f>
        <v>5</v>
      </c>
      <c r="G1" s="1">
        <f>elő!E1</f>
        <v>1</v>
      </c>
      <c r="H1" s="1">
        <f>elő!F1</f>
        <v>2</v>
      </c>
      <c r="I1" s="1">
        <f>elő!G1</f>
        <v>9</v>
      </c>
      <c r="J1" s="1">
        <f>elő!H1</f>
        <v>0</v>
      </c>
      <c r="K1" s="1">
        <f>elő!I1</f>
        <v>5</v>
      </c>
      <c r="L1" s="1">
        <f>elő!J1</f>
        <v>5</v>
      </c>
      <c r="M1" s="1">
        <f>elő!K1</f>
        <v>1</v>
      </c>
      <c r="N1" s="1">
        <f>elő!L1</f>
        <v>0</v>
      </c>
      <c r="O1" s="1">
        <f>elő!M1</f>
        <v>1</v>
      </c>
      <c r="P1" s="1">
        <f>elő!N1</f>
        <v>1</v>
      </c>
      <c r="Q1" s="1">
        <f>elő!O1</f>
        <v>3</v>
      </c>
      <c r="R1" s="1">
        <f>elő!P1</f>
        <v>2</v>
      </c>
      <c r="S1" s="1">
        <f>elő!Q1</f>
        <v>0</v>
      </c>
    </row>
    <row r="2" spans="3:19" ht="5.25" customHeight="1"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1:19" ht="14.25" customHeight="1">
      <c r="A3" s="88" t="s">
        <v>11</v>
      </c>
      <c r="B3" s="89"/>
      <c r="C3" s="1">
        <f>elő!A4</f>
        <v>2</v>
      </c>
      <c r="D3" s="1">
        <f>elő!B4</f>
        <v>0</v>
      </c>
      <c r="E3" s="3">
        <v>0</v>
      </c>
      <c r="F3" s="1">
        <f>elő!D4</f>
        <v>0</v>
      </c>
      <c r="G3" s="1">
        <f>elő!E4</f>
        <v>9</v>
      </c>
      <c r="H3" s="3">
        <v>0</v>
      </c>
      <c r="I3" s="1">
        <f>elő!G4</f>
        <v>0</v>
      </c>
      <c r="J3" s="1">
        <f>elő!H4</f>
        <v>6</v>
      </c>
      <c r="K3" s="1">
        <f>elő!I4</f>
        <v>2</v>
      </c>
      <c r="L3" s="1">
        <f>elő!J4</f>
        <v>1</v>
      </c>
      <c r="M3" s="1">
        <f>elő!K4</f>
        <v>4</v>
      </c>
      <c r="N3" s="1">
        <f>elő!L4</f>
        <v>7</v>
      </c>
      <c r="R3" s="1">
        <v>3</v>
      </c>
      <c r="S3" s="1">
        <v>2</v>
      </c>
    </row>
    <row r="4" spans="1:19" ht="15.75" customHeight="1">
      <c r="A4" s="90" t="s">
        <v>12</v>
      </c>
      <c r="B4" s="90"/>
      <c r="C4" s="90"/>
      <c r="D4" s="90"/>
      <c r="E4" s="90"/>
      <c r="F4" s="90"/>
      <c r="G4" s="90"/>
      <c r="H4" s="124" t="s">
        <v>366</v>
      </c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</row>
    <row r="5" ht="9" customHeight="1"/>
    <row r="6" spans="1:22" ht="20.25">
      <c r="A6" s="119" t="s">
        <v>247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</row>
    <row r="7" spans="1:22" ht="21" thickBot="1">
      <c r="A7" s="119" t="s">
        <v>326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</row>
    <row r="8" spans="1:22" ht="24.75" customHeight="1">
      <c r="A8" s="11" t="s">
        <v>14</v>
      </c>
      <c r="B8" s="86" t="s">
        <v>15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5" t="s">
        <v>16</v>
      </c>
      <c r="Q8" s="85"/>
      <c r="R8" s="85"/>
      <c r="S8" s="85"/>
      <c r="T8" s="85"/>
      <c r="U8" s="21" t="s">
        <v>17</v>
      </c>
      <c r="V8" s="22" t="s">
        <v>18</v>
      </c>
    </row>
    <row r="9" spans="1:23" ht="9" customHeight="1" thickBot="1">
      <c r="A9" s="12" t="s">
        <v>20</v>
      </c>
      <c r="B9" s="87" t="s">
        <v>21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 t="s">
        <v>22</v>
      </c>
      <c r="Q9" s="87"/>
      <c r="R9" s="87"/>
      <c r="S9" s="87"/>
      <c r="T9" s="87"/>
      <c r="U9" s="13" t="s">
        <v>23</v>
      </c>
      <c r="V9" s="14" t="s">
        <v>24</v>
      </c>
      <c r="W9" s="4"/>
    </row>
    <row r="10" spans="1:23" ht="15" customHeight="1">
      <c r="A10" s="29" t="s">
        <v>37</v>
      </c>
      <c r="B10" s="195" t="s">
        <v>279</v>
      </c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225"/>
      <c r="Q10" s="226"/>
      <c r="R10" s="226"/>
      <c r="S10" s="226"/>
      <c r="T10" s="227"/>
      <c r="U10" s="55"/>
      <c r="V10" s="79"/>
      <c r="W10" s="50">
        <v>23</v>
      </c>
    </row>
    <row r="11" spans="1:23" ht="15" customHeight="1">
      <c r="A11" s="33"/>
      <c r="B11" s="104" t="s">
        <v>282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46"/>
      <c r="Q11" s="147"/>
      <c r="R11" s="147"/>
      <c r="S11" s="147"/>
      <c r="T11" s="148"/>
      <c r="U11" s="61"/>
      <c r="V11" s="72"/>
      <c r="W11" s="50">
        <v>24</v>
      </c>
    </row>
    <row r="12" spans="1:23" ht="15" customHeight="1">
      <c r="A12" s="26" t="s">
        <v>38</v>
      </c>
      <c r="B12" s="106" t="s">
        <v>280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8"/>
      <c r="Q12" s="108"/>
      <c r="R12" s="108"/>
      <c r="S12" s="108"/>
      <c r="T12" s="108"/>
      <c r="U12" s="65"/>
      <c r="V12" s="66"/>
      <c r="W12" s="50">
        <v>25</v>
      </c>
    </row>
    <row r="13" spans="1:23" ht="15" customHeight="1">
      <c r="A13" s="17"/>
      <c r="B13" s="104" t="s">
        <v>281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15"/>
      <c r="Q13" s="115"/>
      <c r="R13" s="115"/>
      <c r="S13" s="115"/>
      <c r="T13" s="115"/>
      <c r="U13" s="61"/>
      <c r="V13" s="57"/>
      <c r="W13" s="50">
        <v>26</v>
      </c>
    </row>
    <row r="14" spans="1:23" ht="15" customHeight="1">
      <c r="A14" s="149" t="s">
        <v>39</v>
      </c>
      <c r="B14" s="163" t="s">
        <v>283</v>
      </c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54"/>
      <c r="Q14" s="155"/>
      <c r="R14" s="155"/>
      <c r="S14" s="155"/>
      <c r="T14" s="156"/>
      <c r="U14" s="164"/>
      <c r="V14" s="165"/>
      <c r="W14" s="260">
        <v>27</v>
      </c>
    </row>
    <row r="15" spans="1:23" ht="15" customHeight="1">
      <c r="A15" s="150"/>
      <c r="B15" s="106" t="s">
        <v>284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60"/>
      <c r="Q15" s="161"/>
      <c r="R15" s="161"/>
      <c r="S15" s="161"/>
      <c r="T15" s="162"/>
      <c r="U15" s="108"/>
      <c r="V15" s="166"/>
      <c r="W15" s="260"/>
    </row>
    <row r="16" spans="1:23" ht="15" customHeight="1">
      <c r="A16" s="17"/>
      <c r="B16" s="106" t="s">
        <v>285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15"/>
      <c r="Q16" s="115"/>
      <c r="R16" s="115"/>
      <c r="S16" s="115"/>
      <c r="T16" s="115"/>
      <c r="U16" s="61"/>
      <c r="V16" s="57"/>
      <c r="W16" s="50">
        <v>28</v>
      </c>
    </row>
    <row r="17" spans="1:23" ht="15" customHeight="1">
      <c r="A17" s="28" t="s">
        <v>40</v>
      </c>
      <c r="B17" s="163" t="s">
        <v>286</v>
      </c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54">
        <v>111</v>
      </c>
      <c r="Q17" s="155"/>
      <c r="R17" s="155"/>
      <c r="S17" s="155"/>
      <c r="T17" s="156"/>
      <c r="U17" s="54"/>
      <c r="V17" s="68">
        <v>693</v>
      </c>
      <c r="W17" s="50">
        <v>29</v>
      </c>
    </row>
    <row r="18" spans="1:23" ht="15" customHeight="1">
      <c r="A18" s="46"/>
      <c r="B18" s="104" t="s">
        <v>287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46"/>
      <c r="Q18" s="147"/>
      <c r="R18" s="147"/>
      <c r="S18" s="147"/>
      <c r="T18" s="148"/>
      <c r="U18" s="61"/>
      <c r="V18" s="72"/>
      <c r="W18" s="50">
        <v>30</v>
      </c>
    </row>
    <row r="19" spans="1:23" ht="15" customHeight="1">
      <c r="A19" s="33" t="s">
        <v>41</v>
      </c>
      <c r="B19" s="104" t="s">
        <v>288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46">
        <v>21</v>
      </c>
      <c r="Q19" s="147"/>
      <c r="R19" s="147"/>
      <c r="S19" s="147"/>
      <c r="T19" s="148"/>
      <c r="U19" s="61"/>
      <c r="V19" s="72">
        <v>7752</v>
      </c>
      <c r="W19" s="50">
        <v>31</v>
      </c>
    </row>
    <row r="20" spans="1:23" ht="15" customHeight="1" thickBot="1">
      <c r="A20" s="47"/>
      <c r="B20" s="114" t="s">
        <v>289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247"/>
      <c r="Q20" s="248"/>
      <c r="R20" s="248"/>
      <c r="S20" s="248"/>
      <c r="T20" s="249"/>
      <c r="U20" s="67"/>
      <c r="V20" s="77"/>
      <c r="W20" s="50">
        <v>32</v>
      </c>
    </row>
    <row r="21" spans="1:24" ht="15" customHeight="1" thickBot="1">
      <c r="A21" s="41" t="s">
        <v>290</v>
      </c>
      <c r="B21" s="101" t="s">
        <v>302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51">
        <f>P10+P12+P14+P17+P19</f>
        <v>132</v>
      </c>
      <c r="Q21" s="152"/>
      <c r="R21" s="152"/>
      <c r="S21" s="152"/>
      <c r="T21" s="153"/>
      <c r="U21" s="64">
        <f>U10+U12+U14+U17+U19</f>
        <v>0</v>
      </c>
      <c r="V21" s="64">
        <f>V10+V12+V14+V17+V19</f>
        <v>8445</v>
      </c>
      <c r="W21" s="50">
        <v>33</v>
      </c>
      <c r="X21" s="7"/>
    </row>
    <row r="22" spans="1:24" ht="15" customHeight="1">
      <c r="A22" s="29" t="s">
        <v>42</v>
      </c>
      <c r="B22" s="222" t="s">
        <v>291</v>
      </c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4"/>
      <c r="P22" s="225"/>
      <c r="Q22" s="226"/>
      <c r="R22" s="226"/>
      <c r="S22" s="226"/>
      <c r="T22" s="227"/>
      <c r="U22" s="55"/>
      <c r="V22" s="79"/>
      <c r="W22" s="50">
        <v>34</v>
      </c>
      <c r="X22" s="7"/>
    </row>
    <row r="23" spans="1:24" ht="15" customHeight="1">
      <c r="A23" s="33"/>
      <c r="B23" s="171" t="s">
        <v>292</v>
      </c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3"/>
      <c r="P23" s="146"/>
      <c r="Q23" s="147"/>
      <c r="R23" s="147"/>
      <c r="S23" s="147"/>
      <c r="T23" s="148"/>
      <c r="U23" s="61"/>
      <c r="V23" s="72"/>
      <c r="W23" s="50">
        <v>35</v>
      </c>
      <c r="X23" s="5"/>
    </row>
    <row r="24" spans="1:24" ht="15" customHeight="1">
      <c r="A24" s="17" t="s">
        <v>43</v>
      </c>
      <c r="B24" s="104" t="s">
        <v>293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15">
        <v>1304</v>
      </c>
      <c r="Q24" s="115"/>
      <c r="R24" s="115"/>
      <c r="S24" s="115"/>
      <c r="T24" s="115"/>
      <c r="U24" s="61"/>
      <c r="V24" s="57">
        <v>5592</v>
      </c>
      <c r="W24" s="50">
        <v>36</v>
      </c>
      <c r="X24" s="5"/>
    </row>
    <row r="25" spans="1:24" ht="15" customHeight="1">
      <c r="A25" s="17"/>
      <c r="B25" s="104" t="s">
        <v>294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15"/>
      <c r="Q25" s="115"/>
      <c r="R25" s="115"/>
      <c r="S25" s="115"/>
      <c r="T25" s="115"/>
      <c r="U25" s="61"/>
      <c r="V25" s="57"/>
      <c r="W25" s="50">
        <v>37</v>
      </c>
      <c r="X25" s="7"/>
    </row>
    <row r="26" spans="1:24" ht="15" customHeight="1">
      <c r="A26" s="27" t="s">
        <v>44</v>
      </c>
      <c r="B26" s="163" t="s">
        <v>295</v>
      </c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4"/>
      <c r="Q26" s="164"/>
      <c r="R26" s="164"/>
      <c r="S26" s="164"/>
      <c r="T26" s="164"/>
      <c r="U26" s="54"/>
      <c r="V26" s="70"/>
      <c r="W26" s="50">
        <v>38</v>
      </c>
      <c r="X26" s="8"/>
    </row>
    <row r="27" spans="1:23" ht="15" customHeight="1">
      <c r="A27" s="33" t="s">
        <v>45</v>
      </c>
      <c r="B27" s="238" t="s">
        <v>296</v>
      </c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146"/>
      <c r="Q27" s="147"/>
      <c r="R27" s="147"/>
      <c r="S27" s="147"/>
      <c r="T27" s="148"/>
      <c r="U27" s="61"/>
      <c r="V27" s="72">
        <v>7765</v>
      </c>
      <c r="W27" s="50">
        <v>39</v>
      </c>
    </row>
    <row r="28" spans="1:23" ht="15" customHeight="1" thickBot="1">
      <c r="A28" s="28"/>
      <c r="B28" s="163" t="s">
        <v>297</v>
      </c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54"/>
      <c r="Q28" s="155"/>
      <c r="R28" s="155"/>
      <c r="S28" s="155"/>
      <c r="T28" s="156"/>
      <c r="U28" s="54"/>
      <c r="V28" s="68"/>
      <c r="W28" s="50">
        <v>40</v>
      </c>
    </row>
    <row r="29" spans="1:23" ht="15" customHeight="1" thickBot="1">
      <c r="A29" s="41" t="s">
        <v>298</v>
      </c>
      <c r="B29" s="101" t="s">
        <v>299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51">
        <f>P22+P24+P26+P27</f>
        <v>1304</v>
      </c>
      <c r="Q29" s="152"/>
      <c r="R29" s="152"/>
      <c r="S29" s="152"/>
      <c r="T29" s="153"/>
      <c r="U29" s="64">
        <f>U22+U24+U26+U27</f>
        <v>0</v>
      </c>
      <c r="V29" s="64">
        <f>V22+V24+V26+V27</f>
        <v>13357</v>
      </c>
      <c r="W29" s="50">
        <v>41</v>
      </c>
    </row>
    <row r="30" spans="1:23" ht="15" customHeight="1" thickBot="1">
      <c r="A30" s="40" t="s">
        <v>300</v>
      </c>
      <c r="B30" s="101" t="s">
        <v>301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9">
        <f>P21-P29</f>
        <v>-1172</v>
      </c>
      <c r="Q30" s="109"/>
      <c r="R30" s="109"/>
      <c r="S30" s="109"/>
      <c r="T30" s="109"/>
      <c r="U30" s="64">
        <f>U21-U29</f>
        <v>0</v>
      </c>
      <c r="V30" s="64">
        <f>V21-V29</f>
        <v>-4912</v>
      </c>
      <c r="W30" s="50">
        <v>42</v>
      </c>
    </row>
    <row r="31" spans="1:23" ht="15" customHeight="1">
      <c r="A31" s="252" t="s">
        <v>303</v>
      </c>
      <c r="B31" s="255" t="s">
        <v>304</v>
      </c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108">
        <f>eredm1!P31+eredm2!P30</f>
        <v>7071</v>
      </c>
      <c r="Q31" s="108"/>
      <c r="R31" s="108"/>
      <c r="S31" s="108"/>
      <c r="T31" s="108"/>
      <c r="U31" s="108">
        <f>eredm1!U31+eredm2!U30</f>
        <v>0</v>
      </c>
      <c r="V31" s="108">
        <f>eredm1!V31+eredm2!V30</f>
        <v>5066</v>
      </c>
      <c r="W31" s="259">
        <v>43</v>
      </c>
    </row>
    <row r="32" spans="1:23" ht="15" customHeight="1" thickBot="1">
      <c r="A32" s="253"/>
      <c r="B32" s="114" t="s">
        <v>305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64"/>
      <c r="Q32" s="164"/>
      <c r="R32" s="164"/>
      <c r="S32" s="164"/>
      <c r="T32" s="164"/>
      <c r="U32" s="164"/>
      <c r="V32" s="164"/>
      <c r="W32" s="259"/>
    </row>
    <row r="33" spans="1:23" ht="15" customHeight="1" thickBot="1">
      <c r="A33" s="41" t="s">
        <v>306</v>
      </c>
      <c r="B33" s="254" t="s">
        <v>307</v>
      </c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151">
        <v>265</v>
      </c>
      <c r="Q33" s="152"/>
      <c r="R33" s="152"/>
      <c r="S33" s="152"/>
      <c r="T33" s="153"/>
      <c r="U33" s="64"/>
      <c r="V33" s="78">
        <v>265</v>
      </c>
      <c r="W33" s="50">
        <v>44</v>
      </c>
    </row>
    <row r="34" spans="1:23" ht="15" customHeight="1" thickBot="1">
      <c r="A34" s="41" t="s">
        <v>308</v>
      </c>
      <c r="B34" s="101" t="s">
        <v>309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51">
        <v>48</v>
      </c>
      <c r="Q34" s="152"/>
      <c r="R34" s="152"/>
      <c r="S34" s="152"/>
      <c r="T34" s="153"/>
      <c r="U34" s="64"/>
      <c r="V34" s="78">
        <v>5</v>
      </c>
      <c r="W34" s="50">
        <v>45</v>
      </c>
    </row>
    <row r="35" spans="1:23" ht="15" customHeight="1" thickBot="1">
      <c r="A35" s="40" t="s">
        <v>310</v>
      </c>
      <c r="B35" s="101" t="s">
        <v>311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9">
        <v>217</v>
      </c>
      <c r="Q35" s="109"/>
      <c r="R35" s="109"/>
      <c r="S35" s="109"/>
      <c r="T35" s="109"/>
      <c r="U35" s="64">
        <f>U33-U34</f>
        <v>0</v>
      </c>
      <c r="V35" s="64">
        <f>V33-V34</f>
        <v>260</v>
      </c>
      <c r="W35" s="50">
        <v>46</v>
      </c>
    </row>
    <row r="36" spans="1:23" ht="15" customHeight="1" thickBot="1">
      <c r="A36" s="41" t="s">
        <v>312</v>
      </c>
      <c r="B36" s="101" t="s">
        <v>315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51">
        <f>P31+P35</f>
        <v>7288</v>
      </c>
      <c r="Q36" s="152"/>
      <c r="R36" s="152"/>
      <c r="S36" s="152"/>
      <c r="T36" s="153"/>
      <c r="U36" s="64">
        <f>U31+U35</f>
        <v>0</v>
      </c>
      <c r="V36" s="64">
        <f>V31+V35</f>
        <v>5326</v>
      </c>
      <c r="W36" s="50">
        <v>47</v>
      </c>
    </row>
    <row r="37" spans="1:23" ht="15" customHeight="1" thickBot="1">
      <c r="A37" s="42" t="s">
        <v>313</v>
      </c>
      <c r="B37" s="256" t="s">
        <v>314</v>
      </c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8"/>
      <c r="P37" s="91">
        <v>1443</v>
      </c>
      <c r="Q37" s="92"/>
      <c r="R37" s="92"/>
      <c r="S37" s="92"/>
      <c r="T37" s="93"/>
      <c r="U37" s="56"/>
      <c r="V37" s="73">
        <v>1243</v>
      </c>
      <c r="W37" s="50">
        <v>48</v>
      </c>
    </row>
    <row r="38" spans="1:23" ht="15" customHeight="1" thickBot="1">
      <c r="A38" s="41" t="s">
        <v>316</v>
      </c>
      <c r="B38" s="157" t="s">
        <v>317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9"/>
      <c r="P38" s="151">
        <f>P36-P37</f>
        <v>5845</v>
      </c>
      <c r="Q38" s="152"/>
      <c r="R38" s="152"/>
      <c r="S38" s="152"/>
      <c r="T38" s="153"/>
      <c r="U38" s="64">
        <f>U36-U37</f>
        <v>0</v>
      </c>
      <c r="V38" s="64">
        <f>V36-V37</f>
        <v>4083</v>
      </c>
      <c r="W38" s="50">
        <v>49</v>
      </c>
    </row>
    <row r="39" spans="1:23" ht="15" customHeight="1">
      <c r="A39" s="183" t="s">
        <v>46</v>
      </c>
      <c r="B39" s="222" t="s">
        <v>318</v>
      </c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1"/>
      <c r="P39" s="225"/>
      <c r="Q39" s="226"/>
      <c r="R39" s="226"/>
      <c r="S39" s="226"/>
      <c r="T39" s="227"/>
      <c r="U39" s="112"/>
      <c r="V39" s="261"/>
      <c r="W39" s="260">
        <v>50</v>
      </c>
    </row>
    <row r="40" spans="1:23" ht="15" customHeight="1">
      <c r="A40" s="150"/>
      <c r="B40" s="262" t="s">
        <v>319</v>
      </c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63"/>
      <c r="P40" s="160"/>
      <c r="Q40" s="161"/>
      <c r="R40" s="161"/>
      <c r="S40" s="161"/>
      <c r="T40" s="162"/>
      <c r="U40" s="108"/>
      <c r="V40" s="166"/>
      <c r="W40" s="260"/>
    </row>
    <row r="41" spans="1:23" ht="15" customHeight="1" thickBot="1">
      <c r="A41" s="39" t="s">
        <v>47</v>
      </c>
      <c r="B41" s="95" t="s">
        <v>320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216"/>
      <c r="Q41" s="217"/>
      <c r="R41" s="217"/>
      <c r="S41" s="217"/>
      <c r="T41" s="218"/>
      <c r="U41" s="62"/>
      <c r="V41" s="76"/>
      <c r="W41" s="50">
        <v>51</v>
      </c>
    </row>
    <row r="42" spans="1:23" ht="20.25" customHeight="1" thickBot="1">
      <c r="A42" s="48" t="s">
        <v>322</v>
      </c>
      <c r="B42" s="157" t="s">
        <v>321</v>
      </c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9"/>
      <c r="P42" s="151">
        <f>P38+P39-P41</f>
        <v>5845</v>
      </c>
      <c r="Q42" s="152"/>
      <c r="R42" s="152"/>
      <c r="S42" s="152"/>
      <c r="T42" s="153"/>
      <c r="U42" s="64">
        <f>U38+U39-U41</f>
        <v>0</v>
      </c>
      <c r="V42" s="64">
        <f>V38+V39-V41</f>
        <v>4083</v>
      </c>
      <c r="W42" s="50">
        <v>52</v>
      </c>
    </row>
    <row r="43" spans="1:22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4" ht="15">
      <c r="A49" s="120" t="str">
        <f>elő!A47</f>
        <v>Kelt: Hévíz, 2010.április 14.</v>
      </c>
      <c r="B49" s="120"/>
      <c r="C49" s="120"/>
      <c r="D49" s="120"/>
      <c r="E49" s="120"/>
      <c r="F49" s="120"/>
      <c r="G49" s="120"/>
      <c r="H49" s="9"/>
      <c r="I49" s="9"/>
      <c r="J49" s="9"/>
      <c r="K49" s="9"/>
      <c r="L49" s="9"/>
      <c r="M49" s="9"/>
      <c r="N49" s="6"/>
      <c r="O49" s="6"/>
      <c r="P49" s="121" t="s">
        <v>8</v>
      </c>
      <c r="Q49" s="121"/>
      <c r="R49" s="121"/>
      <c r="S49" s="121"/>
      <c r="T49" s="121"/>
      <c r="U49" s="121"/>
      <c r="V49" s="121"/>
      <c r="W49" s="6"/>
      <c r="X49" s="6"/>
    </row>
    <row r="50" spans="9:24" ht="15.75">
      <c r="I50" s="4"/>
      <c r="J50" s="4"/>
      <c r="K50" s="117" t="s">
        <v>9</v>
      </c>
      <c r="L50" s="117"/>
      <c r="N50" s="10"/>
      <c r="O50" s="10"/>
      <c r="P50" s="120" t="s">
        <v>324</v>
      </c>
      <c r="Q50" s="120"/>
      <c r="R50" s="120"/>
      <c r="S50" s="120"/>
      <c r="T50" s="120"/>
      <c r="U50" s="120"/>
      <c r="V50" s="120"/>
      <c r="W50" s="10"/>
      <c r="X50" s="10"/>
    </row>
    <row r="51" spans="14:24" ht="14.25">
      <c r="N51" s="10"/>
      <c r="O51" s="10"/>
      <c r="P51" s="120" t="s">
        <v>325</v>
      </c>
      <c r="Q51" s="120"/>
      <c r="R51" s="120"/>
      <c r="S51" s="120"/>
      <c r="T51" s="120"/>
      <c r="U51" s="120"/>
      <c r="V51" s="120"/>
      <c r="W51" s="10"/>
      <c r="X51" s="10"/>
    </row>
  </sheetData>
  <mergeCells count="91">
    <mergeCell ref="A39:A40"/>
    <mergeCell ref="P39:T40"/>
    <mergeCell ref="U39:U40"/>
    <mergeCell ref="V39:V40"/>
    <mergeCell ref="B40:O40"/>
    <mergeCell ref="W31:W32"/>
    <mergeCell ref="W14:W15"/>
    <mergeCell ref="W39:W40"/>
    <mergeCell ref="P36:T36"/>
    <mergeCell ref="P33:T33"/>
    <mergeCell ref="V31:V32"/>
    <mergeCell ref="P26:T26"/>
    <mergeCell ref="P25:T25"/>
    <mergeCell ref="P24:T24"/>
    <mergeCell ref="P30:T30"/>
    <mergeCell ref="B37:O37"/>
    <mergeCell ref="P37:T37"/>
    <mergeCell ref="B35:O35"/>
    <mergeCell ref="P34:T34"/>
    <mergeCell ref="A31:A32"/>
    <mergeCell ref="P31:T32"/>
    <mergeCell ref="B36:O36"/>
    <mergeCell ref="U31:U32"/>
    <mergeCell ref="P35:T35"/>
    <mergeCell ref="B34:O34"/>
    <mergeCell ref="B33:O33"/>
    <mergeCell ref="B32:O32"/>
    <mergeCell ref="B31:O31"/>
    <mergeCell ref="B30:O30"/>
    <mergeCell ref="B29:O29"/>
    <mergeCell ref="B28:O28"/>
    <mergeCell ref="P29:T29"/>
    <mergeCell ref="P28:T28"/>
    <mergeCell ref="B13:O13"/>
    <mergeCell ref="B21:O21"/>
    <mergeCell ref="P21:T21"/>
    <mergeCell ref="P23:T23"/>
    <mergeCell ref="P22:T22"/>
    <mergeCell ref="B23:O23"/>
    <mergeCell ref="B22:O22"/>
    <mergeCell ref="P18:T18"/>
    <mergeCell ref="B16:O16"/>
    <mergeCell ref="B17:O17"/>
    <mergeCell ref="A49:G49"/>
    <mergeCell ref="P49:V49"/>
    <mergeCell ref="P50:V50"/>
    <mergeCell ref="P51:V51"/>
    <mergeCell ref="K50:L50"/>
    <mergeCell ref="A1:B1"/>
    <mergeCell ref="A3:B3"/>
    <mergeCell ref="A4:G4"/>
    <mergeCell ref="H4:S4"/>
    <mergeCell ref="C2:S2"/>
    <mergeCell ref="A6:V6"/>
    <mergeCell ref="A7:V7"/>
    <mergeCell ref="B14:O14"/>
    <mergeCell ref="B15:O15"/>
    <mergeCell ref="V14:V15"/>
    <mergeCell ref="P8:T8"/>
    <mergeCell ref="B8:O8"/>
    <mergeCell ref="B9:O9"/>
    <mergeCell ref="P9:T9"/>
    <mergeCell ref="P12:T12"/>
    <mergeCell ref="P41:T41"/>
    <mergeCell ref="B42:O42"/>
    <mergeCell ref="B38:O38"/>
    <mergeCell ref="P38:T38"/>
    <mergeCell ref="B39:O39"/>
    <mergeCell ref="B41:O41"/>
    <mergeCell ref="P42:T42"/>
    <mergeCell ref="B10:O10"/>
    <mergeCell ref="B11:O11"/>
    <mergeCell ref="P10:T10"/>
    <mergeCell ref="P11:T11"/>
    <mergeCell ref="P13:T13"/>
    <mergeCell ref="P16:T16"/>
    <mergeCell ref="B12:O12"/>
    <mergeCell ref="P27:T27"/>
    <mergeCell ref="B27:O27"/>
    <mergeCell ref="B26:O26"/>
    <mergeCell ref="B25:O25"/>
    <mergeCell ref="B24:O24"/>
    <mergeCell ref="B20:O20"/>
    <mergeCell ref="P20:T20"/>
    <mergeCell ref="A14:A15"/>
    <mergeCell ref="P14:T15"/>
    <mergeCell ref="U14:U15"/>
    <mergeCell ref="B19:O19"/>
    <mergeCell ref="P19:T19"/>
    <mergeCell ref="B18:O18"/>
    <mergeCell ref="P17:T17"/>
  </mergeCells>
  <printOptions horizontalCentered="1"/>
  <pageMargins left="0.5511811023622047" right="0.5905511811023623" top="0.5511811023622047" bottom="0.6692913385826772" header="0.3937007874015748" footer="0.66929133858267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52"/>
  <sheetViews>
    <sheetView tabSelected="1" workbookViewId="0" topLeftCell="A1">
      <selection activeCell="V53" sqref="V53"/>
    </sheetView>
  </sheetViews>
  <sheetFormatPr defaultColWidth="9.140625" defaultRowHeight="12.75"/>
  <cols>
    <col min="1" max="1" width="6.57421875" style="0" customWidth="1"/>
    <col min="3" max="19" width="2.7109375" style="0" customWidth="1"/>
    <col min="20" max="20" width="2.140625" style="0" customWidth="1"/>
    <col min="21" max="22" width="12.7109375" style="0" customWidth="1"/>
  </cols>
  <sheetData>
    <row r="1" spans="1:19" ht="14.25" customHeight="1">
      <c r="A1" s="88" t="s">
        <v>10</v>
      </c>
      <c r="B1" s="89"/>
      <c r="C1" s="1">
        <f>'[1]elő'!A1</f>
        <v>1</v>
      </c>
      <c r="D1" s="1">
        <f>'[1]elő'!B1</f>
        <v>1</v>
      </c>
      <c r="E1" s="1">
        <f>'[1]elő'!C1</f>
        <v>3</v>
      </c>
      <c r="F1" s="1">
        <f>'[1]elő'!D1</f>
        <v>5</v>
      </c>
      <c r="G1" s="1">
        <f>'[1]elő'!E1</f>
        <v>1</v>
      </c>
      <c r="H1" s="1">
        <f>'[1]elő'!F1</f>
        <v>2</v>
      </c>
      <c r="I1" s="1">
        <f>'[1]elő'!G1</f>
        <v>9</v>
      </c>
      <c r="J1" s="1">
        <f>'[1]elő'!H1</f>
        <v>0</v>
      </c>
      <c r="K1" s="1">
        <f>'[1]elő'!I1</f>
        <v>5</v>
      </c>
      <c r="L1" s="1">
        <f>'[1]elő'!J1</f>
        <v>5</v>
      </c>
      <c r="M1" s="1">
        <f>'[1]elő'!K1</f>
        <v>1</v>
      </c>
      <c r="N1" s="1">
        <f>'[1]elő'!L1</f>
        <v>0</v>
      </c>
      <c r="O1" s="1">
        <f>'[1]elő'!M1</f>
        <v>1</v>
      </c>
      <c r="P1" s="1">
        <f>'[1]elő'!N1</f>
        <v>1</v>
      </c>
      <c r="Q1" s="1">
        <f>'[1]elő'!O1</f>
        <v>3</v>
      </c>
      <c r="R1" s="1">
        <f>'[1]elő'!P1</f>
        <v>2</v>
      </c>
      <c r="S1" s="1">
        <f>'[1]elő'!Q1</f>
        <v>0</v>
      </c>
    </row>
    <row r="2" spans="3:19" ht="5.25" customHeight="1"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1:19" ht="14.25" customHeight="1">
      <c r="A3" s="88" t="s">
        <v>11</v>
      </c>
      <c r="B3" s="89"/>
      <c r="C3" s="1">
        <f>'[1]elő'!A4</f>
        <v>2</v>
      </c>
      <c r="D3" s="1">
        <f>'[1]elő'!B4</f>
        <v>0</v>
      </c>
      <c r="E3" s="3">
        <v>0</v>
      </c>
      <c r="F3" s="1">
        <f>'[1]elő'!D4</f>
        <v>0</v>
      </c>
      <c r="G3" s="1">
        <f>'[1]elő'!E4</f>
        <v>9</v>
      </c>
      <c r="H3" s="3">
        <v>0</v>
      </c>
      <c r="I3" s="1">
        <f>'[1]elő'!G4</f>
        <v>0</v>
      </c>
      <c r="J3" s="1">
        <f>'[1]elő'!H4</f>
        <v>6</v>
      </c>
      <c r="K3" s="1">
        <f>'[1]elő'!I4</f>
        <v>2</v>
      </c>
      <c r="L3" s="1">
        <f>'[1]elő'!J4</f>
        <v>1</v>
      </c>
      <c r="M3" s="1">
        <f>'[1]elő'!K4</f>
        <v>4</v>
      </c>
      <c r="N3" s="1">
        <f>'[1]elő'!L4</f>
        <v>7</v>
      </c>
      <c r="R3" s="1"/>
      <c r="S3" s="1"/>
    </row>
    <row r="4" spans="1:19" ht="15.75" customHeight="1">
      <c r="A4" s="90" t="s">
        <v>12</v>
      </c>
      <c r="B4" s="90"/>
      <c r="C4" s="90"/>
      <c r="D4" s="90"/>
      <c r="E4" s="90"/>
      <c r="F4" s="90"/>
      <c r="G4" s="90"/>
      <c r="H4" s="124" t="s">
        <v>366</v>
      </c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</row>
    <row r="5" ht="9" customHeight="1"/>
    <row r="6" spans="1:22" ht="21" thickBot="1">
      <c r="A6" s="119" t="s">
        <v>327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</row>
    <row r="7" spans="1:22" ht="12" customHeight="1">
      <c r="A7" s="51" t="s">
        <v>328</v>
      </c>
      <c r="B7" s="291" t="s">
        <v>15</v>
      </c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3"/>
      <c r="U7" s="21" t="s">
        <v>16</v>
      </c>
      <c r="V7" s="22" t="s">
        <v>18</v>
      </c>
    </row>
    <row r="8" spans="1:23" ht="9" customHeight="1" thickBot="1">
      <c r="A8" s="12" t="s">
        <v>20</v>
      </c>
      <c r="B8" s="294" t="s">
        <v>21</v>
      </c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6"/>
      <c r="U8" s="13" t="s">
        <v>22</v>
      </c>
      <c r="V8" s="14" t="s">
        <v>23</v>
      </c>
      <c r="W8" s="4"/>
    </row>
    <row r="9" spans="1:22" ht="15" customHeight="1">
      <c r="A9" s="183" t="s">
        <v>25</v>
      </c>
      <c r="B9" s="288" t="s">
        <v>329</v>
      </c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90"/>
      <c r="U9" s="112">
        <f>U11+U12+U13+U14+U15+U16+U17+U18+U19+U20+U21-U22-U23</f>
        <v>8294</v>
      </c>
      <c r="V9" s="112">
        <f>V11+V12+V13+V14+V15+V16+V17+V18+V19+V20+V21-V22-V23</f>
        <v>11613</v>
      </c>
    </row>
    <row r="10" spans="1:22" ht="15" customHeight="1" thickBot="1">
      <c r="A10" s="174"/>
      <c r="B10" s="264" t="s">
        <v>330</v>
      </c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6"/>
      <c r="U10" s="127"/>
      <c r="V10" s="127"/>
    </row>
    <row r="11" spans="1:22" ht="15" customHeight="1">
      <c r="A11" s="37" t="s">
        <v>26</v>
      </c>
      <c r="B11" s="267" t="s">
        <v>331</v>
      </c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69">
        <v>7288</v>
      </c>
      <c r="V11" s="69">
        <v>5326</v>
      </c>
    </row>
    <row r="12" spans="1:22" ht="15" customHeight="1">
      <c r="A12" s="33" t="s">
        <v>27</v>
      </c>
      <c r="B12" s="268" t="s">
        <v>332</v>
      </c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72">
        <v>10685</v>
      </c>
      <c r="V12" s="72">
        <v>15518</v>
      </c>
    </row>
    <row r="13" spans="1:22" ht="15" customHeight="1">
      <c r="A13" s="33" t="s">
        <v>28</v>
      </c>
      <c r="B13" s="268" t="s">
        <v>333</v>
      </c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72"/>
      <c r="V13" s="72"/>
    </row>
    <row r="14" spans="1:22" ht="15" customHeight="1">
      <c r="A14" s="33" t="s">
        <v>29</v>
      </c>
      <c r="B14" s="268" t="s">
        <v>334</v>
      </c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72">
        <v>440</v>
      </c>
      <c r="V14" s="72">
        <v>-9500</v>
      </c>
    </row>
    <row r="15" spans="1:22" ht="15" customHeight="1">
      <c r="A15" s="33" t="s">
        <v>30</v>
      </c>
      <c r="B15" s="268" t="s">
        <v>335</v>
      </c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72"/>
      <c r="V15" s="72"/>
    </row>
    <row r="16" spans="1:22" ht="15" customHeight="1">
      <c r="A16" s="33" t="s">
        <v>31</v>
      </c>
      <c r="B16" s="268" t="s">
        <v>336</v>
      </c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72">
        <v>-8620</v>
      </c>
      <c r="V16" s="72">
        <v>4855</v>
      </c>
    </row>
    <row r="17" spans="1:22" ht="15" customHeight="1">
      <c r="A17" s="33" t="s">
        <v>32</v>
      </c>
      <c r="B17" s="268" t="s">
        <v>337</v>
      </c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72">
        <v>-2363</v>
      </c>
      <c r="V17" s="72">
        <v>-1446</v>
      </c>
    </row>
    <row r="18" spans="1:22" ht="15" customHeight="1">
      <c r="A18" s="33" t="s">
        <v>33</v>
      </c>
      <c r="B18" s="268" t="s">
        <v>338</v>
      </c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72">
        <v>1200</v>
      </c>
      <c r="V18" s="72">
        <v>5844</v>
      </c>
    </row>
    <row r="19" spans="1:22" ht="15" customHeight="1">
      <c r="A19" s="33" t="s">
        <v>34</v>
      </c>
      <c r="B19" s="268" t="s">
        <v>339</v>
      </c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72">
        <v>-925</v>
      </c>
      <c r="V19" s="72">
        <v>-885</v>
      </c>
    </row>
    <row r="20" spans="1:22" ht="15" customHeight="1">
      <c r="A20" s="33" t="s">
        <v>35</v>
      </c>
      <c r="B20" s="268" t="s">
        <v>364</v>
      </c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72">
        <v>2163</v>
      </c>
      <c r="V20" s="72">
        <v>-2345</v>
      </c>
    </row>
    <row r="21" spans="1:22" ht="15" customHeight="1">
      <c r="A21" s="33" t="s">
        <v>36</v>
      </c>
      <c r="B21" s="268" t="s">
        <v>340</v>
      </c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72">
        <v>-131</v>
      </c>
      <c r="V21" s="72">
        <v>-4511</v>
      </c>
    </row>
    <row r="22" spans="1:24" ht="15" customHeight="1">
      <c r="A22" s="33" t="s">
        <v>37</v>
      </c>
      <c r="B22" s="268" t="s">
        <v>341</v>
      </c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72">
        <v>1443</v>
      </c>
      <c r="V22" s="72">
        <v>1243</v>
      </c>
      <c r="W22" s="7"/>
      <c r="X22" s="7"/>
    </row>
    <row r="23" spans="1:24" ht="15" customHeight="1" thickBot="1">
      <c r="A23" s="28" t="s">
        <v>38</v>
      </c>
      <c r="B23" s="269" t="s">
        <v>342</v>
      </c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68"/>
      <c r="V23" s="68"/>
      <c r="W23" s="5"/>
      <c r="X23" s="5"/>
    </row>
    <row r="24" spans="1:24" ht="15" customHeight="1">
      <c r="A24" s="183" t="s">
        <v>39</v>
      </c>
      <c r="B24" s="297" t="s">
        <v>343</v>
      </c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112">
        <f>-U26+U27+U28</f>
        <v>-5782</v>
      </c>
      <c r="V24" s="112">
        <f>-V26+V27+V28</f>
        <v>-120055</v>
      </c>
      <c r="W24" s="5"/>
      <c r="X24" s="5"/>
    </row>
    <row r="25" spans="1:24" ht="15" customHeight="1" thickBot="1">
      <c r="A25" s="174"/>
      <c r="B25" s="264" t="s">
        <v>344</v>
      </c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6"/>
      <c r="U25" s="127"/>
      <c r="V25" s="127"/>
      <c r="W25" s="5"/>
      <c r="X25" s="5"/>
    </row>
    <row r="26" spans="1:24" ht="15" customHeight="1">
      <c r="A26" s="37" t="s">
        <v>40</v>
      </c>
      <c r="B26" s="267" t="s">
        <v>345</v>
      </c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65">
        <v>5782</v>
      </c>
      <c r="V26" s="69">
        <v>120055</v>
      </c>
      <c r="W26" s="7"/>
      <c r="X26" s="7"/>
    </row>
    <row r="27" spans="1:24" ht="15" customHeight="1">
      <c r="A27" s="33" t="s">
        <v>41</v>
      </c>
      <c r="B27" s="268" t="s">
        <v>346</v>
      </c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61"/>
      <c r="V27" s="72"/>
      <c r="W27" s="8"/>
      <c r="X27" s="8"/>
    </row>
    <row r="28" spans="1:22" ht="15" customHeight="1" thickBot="1">
      <c r="A28" s="28" t="s">
        <v>42</v>
      </c>
      <c r="B28" s="269" t="s">
        <v>347</v>
      </c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54"/>
      <c r="V28" s="68"/>
    </row>
    <row r="29" spans="1:22" ht="15" customHeight="1">
      <c r="A29" s="183" t="s">
        <v>43</v>
      </c>
      <c r="B29" s="299" t="s">
        <v>348</v>
      </c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112">
        <f>U31+U32+U34+U35+U37-U38-U39-U40-U41-U42+U43</f>
        <v>-1055</v>
      </c>
      <c r="V29" s="112">
        <f>V31+V32+V34+V35+V37-V38-V39-V40-V41-V42+V43</f>
        <v>103948</v>
      </c>
    </row>
    <row r="30" spans="1:22" ht="15" customHeight="1" thickBot="1">
      <c r="A30" s="174"/>
      <c r="B30" s="300" t="s">
        <v>349</v>
      </c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2"/>
      <c r="U30" s="127"/>
      <c r="V30" s="127"/>
    </row>
    <row r="31" spans="1:22" ht="15" customHeight="1">
      <c r="A31" s="37" t="s">
        <v>44</v>
      </c>
      <c r="B31" s="267" t="s">
        <v>350</v>
      </c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65"/>
      <c r="V31" s="69"/>
    </row>
    <row r="32" spans="1:22" ht="15" customHeight="1">
      <c r="A32" s="149" t="s">
        <v>45</v>
      </c>
      <c r="B32" s="269" t="s">
        <v>351</v>
      </c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164"/>
      <c r="V32" s="165"/>
    </row>
    <row r="33" spans="1:22" ht="15" customHeight="1">
      <c r="A33" s="150"/>
      <c r="B33" s="273" t="s">
        <v>352</v>
      </c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5"/>
      <c r="U33" s="108"/>
      <c r="V33" s="166"/>
    </row>
    <row r="34" spans="1:22" ht="15" customHeight="1">
      <c r="A34" s="33" t="s">
        <v>46</v>
      </c>
      <c r="B34" s="268" t="s">
        <v>353</v>
      </c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61"/>
      <c r="V34" s="72">
        <v>103953</v>
      </c>
    </row>
    <row r="35" spans="1:22" ht="15" customHeight="1">
      <c r="A35" s="298" t="s">
        <v>47</v>
      </c>
      <c r="B35" s="269" t="s">
        <v>354</v>
      </c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115"/>
      <c r="V35" s="303"/>
    </row>
    <row r="36" spans="1:22" ht="15" customHeight="1">
      <c r="A36" s="298"/>
      <c r="B36" s="267" t="s">
        <v>355</v>
      </c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115"/>
      <c r="V36" s="303"/>
    </row>
    <row r="37" spans="1:22" ht="15" customHeight="1">
      <c r="A37" s="33" t="s">
        <v>48</v>
      </c>
      <c r="B37" s="282" t="s">
        <v>356</v>
      </c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4"/>
      <c r="U37" s="61"/>
      <c r="V37" s="72"/>
    </row>
    <row r="38" spans="1:22" ht="15" customHeight="1">
      <c r="A38" s="33" t="s">
        <v>49</v>
      </c>
      <c r="B38" s="285" t="s">
        <v>357</v>
      </c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7"/>
      <c r="U38" s="61"/>
      <c r="V38" s="72"/>
    </row>
    <row r="39" spans="1:22" ht="15" customHeight="1">
      <c r="A39" s="33" t="s">
        <v>50</v>
      </c>
      <c r="B39" s="279" t="s">
        <v>358</v>
      </c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1"/>
      <c r="U39" s="61"/>
      <c r="V39" s="72"/>
    </row>
    <row r="40" spans="1:22" ht="15" customHeight="1">
      <c r="A40" s="33" t="s">
        <v>88</v>
      </c>
      <c r="B40" s="279" t="s">
        <v>359</v>
      </c>
      <c r="C40" s="280"/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1"/>
      <c r="U40" s="80">
        <v>1007</v>
      </c>
      <c r="V40" s="81">
        <v>0</v>
      </c>
    </row>
    <row r="41" spans="1:22" ht="15" customHeight="1">
      <c r="A41" s="37" t="s">
        <v>89</v>
      </c>
      <c r="B41" s="279" t="s">
        <v>360</v>
      </c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280"/>
      <c r="T41" s="281"/>
      <c r="U41" s="82"/>
      <c r="V41" s="69"/>
    </row>
    <row r="42" spans="1:22" ht="15" customHeight="1">
      <c r="A42" s="52" t="s">
        <v>90</v>
      </c>
      <c r="B42" s="279" t="s">
        <v>361</v>
      </c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1"/>
      <c r="U42" s="83">
        <v>48</v>
      </c>
      <c r="V42" s="84">
        <v>5</v>
      </c>
    </row>
    <row r="43" spans="1:22" ht="15" customHeight="1">
      <c r="A43" s="304" t="s">
        <v>91</v>
      </c>
      <c r="B43" s="310" t="s">
        <v>362</v>
      </c>
      <c r="C43" s="311"/>
      <c r="D43" s="311"/>
      <c r="E43" s="311"/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11"/>
      <c r="R43" s="311"/>
      <c r="S43" s="311"/>
      <c r="T43" s="312"/>
      <c r="U43" s="306"/>
      <c r="V43" s="308"/>
    </row>
    <row r="44" spans="1:22" ht="15" customHeight="1" thickBot="1">
      <c r="A44" s="305"/>
      <c r="B44" s="276" t="s">
        <v>365</v>
      </c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8"/>
      <c r="U44" s="307"/>
      <c r="V44" s="309"/>
    </row>
    <row r="45" spans="1:22" ht="15.75" customHeight="1" thickBot="1">
      <c r="A45" s="53" t="s">
        <v>92</v>
      </c>
      <c r="B45" s="270" t="s">
        <v>363</v>
      </c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2"/>
      <c r="U45" s="24">
        <f>U9+U24+U29</f>
        <v>1457</v>
      </c>
      <c r="V45" s="24">
        <f>V9+V24+V29</f>
        <v>-4494</v>
      </c>
    </row>
    <row r="46" spans="1:22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12.75">
      <c r="A48" s="23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4" ht="15">
      <c r="A50" s="120" t="str">
        <f>elő!A47</f>
        <v>Kelt: Hévíz, 2010.április 14.</v>
      </c>
      <c r="B50" s="120"/>
      <c r="C50" s="120"/>
      <c r="D50" s="120"/>
      <c r="E50" s="120"/>
      <c r="F50" s="120"/>
      <c r="G50" s="120"/>
      <c r="H50" s="9"/>
      <c r="I50" s="9"/>
      <c r="J50" s="9"/>
      <c r="K50" s="9"/>
      <c r="L50" s="9"/>
      <c r="M50" s="9"/>
      <c r="N50" s="6"/>
      <c r="O50" s="6"/>
      <c r="P50" s="121" t="s">
        <v>8</v>
      </c>
      <c r="Q50" s="121"/>
      <c r="R50" s="121"/>
      <c r="S50" s="121"/>
      <c r="T50" s="121"/>
      <c r="U50" s="121"/>
      <c r="V50" s="121"/>
      <c r="W50" s="6"/>
      <c r="X50" s="6"/>
    </row>
    <row r="51" spans="9:24" ht="15.75">
      <c r="I51" s="4"/>
      <c r="J51" s="4"/>
      <c r="K51" s="117" t="s">
        <v>9</v>
      </c>
      <c r="L51" s="117"/>
      <c r="N51" s="10"/>
      <c r="O51" s="10"/>
      <c r="P51" s="120" t="s">
        <v>324</v>
      </c>
      <c r="Q51" s="120"/>
      <c r="R51" s="120"/>
      <c r="S51" s="120"/>
      <c r="T51" s="120"/>
      <c r="U51" s="120"/>
      <c r="V51" s="120"/>
      <c r="W51" s="10"/>
      <c r="X51" s="10"/>
    </row>
    <row r="52" spans="14:24" ht="14.25">
      <c r="N52" s="10"/>
      <c r="O52" s="10"/>
      <c r="P52" s="120" t="s">
        <v>325</v>
      </c>
      <c r="Q52" s="120"/>
      <c r="R52" s="120"/>
      <c r="S52" s="120"/>
      <c r="T52" s="120"/>
      <c r="U52" s="120"/>
      <c r="V52" s="120"/>
      <c r="W52" s="10"/>
      <c r="X52" s="10"/>
    </row>
  </sheetData>
  <mergeCells count="68">
    <mergeCell ref="U35:U36"/>
    <mergeCell ref="V35:V36"/>
    <mergeCell ref="A43:A44"/>
    <mergeCell ref="U43:U44"/>
    <mergeCell ref="V43:V44"/>
    <mergeCell ref="B39:T39"/>
    <mergeCell ref="B40:T40"/>
    <mergeCell ref="B43:T43"/>
    <mergeCell ref="B28:T28"/>
    <mergeCell ref="A35:A36"/>
    <mergeCell ref="B32:T32"/>
    <mergeCell ref="B31:T31"/>
    <mergeCell ref="B29:T29"/>
    <mergeCell ref="A29:A30"/>
    <mergeCell ref="B30:T30"/>
    <mergeCell ref="B35:T35"/>
    <mergeCell ref="B34:T34"/>
    <mergeCell ref="U29:U30"/>
    <mergeCell ref="V29:V30"/>
    <mergeCell ref="A6:V6"/>
    <mergeCell ref="B9:T9"/>
    <mergeCell ref="B7:T7"/>
    <mergeCell ref="B8:T8"/>
    <mergeCell ref="B13:T13"/>
    <mergeCell ref="B27:T27"/>
    <mergeCell ref="B26:T26"/>
    <mergeCell ref="B24:T24"/>
    <mergeCell ref="U32:U33"/>
    <mergeCell ref="V32:V33"/>
    <mergeCell ref="A32:A33"/>
    <mergeCell ref="B12:T12"/>
    <mergeCell ref="B19:T19"/>
    <mergeCell ref="B18:T18"/>
    <mergeCell ref="B17:T17"/>
    <mergeCell ref="B16:T16"/>
    <mergeCell ref="B15:T15"/>
    <mergeCell ref="B14:T14"/>
    <mergeCell ref="A50:G50"/>
    <mergeCell ref="P50:V50"/>
    <mergeCell ref="P51:V51"/>
    <mergeCell ref="P52:V52"/>
    <mergeCell ref="K51:L51"/>
    <mergeCell ref="A1:B1"/>
    <mergeCell ref="A3:B3"/>
    <mergeCell ref="A4:G4"/>
    <mergeCell ref="H4:S4"/>
    <mergeCell ref="C2:S2"/>
    <mergeCell ref="B45:T45"/>
    <mergeCell ref="B33:T33"/>
    <mergeCell ref="B44:T44"/>
    <mergeCell ref="B41:T41"/>
    <mergeCell ref="B42:T42"/>
    <mergeCell ref="B37:T37"/>
    <mergeCell ref="B36:T36"/>
    <mergeCell ref="B38:T38"/>
    <mergeCell ref="A9:A10"/>
    <mergeCell ref="B10:T10"/>
    <mergeCell ref="A24:A25"/>
    <mergeCell ref="B25:T25"/>
    <mergeCell ref="B11:T11"/>
    <mergeCell ref="B22:T22"/>
    <mergeCell ref="B21:T21"/>
    <mergeCell ref="B20:T20"/>
    <mergeCell ref="B23:T23"/>
    <mergeCell ref="U9:U10"/>
    <mergeCell ref="V9:V10"/>
    <mergeCell ref="U24:U25"/>
    <mergeCell ref="V24:V25"/>
  </mergeCells>
  <printOptions horizontalCentered="1"/>
  <pageMargins left="0.5511811023622047" right="0.5905511811023623" top="0.5511811023622047" bottom="0.6692913385826772" header="0.3937007874015748" footer="0.66929133858267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</dc:creator>
  <cp:keywords/>
  <dc:description/>
  <cp:lastModifiedBy>Németh József</cp:lastModifiedBy>
  <cp:lastPrinted>2010-04-01T05:45:43Z</cp:lastPrinted>
  <dcterms:created xsi:type="dcterms:W3CDTF">2005-03-19T04:36:18Z</dcterms:created>
  <dcterms:modified xsi:type="dcterms:W3CDTF">2010-04-13T13:42:32Z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-391277992</vt:i4>
  </property>
  <property fmtid="{D5CDD505-2E9C-101B-9397-08002B2CF9AE}" pid="4" name="_EmailSubje">
    <vt:lpwstr/>
  </property>
  <property fmtid="{D5CDD505-2E9C-101B-9397-08002B2CF9AE}" pid="5" name="_AuthorEma">
    <vt:lpwstr>nemeth@aquamarin.axelero.net</vt:lpwstr>
  </property>
  <property fmtid="{D5CDD505-2E9C-101B-9397-08002B2CF9AE}" pid="6" name="_AuthorEmailDisplayNa">
    <vt:lpwstr>Németh József</vt:lpwstr>
  </property>
</Properties>
</file>