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7" activeTab="18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2-1" sheetId="9" r:id="rId9"/>
    <sheet name="T-II-2-2" sheetId="10" r:id="rId10"/>
    <sheet name="T-II-3-1" sheetId="11" r:id="rId11"/>
    <sheet name="T-II-3-2" sheetId="12" r:id="rId12"/>
    <sheet name="T-II-4-1" sheetId="13" r:id="rId13"/>
    <sheet name="T-II-4-2" sheetId="14" r:id="rId14"/>
    <sheet name="T-II-5-1" sheetId="15" r:id="rId15"/>
    <sheet name="T-II-5-2" sheetId="16" r:id="rId16"/>
    <sheet name="T-II-6-1" sheetId="17" r:id="rId17"/>
    <sheet name="T-II-6-2" sheetId="18" r:id="rId18"/>
    <sheet name="T-III." sheetId="19" r:id="rId19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4">'T-I-5'!$6:$7</definedName>
    <definedName name="_xlnm.Print_Titles" localSheetId="14">'T-II-5-1'!$9:$10</definedName>
    <definedName name="_xlnm.Print_Titles" localSheetId="15">'T-II-5-2'!$9:$10</definedName>
    <definedName name="_xlnm.Print_Titles" localSheetId="18">'T-III.'!$6:$7</definedName>
  </definedNames>
  <calcPr fullCalcOnLoad="1"/>
</workbook>
</file>

<file path=xl/sharedStrings.xml><?xml version="1.0" encoding="utf-8"?>
<sst xmlns="http://schemas.openxmlformats.org/spreadsheetml/2006/main" count="1037" uniqueCount="430">
  <si>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</si>
  <si>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</si>
  <si>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</si>
  <si>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</si>
  <si>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</si>
  <si>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</si>
  <si>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</si>
  <si>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</si>
  <si>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</si>
  <si>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</si>
  <si>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</si>
  <si>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</si>
  <si>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</si>
  <si>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</si>
  <si>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</si>
  <si>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</si>
  <si>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</si>
  <si>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</si>
  <si>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</si>
  <si>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</si>
  <si>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</si>
  <si>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</si>
  <si>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</si>
  <si>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</si>
  <si>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</si>
  <si>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</si>
  <si>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</si>
  <si>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</si>
  <si>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Intézményfinanszírozás összesen:</t>
  </si>
  <si>
    <t>Teréz Anya Szociális Integrált Intézmény</t>
  </si>
  <si>
    <t>T/II/5/1. számú táblázat</t>
  </si>
  <si>
    <t>T/II/5/2. számú táblázat</t>
  </si>
  <si>
    <t>Pályázati alap</t>
  </si>
  <si>
    <t>Felhalmozási kiadás össz.</t>
  </si>
  <si>
    <t>Támogatás értékű működési bevétel</t>
  </si>
  <si>
    <t>Prémium évek program miatti támogatás</t>
  </si>
  <si>
    <t>Felhalmozási célú kiadás</t>
  </si>
  <si>
    <t>Testületi hatáskörben felhasználható</t>
  </si>
  <si>
    <t>Felhalmozási célú kiadás össz.</t>
  </si>
  <si>
    <t xml:space="preserve">T/I/4. számú táblázat      </t>
  </si>
  <si>
    <t>Fők.szla.</t>
  </si>
  <si>
    <t>Hévíz gyógyhely városközpont rehabilitációja (tartalék alap)</t>
  </si>
  <si>
    <t>Üdülőhelyi feladatok kieg.támogatása</t>
  </si>
  <si>
    <t>KGO/46-41/2010. ikt.sz.</t>
  </si>
  <si>
    <t>2010.évi egyszeri kereset-kiegészítés (március)</t>
  </si>
  <si>
    <t>Intézményi működési bevétel (biztosító kártérítése)</t>
  </si>
  <si>
    <t>Működési bevétel összesen</t>
  </si>
  <si>
    <t>Támogatás értékű felhalmozási bevétel</t>
  </si>
  <si>
    <t>Nyugat-dunántúli Regionális Fejlesztési Tanács</t>
  </si>
  <si>
    <t>VFO/220-12/2010.ikt.sz.</t>
  </si>
  <si>
    <t>Igazságügyi és Rendészeti Minisztérium</t>
  </si>
  <si>
    <t>SZO/3-71/2010. ikt.sz.</t>
  </si>
  <si>
    <t>Zala Megyei Önkormányzat</t>
  </si>
  <si>
    <t>Szociális és Munkaügyi Minisztérium</t>
  </si>
  <si>
    <t>Támogatás értékű működési bevétel összesen</t>
  </si>
  <si>
    <t>Pénzforgalom nélküli bevétel</t>
  </si>
  <si>
    <t>Mindösszesen</t>
  </si>
  <si>
    <t>KGO/72-12/2010.ikt.sz.</t>
  </si>
  <si>
    <t>Központosított állami támogatás Prémium évek program miatt II.</t>
  </si>
  <si>
    <t>KGO/46-41/2010.ikt.sz.</t>
  </si>
  <si>
    <t>Brunszvik Teréz Napközi Otthonos Óvoda bölcsöde kialakítása</t>
  </si>
  <si>
    <t>Brunszvik Teréz Napközi Otthonos Óvoda bölcsöde kialakítása ÁFA</t>
  </si>
  <si>
    <t>Hévíz gyógyhely rekonstrukció városközpont rehabilitáció I. ütem</t>
  </si>
  <si>
    <t>Személyi juttatás</t>
  </si>
  <si>
    <t>5 fő településőr személyi kiadása 9 hónapra</t>
  </si>
  <si>
    <t>SZO/3-71/2010.ikt.sz.</t>
  </si>
  <si>
    <t>Személyi juttatás összesen</t>
  </si>
  <si>
    <t>Munkaadót terhelő járulék</t>
  </si>
  <si>
    <t>5 fő településőr munkaadót terhelő járuléka</t>
  </si>
  <si>
    <t>Országgyűlési képviselőválasztás (26% TB + 1% munkaerőpiaci járulék</t>
  </si>
  <si>
    <t>5 fő településőr dologi kiadása</t>
  </si>
  <si>
    <t>Országgyűlési képviselőválasztás dologi kiadása</t>
  </si>
  <si>
    <t>Dologi kiadás összesen</t>
  </si>
  <si>
    <t>Hévíz Turizmus Marketing Egyesület</t>
  </si>
  <si>
    <t>Általános tartalék összesen</t>
  </si>
  <si>
    <t>TASZII önk-i saját erő működésre</t>
  </si>
  <si>
    <t>GAMESZ önk-i saját erő működésre</t>
  </si>
  <si>
    <t>Intézményfinanszírozás össz.</t>
  </si>
  <si>
    <t>Országgyűlési képviselőválasztás szem.jutt.</t>
  </si>
  <si>
    <t>ÁHT-n kívüli működési c. pe. átad.</t>
  </si>
  <si>
    <t>Petőfi utcai járda építése</t>
  </si>
  <si>
    <t>63/2010.(III.30.) KT.hat.</t>
  </si>
  <si>
    <t>Petőfi utcai járda építése  ÁFA</t>
  </si>
  <si>
    <t>Brunszvik Teréz Napközi Otthonos Óvoda Egregyi úti épület felújítása</t>
  </si>
  <si>
    <t>Illyés Gyula Ált.Iskola főépület és tornaterem összekötő folyosó</t>
  </si>
  <si>
    <t>Illyés Gyula Ált.Iskola főépület és tornaterem összekötő folyosó ÁFA</t>
  </si>
  <si>
    <t>57/2010.(III.30.) KT.hat.</t>
  </si>
  <si>
    <t>Hévíz gyógyhely városközpont rehabilitációja I. ütem</t>
  </si>
  <si>
    <t>Felhalmozási kiadás összesen:</t>
  </si>
  <si>
    <t>93/2010.(V.18.) KT.hat.</t>
  </si>
  <si>
    <t>Hévíz gyógyhely városközpont rehabilitációja  (tartalékalap)</t>
  </si>
  <si>
    <t>Hévíz gyógyhely városközpont rehabilitációja  I. ütem</t>
  </si>
  <si>
    <t>Hévíz gyógyhely városközpont rehabilitációja  I. ütem  ÁFA</t>
  </si>
  <si>
    <t>87/2010.(IV.27.) KT.hat.</t>
  </si>
  <si>
    <t>Hévíz gyógyhely városközpont rehabilitáció (tartalékalap)</t>
  </si>
  <si>
    <t>Hévíz gyógyhely városközpont rehab. I.ütem (S-THERM 968 Kft. tervdokum.)</t>
  </si>
  <si>
    <t>Hévíz gyógyhely városközpont rehab. I.ütem (S-THERM 968 Kft. terv.) ÁFA</t>
  </si>
  <si>
    <t>KGO/144-17/2010.ikt.sz.</t>
  </si>
  <si>
    <t>Árpád-kori templom és római kori villa állagmegóvása</t>
  </si>
  <si>
    <t>Árpád-kori templom és római kori villa állagmegóvása  ÁFA</t>
  </si>
  <si>
    <t>Árpád-kori templom állagának megóvása</t>
  </si>
  <si>
    <t>Árpád-kori templom állag.megóv. ÁFA</t>
  </si>
  <si>
    <t xml:space="preserve">Római kori villa állagmegóvása  </t>
  </si>
  <si>
    <t>Római kori villa állagmegóvása  ÁFA</t>
  </si>
  <si>
    <t>ÁHT-n kívüli felhalm.pénzeszköz átadás</t>
  </si>
  <si>
    <t>E.on közműfejlesztési hozzájárulás beruházásra (Martinovics u.)</t>
  </si>
  <si>
    <t>Brunszvik Teréz Napközi Otthonos Óvoda Egregyi úti épület felúj. ÁFA</t>
  </si>
  <si>
    <t>GAMESZ</t>
  </si>
  <si>
    <t>Bevételi</t>
  </si>
  <si>
    <t>előirányzat módosítás</t>
  </si>
  <si>
    <t xml:space="preserve"> Intézményfinanszírozás</t>
  </si>
  <si>
    <t>Önkorm-i saját erő működésre</t>
  </si>
  <si>
    <t xml:space="preserve"> Intézményfinanszírozás össz.</t>
  </si>
  <si>
    <t xml:space="preserve"> Egyenleg</t>
  </si>
  <si>
    <t>Alapilletmények (közcélúak)</t>
  </si>
  <si>
    <t>Étkezési hozzájár. (közcélúak)</t>
  </si>
  <si>
    <t>100/2010.(V.25.) KT.</t>
  </si>
  <si>
    <t>Jutalomkeret</t>
  </si>
  <si>
    <t>26% TB járulék (közcélúak)</t>
  </si>
  <si>
    <t>1% munkaerőpiaci járulék (közc.)</t>
  </si>
  <si>
    <t>Jutalomkeretet terhelő 26% TB</t>
  </si>
  <si>
    <t>Munkaadót terhelő jár.összesen</t>
  </si>
  <si>
    <t>T/II/1/2. számú táblázat</t>
  </si>
  <si>
    <t>T/II/1/1. számú táblázat</t>
  </si>
  <si>
    <t>BIBÓ AGSZ</t>
  </si>
  <si>
    <t>T/II/2/1. számú táblázat</t>
  </si>
  <si>
    <t>T/II/2/2. számú táblázat</t>
  </si>
  <si>
    <t>Jutalomkeret 2010. év</t>
  </si>
  <si>
    <t>Jutalomkeret terhelő 1% m.erőpiaci</t>
  </si>
  <si>
    <t>T/II/3/1. számú táblázat</t>
  </si>
  <si>
    <t>Támogatás ért.műk.célú pe.átv.</t>
  </si>
  <si>
    <t>KGO/144-12/2010.ikt.</t>
  </si>
  <si>
    <t>Nemzeti Utánpótlás-nev.és Szolg.i.</t>
  </si>
  <si>
    <t>T/II/3/2. számú táblázat</t>
  </si>
  <si>
    <t>Brunszvik Teréz Napközi Otthonos Óvoda</t>
  </si>
  <si>
    <t>T/II/4/1. számú táblázat</t>
  </si>
  <si>
    <t>T/II/4/2. számú táblázat</t>
  </si>
  <si>
    <t>Támogatásért.műk.célú pénzeszköz átvétel</t>
  </si>
  <si>
    <t>KGO/144-11/2010. ikt.sz.</t>
  </si>
  <si>
    <t>Munkaügyi Központ támogatása</t>
  </si>
  <si>
    <t>Önkorm.saját erő műk. (közcélú)</t>
  </si>
  <si>
    <t>100/2010.(V.25.) KT. hat.</t>
  </si>
  <si>
    <t>Önkorm.saját erő működésre</t>
  </si>
  <si>
    <t>Alapilletmények</t>
  </si>
  <si>
    <t>Étkezési hozzájárulás (közcélúak)</t>
  </si>
  <si>
    <t xml:space="preserve">Személyi juttatás </t>
  </si>
  <si>
    <t>26 % TB járulék</t>
  </si>
  <si>
    <t>26 % TB járulék (közcélúak)</t>
  </si>
  <si>
    <t>1 % munkaerőpiaci járulék</t>
  </si>
  <si>
    <t>1 % munkaerőpiaci járulék (közc.)</t>
  </si>
  <si>
    <t>26% TB (Idősek bentlakásos kieg.)</t>
  </si>
  <si>
    <t>Jutalomkeretet terh. 26% TB.járul.</t>
  </si>
  <si>
    <t>Jutalomkeretet terh. 1% m.erőpiaci</t>
  </si>
  <si>
    <t>Munkaadót terhelő jár.össz.</t>
  </si>
  <si>
    <t>Személyi juttatás összesen:</t>
  </si>
  <si>
    <t>Festetics György Művelődési Központ</t>
  </si>
  <si>
    <t>T/II/6/1. számú táblázat</t>
  </si>
  <si>
    <t>112/2010.(V.28.) KT. hat.</t>
  </si>
  <si>
    <t>T/II/6/2. számú táblázat</t>
  </si>
  <si>
    <t>Városi pedagógusnap megrendez.</t>
  </si>
  <si>
    <t>Önkorm-i saját erő működésre, biztosító kártérítése</t>
  </si>
  <si>
    <t>17/2010.(V.13.) ÖM.rend.</t>
  </si>
  <si>
    <t>Illyés Gyula Általános Iskola</t>
  </si>
  <si>
    <t>3/2010.(II.9.)rend.23.§ (1)bek.</t>
  </si>
  <si>
    <t>Polgármesteri hatáskörben felhasználva</t>
  </si>
  <si>
    <t>ÁHT-n kívüli működési célú pénzeszköz átadás</t>
  </si>
  <si>
    <t>Alapítványok támogatása</t>
  </si>
  <si>
    <t>70/2010.(IV.27.) KT. hat.</t>
  </si>
  <si>
    <t>43/2010.(III.30.) KT. hat.</t>
  </si>
  <si>
    <t>Újkori Középiskolai Helikoni Ünnepségek Alapítvány támogatása</t>
  </si>
  <si>
    <t>96/2010.(V.25.) KT. hat.</t>
  </si>
  <si>
    <t>Bibó Gimnáziumért Alapítvány támogatása</t>
  </si>
  <si>
    <t>KGO/11/2010.,KGO//86/2010.,KGO/198/2010.,KGO/140/2010.,KGO/163/2010.,   KGO/187/2010., KGO/188/2010.</t>
  </si>
  <si>
    <t>Egyesületek, egyéb szervezetek támogatása</t>
  </si>
  <si>
    <t>Hévíz és Térsége Kamarai Tagok Kulturális Alapítványa támogatása</t>
  </si>
  <si>
    <t>ÁHT-n kívüli működési célú pénzeszk.átadás össz</t>
  </si>
  <si>
    <t>KGO/209/2010. ikt.sz.</t>
  </si>
  <si>
    <t>Illyés Gyula Ált.Iskola (szülői mk.)</t>
  </si>
  <si>
    <t>Önk-i kinevezett dolgozók juttatása</t>
  </si>
  <si>
    <t>Festetics György Műv.Központ műk.célú pe. (pedagógusnap)</t>
  </si>
  <si>
    <t>Illyés Gyula Általános Iskoláért Alapítvány</t>
  </si>
  <si>
    <t>52/2010.(III.30.) KT. hat.</t>
  </si>
  <si>
    <t>Pályázati Alap</t>
  </si>
  <si>
    <t>Támogatás értékű felh.célú pénzeszköz átadás</t>
  </si>
  <si>
    <t>Hévízi Kistérség Önkormányzatainak Többcélú Társulása</t>
  </si>
  <si>
    <t>Brunszik Teréz N.O.Óvoda bölcsöde kialakítása</t>
  </si>
  <si>
    <t>Polgármester jutalomkerete</t>
  </si>
  <si>
    <t>Köztisztviselők, közalkalmazottak, munkavállalók jutalomkerete</t>
  </si>
  <si>
    <t>Polgármesteri jutalomkeretet terhelő 26% TB járulék</t>
  </si>
  <si>
    <t>Polgármesteri jutalomkeretet terhelő 1 % munkaerőpiaci járulék</t>
  </si>
  <si>
    <t>Köztisztviselők, közalkalmazottak, munkavállalók jutalomkerete 26 % TB</t>
  </si>
  <si>
    <t>Köztisztviselők, közalkalmazottak, munkaváll. jut. 1 % munkaerőpiaci jár.</t>
  </si>
  <si>
    <t>Munkaadót terhelő járulék összesen</t>
  </si>
  <si>
    <t>Bibó AGSZ önk-i saját erő működésre</t>
  </si>
  <si>
    <t>Illyés Gy. Ált. Iskola önk-i saját erő működésre</t>
  </si>
  <si>
    <t>Brunszvik T.N.O.Óvoda önk-i saját erő működésre</t>
  </si>
  <si>
    <t>Festetics György Művelődési Központ önk-i saját erő működésre</t>
  </si>
  <si>
    <t>Intézményfinanszírozás összesen</t>
  </si>
  <si>
    <t>17/2010.(V.13.) ÖM. rendelet</t>
  </si>
  <si>
    <t>Hévíz gyógyhely városközpont rehabilitáció I. ütem</t>
  </si>
  <si>
    <t>Hévíz gyógyhely városközpont rehabilitáció I. ütem  ÁFA</t>
  </si>
  <si>
    <t>SZO/113/2010. ikt. sz.</t>
  </si>
  <si>
    <t>841126/3 terv kód: 185</t>
  </si>
  <si>
    <t>Külső személyi juttatás</t>
  </si>
  <si>
    <t>Munkaadó terhelő elvonás</t>
  </si>
  <si>
    <t>Közteher</t>
  </si>
  <si>
    <t xml:space="preserve">T/I/6. számú táblázat      </t>
  </si>
  <si>
    <t>KGO/144-23/2010.ikt.sz.</t>
  </si>
  <si>
    <t>Képviselő-testületi hatáskörben felh.</t>
  </si>
  <si>
    <t>Mezőgazd.utak hatósági eng.díja</t>
  </si>
  <si>
    <t>Effinger-Nagy Imre u.térfigyelő kamera vill.fogy.hely kialakítása</t>
  </si>
  <si>
    <t>Effinger-Nagy Imre u.térfigyelő kamera vill.fogy.hely kialakít. ÁFA</t>
  </si>
  <si>
    <t>ORGAN-P közzétételi díj (ÁROP)</t>
  </si>
  <si>
    <t>ORGAN-P közzétételi díj (ÁROP) ÁFA</t>
  </si>
  <si>
    <t>KGO/144-13/2010. ikt.sz.</t>
  </si>
  <si>
    <t>DRV.területére rendezvénysátor beszerzése   ÁFA</t>
  </si>
  <si>
    <t>105/2010.(V.25.)KT.hat.</t>
  </si>
  <si>
    <t>Sírkőműhely vásárlása</t>
  </si>
  <si>
    <t>Sírkőműhely vásárlás járulékos kiad.</t>
  </si>
  <si>
    <t>Sírkőműhely vásárlás járulékos kiad.ÁFA</t>
  </si>
  <si>
    <t>VFO/666/2010. ikt.sz.</t>
  </si>
  <si>
    <t>Egregyi u. járda felújítása</t>
  </si>
  <si>
    <t>Egregyi u. járda felújítása  ÁFA</t>
  </si>
  <si>
    <t>DRV.területére rendezvénysátor besz.</t>
  </si>
  <si>
    <t>KGO/144-16/2010.ikt.sz.</t>
  </si>
  <si>
    <t>SZO/72-7/2010. ikt.sz.</t>
  </si>
  <si>
    <t>Fénymásoló beszerzése</t>
  </si>
  <si>
    <t>Fénymásoló beszerzése  ÁFA</t>
  </si>
  <si>
    <t>KGO/219/2010. ikt.sz.</t>
  </si>
  <si>
    <t>Támogatás ért.működési c.tám.</t>
  </si>
  <si>
    <t>Edelénynek árvízi segély nyújtása</t>
  </si>
  <si>
    <t>T/III.számú táblázat</t>
  </si>
  <si>
    <t>Hévíz Város Önkormányzata által a 2010. évben benyújtott, valamint a 2010. évet érintő folyamatban lévő pályázatok alakulása</t>
  </si>
  <si>
    <t>2010. január 1. napjától 2010. június 14.napjáig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</si>
  <si>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</si>
  <si>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</si>
  <si>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</si>
  <si>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</si>
  <si>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</si>
  <si>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</si>
  <si>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</si>
  <si>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</si>
  <si>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</si>
  <si>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</si>
  <si>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</si>
  <si>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</si>
  <si>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</si>
  <si>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</si>
  <si>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Pály. Státusza</t>
  </si>
  <si>
    <t>azonosítója</t>
  </si>
  <si>
    <t>címe</t>
  </si>
  <si>
    <t>célja</t>
  </si>
  <si>
    <t>Polgármesteri Hivatal:</t>
  </si>
  <si>
    <t>2007. évről áthúzódó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</si>
  <si>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</si>
  <si>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</si>
  <si>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</si>
  <si>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</si>
  <si>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</si>
  <si>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</si>
  <si>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00937-0002</t>
  </si>
  <si>
    <t>folyamatban</t>
  </si>
  <si>
    <t>2008. évről áthúzódó pályázatok</t>
  </si>
  <si>
    <t>2.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</si>
  <si>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</si>
  <si>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</si>
  <si>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</si>
  <si>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</si>
  <si>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</si>
  <si>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2009.06.26:2300+ 2010.06.14:6698</t>
  </si>
  <si>
    <t>3.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</si>
  <si>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</si>
  <si>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</si>
  <si>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</si>
  <si>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</si>
  <si>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folyamatban (Pozitív előzetes pályázati döntés)</t>
  </si>
  <si>
    <t>Polgármestei Hivatal összesen: (2007-2008.)</t>
  </si>
  <si>
    <t>2009. évről áthúzódó pályázatok:</t>
  </si>
  <si>
    <t>4.</t>
  </si>
  <si>
    <t>Oktatási és Kulturális Minisztérium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</si>
  <si>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</si>
  <si>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</si>
  <si>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</si>
  <si>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</si>
  <si>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2009.07.20: 22400 + 2010.04.09: 6520</t>
  </si>
  <si>
    <t>5.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</si>
  <si>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</si>
  <si>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</si>
  <si>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</si>
  <si>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</si>
  <si>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felújítási előirányzat</t>
  </si>
  <si>
    <t>6.</t>
  </si>
  <si>
    <t>Ny-dunántúli Regionális Fejl. Tanács</t>
  </si>
  <si>
    <t>222/2009.(XII.1.)KT. hat.</t>
  </si>
  <si>
    <t>NYDOP-5.1.1/B-09-2009-006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</si>
  <si>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</si>
  <si>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</si>
  <si>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</si>
  <si>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</si>
  <si>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7.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</si>
  <si>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</si>
  <si>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</si>
  <si>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</si>
  <si>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</si>
  <si>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</si>
  <si>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</si>
  <si>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nincs</t>
  </si>
  <si>
    <t>8.</t>
  </si>
  <si>
    <t>140/2009.(VII.20.) KT.hat.</t>
  </si>
  <si>
    <t>NYDOP-4.3.1/B-09-2009-006</t>
  </si>
  <si>
    <t>Kerékpárút fejlesztése Alsópáhok és Hévíz között</t>
  </si>
  <si>
    <t>Kerékpárút kiépítése Gesztor: Alsópáhok**</t>
  </si>
  <si>
    <t>nyert</t>
  </si>
  <si>
    <t>9.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</si>
  <si>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</si>
  <si>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</si>
  <si>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</si>
  <si>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 *</t>
  </si>
  <si>
    <t>befogadott</t>
  </si>
  <si>
    <t>10.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</si>
  <si>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</si>
  <si>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</si>
  <si>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</si>
  <si>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</si>
  <si>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2010.03.16: 1375 + 2010.04.16: 875</t>
  </si>
  <si>
    <t>Polgármestei Hivatal összesen: (2009.)</t>
  </si>
  <si>
    <t>*Az összegek nettó értékben szerepelnek, mivel az ÁFA összege visszigényelhető. Bruttó összeg: 414.658 e FT</t>
  </si>
  <si>
    <t>**</t>
  </si>
  <si>
    <t>2010. évben benyújtott pályázatok</t>
  </si>
  <si>
    <t>11.</t>
  </si>
  <si>
    <t>Egészségügyi Minisztérium</t>
  </si>
  <si>
    <t>Polg.mest.hat.körben  hozott döntés</t>
  </si>
  <si>
    <t>JESZ2010.II</t>
  </si>
  <si>
    <t>1db félautómata defibrillátor készülék + 10 fő oktatás</t>
  </si>
  <si>
    <t>2010. évi költségvetés fejlesztési előirányzat</t>
  </si>
  <si>
    <t>benyújtott</t>
  </si>
  <si>
    <t>nem nyert</t>
  </si>
  <si>
    <t>12.</t>
  </si>
  <si>
    <t>SZOC-IBL-09</t>
  </si>
  <si>
    <t>Idősek tartós bentlakásos intézmények kiegészítő támogatása</t>
  </si>
  <si>
    <t xml:space="preserve">Nem demens idős emberek ellátását végző dolgozók mbérének és járulékainak kieg.tám. </t>
  </si>
  <si>
    <t>intézményi költségvetés</t>
  </si>
  <si>
    <t>13.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</si>
  <si>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</si>
  <si>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</si>
  <si>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</si>
  <si>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14.</t>
  </si>
  <si>
    <t>41/2010(II.23.)</t>
  </si>
  <si>
    <t>Közoktatási intézmények infrastuktúrális fejlesztése</t>
  </si>
  <si>
    <t>Brunszvik Teréz Napközi Otthonos Óvoda Sugár utcai épület</t>
  </si>
  <si>
    <t>15.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</si>
  <si>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</si>
  <si>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</si>
  <si>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</si>
  <si>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</si>
  <si>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Polgármestei Hivatal összesen: (2010.)</t>
  </si>
  <si>
    <t>Bibó István Alternatív Gimnázium és Szakközépiskola: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</si>
  <si>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</si>
  <si>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</si>
  <si>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</si>
  <si>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</si>
  <si>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Bibó István Alternatív Gimnázium és Szakközépiskola összesen: (2010)</t>
  </si>
  <si>
    <t xml:space="preserve">Illyés Gyula Általános Iskola: </t>
  </si>
  <si>
    <t>2009. évről áthúzódó pályázat</t>
  </si>
  <si>
    <t>16.</t>
  </si>
  <si>
    <t>Magyar Gyermek Labdarugó Szövetség</t>
  </si>
  <si>
    <t>Nevelési-közoktatási int. Ped.porg.hoz igazodva, gyerm. Egészséges életmódra nevelése</t>
  </si>
  <si>
    <t>Labdarugás népszerűsítése</t>
  </si>
  <si>
    <t>18/2009.</t>
  </si>
  <si>
    <t>17.</t>
  </si>
  <si>
    <t>A sport XXI. Utánpótlás -nevelési Program.</t>
  </si>
  <si>
    <t>Labdarugó tehetségek felism.,kiválaszt., képpzése és fokozott gondozása.</t>
  </si>
  <si>
    <t>397/624/09</t>
  </si>
  <si>
    <t>Illyés Gyula Általános Iskola összesen: (2009.)</t>
  </si>
  <si>
    <t>Gróf. I. Festetics György Művelődési Központ:</t>
  </si>
  <si>
    <t>18.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</si>
  <si>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</si>
  <si>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</si>
  <si>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</si>
  <si>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</si>
  <si>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>2009.11.23: 3146 + 2010.04.06: 189</t>
  </si>
  <si>
    <t>Gróf. I. Festetics György Művelődési Központ összesen: (2009.)</t>
  </si>
  <si>
    <t>19.</t>
  </si>
  <si>
    <t>Magyar Mozgókép Közalapítvány</t>
  </si>
  <si>
    <t xml:space="preserve">Magyar és ART besorolású filmek vetítésének normatív támogatása </t>
  </si>
  <si>
    <t>Magyar és ART besorolású filmek vetítésének normatív támogatása</t>
  </si>
  <si>
    <t>20.</t>
  </si>
  <si>
    <t>Szelektív pályázat - E-cinema rendszer üzemeltetése</t>
  </si>
  <si>
    <t xml:space="preserve"> Gróf. I. Festetics György Művelődési Központ összesen: (2010.)</t>
  </si>
  <si>
    <t>Önkormányzat összesen:</t>
  </si>
  <si>
    <t>Felhalmozási bevétel</t>
  </si>
  <si>
    <t>17/2010.(V.13.)ÖM. rend.</t>
  </si>
  <si>
    <t>VFO/74/2010. ikt.szám</t>
  </si>
  <si>
    <t>VFO/236-24/2010.ikt.sz.</t>
  </si>
  <si>
    <t>SZO/111-2/2010. ikt.sz.</t>
  </si>
  <si>
    <t>Működési célú pénzmaradvány különbözete</t>
  </si>
  <si>
    <t>Központosított állami támogatás 2010. évi eseti kereset kiegészítés (március)</t>
  </si>
  <si>
    <t>2010.évi egyszeri keresetkiegészítés</t>
  </si>
  <si>
    <t>Hévíz gyógyhely rekonstrukció városközpont rehabilitáció I. ütem ÁFA</t>
  </si>
  <si>
    <t>SZO/14-2/2010. ikt.sz.</t>
  </si>
  <si>
    <t>VFO/236-24/2010. ikt.sz.</t>
  </si>
  <si>
    <t>Önkormányzati települési területi kisebbségi választások kiadása</t>
  </si>
  <si>
    <t>Hévíz gyógyhely városközpont rehabilitációja  (tartalékalap) ÁFA</t>
  </si>
  <si>
    <t>Hévíz gyógyhely városközpont rehabilitáció (tartalékalap) ÁFA</t>
  </si>
  <si>
    <t>Brunszvik T.N.O.Óvoda Egregyi u.épület infastrukturális fejlesztése</t>
  </si>
  <si>
    <t>Brunszvik T.N.O.Óvoda Egregyi u.épület infastrukturális fejlesztése ÁFA</t>
  </si>
  <si>
    <t>Dologi és egyéb folyó kiadás</t>
  </si>
  <si>
    <t>Központosított állami támogatás visszafizetése</t>
  </si>
  <si>
    <t>KGO/102/2010. ikt.sz.</t>
  </si>
  <si>
    <t>Brunszik Teréz N.O.Óvoda bölcsöde kialakítása           ÁFA</t>
  </si>
  <si>
    <t>ISO 140001 sz. tanúsítvány megszerzése, fenntarthatósági tanulmány, környezeti teljesítés értékelés  (ÁROP)</t>
  </si>
  <si>
    <t>ISO 140001 sz. tanúsítvány megszerzése, fenntarthatósági tanulmány, környezeti teljesítés értékelés  (ÁROP)  ÁFA</t>
  </si>
  <si>
    <t>Polgármesteri hatáskörben felhasználható</t>
  </si>
  <si>
    <t>100/2010.(V.25.) KT.hat.</t>
  </si>
  <si>
    <t>Jutalomkeretet terhelő 1% m.erőpiaci j.</t>
  </si>
  <si>
    <t>KGO/209/2010.ikt.sz.</t>
  </si>
  <si>
    <t>KGO/144-12/2010.ikt.sz.</t>
  </si>
  <si>
    <t>Városi gyermeknap rendezése a Művelődési Központtal összefogva</t>
  </si>
  <si>
    <t>Jutalomkeret terhelő 1% m.erőpiaci jár.</t>
  </si>
  <si>
    <t>Jutalomkeret terhelő 1% munkaerőpiaci járulék</t>
  </si>
  <si>
    <t>Személyi juttatás (idősek bentlakásos kiegészítő támogatása</t>
  </si>
  <si>
    <t>112/2010.(V.28.)KT.hat.</t>
  </si>
  <si>
    <t>A projekt mindkét önkormányzatot érintően pályázott összege 140 055 e Ft, melyből 60% jut Hévízre, az önerő teljes összege 24 715 e Ft, melynek 60%-a Hévízt terheli továbbá 4 105 e Ft nem támogatott rész.</t>
  </si>
  <si>
    <t>VFO/74/2010. ikt.sz.</t>
  </si>
  <si>
    <t>Családbarát gyermekjátszó sarok kialakítása (ÁROP)</t>
  </si>
  <si>
    <t>KGO/46-58/2010. ikt.sz.</t>
  </si>
  <si>
    <t>GAMESZ önk-i saját erő működésre (közcélú)</t>
  </si>
  <si>
    <t>TASZII.Önk-i saját erő műk. (közcélú)</t>
  </si>
  <si>
    <t>2009.03.28  2724 + 2010.04.20 4.844</t>
  </si>
  <si>
    <t>befejezett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</si>
</sst>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</numFmts>
  <fonts count="17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14" fontId="1" fillId="0" borderId="5" xfId="0" applyNumberFormat="1" applyFont="1" applyBorder="1" applyAlignment="1">
      <alignment horizontal="left" vertical="center"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7" fillId="0" borderId="3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1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7" fillId="0" borderId="3" xfId="0" applyFont="1" applyBorder="1" applyAlignment="1">
      <alignment/>
    </xf>
    <xf numFmtId="0" fontId="4" fillId="0" borderId="1" xfId="0" applyFont="1" applyBorder="1" applyAlignment="1">
      <alignment wrapText="1" shrinkToFit="1"/>
    </xf>
    <xf numFmtId="0" fontId="3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>
      <alignment wrapText="1" shrinkToFi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14" fontId="9" fillId="0" borderId="8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4" fillId="0" borderId="8" xfId="0" applyNumberFormat="1" applyFont="1" applyBorder="1" applyAlignment="1">
      <alignment horizontal="center" wrapText="1"/>
    </xf>
    <xf numFmtId="0" fontId="10" fillId="0" borderId="0" xfId="0" applyFont="1" applyFill="1" applyAlignment="1">
      <alignment/>
    </xf>
    <xf numFmtId="3" fontId="3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wrapText="1"/>
    </xf>
    <xf numFmtId="3" fontId="9" fillId="0" borderId="8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/>
    </xf>
    <xf numFmtId="169" fontId="1" fillId="0" borderId="8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3" fontId="1" fillId="0" borderId="7" xfId="0" applyNumberFormat="1" applyFont="1" applyBorder="1" applyAlignment="1">
      <alignment vertical="center"/>
    </xf>
    <xf numFmtId="14" fontId="7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1" fillId="0" borderId="8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 wrapText="1" shrinkToFit="1"/>
    </xf>
    <xf numFmtId="0" fontId="7" fillId="0" borderId="3" xfId="0" applyFont="1" applyBorder="1" applyAlignment="1">
      <alignment horizontal="left" wrapText="1" shrinkToFi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6"/>
  </sheetPr>
  <dimension ref="A1:H124"/>
  <sheetViews>
    <sheetView workbookViewId="0" topLeftCell="A4">
      <selection activeCell="H21" sqref="H21"/>
    </sheetView>
  </sheetViews>
  <sheetFormatPr defaultColWidth="9.00390625" defaultRowHeight="15.75"/>
  <cols>
    <col min="1" max="1" width="10.00390625" style="0" customWidth="1"/>
    <col min="2" max="2" width="25.00390625" style="0" customWidth="1"/>
    <col min="3" max="3" width="19.25390625" style="0" customWidth="1"/>
    <col min="4" max="4" width="12.75390625" style="36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191" t="s">
        <v>0</v>
      </c>
      <c r="B1" s="191"/>
      <c r="F1" s="190" t="s">
        <v>16</v>
      </c>
      <c r="G1" s="190"/>
      <c r="H1" s="190"/>
    </row>
    <row r="2" spans="1:2" ht="15.75" customHeight="1">
      <c r="A2" s="191" t="s">
        <v>1</v>
      </c>
      <c r="B2" s="191"/>
    </row>
    <row r="3" spans="1:2" ht="15.75" customHeight="1">
      <c r="A3" s="27"/>
      <c r="B3" s="27"/>
    </row>
    <row r="4" spans="1:8" ht="14.25" customHeight="1">
      <c r="A4" s="194" t="s">
        <v>2</v>
      </c>
      <c r="B4" s="194"/>
      <c r="C4" s="194"/>
      <c r="D4" s="194"/>
      <c r="E4" s="194"/>
      <c r="F4" s="194"/>
      <c r="G4" s="194"/>
      <c r="H4" s="194"/>
    </row>
    <row r="5" spans="1:8" ht="13.5" customHeight="1">
      <c r="A5" s="194" t="s">
        <v>3</v>
      </c>
      <c r="B5" s="194"/>
      <c r="C5" s="194"/>
      <c r="D5" s="194"/>
      <c r="E5" s="194"/>
      <c r="F5" s="194"/>
      <c r="G5" s="194"/>
      <c r="H5" s="194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37" t="s">
        <v>6</v>
      </c>
      <c r="E7" s="5" t="s">
        <v>7</v>
      </c>
      <c r="F7" s="193" t="s">
        <v>8</v>
      </c>
      <c r="G7" s="193"/>
      <c r="H7" s="3" t="s">
        <v>11</v>
      </c>
    </row>
    <row r="8" spans="1:8" ht="15.75">
      <c r="A8" s="3"/>
      <c r="B8" s="3"/>
      <c r="C8" s="3"/>
      <c r="D8" s="37"/>
      <c r="E8" s="5"/>
      <c r="F8" s="4" t="s">
        <v>9</v>
      </c>
      <c r="G8" s="4" t="s">
        <v>10</v>
      </c>
      <c r="H8" s="3"/>
    </row>
    <row r="9" spans="1:8" ht="15.75">
      <c r="A9" s="173">
        <v>40358</v>
      </c>
      <c r="B9" s="172" t="s">
        <v>390</v>
      </c>
      <c r="C9" s="174" t="s">
        <v>391</v>
      </c>
      <c r="D9" s="170"/>
      <c r="E9" s="171"/>
      <c r="F9" s="10">
        <v>74152000</v>
      </c>
      <c r="G9" s="14"/>
      <c r="H9" s="62" t="s">
        <v>42</v>
      </c>
    </row>
    <row r="10" spans="1:8" s="18" customFormat="1" ht="22.5" customHeight="1">
      <c r="A10" s="29"/>
      <c r="B10" s="19" t="s">
        <v>26</v>
      </c>
      <c r="C10" s="40" t="s">
        <v>161</v>
      </c>
      <c r="D10" s="40"/>
      <c r="E10" s="17"/>
      <c r="F10" s="7">
        <v>32000000</v>
      </c>
      <c r="G10" s="7"/>
      <c r="H10" s="62" t="s">
        <v>42</v>
      </c>
    </row>
    <row r="11" spans="1:8" s="2" customFormat="1" ht="28.5" customHeight="1">
      <c r="A11" s="32"/>
      <c r="B11" s="19" t="s">
        <v>26</v>
      </c>
      <c r="C11" s="13" t="s">
        <v>43</v>
      </c>
      <c r="D11" s="40"/>
      <c r="E11" s="17"/>
      <c r="F11" s="7">
        <v>119000</v>
      </c>
      <c r="G11" s="52"/>
      <c r="H11" s="12" t="s">
        <v>44</v>
      </c>
    </row>
    <row r="12" spans="1:8" s="2" customFormat="1" ht="30">
      <c r="A12" s="32"/>
      <c r="B12" s="19" t="s">
        <v>26</v>
      </c>
      <c r="C12" s="13"/>
      <c r="D12" s="40"/>
      <c r="E12" s="17"/>
      <c r="F12" s="7">
        <v>100000</v>
      </c>
      <c r="G12" s="52"/>
      <c r="H12" s="12" t="s">
        <v>45</v>
      </c>
    </row>
    <row r="13" spans="1:8" s="2" customFormat="1" ht="15.75">
      <c r="A13" s="29"/>
      <c r="B13" s="15" t="s">
        <v>46</v>
      </c>
      <c r="C13" s="13"/>
      <c r="D13" s="40"/>
      <c r="E13" s="9"/>
      <c r="F13" s="10">
        <f>SUM(F10:F12)</f>
        <v>32219000</v>
      </c>
      <c r="G13" s="7"/>
      <c r="H13" s="12"/>
    </row>
    <row r="14" spans="1:8" s="2" customFormat="1" ht="30">
      <c r="A14" s="29"/>
      <c r="B14" s="15" t="s">
        <v>47</v>
      </c>
      <c r="C14" s="13" t="s">
        <v>392</v>
      </c>
      <c r="D14" s="40"/>
      <c r="E14" s="9"/>
      <c r="F14" s="10">
        <v>80000000</v>
      </c>
      <c r="G14" s="7"/>
      <c r="H14" s="12" t="s">
        <v>48</v>
      </c>
    </row>
    <row r="15" spans="1:8" s="2" customFormat="1" ht="30">
      <c r="A15" s="29"/>
      <c r="B15" s="19" t="s">
        <v>34</v>
      </c>
      <c r="C15" s="13" t="s">
        <v>49</v>
      </c>
      <c r="D15" s="40"/>
      <c r="E15" s="9"/>
      <c r="F15" s="7">
        <v>4601000</v>
      </c>
      <c r="G15" s="7"/>
      <c r="H15" s="12" t="s">
        <v>50</v>
      </c>
    </row>
    <row r="16" spans="1:8" s="2" customFormat="1" ht="30">
      <c r="A16" s="29"/>
      <c r="B16" s="19" t="s">
        <v>34</v>
      </c>
      <c r="C16" s="13" t="s">
        <v>51</v>
      </c>
      <c r="D16" s="40"/>
      <c r="E16" s="9"/>
      <c r="F16" s="7"/>
      <c r="G16" s="7">
        <v>112000</v>
      </c>
      <c r="H16" s="12" t="s">
        <v>52</v>
      </c>
    </row>
    <row r="17" spans="1:8" s="2" customFormat="1" ht="30">
      <c r="A17" s="29"/>
      <c r="B17" s="19" t="s">
        <v>34</v>
      </c>
      <c r="C17" s="13" t="s">
        <v>393</v>
      </c>
      <c r="D17" s="40"/>
      <c r="E17" s="9"/>
      <c r="F17" s="7">
        <v>456000</v>
      </c>
      <c r="G17" s="7"/>
      <c r="H17" s="12" t="s">
        <v>53</v>
      </c>
    </row>
    <row r="18" spans="1:8" s="2" customFormat="1" ht="30">
      <c r="A18" s="29"/>
      <c r="B18" s="19" t="s">
        <v>34</v>
      </c>
      <c r="C18" s="13" t="s">
        <v>394</v>
      </c>
      <c r="D18" s="40"/>
      <c r="E18" s="9"/>
      <c r="F18" s="7">
        <v>193000</v>
      </c>
      <c r="G18" s="7"/>
      <c r="H18" s="12" t="s">
        <v>52</v>
      </c>
    </row>
    <row r="19" spans="1:8" s="2" customFormat="1" ht="29.25">
      <c r="A19" s="32"/>
      <c r="B19" s="15" t="s">
        <v>54</v>
      </c>
      <c r="C19" s="14"/>
      <c r="D19" s="40"/>
      <c r="E19" s="9"/>
      <c r="F19" s="10">
        <f>SUM(F15:F18)</f>
        <v>5250000</v>
      </c>
      <c r="G19" s="10">
        <f>SUM(G15:G17)</f>
        <v>112000</v>
      </c>
      <c r="H19" s="33"/>
    </row>
    <row r="20" spans="1:8" s="2" customFormat="1" ht="26.25">
      <c r="A20" s="32"/>
      <c r="B20" s="15" t="s">
        <v>55</v>
      </c>
      <c r="C20" s="14"/>
      <c r="D20" s="40"/>
      <c r="E20" s="9"/>
      <c r="F20" s="10">
        <v>71753000</v>
      </c>
      <c r="G20" s="10"/>
      <c r="H20" s="61" t="s">
        <v>395</v>
      </c>
    </row>
    <row r="21" spans="1:8" s="2" customFormat="1" ht="15.75">
      <c r="A21" s="32"/>
      <c r="B21" s="15" t="s">
        <v>56</v>
      </c>
      <c r="C21" s="14"/>
      <c r="D21" s="40"/>
      <c r="E21" s="9"/>
      <c r="F21" s="10">
        <f>SUM(F9+F13+F14+F19+F20)</f>
        <v>263374000</v>
      </c>
      <c r="G21" s="10">
        <f>G13+G14+G19+G20</f>
        <v>112000</v>
      </c>
      <c r="H21" s="61"/>
    </row>
    <row r="22" spans="1:8" ht="15.75">
      <c r="A22" s="53"/>
      <c r="B22" s="54" t="s">
        <v>21</v>
      </c>
      <c r="C22" s="55"/>
      <c r="D22" s="38"/>
      <c r="E22" s="55"/>
      <c r="F22" s="192">
        <f>F21-G21</f>
        <v>263262000</v>
      </c>
      <c r="G22" s="192"/>
      <c r="H22" s="49"/>
    </row>
    <row r="23" spans="2:8" ht="15.75">
      <c r="B23" s="44"/>
      <c r="C23" s="44"/>
      <c r="D23" s="50"/>
      <c r="E23" s="44"/>
      <c r="F23" s="51"/>
      <c r="G23" s="51"/>
      <c r="H23" s="44"/>
    </row>
    <row r="24" spans="2:8" ht="15.75">
      <c r="B24" s="44"/>
      <c r="C24" s="44"/>
      <c r="D24" s="50"/>
      <c r="E24" s="44"/>
      <c r="F24" s="51"/>
      <c r="G24" s="51"/>
      <c r="H24" s="44"/>
    </row>
    <row r="25" spans="2:8" ht="15.75">
      <c r="B25" s="44"/>
      <c r="C25" s="44"/>
      <c r="D25" s="50"/>
      <c r="E25" s="44"/>
      <c r="F25" s="51"/>
      <c r="G25" s="51"/>
      <c r="H25" s="44"/>
    </row>
    <row r="26" spans="2:8" ht="15.75">
      <c r="B26" s="44"/>
      <c r="C26" s="44"/>
      <c r="D26" s="50"/>
      <c r="E26" s="44"/>
      <c r="F26" s="51"/>
      <c r="G26" s="51"/>
      <c r="H26" s="44"/>
    </row>
    <row r="27" spans="2:8" ht="15.75">
      <c r="B27" s="44"/>
      <c r="C27" s="44"/>
      <c r="D27" s="50"/>
      <c r="E27" s="44"/>
      <c r="F27" s="51"/>
      <c r="G27" s="51"/>
      <c r="H27" s="44"/>
    </row>
    <row r="28" spans="2:8" ht="15.75">
      <c r="B28" s="44"/>
      <c r="C28" s="44"/>
      <c r="D28" s="50"/>
      <c r="E28" s="44"/>
      <c r="F28" s="51"/>
      <c r="G28" s="51"/>
      <c r="H28" s="44"/>
    </row>
    <row r="29" spans="2:8" ht="15.75">
      <c r="B29" s="44"/>
      <c r="C29" s="44"/>
      <c r="D29" s="50"/>
      <c r="E29" s="44"/>
      <c r="F29" s="51"/>
      <c r="G29" s="51"/>
      <c r="H29" s="44"/>
    </row>
    <row r="30" spans="2:8" ht="15.75">
      <c r="B30" s="44"/>
      <c r="C30" s="44"/>
      <c r="D30" s="50"/>
      <c r="E30" s="44"/>
      <c r="F30" s="51"/>
      <c r="G30" s="51"/>
      <c r="H30" s="44"/>
    </row>
    <row r="31" spans="2:8" ht="15.75">
      <c r="B31" s="44"/>
      <c r="C31" s="44"/>
      <c r="D31" s="50"/>
      <c r="E31" s="44"/>
      <c r="F31" s="51"/>
      <c r="G31" s="51"/>
      <c r="H31" s="44"/>
    </row>
    <row r="32" spans="2:8" ht="15.75">
      <c r="B32" s="44"/>
      <c r="C32" s="44"/>
      <c r="D32" s="50"/>
      <c r="E32" s="44"/>
      <c r="F32" s="51"/>
      <c r="G32" s="51"/>
      <c r="H32" s="44"/>
    </row>
    <row r="33" spans="2:8" ht="15.75">
      <c r="B33" s="44"/>
      <c r="C33" s="44"/>
      <c r="D33" s="50"/>
      <c r="E33" s="44"/>
      <c r="F33" s="51"/>
      <c r="G33" s="51"/>
      <c r="H33" s="44"/>
    </row>
    <row r="34" spans="2:8" ht="15.75">
      <c r="B34" s="44"/>
      <c r="C34" s="44"/>
      <c r="D34" s="50"/>
      <c r="E34" s="44"/>
      <c r="F34" s="51"/>
      <c r="G34" s="51"/>
      <c r="H34" s="44"/>
    </row>
    <row r="35" spans="2:8" ht="15.75">
      <c r="B35" s="44"/>
      <c r="C35" s="44"/>
      <c r="D35" s="50"/>
      <c r="E35" s="44"/>
      <c r="F35" s="51"/>
      <c r="G35" s="51"/>
      <c r="H35" s="44"/>
    </row>
    <row r="36" spans="2:8" ht="15.75">
      <c r="B36" s="44"/>
      <c r="C36" s="44"/>
      <c r="D36" s="50"/>
      <c r="E36" s="44"/>
      <c r="F36" s="51"/>
      <c r="G36" s="51"/>
      <c r="H36" s="44"/>
    </row>
    <row r="37" spans="2:8" ht="15.75">
      <c r="B37" s="44"/>
      <c r="C37" s="44"/>
      <c r="D37" s="50"/>
      <c r="E37" s="44"/>
      <c r="F37" s="51"/>
      <c r="G37" s="51"/>
      <c r="H37" s="44"/>
    </row>
    <row r="38" spans="2:8" ht="15.75">
      <c r="B38" s="44"/>
      <c r="C38" s="44"/>
      <c r="D38" s="50"/>
      <c r="E38" s="44"/>
      <c r="F38" s="51"/>
      <c r="G38" s="51"/>
      <c r="H38" s="44"/>
    </row>
    <row r="39" spans="2:8" ht="15.75">
      <c r="B39" s="44"/>
      <c r="C39" s="44"/>
      <c r="D39" s="50"/>
      <c r="E39" s="44"/>
      <c r="F39" s="51"/>
      <c r="G39" s="51"/>
      <c r="H39" s="44"/>
    </row>
    <row r="40" spans="2:8" ht="15.75">
      <c r="B40" s="44"/>
      <c r="C40" s="44"/>
      <c r="D40" s="50"/>
      <c r="E40" s="44"/>
      <c r="F40" s="51"/>
      <c r="G40" s="51"/>
      <c r="H40" s="44"/>
    </row>
    <row r="41" spans="2:8" ht="15.75">
      <c r="B41" s="44"/>
      <c r="C41" s="44"/>
      <c r="D41" s="50"/>
      <c r="E41" s="44"/>
      <c r="F41" s="51"/>
      <c r="G41" s="51"/>
      <c r="H41" s="44"/>
    </row>
    <row r="42" spans="2:8" ht="15.75">
      <c r="B42" s="44"/>
      <c r="C42" s="44"/>
      <c r="D42" s="50"/>
      <c r="E42" s="44"/>
      <c r="F42" s="51"/>
      <c r="G42" s="51"/>
      <c r="H42" s="44"/>
    </row>
    <row r="43" spans="2:8" ht="15.75">
      <c r="B43" s="44"/>
      <c r="C43" s="44"/>
      <c r="D43" s="50"/>
      <c r="E43" s="44"/>
      <c r="F43" s="51"/>
      <c r="G43" s="51"/>
      <c r="H43" s="44"/>
    </row>
    <row r="44" spans="2:8" ht="15.75">
      <c r="B44" s="44"/>
      <c r="C44" s="44"/>
      <c r="D44" s="50"/>
      <c r="E44" s="44"/>
      <c r="F44" s="51"/>
      <c r="G44" s="51"/>
      <c r="H44" s="44"/>
    </row>
    <row r="45" spans="2:8" ht="15.75">
      <c r="B45" s="44"/>
      <c r="C45" s="44"/>
      <c r="D45" s="50"/>
      <c r="E45" s="44"/>
      <c r="F45" s="51"/>
      <c r="G45" s="51"/>
      <c r="H45" s="44"/>
    </row>
    <row r="46" spans="2:8" ht="15.75">
      <c r="B46" s="44"/>
      <c r="C46" s="44"/>
      <c r="D46" s="50"/>
      <c r="E46" s="44"/>
      <c r="F46" s="51"/>
      <c r="G46" s="51"/>
      <c r="H46" s="44"/>
    </row>
    <row r="47" spans="2:8" ht="15.75">
      <c r="B47" s="44"/>
      <c r="C47" s="44"/>
      <c r="D47" s="50"/>
      <c r="E47" s="44"/>
      <c r="F47" s="51"/>
      <c r="G47" s="51"/>
      <c r="H47" s="44"/>
    </row>
    <row r="48" spans="2:8" ht="15.75">
      <c r="B48" s="44"/>
      <c r="C48" s="44"/>
      <c r="D48" s="50"/>
      <c r="E48" s="44"/>
      <c r="F48" s="51"/>
      <c r="G48" s="51"/>
      <c r="H48" s="44"/>
    </row>
    <row r="49" spans="2:8" ht="15.75">
      <c r="B49" s="44"/>
      <c r="C49" s="44"/>
      <c r="D49" s="50"/>
      <c r="E49" s="44"/>
      <c r="F49" s="51"/>
      <c r="G49" s="51"/>
      <c r="H49" s="44"/>
    </row>
    <row r="50" spans="2:8" ht="15.75">
      <c r="B50" s="44"/>
      <c r="C50" s="44"/>
      <c r="D50" s="50"/>
      <c r="E50" s="44"/>
      <c r="F50" s="51"/>
      <c r="G50" s="51"/>
      <c r="H50" s="44"/>
    </row>
    <row r="51" spans="2:8" ht="15.75">
      <c r="B51" s="44"/>
      <c r="C51" s="44"/>
      <c r="D51" s="50"/>
      <c r="E51" s="44"/>
      <c r="F51" s="51"/>
      <c r="G51" s="51"/>
      <c r="H51" s="44"/>
    </row>
    <row r="52" spans="2:8" ht="15.75">
      <c r="B52" s="44"/>
      <c r="C52" s="44"/>
      <c r="D52" s="50"/>
      <c r="E52" s="44"/>
      <c r="F52" s="51"/>
      <c r="G52" s="51"/>
      <c r="H52" s="44"/>
    </row>
    <row r="53" spans="2:8" ht="15.75">
      <c r="B53" s="44"/>
      <c r="C53" s="44"/>
      <c r="D53" s="50"/>
      <c r="E53" s="44"/>
      <c r="F53" s="51"/>
      <c r="G53" s="51"/>
      <c r="H53" s="44"/>
    </row>
    <row r="54" spans="2:8" ht="15.75">
      <c r="B54" s="44"/>
      <c r="C54" s="44"/>
      <c r="D54" s="50"/>
      <c r="E54" s="44"/>
      <c r="F54" s="51"/>
      <c r="G54" s="51"/>
      <c r="H54" s="44"/>
    </row>
    <row r="55" spans="2:8" ht="15.75">
      <c r="B55" s="44"/>
      <c r="C55" s="44"/>
      <c r="D55" s="50"/>
      <c r="E55" s="44"/>
      <c r="F55" s="51"/>
      <c r="G55" s="51"/>
      <c r="H55" s="44"/>
    </row>
    <row r="56" spans="2:8" ht="15.75">
      <c r="B56" s="44"/>
      <c r="C56" s="44"/>
      <c r="D56" s="50"/>
      <c r="E56" s="44"/>
      <c r="F56" s="51"/>
      <c r="G56" s="51"/>
      <c r="H56" s="44"/>
    </row>
    <row r="57" spans="2:8" ht="15.75">
      <c r="B57" s="44"/>
      <c r="C57" s="44"/>
      <c r="D57" s="50"/>
      <c r="E57" s="44"/>
      <c r="F57" s="51"/>
      <c r="G57" s="51"/>
      <c r="H57" s="44"/>
    </row>
    <row r="58" spans="2:8" ht="15.75">
      <c r="B58" s="44"/>
      <c r="C58" s="44"/>
      <c r="D58" s="50"/>
      <c r="E58" s="44"/>
      <c r="F58" s="51"/>
      <c r="G58" s="51"/>
      <c r="H58" s="44"/>
    </row>
    <row r="59" spans="2:8" ht="15.75">
      <c r="B59" s="44"/>
      <c r="C59" s="44"/>
      <c r="D59" s="50"/>
      <c r="E59" s="44"/>
      <c r="F59" s="51"/>
      <c r="G59" s="51"/>
      <c r="H59" s="44"/>
    </row>
    <row r="60" spans="2:8" ht="15.75">
      <c r="B60" s="44"/>
      <c r="C60" s="44"/>
      <c r="D60" s="50"/>
      <c r="E60" s="44"/>
      <c r="F60" s="51"/>
      <c r="G60" s="51"/>
      <c r="H60" s="44"/>
    </row>
    <row r="61" spans="2:8" ht="15.75">
      <c r="B61" s="44"/>
      <c r="C61" s="44"/>
      <c r="D61" s="50"/>
      <c r="E61" s="44"/>
      <c r="F61" s="51"/>
      <c r="G61" s="51"/>
      <c r="H61" s="44"/>
    </row>
    <row r="62" spans="2:8" ht="15.75">
      <c r="B62" s="44"/>
      <c r="C62" s="44"/>
      <c r="D62" s="50"/>
      <c r="E62" s="44"/>
      <c r="F62" s="51"/>
      <c r="G62" s="51"/>
      <c r="H62" s="44"/>
    </row>
    <row r="63" spans="2:8" ht="15.75">
      <c r="B63" s="44"/>
      <c r="C63" s="44"/>
      <c r="D63" s="50"/>
      <c r="E63" s="44"/>
      <c r="F63" s="51"/>
      <c r="G63" s="51"/>
      <c r="H63" s="44"/>
    </row>
    <row r="64" spans="2:8" ht="15.75">
      <c r="B64" s="44"/>
      <c r="C64" s="44"/>
      <c r="D64" s="50"/>
      <c r="E64" s="44"/>
      <c r="F64" s="51"/>
      <c r="G64" s="51"/>
      <c r="H64" s="44"/>
    </row>
    <row r="65" spans="2:8" ht="15.75">
      <c r="B65" s="44"/>
      <c r="C65" s="44"/>
      <c r="D65" s="50"/>
      <c r="E65" s="44"/>
      <c r="F65" s="44"/>
      <c r="G65" s="51"/>
      <c r="H65" s="44"/>
    </row>
    <row r="66" spans="2:8" ht="15.75">
      <c r="B66" s="44"/>
      <c r="C66" s="44"/>
      <c r="D66" s="50"/>
      <c r="E66" s="44"/>
      <c r="F66" s="44"/>
      <c r="G66" s="51"/>
      <c r="H66" s="44"/>
    </row>
    <row r="67" spans="2:8" ht="15.75">
      <c r="B67" s="44"/>
      <c r="C67" s="44"/>
      <c r="D67" s="50"/>
      <c r="E67" s="44"/>
      <c r="F67" s="44"/>
      <c r="G67" s="51"/>
      <c r="H67" s="44"/>
    </row>
    <row r="68" spans="2:8" ht="15.75">
      <c r="B68" s="44"/>
      <c r="C68" s="44"/>
      <c r="D68" s="50"/>
      <c r="E68" s="44"/>
      <c r="F68" s="44"/>
      <c r="G68" s="51"/>
      <c r="H68" s="44"/>
    </row>
    <row r="69" spans="2:8" ht="15.75">
      <c r="B69" s="44"/>
      <c r="C69" s="44"/>
      <c r="D69" s="50"/>
      <c r="E69" s="44"/>
      <c r="F69" s="44"/>
      <c r="G69" s="51"/>
      <c r="H69" s="44"/>
    </row>
    <row r="70" spans="2:8" ht="15.75">
      <c r="B70" s="44"/>
      <c r="C70" s="44"/>
      <c r="D70" s="50"/>
      <c r="E70" s="44"/>
      <c r="F70" s="44"/>
      <c r="G70" s="51"/>
      <c r="H70" s="44"/>
    </row>
    <row r="71" spans="2:8" ht="15.75">
      <c r="B71" s="44"/>
      <c r="C71" s="44"/>
      <c r="D71" s="50"/>
      <c r="E71" s="44"/>
      <c r="F71" s="44"/>
      <c r="G71" s="51"/>
      <c r="H71" s="44"/>
    </row>
    <row r="72" spans="2:8" ht="15.75">
      <c r="B72" s="44"/>
      <c r="C72" s="44"/>
      <c r="D72" s="50"/>
      <c r="E72" s="44"/>
      <c r="F72" s="44"/>
      <c r="G72" s="51"/>
      <c r="H72" s="44"/>
    </row>
    <row r="73" spans="2:8" ht="15.75">
      <c r="B73" s="44"/>
      <c r="C73" s="44"/>
      <c r="D73" s="50"/>
      <c r="E73" s="44"/>
      <c r="F73" s="44"/>
      <c r="G73" s="51"/>
      <c r="H73" s="44"/>
    </row>
    <row r="74" spans="2:8" ht="15.75">
      <c r="B74" s="44"/>
      <c r="C74" s="44"/>
      <c r="D74" s="50"/>
      <c r="E74" s="44"/>
      <c r="F74" s="44"/>
      <c r="G74" s="51"/>
      <c r="H74" s="44"/>
    </row>
    <row r="75" spans="2:8" ht="15.75">
      <c r="B75" s="44"/>
      <c r="C75" s="44"/>
      <c r="D75" s="50"/>
      <c r="E75" s="44"/>
      <c r="F75" s="44"/>
      <c r="G75" s="51"/>
      <c r="H75" s="44"/>
    </row>
    <row r="76" spans="2:8" ht="15.75">
      <c r="B76" s="44"/>
      <c r="C76" s="44"/>
      <c r="D76" s="50"/>
      <c r="E76" s="44"/>
      <c r="F76" s="44"/>
      <c r="G76" s="51"/>
      <c r="H76" s="44"/>
    </row>
    <row r="77" spans="2:8" ht="15.75">
      <c r="B77" s="44"/>
      <c r="C77" s="44"/>
      <c r="D77" s="50"/>
      <c r="E77" s="44"/>
      <c r="F77" s="44"/>
      <c r="G77" s="51"/>
      <c r="H77" s="44"/>
    </row>
    <row r="78" spans="2:8" ht="15.75">
      <c r="B78" s="44"/>
      <c r="C78" s="44"/>
      <c r="D78" s="50"/>
      <c r="E78" s="44"/>
      <c r="F78" s="44"/>
      <c r="G78" s="51"/>
      <c r="H78" s="44"/>
    </row>
    <row r="79" spans="2:8" ht="15.75">
      <c r="B79" s="44"/>
      <c r="C79" s="44"/>
      <c r="D79" s="50"/>
      <c r="E79" s="44"/>
      <c r="F79" s="44"/>
      <c r="G79" s="51"/>
      <c r="H79" s="44"/>
    </row>
    <row r="80" spans="2:8" ht="15.75">
      <c r="B80" s="44"/>
      <c r="C80" s="44"/>
      <c r="D80" s="50"/>
      <c r="E80" s="44"/>
      <c r="F80" s="44"/>
      <c r="G80" s="51"/>
      <c r="H80" s="44"/>
    </row>
    <row r="81" spans="2:8" ht="15.75">
      <c r="B81" s="44"/>
      <c r="C81" s="44"/>
      <c r="D81" s="50"/>
      <c r="E81" s="44"/>
      <c r="F81" s="44"/>
      <c r="G81" s="51"/>
      <c r="H81" s="44"/>
    </row>
    <row r="82" spans="2:8" ht="15.75">
      <c r="B82" s="44"/>
      <c r="C82" s="44"/>
      <c r="D82" s="50"/>
      <c r="E82" s="44"/>
      <c r="F82" s="44"/>
      <c r="G82" s="51"/>
      <c r="H82" s="44"/>
    </row>
    <row r="83" spans="2:8" ht="15.75">
      <c r="B83" s="44"/>
      <c r="C83" s="44"/>
      <c r="D83" s="50"/>
      <c r="E83" s="44"/>
      <c r="F83" s="44"/>
      <c r="G83" s="51"/>
      <c r="H83" s="44"/>
    </row>
    <row r="84" spans="2:8" ht="15.75">
      <c r="B84" s="44"/>
      <c r="C84" s="44"/>
      <c r="D84" s="50"/>
      <c r="E84" s="44"/>
      <c r="F84" s="44"/>
      <c r="G84" s="51"/>
      <c r="H84" s="44"/>
    </row>
    <row r="85" spans="2:8" ht="15.75">
      <c r="B85" s="44"/>
      <c r="C85" s="44"/>
      <c r="D85" s="50"/>
      <c r="E85" s="44"/>
      <c r="F85" s="44"/>
      <c r="G85" s="51"/>
      <c r="H85" s="44"/>
    </row>
    <row r="86" spans="2:8" ht="15.75">
      <c r="B86" s="44"/>
      <c r="C86" s="44"/>
      <c r="D86" s="50"/>
      <c r="E86" s="44"/>
      <c r="F86" s="44"/>
      <c r="G86" s="51"/>
      <c r="H86" s="44"/>
    </row>
    <row r="87" spans="2:8" ht="15.75">
      <c r="B87" s="44"/>
      <c r="C87" s="44"/>
      <c r="D87" s="50"/>
      <c r="E87" s="44"/>
      <c r="F87" s="44"/>
      <c r="G87" s="51"/>
      <c r="H87" s="44"/>
    </row>
    <row r="88" spans="2:8" ht="15.75">
      <c r="B88" s="44"/>
      <c r="C88" s="44"/>
      <c r="D88" s="50"/>
      <c r="E88" s="44"/>
      <c r="F88" s="44"/>
      <c r="G88" s="51"/>
      <c r="H88" s="44"/>
    </row>
    <row r="89" spans="2:8" ht="15.75">
      <c r="B89" s="44"/>
      <c r="C89" s="44"/>
      <c r="D89" s="50"/>
      <c r="E89" s="44"/>
      <c r="F89" s="44"/>
      <c r="G89" s="51"/>
      <c r="H89" s="44"/>
    </row>
    <row r="90" spans="2:8" ht="15.75">
      <c r="B90" s="44"/>
      <c r="C90" s="44"/>
      <c r="D90" s="50"/>
      <c r="E90" s="44"/>
      <c r="F90" s="44"/>
      <c r="G90" s="51"/>
      <c r="H90" s="44"/>
    </row>
    <row r="91" spans="2:8" ht="15.75">
      <c r="B91" s="44"/>
      <c r="C91" s="44"/>
      <c r="D91" s="50"/>
      <c r="E91" s="44"/>
      <c r="F91" s="44"/>
      <c r="G91" s="51"/>
      <c r="H91" s="44"/>
    </row>
    <row r="92" spans="2:8" ht="15.75">
      <c r="B92" s="44"/>
      <c r="C92" s="44"/>
      <c r="D92" s="50"/>
      <c r="E92" s="44"/>
      <c r="F92" s="44"/>
      <c r="G92" s="51"/>
      <c r="H92" s="44"/>
    </row>
    <row r="93" spans="2:8" ht="15.75">
      <c r="B93" s="44"/>
      <c r="C93" s="44"/>
      <c r="D93" s="50"/>
      <c r="E93" s="44"/>
      <c r="F93" s="44"/>
      <c r="G93" s="51"/>
      <c r="H93" s="44"/>
    </row>
    <row r="94" spans="2:8" ht="15.75">
      <c r="B94" s="44"/>
      <c r="C94" s="44"/>
      <c r="D94" s="50"/>
      <c r="E94" s="44"/>
      <c r="F94" s="44"/>
      <c r="G94" s="51"/>
      <c r="H94" s="44"/>
    </row>
    <row r="95" spans="2:8" ht="15.75">
      <c r="B95" s="44"/>
      <c r="C95" s="44"/>
      <c r="D95" s="50"/>
      <c r="E95" s="44"/>
      <c r="F95" s="44"/>
      <c r="G95" s="51"/>
      <c r="H95" s="44"/>
    </row>
    <row r="96" spans="2:8" ht="15.75">
      <c r="B96" s="44"/>
      <c r="C96" s="44"/>
      <c r="D96" s="50"/>
      <c r="E96" s="44"/>
      <c r="F96" s="44"/>
      <c r="G96" s="51"/>
      <c r="H96" s="44"/>
    </row>
    <row r="97" spans="2:8" ht="15.75">
      <c r="B97" s="44"/>
      <c r="C97" s="44"/>
      <c r="D97" s="50"/>
      <c r="E97" s="44"/>
      <c r="F97" s="44"/>
      <c r="G97" s="51"/>
      <c r="H97" s="44"/>
    </row>
    <row r="98" spans="2:8" ht="15.75">
      <c r="B98" s="44"/>
      <c r="C98" s="44"/>
      <c r="D98" s="50"/>
      <c r="E98" s="44"/>
      <c r="F98" s="44"/>
      <c r="G98" s="51"/>
      <c r="H98" s="44"/>
    </row>
    <row r="99" spans="2:8" ht="15.75">
      <c r="B99" s="44"/>
      <c r="C99" s="44"/>
      <c r="D99" s="50"/>
      <c r="E99" s="44"/>
      <c r="F99" s="44"/>
      <c r="G99" s="51"/>
      <c r="H99" s="44"/>
    </row>
    <row r="100" spans="2:8" ht="15.75">
      <c r="B100" s="44"/>
      <c r="C100" s="44"/>
      <c r="D100" s="50"/>
      <c r="E100" s="44"/>
      <c r="F100" s="44"/>
      <c r="G100" s="51"/>
      <c r="H100" s="44"/>
    </row>
    <row r="101" spans="2:8" ht="15.75">
      <c r="B101" s="44"/>
      <c r="C101" s="44"/>
      <c r="D101" s="50"/>
      <c r="E101" s="44"/>
      <c r="F101" s="44"/>
      <c r="G101" s="44"/>
      <c r="H101" s="44"/>
    </row>
    <row r="102" spans="2:8" ht="15.75">
      <c r="B102" s="44"/>
      <c r="C102" s="44"/>
      <c r="D102" s="50"/>
      <c r="E102" s="44"/>
      <c r="F102" s="44"/>
      <c r="G102" s="44"/>
      <c r="H102" s="44"/>
    </row>
    <row r="103" spans="2:8" ht="15.75">
      <c r="B103" s="44"/>
      <c r="C103" s="44"/>
      <c r="D103" s="50"/>
      <c r="E103" s="44"/>
      <c r="F103" s="44"/>
      <c r="G103" s="44"/>
      <c r="H103" s="44"/>
    </row>
    <row r="104" spans="2:8" ht="15.75">
      <c r="B104" s="44"/>
      <c r="C104" s="44"/>
      <c r="D104" s="50"/>
      <c r="E104" s="44"/>
      <c r="F104" s="44"/>
      <c r="G104" s="44"/>
      <c r="H104" s="44"/>
    </row>
    <row r="105" spans="2:8" ht="15.75">
      <c r="B105" s="44"/>
      <c r="C105" s="44"/>
      <c r="D105" s="50"/>
      <c r="E105" s="44"/>
      <c r="F105" s="44"/>
      <c r="G105" s="44"/>
      <c r="H105" s="44"/>
    </row>
    <row r="106" spans="2:8" ht="15.75">
      <c r="B106" s="44"/>
      <c r="C106" s="44"/>
      <c r="D106" s="50"/>
      <c r="E106" s="44"/>
      <c r="F106" s="44"/>
      <c r="G106" s="44"/>
      <c r="H106" s="44"/>
    </row>
    <row r="107" spans="2:8" ht="15.75">
      <c r="B107" s="44"/>
      <c r="C107" s="44"/>
      <c r="D107" s="50"/>
      <c r="E107" s="44"/>
      <c r="F107" s="44"/>
      <c r="G107" s="44"/>
      <c r="H107" s="44"/>
    </row>
    <row r="108" spans="2:8" ht="15.75">
      <c r="B108" s="44"/>
      <c r="C108" s="44"/>
      <c r="D108" s="50"/>
      <c r="E108" s="44"/>
      <c r="F108" s="44"/>
      <c r="G108" s="44"/>
      <c r="H108" s="44"/>
    </row>
    <row r="109" spans="2:8" ht="15.75">
      <c r="B109" s="44"/>
      <c r="C109" s="44"/>
      <c r="D109" s="50"/>
      <c r="E109" s="44"/>
      <c r="F109" s="44"/>
      <c r="G109" s="44"/>
      <c r="H109" s="44"/>
    </row>
    <row r="110" spans="2:8" ht="15.75">
      <c r="B110" s="44"/>
      <c r="C110" s="44"/>
      <c r="D110" s="50"/>
      <c r="E110" s="44"/>
      <c r="F110" s="44"/>
      <c r="G110" s="44"/>
      <c r="H110" s="44"/>
    </row>
    <row r="111" spans="2:8" ht="15.75">
      <c r="B111" s="44"/>
      <c r="C111" s="44"/>
      <c r="D111" s="50"/>
      <c r="E111" s="44"/>
      <c r="F111" s="44"/>
      <c r="G111" s="44"/>
      <c r="H111" s="44"/>
    </row>
    <row r="112" spans="2:8" ht="15.75">
      <c r="B112" s="44"/>
      <c r="C112" s="44"/>
      <c r="D112" s="50"/>
      <c r="E112" s="44"/>
      <c r="F112" s="44"/>
      <c r="G112" s="44"/>
      <c r="H112" s="44"/>
    </row>
    <row r="113" spans="2:8" ht="15.75">
      <c r="B113" s="44"/>
      <c r="C113" s="44"/>
      <c r="D113" s="50"/>
      <c r="E113" s="44"/>
      <c r="F113" s="44"/>
      <c r="G113" s="44"/>
      <c r="H113" s="44"/>
    </row>
    <row r="114" spans="2:8" ht="15.75">
      <c r="B114" s="44"/>
      <c r="C114" s="44"/>
      <c r="D114" s="50"/>
      <c r="E114" s="44"/>
      <c r="F114" s="44"/>
      <c r="G114" s="44"/>
      <c r="H114" s="44"/>
    </row>
    <row r="115" spans="2:8" ht="15.75">
      <c r="B115" s="44"/>
      <c r="C115" s="44"/>
      <c r="D115" s="50"/>
      <c r="E115" s="44"/>
      <c r="F115" s="44"/>
      <c r="G115" s="44"/>
      <c r="H115" s="44"/>
    </row>
    <row r="116" spans="2:8" ht="15.75">
      <c r="B116" s="44"/>
      <c r="C116" s="44"/>
      <c r="D116" s="50"/>
      <c r="E116" s="44"/>
      <c r="F116" s="44"/>
      <c r="G116" s="44"/>
      <c r="H116" s="44"/>
    </row>
    <row r="117" spans="2:8" ht="15.75">
      <c r="B117" s="44"/>
      <c r="C117" s="44"/>
      <c r="D117" s="50"/>
      <c r="E117" s="44"/>
      <c r="F117" s="44"/>
      <c r="G117" s="44"/>
      <c r="H117" s="44"/>
    </row>
    <row r="118" spans="2:8" ht="15.75">
      <c r="B118" s="44"/>
      <c r="C118" s="44"/>
      <c r="D118" s="50"/>
      <c r="E118" s="44"/>
      <c r="F118" s="44"/>
      <c r="G118" s="44"/>
      <c r="H118" s="44"/>
    </row>
    <row r="119" spans="2:8" ht="15.75">
      <c r="B119" s="44"/>
      <c r="C119" s="44"/>
      <c r="D119" s="50"/>
      <c r="E119" s="44"/>
      <c r="F119" s="44"/>
      <c r="G119" s="44"/>
      <c r="H119" s="44"/>
    </row>
    <row r="120" spans="2:8" ht="15.75">
      <c r="B120" s="44"/>
      <c r="C120" s="44"/>
      <c r="D120" s="50"/>
      <c r="E120" s="44"/>
      <c r="F120" s="44"/>
      <c r="G120" s="44"/>
      <c r="H120" s="44"/>
    </row>
    <row r="121" spans="2:8" ht="15.75">
      <c r="B121" s="44"/>
      <c r="C121" s="44"/>
      <c r="D121" s="50"/>
      <c r="E121" s="44"/>
      <c r="F121" s="44"/>
      <c r="G121" s="44"/>
      <c r="H121" s="44"/>
    </row>
    <row r="122" spans="2:8" ht="15.75">
      <c r="B122" s="44"/>
      <c r="C122" s="44"/>
      <c r="D122" s="50"/>
      <c r="E122" s="44"/>
      <c r="F122" s="44"/>
      <c r="G122" s="44"/>
      <c r="H122" s="44"/>
    </row>
    <row r="123" spans="2:8" ht="15.75">
      <c r="B123" s="44"/>
      <c r="C123" s="44"/>
      <c r="D123" s="50"/>
      <c r="E123" s="44"/>
      <c r="F123" s="44"/>
      <c r="G123" s="44"/>
      <c r="H123" s="44"/>
    </row>
    <row r="124" spans="2:8" ht="15.75">
      <c r="B124" s="44"/>
      <c r="C124" s="44"/>
      <c r="D124" s="50"/>
      <c r="E124" s="44"/>
      <c r="F124" s="44"/>
      <c r="G124" s="44"/>
      <c r="H124" s="44"/>
    </row>
  </sheetData>
  <mergeCells count="7">
    <mergeCell ref="F1:H1"/>
    <mergeCell ref="A1:B1"/>
    <mergeCell ref="A2:B2"/>
    <mergeCell ref="F22:G22"/>
    <mergeCell ref="F7:G7"/>
    <mergeCell ref="A4:H4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M19"/>
  <sheetViews>
    <sheetView workbookViewId="0" topLeftCell="A1">
      <selection activeCell="I6" sqref="I5:I6"/>
    </sheetView>
  </sheetViews>
  <sheetFormatPr defaultColWidth="9.00390625" defaultRowHeight="15.75"/>
  <cols>
    <col min="1" max="1" width="9.875" style="0" bestFit="1" customWidth="1"/>
    <col min="4" max="4" width="6.25390625" style="0" customWidth="1"/>
    <col min="6" max="6" width="11.00390625" style="0" customWidth="1"/>
    <col min="7" max="7" width="8.75390625" style="0" customWidth="1"/>
    <col min="8" max="8" width="7.375" style="0" customWidth="1"/>
    <col min="9" max="9" width="10.625" style="0" customWidth="1"/>
    <col min="10" max="10" width="11.375" style="0" customWidth="1"/>
  </cols>
  <sheetData>
    <row r="1" spans="1:13" ht="15.75">
      <c r="A1" s="193" t="s">
        <v>124</v>
      </c>
      <c r="B1" s="193"/>
      <c r="K1" s="196" t="s">
        <v>126</v>
      </c>
      <c r="L1" s="196"/>
      <c r="M1" s="196"/>
    </row>
    <row r="2" spans="1:2" ht="15.75">
      <c r="A2" s="196" t="s">
        <v>1</v>
      </c>
      <c r="B2" s="196"/>
    </row>
    <row r="3" spans="1:2" ht="15.75">
      <c r="A3" s="24"/>
      <c r="B3" s="24"/>
    </row>
    <row r="4" spans="6:8" ht="15.75">
      <c r="F4" s="193" t="s">
        <v>13</v>
      </c>
      <c r="G4" s="193"/>
      <c r="H4" s="193"/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175">
        <v>40358</v>
      </c>
      <c r="B9" s="203" t="s">
        <v>63</v>
      </c>
      <c r="C9" s="203"/>
      <c r="D9" s="203"/>
      <c r="E9" s="199" t="s">
        <v>413</v>
      </c>
      <c r="F9" s="199"/>
      <c r="G9" s="6"/>
      <c r="H9" s="6"/>
      <c r="I9" s="66">
        <v>5161000</v>
      </c>
      <c r="J9" s="65"/>
      <c r="K9" s="199" t="s">
        <v>127</v>
      </c>
      <c r="L9" s="199"/>
      <c r="M9" s="186"/>
    </row>
    <row r="10" spans="1:13" ht="15.75">
      <c r="A10" s="8"/>
      <c r="B10" s="189" t="s">
        <v>67</v>
      </c>
      <c r="C10" s="189"/>
      <c r="D10" s="189"/>
      <c r="E10" s="199" t="s">
        <v>413</v>
      </c>
      <c r="F10" s="199"/>
      <c r="G10" s="6"/>
      <c r="H10" s="6"/>
      <c r="I10" s="65">
        <v>1341000</v>
      </c>
      <c r="J10" s="65"/>
      <c r="K10" s="199" t="s">
        <v>120</v>
      </c>
      <c r="L10" s="199"/>
      <c r="M10" s="186"/>
    </row>
    <row r="11" spans="1:13" ht="15.75">
      <c r="A11" s="8"/>
      <c r="B11" s="189" t="s">
        <v>67</v>
      </c>
      <c r="C11" s="189"/>
      <c r="D11" s="189"/>
      <c r="E11" s="199" t="s">
        <v>413</v>
      </c>
      <c r="F11" s="199"/>
      <c r="G11" s="6"/>
      <c r="H11" s="6"/>
      <c r="I11" s="65">
        <v>52000</v>
      </c>
      <c r="J11" s="65"/>
      <c r="K11" s="199" t="s">
        <v>128</v>
      </c>
      <c r="L11" s="199"/>
      <c r="M11" s="186"/>
    </row>
    <row r="12" spans="1:13" ht="15.75">
      <c r="A12" s="8"/>
      <c r="B12" s="210" t="s">
        <v>153</v>
      </c>
      <c r="C12" s="210"/>
      <c r="D12" s="210"/>
      <c r="E12" s="205"/>
      <c r="F12" s="205"/>
      <c r="G12" s="6"/>
      <c r="H12" s="6"/>
      <c r="I12" s="66">
        <f>SUM(I10:I11)</f>
        <v>1393000</v>
      </c>
      <c r="J12" s="66">
        <f>SUM(J9:J11)</f>
        <v>0</v>
      </c>
      <c r="K12" s="205"/>
      <c r="L12" s="205"/>
      <c r="M12" s="206"/>
    </row>
    <row r="13" spans="1:13" ht="15.75">
      <c r="A13" s="68"/>
      <c r="B13" s="203" t="s">
        <v>56</v>
      </c>
      <c r="C13" s="203"/>
      <c r="D13" s="203"/>
      <c r="E13" s="205"/>
      <c r="F13" s="205"/>
      <c r="G13" s="64"/>
      <c r="H13" s="64"/>
      <c r="I13" s="69">
        <f>I9+I12</f>
        <v>6554000</v>
      </c>
      <c r="J13" s="69">
        <f>J9+J12</f>
        <v>0</v>
      </c>
      <c r="K13" s="205"/>
      <c r="L13" s="205"/>
      <c r="M13" s="206"/>
    </row>
    <row r="14" spans="1:13" ht="15.75">
      <c r="A14" s="68"/>
      <c r="B14" s="204" t="s">
        <v>113</v>
      </c>
      <c r="C14" s="204"/>
      <c r="D14" s="204"/>
      <c r="E14" s="185"/>
      <c r="F14" s="185"/>
      <c r="G14" s="64"/>
      <c r="H14" s="64"/>
      <c r="I14" s="201">
        <f>I13-J13</f>
        <v>6554000</v>
      </c>
      <c r="J14" s="201"/>
      <c r="K14" s="185"/>
      <c r="L14" s="185"/>
      <c r="M14" s="200"/>
    </row>
    <row r="15" spans="2:13" ht="15.75">
      <c r="B15" s="196"/>
      <c r="C15" s="196"/>
      <c r="D15" s="196"/>
      <c r="E15" s="196"/>
      <c r="F15" s="196"/>
      <c r="I15" s="1"/>
      <c r="J15" s="1"/>
      <c r="K15" s="196"/>
      <c r="L15" s="196"/>
      <c r="M15" s="196"/>
    </row>
    <row r="16" spans="2:13" ht="15.75">
      <c r="B16" s="196"/>
      <c r="C16" s="196"/>
      <c r="D16" s="196"/>
      <c r="E16" s="196"/>
      <c r="F16" s="196"/>
      <c r="I16" s="1"/>
      <c r="J16" s="1"/>
      <c r="K16" s="196"/>
      <c r="L16" s="196"/>
      <c r="M16" s="196"/>
    </row>
    <row r="17" spans="9:10" ht="15.75">
      <c r="I17" s="1"/>
      <c r="J17" s="1"/>
    </row>
    <row r="18" spans="9:10" ht="15.75">
      <c r="I18" s="1"/>
      <c r="J18" s="1"/>
    </row>
    <row r="19" ht="15.75">
      <c r="J19" s="1"/>
    </row>
  </sheetData>
  <mergeCells count="37">
    <mergeCell ref="B15:D15"/>
    <mergeCell ref="E15:F15"/>
    <mergeCell ref="K15:M15"/>
    <mergeCell ref="B16:D16"/>
    <mergeCell ref="E16:F16"/>
    <mergeCell ref="K16:M16"/>
    <mergeCell ref="B14:D14"/>
    <mergeCell ref="E14:F14"/>
    <mergeCell ref="I14:J14"/>
    <mergeCell ref="K14:M14"/>
    <mergeCell ref="B13:D13"/>
    <mergeCell ref="E13:F13"/>
    <mergeCell ref="K13:M13"/>
    <mergeCell ref="B12:D12"/>
    <mergeCell ref="E12:F12"/>
    <mergeCell ref="K12:M12"/>
    <mergeCell ref="B10:D10"/>
    <mergeCell ref="E10:F10"/>
    <mergeCell ref="K10:M10"/>
    <mergeCell ref="B11:D11"/>
    <mergeCell ref="E11:F11"/>
    <mergeCell ref="K11:M11"/>
    <mergeCell ref="B8:D8"/>
    <mergeCell ref="E8:F8"/>
    <mergeCell ref="K8:M8"/>
    <mergeCell ref="B9:D9"/>
    <mergeCell ref="E9:F9"/>
    <mergeCell ref="K9:M9"/>
    <mergeCell ref="A1:B1"/>
    <mergeCell ref="K1:M1"/>
    <mergeCell ref="F5:H5"/>
    <mergeCell ref="B7:D7"/>
    <mergeCell ref="E7:F7"/>
    <mergeCell ref="I7:J7"/>
    <mergeCell ref="K7:M7"/>
    <mergeCell ref="A2:B2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M19"/>
  <sheetViews>
    <sheetView workbookViewId="0" topLeftCell="A1">
      <selection activeCell="A15" sqref="A15"/>
    </sheetView>
  </sheetViews>
  <sheetFormatPr defaultColWidth="9.00390625" defaultRowHeight="15.75"/>
  <cols>
    <col min="1" max="1" width="9.875" style="0" bestFit="1" customWidth="1"/>
    <col min="2" max="2" width="9.50390625" style="0" customWidth="1"/>
    <col min="4" max="4" width="8.00390625" style="0" customWidth="1"/>
    <col min="6" max="6" width="10.25390625" style="0" customWidth="1"/>
    <col min="7" max="7" width="8.75390625" style="0" customWidth="1"/>
    <col min="8" max="8" width="7.50390625" style="0" customWidth="1"/>
    <col min="9" max="9" width="10.625" style="0" customWidth="1"/>
    <col min="10" max="10" width="10.50390625" style="0" customWidth="1"/>
  </cols>
  <sheetData>
    <row r="1" spans="1:13" ht="15.75">
      <c r="A1" s="193" t="s">
        <v>162</v>
      </c>
      <c r="B1" s="193"/>
      <c r="C1" s="193"/>
      <c r="K1" s="196" t="s">
        <v>129</v>
      </c>
      <c r="L1" s="196"/>
      <c r="M1" s="196"/>
    </row>
    <row r="2" spans="1:3" ht="15.75">
      <c r="A2" s="196" t="s">
        <v>1</v>
      </c>
      <c r="B2" s="196"/>
      <c r="C2" s="196"/>
    </row>
    <row r="3" spans="1:3" ht="15.75">
      <c r="A3" s="24"/>
      <c r="B3" s="24"/>
      <c r="C3" s="24"/>
    </row>
    <row r="4" ht="15.75">
      <c r="G4" s="2" t="s">
        <v>108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67">
        <v>40358</v>
      </c>
      <c r="B9" s="210" t="s">
        <v>130</v>
      </c>
      <c r="C9" s="210"/>
      <c r="D9" s="210"/>
      <c r="E9" s="199" t="s">
        <v>131</v>
      </c>
      <c r="F9" s="199"/>
      <c r="G9" s="6"/>
      <c r="H9" s="6"/>
      <c r="I9" s="66">
        <v>125000</v>
      </c>
      <c r="J9" s="65"/>
      <c r="K9" s="199" t="s">
        <v>132</v>
      </c>
      <c r="L9" s="199"/>
      <c r="M9" s="186"/>
    </row>
    <row r="10" spans="1:13" ht="15.75">
      <c r="A10" s="8"/>
      <c r="B10" s="202" t="s">
        <v>24</v>
      </c>
      <c r="C10" s="202"/>
      <c r="D10" s="202"/>
      <c r="E10" s="199" t="s">
        <v>413</v>
      </c>
      <c r="F10" s="199"/>
      <c r="G10" s="6"/>
      <c r="H10" s="6"/>
      <c r="I10" s="72">
        <v>12333000</v>
      </c>
      <c r="J10" s="65"/>
      <c r="K10" s="199" t="s">
        <v>111</v>
      </c>
      <c r="L10" s="199"/>
      <c r="M10" s="186"/>
    </row>
    <row r="11" spans="1:13" ht="15.75">
      <c r="A11" s="8"/>
      <c r="B11" s="202" t="s">
        <v>24</v>
      </c>
      <c r="C11" s="202"/>
      <c r="D11" s="202"/>
      <c r="E11" s="199" t="s">
        <v>415</v>
      </c>
      <c r="F11" s="199"/>
      <c r="G11" s="6"/>
      <c r="H11" s="6"/>
      <c r="I11" s="72">
        <v>150000</v>
      </c>
      <c r="J11" s="65"/>
      <c r="K11" s="199" t="s">
        <v>111</v>
      </c>
      <c r="L11" s="199"/>
      <c r="M11" s="186"/>
    </row>
    <row r="12" spans="1:13" ht="15.75">
      <c r="A12" s="8"/>
      <c r="B12" s="203" t="s">
        <v>77</v>
      </c>
      <c r="C12" s="203"/>
      <c r="D12" s="203"/>
      <c r="E12" s="205"/>
      <c r="F12" s="205"/>
      <c r="G12" s="6"/>
      <c r="H12" s="6"/>
      <c r="I12" s="66">
        <f>SUM(I10:I11)</f>
        <v>12483000</v>
      </c>
      <c r="J12" s="66">
        <f>SUM(J9:J10)</f>
        <v>0</v>
      </c>
      <c r="K12" s="205"/>
      <c r="L12" s="205"/>
      <c r="M12" s="206"/>
    </row>
    <row r="13" spans="1:13" ht="15.75">
      <c r="A13" s="68"/>
      <c r="B13" s="203" t="s">
        <v>56</v>
      </c>
      <c r="C13" s="203"/>
      <c r="D13" s="203"/>
      <c r="E13" s="205"/>
      <c r="F13" s="205"/>
      <c r="G13" s="64"/>
      <c r="H13" s="64"/>
      <c r="I13" s="176">
        <f>I9+I12</f>
        <v>12608000</v>
      </c>
      <c r="J13" s="176"/>
      <c r="K13" s="205"/>
      <c r="L13" s="205"/>
      <c r="M13" s="206"/>
    </row>
    <row r="14" spans="1:13" ht="15.75">
      <c r="A14" s="68"/>
      <c r="B14" s="204" t="s">
        <v>20</v>
      </c>
      <c r="C14" s="204"/>
      <c r="D14" s="204"/>
      <c r="E14" s="185"/>
      <c r="F14" s="185"/>
      <c r="G14" s="64"/>
      <c r="H14" s="64"/>
      <c r="I14" s="201">
        <f>I13-J13</f>
        <v>12608000</v>
      </c>
      <c r="J14" s="201"/>
      <c r="K14" s="185"/>
      <c r="L14" s="185"/>
      <c r="M14" s="200"/>
    </row>
    <row r="15" spans="2:13" ht="15.75">
      <c r="B15" s="196"/>
      <c r="C15" s="196"/>
      <c r="D15" s="196"/>
      <c r="E15" s="196"/>
      <c r="F15" s="196"/>
      <c r="I15" s="1"/>
      <c r="J15" s="1"/>
      <c r="K15" s="196"/>
      <c r="L15" s="196"/>
      <c r="M15" s="196"/>
    </row>
    <row r="16" spans="2:13" ht="15.75">
      <c r="B16" s="196"/>
      <c r="C16" s="196"/>
      <c r="D16" s="196"/>
      <c r="E16" s="196"/>
      <c r="F16" s="196"/>
      <c r="I16" s="1"/>
      <c r="J16" s="1"/>
      <c r="K16" s="196"/>
      <c r="L16" s="196"/>
      <c r="M16" s="196"/>
    </row>
    <row r="17" spans="9:10" ht="15.75">
      <c r="I17" s="1"/>
      <c r="J17" s="1"/>
    </row>
    <row r="18" spans="9:10" ht="15.75">
      <c r="I18" s="1"/>
      <c r="J18" s="1"/>
    </row>
    <row r="19" ht="15.75">
      <c r="J19" s="1"/>
    </row>
  </sheetData>
  <mergeCells count="36">
    <mergeCell ref="B11:D11"/>
    <mergeCell ref="E11:F11"/>
    <mergeCell ref="K11:M11"/>
    <mergeCell ref="B13:D13"/>
    <mergeCell ref="E13:F13"/>
    <mergeCell ref="K13:M13"/>
    <mergeCell ref="B12:D12"/>
    <mergeCell ref="E12:F12"/>
    <mergeCell ref="K12:M12"/>
    <mergeCell ref="B15:D15"/>
    <mergeCell ref="E15:F15"/>
    <mergeCell ref="K15:M15"/>
    <mergeCell ref="B16:D16"/>
    <mergeCell ref="E16:F16"/>
    <mergeCell ref="K16:M16"/>
    <mergeCell ref="B14:D14"/>
    <mergeCell ref="E14:F14"/>
    <mergeCell ref="I14:J14"/>
    <mergeCell ref="K14:M14"/>
    <mergeCell ref="B10:D10"/>
    <mergeCell ref="E10:F10"/>
    <mergeCell ref="K10:M10"/>
    <mergeCell ref="B8:D8"/>
    <mergeCell ref="E8:F8"/>
    <mergeCell ref="K8:M8"/>
    <mergeCell ref="B9:D9"/>
    <mergeCell ref="E9:F9"/>
    <mergeCell ref="K9:M9"/>
    <mergeCell ref="K1:M1"/>
    <mergeCell ref="F5:H5"/>
    <mergeCell ref="B7:D7"/>
    <mergeCell ref="E7:F7"/>
    <mergeCell ref="I7:J7"/>
    <mergeCell ref="K7:M7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M22"/>
  <sheetViews>
    <sheetView workbookViewId="0" topLeftCell="A1">
      <selection activeCell="J12" sqref="J12"/>
    </sheetView>
  </sheetViews>
  <sheetFormatPr defaultColWidth="9.00390625" defaultRowHeight="15.75"/>
  <cols>
    <col min="4" max="4" width="9.375" style="0" customWidth="1"/>
    <col min="6" max="6" width="10.75390625" style="0" customWidth="1"/>
    <col min="7" max="7" width="8.75390625" style="0" customWidth="1"/>
    <col min="8" max="8" width="7.50390625" style="0" customWidth="1"/>
    <col min="9" max="9" width="10.625" style="0" customWidth="1"/>
    <col min="10" max="10" width="10.25390625" style="0" customWidth="1"/>
  </cols>
  <sheetData>
    <row r="1" spans="1:13" ht="15.75">
      <c r="A1" s="194" t="s">
        <v>162</v>
      </c>
      <c r="B1" s="194"/>
      <c r="C1" s="194"/>
      <c r="K1" s="196" t="s">
        <v>133</v>
      </c>
      <c r="L1" s="196"/>
      <c r="M1" s="196"/>
    </row>
    <row r="2" spans="1:13" ht="15.75">
      <c r="A2" s="211" t="s">
        <v>1</v>
      </c>
      <c r="B2" s="211"/>
      <c r="C2" s="211"/>
      <c r="K2" s="24"/>
      <c r="L2" s="24"/>
      <c r="M2" s="24"/>
    </row>
    <row r="4" ht="15.75">
      <c r="G4" s="3" t="s">
        <v>13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8" customHeight="1">
      <c r="A9" s="175">
        <v>40358</v>
      </c>
      <c r="B9" s="203" t="s">
        <v>63</v>
      </c>
      <c r="C9" s="203"/>
      <c r="D9" s="203"/>
      <c r="E9" s="199" t="s">
        <v>413</v>
      </c>
      <c r="F9" s="199"/>
      <c r="G9" s="6"/>
      <c r="H9" s="6"/>
      <c r="I9" s="66">
        <v>9711000</v>
      </c>
      <c r="J9" s="65"/>
      <c r="K9" s="199" t="s">
        <v>127</v>
      </c>
      <c r="L9" s="199"/>
      <c r="M9" s="186"/>
    </row>
    <row r="10" spans="1:13" ht="15.75">
      <c r="A10" s="8"/>
      <c r="B10" s="189" t="s">
        <v>67</v>
      </c>
      <c r="C10" s="189"/>
      <c r="D10" s="189"/>
      <c r="E10" s="199" t="s">
        <v>413</v>
      </c>
      <c r="F10" s="199"/>
      <c r="G10" s="6"/>
      <c r="H10" s="6"/>
      <c r="I10" s="65">
        <v>2525000</v>
      </c>
      <c r="J10" s="65"/>
      <c r="K10" s="199" t="s">
        <v>120</v>
      </c>
      <c r="L10" s="199"/>
      <c r="M10" s="186"/>
    </row>
    <row r="11" spans="1:13" ht="15.75">
      <c r="A11" s="8"/>
      <c r="B11" s="189" t="s">
        <v>67</v>
      </c>
      <c r="C11" s="189"/>
      <c r="D11" s="189"/>
      <c r="E11" s="199" t="s">
        <v>413</v>
      </c>
      <c r="F11" s="199"/>
      <c r="G11" s="6"/>
      <c r="H11" s="6"/>
      <c r="I11" s="65">
        <v>97000</v>
      </c>
      <c r="J11" s="65"/>
      <c r="K11" s="212" t="s">
        <v>418</v>
      </c>
      <c r="L11" s="212"/>
      <c r="M11" s="213"/>
    </row>
    <row r="12" spans="1:13" ht="19.5" customHeight="1">
      <c r="A12" s="8"/>
      <c r="B12" s="210" t="s">
        <v>121</v>
      </c>
      <c r="C12" s="210"/>
      <c r="D12" s="210"/>
      <c r="E12" s="205"/>
      <c r="F12" s="205"/>
      <c r="G12" s="6"/>
      <c r="H12" s="6"/>
      <c r="I12" s="66">
        <f>SUM(I10:I11)</f>
        <v>2622000</v>
      </c>
      <c r="J12" s="66">
        <f>SUM(J9:J11)</f>
        <v>0</v>
      </c>
      <c r="K12" s="205"/>
      <c r="L12" s="205"/>
      <c r="M12" s="206"/>
    </row>
    <row r="13" spans="1:13" ht="18" customHeight="1">
      <c r="A13" s="68"/>
      <c r="B13" s="202" t="s">
        <v>23</v>
      </c>
      <c r="C13" s="202"/>
      <c r="D13" s="202"/>
      <c r="E13" s="199" t="s">
        <v>416</v>
      </c>
      <c r="F13" s="199"/>
      <c r="G13" s="64"/>
      <c r="H13" s="64"/>
      <c r="I13" s="70">
        <v>125000</v>
      </c>
      <c r="J13" s="69"/>
      <c r="K13" s="189" t="s">
        <v>23</v>
      </c>
      <c r="L13" s="189"/>
      <c r="M13" s="209"/>
    </row>
    <row r="14" spans="1:13" ht="27" customHeight="1">
      <c r="A14" s="68"/>
      <c r="B14" s="202" t="s">
        <v>23</v>
      </c>
      <c r="C14" s="202"/>
      <c r="D14" s="202"/>
      <c r="E14" s="199" t="s">
        <v>415</v>
      </c>
      <c r="F14" s="199"/>
      <c r="G14" s="64"/>
      <c r="H14" s="64"/>
      <c r="I14" s="70">
        <v>150000</v>
      </c>
      <c r="J14" s="69"/>
      <c r="K14" s="187" t="s">
        <v>417</v>
      </c>
      <c r="L14" s="187"/>
      <c r="M14" s="188"/>
    </row>
    <row r="15" spans="1:13" ht="15.75">
      <c r="A15" s="68"/>
      <c r="B15" s="203" t="s">
        <v>72</v>
      </c>
      <c r="C15" s="203"/>
      <c r="D15" s="203"/>
      <c r="E15" s="199"/>
      <c r="F15" s="199"/>
      <c r="G15" s="64"/>
      <c r="H15" s="64"/>
      <c r="I15" s="69">
        <f>SUM(I13:I14)</f>
        <v>275000</v>
      </c>
      <c r="J15" s="69"/>
      <c r="K15" s="205"/>
      <c r="L15" s="205"/>
      <c r="M15" s="206"/>
    </row>
    <row r="16" spans="1:13" ht="16.5" customHeight="1">
      <c r="A16" s="68"/>
      <c r="B16" s="203" t="s">
        <v>56</v>
      </c>
      <c r="C16" s="203"/>
      <c r="D16" s="203"/>
      <c r="E16" s="205"/>
      <c r="F16" s="205"/>
      <c r="G16" s="64"/>
      <c r="H16" s="64"/>
      <c r="I16" s="69">
        <f>I9+I12+I15</f>
        <v>12608000</v>
      </c>
      <c r="J16" s="69">
        <f>J9+J12</f>
        <v>0</v>
      </c>
      <c r="K16" s="205"/>
      <c r="L16" s="205"/>
      <c r="M16" s="206"/>
    </row>
    <row r="17" spans="1:13" ht="17.25" customHeight="1">
      <c r="A17" s="68"/>
      <c r="B17" s="204" t="s">
        <v>113</v>
      </c>
      <c r="C17" s="204"/>
      <c r="D17" s="204"/>
      <c r="E17" s="185"/>
      <c r="F17" s="185"/>
      <c r="G17" s="64"/>
      <c r="H17" s="64"/>
      <c r="I17" s="201">
        <f>I16-J16</f>
        <v>12608000</v>
      </c>
      <c r="J17" s="201"/>
      <c r="K17" s="185"/>
      <c r="L17" s="185"/>
      <c r="M17" s="200"/>
    </row>
    <row r="18" spans="2:13" ht="15.75">
      <c r="B18" s="196"/>
      <c r="C18" s="196"/>
      <c r="D18" s="196"/>
      <c r="E18" s="196"/>
      <c r="F18" s="196"/>
      <c r="I18" s="1"/>
      <c r="J18" s="1"/>
      <c r="K18" s="196"/>
      <c r="L18" s="196"/>
      <c r="M18" s="196"/>
    </row>
    <row r="19" spans="2:13" ht="15.75">
      <c r="B19" s="196"/>
      <c r="C19" s="196"/>
      <c r="D19" s="196"/>
      <c r="E19" s="196"/>
      <c r="F19" s="196"/>
      <c r="I19" s="1"/>
      <c r="J19" s="1"/>
      <c r="K19" s="196"/>
      <c r="L19" s="196"/>
      <c r="M19" s="196"/>
    </row>
    <row r="20" spans="9:10" ht="15.75">
      <c r="I20" s="1"/>
      <c r="J20" s="1"/>
    </row>
    <row r="21" spans="9:10" ht="15.75">
      <c r="I21" s="1"/>
      <c r="J21" s="1"/>
    </row>
    <row r="22" ht="15.75">
      <c r="J22" s="1"/>
    </row>
  </sheetData>
  <mergeCells count="45">
    <mergeCell ref="K15:M15"/>
    <mergeCell ref="E15:F15"/>
    <mergeCell ref="B14:D14"/>
    <mergeCell ref="E14:F14"/>
    <mergeCell ref="K14:M14"/>
    <mergeCell ref="B18:D18"/>
    <mergeCell ref="E18:F18"/>
    <mergeCell ref="K18:M18"/>
    <mergeCell ref="B19:D19"/>
    <mergeCell ref="E19:F19"/>
    <mergeCell ref="K19:M19"/>
    <mergeCell ref="B17:D17"/>
    <mergeCell ref="E17:F17"/>
    <mergeCell ref="I17:J17"/>
    <mergeCell ref="K17:M17"/>
    <mergeCell ref="B12:D12"/>
    <mergeCell ref="E12:F12"/>
    <mergeCell ref="K12:M12"/>
    <mergeCell ref="B16:D16"/>
    <mergeCell ref="E16:F16"/>
    <mergeCell ref="K16:M16"/>
    <mergeCell ref="B13:D13"/>
    <mergeCell ref="E13:F13"/>
    <mergeCell ref="K13:M13"/>
    <mergeCell ref="B15:D15"/>
    <mergeCell ref="B10:D10"/>
    <mergeCell ref="E10:F10"/>
    <mergeCell ref="K10:M10"/>
    <mergeCell ref="B11:D11"/>
    <mergeCell ref="E11:F11"/>
    <mergeCell ref="K11:M11"/>
    <mergeCell ref="B8:D8"/>
    <mergeCell ref="E8:F8"/>
    <mergeCell ref="K8:M8"/>
    <mergeCell ref="B9:D9"/>
    <mergeCell ref="E9:F9"/>
    <mergeCell ref="K9:M9"/>
    <mergeCell ref="K1:M1"/>
    <mergeCell ref="F5:H5"/>
    <mergeCell ref="B7:D7"/>
    <mergeCell ref="E7:F7"/>
    <mergeCell ref="I7:J7"/>
    <mergeCell ref="K7:M7"/>
    <mergeCell ref="A2:C2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M16"/>
  <sheetViews>
    <sheetView workbookViewId="0" topLeftCell="A1">
      <selection activeCell="H9" sqref="H9"/>
    </sheetView>
  </sheetViews>
  <sheetFormatPr defaultColWidth="9.00390625" defaultRowHeight="15.75"/>
  <cols>
    <col min="1" max="1" width="9.875" style="0" bestFit="1" customWidth="1"/>
    <col min="2" max="2" width="9.50390625" style="0" customWidth="1"/>
    <col min="4" max="4" width="7.00390625" style="0" customWidth="1"/>
    <col min="6" max="6" width="10.1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193" t="s">
        <v>134</v>
      </c>
      <c r="B1" s="193"/>
      <c r="C1" s="193"/>
      <c r="D1" s="193"/>
      <c r="K1" s="196" t="s">
        <v>135</v>
      </c>
      <c r="L1" s="196"/>
      <c r="M1" s="196"/>
    </row>
    <row r="2" spans="1:13" ht="15.75">
      <c r="A2" s="214" t="s">
        <v>1</v>
      </c>
      <c r="B2" s="214"/>
      <c r="C2" s="214"/>
      <c r="D2" s="214"/>
      <c r="K2" s="24"/>
      <c r="L2" s="24"/>
      <c r="M2" s="24"/>
    </row>
    <row r="4" ht="15.75">
      <c r="G4" s="2" t="s">
        <v>108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67">
        <v>40358</v>
      </c>
      <c r="B9" s="202" t="s">
        <v>110</v>
      </c>
      <c r="C9" s="202"/>
      <c r="D9" s="202"/>
      <c r="E9" s="199" t="s">
        <v>413</v>
      </c>
      <c r="F9" s="199"/>
      <c r="G9" s="6"/>
      <c r="H9" s="6"/>
      <c r="I9" s="72">
        <v>4878000</v>
      </c>
      <c r="J9" s="65"/>
      <c r="K9" s="199" t="s">
        <v>111</v>
      </c>
      <c r="L9" s="199"/>
      <c r="M9" s="186"/>
    </row>
    <row r="10" spans="1:13" ht="15.75">
      <c r="A10" s="8"/>
      <c r="B10" s="203" t="s">
        <v>112</v>
      </c>
      <c r="C10" s="203"/>
      <c r="D10" s="203"/>
      <c r="E10" s="205"/>
      <c r="F10" s="205"/>
      <c r="G10" s="6"/>
      <c r="H10" s="6"/>
      <c r="I10" s="66">
        <f>SUM(I9:I9)</f>
        <v>4878000</v>
      </c>
      <c r="J10" s="66">
        <f>SUM(J9:J9)</f>
        <v>0</v>
      </c>
      <c r="K10" s="205"/>
      <c r="L10" s="205"/>
      <c r="M10" s="206"/>
    </row>
    <row r="11" spans="1:13" ht="15.75">
      <c r="A11" s="68"/>
      <c r="B11" s="204" t="s">
        <v>113</v>
      </c>
      <c r="C11" s="204"/>
      <c r="D11" s="204"/>
      <c r="E11" s="185"/>
      <c r="F11" s="185"/>
      <c r="G11" s="64"/>
      <c r="H11" s="64"/>
      <c r="I11" s="201">
        <f>I10-J10</f>
        <v>4878000</v>
      </c>
      <c r="J11" s="201"/>
      <c r="K11" s="185"/>
      <c r="L11" s="185"/>
      <c r="M11" s="200"/>
    </row>
    <row r="12" spans="2:13" ht="15.75">
      <c r="B12" s="196"/>
      <c r="C12" s="196"/>
      <c r="D12" s="196"/>
      <c r="E12" s="196"/>
      <c r="F12" s="196"/>
      <c r="I12" s="1"/>
      <c r="J12" s="1"/>
      <c r="K12" s="196"/>
      <c r="L12" s="196"/>
      <c r="M12" s="196"/>
    </row>
    <row r="13" spans="2:13" ht="15.75">
      <c r="B13" s="196"/>
      <c r="C13" s="196"/>
      <c r="D13" s="196"/>
      <c r="E13" s="196"/>
      <c r="F13" s="196"/>
      <c r="I13" s="1"/>
      <c r="J13" s="1"/>
      <c r="K13" s="196"/>
      <c r="L13" s="196"/>
      <c r="M13" s="196"/>
    </row>
    <row r="14" spans="9:10" ht="15.75">
      <c r="I14" s="1"/>
      <c r="J14" s="1"/>
    </row>
    <row r="15" spans="9:10" ht="15.75">
      <c r="I15" s="1"/>
      <c r="J15" s="1"/>
    </row>
    <row r="16" ht="15.75">
      <c r="J16" s="1"/>
    </row>
  </sheetData>
  <mergeCells count="27">
    <mergeCell ref="B12:D12"/>
    <mergeCell ref="E12:F12"/>
    <mergeCell ref="K12:M12"/>
    <mergeCell ref="B13:D13"/>
    <mergeCell ref="E13:F13"/>
    <mergeCell ref="K13:M13"/>
    <mergeCell ref="B10:D10"/>
    <mergeCell ref="E10:F10"/>
    <mergeCell ref="K10:M10"/>
    <mergeCell ref="B11:D11"/>
    <mergeCell ref="E11:F11"/>
    <mergeCell ref="I11:J11"/>
    <mergeCell ref="K11:M11"/>
    <mergeCell ref="B9:D9"/>
    <mergeCell ref="E9:F9"/>
    <mergeCell ref="K9:M9"/>
    <mergeCell ref="B8:D8"/>
    <mergeCell ref="E8:F8"/>
    <mergeCell ref="K8:M8"/>
    <mergeCell ref="K1:M1"/>
    <mergeCell ref="F5:H5"/>
    <mergeCell ref="B7:D7"/>
    <mergeCell ref="E7:F7"/>
    <mergeCell ref="I7:J7"/>
    <mergeCell ref="K7:M7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M19"/>
  <sheetViews>
    <sheetView workbookViewId="0" topLeftCell="A1">
      <selection activeCell="G30" sqref="G30"/>
    </sheetView>
  </sheetViews>
  <sheetFormatPr defaultColWidth="9.00390625" defaultRowHeight="15.75"/>
  <cols>
    <col min="4" max="4" width="9.375" style="0" customWidth="1"/>
    <col min="6" max="6" width="10.50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25390625" style="0" customWidth="1"/>
  </cols>
  <sheetData>
    <row r="1" spans="1:13" ht="15.75">
      <c r="A1" s="71" t="s">
        <v>134</v>
      </c>
      <c r="B1" s="71"/>
      <c r="K1" s="196" t="s">
        <v>136</v>
      </c>
      <c r="L1" s="196"/>
      <c r="M1" s="196"/>
    </row>
    <row r="2" spans="1:13" ht="15.75">
      <c r="A2" s="211" t="s">
        <v>1</v>
      </c>
      <c r="B2" s="211"/>
      <c r="C2" s="211"/>
      <c r="D2" s="211"/>
      <c r="K2" s="24"/>
      <c r="L2" s="24"/>
      <c r="M2" s="24"/>
    </row>
    <row r="4" ht="15.75">
      <c r="G4" s="3" t="s">
        <v>13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175">
        <v>40358</v>
      </c>
      <c r="B9" s="203" t="s">
        <v>63</v>
      </c>
      <c r="C9" s="203"/>
      <c r="D9" s="203"/>
      <c r="E9" s="199" t="s">
        <v>413</v>
      </c>
      <c r="F9" s="199"/>
      <c r="G9" s="6"/>
      <c r="H9" s="6"/>
      <c r="I9" s="66">
        <v>3841000</v>
      </c>
      <c r="J9" s="65"/>
      <c r="K9" s="199" t="s">
        <v>127</v>
      </c>
      <c r="L9" s="199"/>
      <c r="M9" s="186"/>
    </row>
    <row r="10" spans="1:13" ht="15.75">
      <c r="A10" s="8"/>
      <c r="B10" s="189" t="s">
        <v>67</v>
      </c>
      <c r="C10" s="189"/>
      <c r="D10" s="189"/>
      <c r="E10" s="199" t="s">
        <v>413</v>
      </c>
      <c r="F10" s="199"/>
      <c r="G10" s="6"/>
      <c r="H10" s="6"/>
      <c r="I10" s="65">
        <v>999000</v>
      </c>
      <c r="J10" s="65"/>
      <c r="K10" s="199" t="s">
        <v>120</v>
      </c>
      <c r="L10" s="199"/>
      <c r="M10" s="186"/>
    </row>
    <row r="11" spans="1:13" ht="27" customHeight="1">
      <c r="A11" s="8"/>
      <c r="B11" s="189" t="s">
        <v>67</v>
      </c>
      <c r="C11" s="189"/>
      <c r="D11" s="189"/>
      <c r="E11" s="199" t="s">
        <v>413</v>
      </c>
      <c r="F11" s="199"/>
      <c r="G11" s="6"/>
      <c r="H11" s="6"/>
      <c r="I11" s="65">
        <v>38000</v>
      </c>
      <c r="J11" s="65"/>
      <c r="K11" s="187" t="s">
        <v>419</v>
      </c>
      <c r="L11" s="187"/>
      <c r="M11" s="188"/>
    </row>
    <row r="12" spans="1:13" ht="15.75">
      <c r="A12" s="8"/>
      <c r="B12" s="210" t="s">
        <v>121</v>
      </c>
      <c r="C12" s="210"/>
      <c r="D12" s="210"/>
      <c r="E12" s="205"/>
      <c r="F12" s="205"/>
      <c r="G12" s="6"/>
      <c r="H12" s="6"/>
      <c r="I12" s="66">
        <f>SUM(I10:I11)</f>
        <v>1037000</v>
      </c>
      <c r="J12" s="66">
        <f>SUM(J9:J11)</f>
        <v>0</v>
      </c>
      <c r="K12" s="189"/>
      <c r="L12" s="189"/>
      <c r="M12" s="209"/>
    </row>
    <row r="13" spans="1:13" ht="15.75">
      <c r="A13" s="68"/>
      <c r="B13" s="203" t="s">
        <v>56</v>
      </c>
      <c r="C13" s="203"/>
      <c r="D13" s="203"/>
      <c r="E13" s="205"/>
      <c r="F13" s="205"/>
      <c r="G13" s="64"/>
      <c r="H13" s="64"/>
      <c r="I13" s="69">
        <f>I9+I12</f>
        <v>4878000</v>
      </c>
      <c r="J13" s="69">
        <f>J9+J12</f>
        <v>0</v>
      </c>
      <c r="K13" s="205"/>
      <c r="L13" s="205"/>
      <c r="M13" s="206"/>
    </row>
    <row r="14" spans="1:13" ht="15.75">
      <c r="A14" s="68"/>
      <c r="B14" s="204" t="s">
        <v>113</v>
      </c>
      <c r="C14" s="204"/>
      <c r="D14" s="204"/>
      <c r="E14" s="185"/>
      <c r="F14" s="185"/>
      <c r="G14" s="64"/>
      <c r="H14" s="64"/>
      <c r="I14" s="201">
        <f>I13-J13</f>
        <v>4878000</v>
      </c>
      <c r="J14" s="201"/>
      <c r="K14" s="185"/>
      <c r="L14" s="185"/>
      <c r="M14" s="200"/>
    </row>
    <row r="15" spans="2:13" ht="15.75">
      <c r="B15" s="196"/>
      <c r="C15" s="196"/>
      <c r="D15" s="196"/>
      <c r="E15" s="196"/>
      <c r="F15" s="196"/>
      <c r="I15" s="1"/>
      <c r="J15" s="1"/>
      <c r="K15" s="196"/>
      <c r="L15" s="196"/>
      <c r="M15" s="196"/>
    </row>
    <row r="16" spans="2:13" ht="15.75">
      <c r="B16" s="196"/>
      <c r="C16" s="196"/>
      <c r="D16" s="196"/>
      <c r="E16" s="196"/>
      <c r="F16" s="196"/>
      <c r="I16" s="1"/>
      <c r="J16" s="1"/>
      <c r="K16" s="196"/>
      <c r="L16" s="196"/>
      <c r="M16" s="196"/>
    </row>
    <row r="17" spans="9:10" ht="15.75">
      <c r="I17" s="1"/>
      <c r="J17" s="1"/>
    </row>
    <row r="18" spans="9:10" ht="15.75">
      <c r="I18" s="1"/>
      <c r="J18" s="1"/>
    </row>
    <row r="19" ht="15.75">
      <c r="J19" s="1"/>
    </row>
  </sheetData>
  <mergeCells count="35">
    <mergeCell ref="K1:M1"/>
    <mergeCell ref="F5:H5"/>
    <mergeCell ref="B7:D7"/>
    <mergeCell ref="E7:F7"/>
    <mergeCell ref="I7:J7"/>
    <mergeCell ref="K7:M7"/>
    <mergeCell ref="A2:D2"/>
    <mergeCell ref="B8:D8"/>
    <mergeCell ref="E8:F8"/>
    <mergeCell ref="K8:M8"/>
    <mergeCell ref="B9:D9"/>
    <mergeCell ref="E9:F9"/>
    <mergeCell ref="K9:M9"/>
    <mergeCell ref="B12:D12"/>
    <mergeCell ref="E12:F12"/>
    <mergeCell ref="K12:M12"/>
    <mergeCell ref="B10:D10"/>
    <mergeCell ref="E10:F10"/>
    <mergeCell ref="K10:M10"/>
    <mergeCell ref="B11:D11"/>
    <mergeCell ref="E11:F11"/>
    <mergeCell ref="K11:M11"/>
    <mergeCell ref="B13:D13"/>
    <mergeCell ref="E13:F13"/>
    <mergeCell ref="K13:M13"/>
    <mergeCell ref="B14:D14"/>
    <mergeCell ref="E14:F14"/>
    <mergeCell ref="I14:J14"/>
    <mergeCell ref="K14:M14"/>
    <mergeCell ref="B15:D15"/>
    <mergeCell ref="E15:F15"/>
    <mergeCell ref="K15:M15"/>
    <mergeCell ref="B16:D16"/>
    <mergeCell ref="E16:F16"/>
    <mergeCell ref="K16:M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A1:H95"/>
  <sheetViews>
    <sheetView workbookViewId="0" topLeftCell="A1">
      <selection activeCell="E13" sqref="E13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93" t="s">
        <v>29</v>
      </c>
      <c r="B1" s="193"/>
      <c r="C1" s="215"/>
      <c r="F1" s="197" t="s">
        <v>30</v>
      </c>
      <c r="G1" s="197"/>
      <c r="H1" s="197"/>
    </row>
    <row r="2" spans="1:3" ht="15.75">
      <c r="A2" s="196" t="s">
        <v>1</v>
      </c>
      <c r="B2" s="196"/>
      <c r="C2" s="216"/>
    </row>
    <row r="3" spans="1:2" ht="15.75">
      <c r="A3" s="24"/>
      <c r="B3" s="24"/>
    </row>
    <row r="4" spans="1:8" ht="15.75">
      <c r="A4" s="193" t="s">
        <v>2</v>
      </c>
      <c r="B4" s="193"/>
      <c r="C4" s="193"/>
      <c r="D4" s="193"/>
      <c r="E4" s="193"/>
      <c r="F4" s="193"/>
      <c r="G4" s="193"/>
      <c r="H4" s="193"/>
    </row>
    <row r="5" spans="1:8" ht="15.75">
      <c r="A5" s="193" t="s">
        <v>3</v>
      </c>
      <c r="B5" s="193"/>
      <c r="C5" s="193"/>
      <c r="D5" s="193"/>
      <c r="E5" s="193"/>
      <c r="F5" s="193"/>
      <c r="G5" s="193"/>
      <c r="H5" s="19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93" t="s">
        <v>8</v>
      </c>
      <c r="G9" s="193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29.25">
      <c r="A11" s="29">
        <v>40358</v>
      </c>
      <c r="B11" s="15" t="s">
        <v>137</v>
      </c>
      <c r="C11" s="13" t="s">
        <v>138</v>
      </c>
      <c r="D11" s="13"/>
      <c r="E11" s="13"/>
      <c r="F11" s="66">
        <v>346000</v>
      </c>
      <c r="G11" s="7"/>
      <c r="H11" s="12" t="s">
        <v>139</v>
      </c>
    </row>
    <row r="12" spans="1:8" s="18" customFormat="1" ht="15.75">
      <c r="A12" s="29"/>
      <c r="B12" s="25" t="s">
        <v>24</v>
      </c>
      <c r="C12" s="13" t="s">
        <v>138</v>
      </c>
      <c r="D12" s="13"/>
      <c r="E12" s="13"/>
      <c r="F12" s="72">
        <v>3574000</v>
      </c>
      <c r="G12" s="7"/>
      <c r="H12" s="12" t="s">
        <v>140</v>
      </c>
    </row>
    <row r="13" spans="1:8" s="18" customFormat="1" ht="15.75">
      <c r="A13" s="29"/>
      <c r="B13" s="25" t="s">
        <v>24</v>
      </c>
      <c r="C13" s="177" t="s">
        <v>393</v>
      </c>
      <c r="D13" s="13"/>
      <c r="E13" s="13"/>
      <c r="F13" s="72">
        <v>456000</v>
      </c>
      <c r="G13" s="7"/>
      <c r="H13" s="12" t="s">
        <v>142</v>
      </c>
    </row>
    <row r="14" spans="1:8" s="18" customFormat="1" ht="15.75">
      <c r="A14" s="29"/>
      <c r="B14" s="25" t="s">
        <v>24</v>
      </c>
      <c r="C14" s="13" t="s">
        <v>141</v>
      </c>
      <c r="D14" s="13"/>
      <c r="E14" s="13"/>
      <c r="F14" s="72">
        <v>7560000</v>
      </c>
      <c r="G14" s="7"/>
      <c r="H14" s="12" t="s">
        <v>142</v>
      </c>
    </row>
    <row r="15" spans="1:8" s="2" customFormat="1" ht="31.5">
      <c r="A15" s="32"/>
      <c r="B15" s="26" t="s">
        <v>28</v>
      </c>
      <c r="C15" s="14"/>
      <c r="D15" s="14"/>
      <c r="E15" s="14"/>
      <c r="F15" s="10">
        <f>SUM(F12:F14)</f>
        <v>11590000</v>
      </c>
      <c r="G15" s="10">
        <f>SUM(G11:G12)</f>
        <v>0</v>
      </c>
      <c r="H15" s="33"/>
    </row>
    <row r="16" spans="1:8" s="2" customFormat="1" ht="15.75">
      <c r="A16" s="32"/>
      <c r="B16" s="26" t="s">
        <v>14</v>
      </c>
      <c r="C16" s="14"/>
      <c r="D16" s="14"/>
      <c r="E16" s="14"/>
      <c r="F16" s="10">
        <f>F11+F15</f>
        <v>11936000</v>
      </c>
      <c r="G16" s="10">
        <f>G11+G15</f>
        <v>0</v>
      </c>
      <c r="H16" s="33"/>
    </row>
    <row r="17" spans="1:8" ht="15.75">
      <c r="A17" s="8"/>
      <c r="B17" s="9" t="s">
        <v>21</v>
      </c>
      <c r="C17" s="6"/>
      <c r="D17" s="6"/>
      <c r="E17" s="6"/>
      <c r="F17" s="195">
        <f>F16-G16</f>
        <v>11936000</v>
      </c>
      <c r="G17" s="195"/>
      <c r="H17" s="1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6"/>
  </sheetPr>
  <dimension ref="A1:H105"/>
  <sheetViews>
    <sheetView workbookViewId="0" topLeftCell="A1">
      <selection activeCell="D22" sqref="D2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193" t="s">
        <v>29</v>
      </c>
      <c r="B1" s="193"/>
      <c r="C1" s="215"/>
      <c r="F1" s="197" t="s">
        <v>31</v>
      </c>
      <c r="G1" s="197"/>
      <c r="H1" s="197"/>
    </row>
    <row r="2" spans="1:3" ht="15.75">
      <c r="A2" s="196" t="s">
        <v>1</v>
      </c>
      <c r="B2" s="196"/>
      <c r="C2" s="216"/>
    </row>
    <row r="3" spans="1:2" ht="15.75">
      <c r="A3" s="24"/>
      <c r="B3" s="24"/>
    </row>
    <row r="4" spans="1:8" ht="15.75">
      <c r="A4" s="193" t="s">
        <v>13</v>
      </c>
      <c r="B4" s="193"/>
      <c r="C4" s="193"/>
      <c r="D4" s="193"/>
      <c r="E4" s="193"/>
      <c r="F4" s="193"/>
      <c r="G4" s="193"/>
      <c r="H4" s="193"/>
    </row>
    <row r="5" spans="1:8" ht="15.75">
      <c r="A5" s="193" t="s">
        <v>3</v>
      </c>
      <c r="B5" s="193"/>
      <c r="C5" s="193"/>
      <c r="D5" s="193"/>
      <c r="E5" s="193"/>
      <c r="F5" s="193"/>
      <c r="G5" s="193"/>
      <c r="H5" s="19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93" t="s">
        <v>8</v>
      </c>
      <c r="G9" s="193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29">
        <v>40358</v>
      </c>
      <c r="B11" s="25" t="s">
        <v>63</v>
      </c>
      <c r="C11" s="13" t="s">
        <v>138</v>
      </c>
      <c r="D11" s="13"/>
      <c r="E11" s="13"/>
      <c r="F11" s="7">
        <v>272000</v>
      </c>
      <c r="G11" s="7"/>
      <c r="H11" s="12" t="s">
        <v>143</v>
      </c>
    </row>
    <row r="12" spans="1:8" s="2" customFormat="1" ht="15.75">
      <c r="A12" s="32"/>
      <c r="B12" s="25" t="s">
        <v>63</v>
      </c>
      <c r="C12" s="13" t="s">
        <v>138</v>
      </c>
      <c r="D12" s="13"/>
      <c r="E12" s="13"/>
      <c r="F12" s="7">
        <v>2488000</v>
      </c>
      <c r="G12" s="7"/>
      <c r="H12" s="12" t="s">
        <v>114</v>
      </c>
    </row>
    <row r="13" spans="1:8" s="2" customFormat="1" ht="15.75">
      <c r="A13" s="32"/>
      <c r="B13" s="25" t="s">
        <v>63</v>
      </c>
      <c r="C13" s="13" t="s">
        <v>138</v>
      </c>
      <c r="D13" s="13"/>
      <c r="E13" s="13"/>
      <c r="F13" s="7">
        <v>414000</v>
      </c>
      <c r="G13" s="7"/>
      <c r="H13" s="12" t="s">
        <v>144</v>
      </c>
    </row>
    <row r="14" spans="1:8" s="2" customFormat="1" ht="26.25">
      <c r="A14" s="32"/>
      <c r="B14" s="25" t="s">
        <v>145</v>
      </c>
      <c r="C14" s="13" t="s">
        <v>400</v>
      </c>
      <c r="D14" s="13"/>
      <c r="E14" s="13"/>
      <c r="F14" s="7">
        <v>359000</v>
      </c>
      <c r="G14" s="7"/>
      <c r="H14" s="61" t="s">
        <v>420</v>
      </c>
    </row>
    <row r="15" spans="1:8" s="2" customFormat="1" ht="15.75">
      <c r="A15" s="32"/>
      <c r="B15" s="25" t="s">
        <v>145</v>
      </c>
      <c r="C15" s="13" t="s">
        <v>141</v>
      </c>
      <c r="D15" s="13"/>
      <c r="E15" s="13"/>
      <c r="F15" s="7">
        <v>5952000</v>
      </c>
      <c r="G15" s="7"/>
      <c r="H15" s="12" t="s">
        <v>117</v>
      </c>
    </row>
    <row r="16" spans="1:8" s="2" customFormat="1" ht="15.75">
      <c r="A16" s="32"/>
      <c r="B16" s="26" t="s">
        <v>154</v>
      </c>
      <c r="C16" s="13"/>
      <c r="D16" s="13"/>
      <c r="E16" s="13"/>
      <c r="F16" s="10">
        <f>SUM(F11:F15)</f>
        <v>9485000</v>
      </c>
      <c r="G16" s="10">
        <f>SUM(G11:G15)</f>
        <v>0</v>
      </c>
      <c r="H16" s="12"/>
    </row>
    <row r="17" spans="1:8" s="2" customFormat="1" ht="15.75">
      <c r="A17" s="32"/>
      <c r="B17" s="25" t="s">
        <v>67</v>
      </c>
      <c r="C17" s="13" t="s">
        <v>138</v>
      </c>
      <c r="D17" s="13"/>
      <c r="E17" s="13"/>
      <c r="F17" s="7">
        <v>71000</v>
      </c>
      <c r="G17" s="10"/>
      <c r="H17" s="12" t="s">
        <v>146</v>
      </c>
    </row>
    <row r="18" spans="1:8" s="2" customFormat="1" ht="15.75">
      <c r="A18" s="32"/>
      <c r="B18" s="25" t="s">
        <v>67</v>
      </c>
      <c r="C18" s="13" t="s">
        <v>138</v>
      </c>
      <c r="D18" s="13"/>
      <c r="E18" s="13"/>
      <c r="F18" s="7">
        <v>647000</v>
      </c>
      <c r="G18" s="10"/>
      <c r="H18" s="12" t="s">
        <v>147</v>
      </c>
    </row>
    <row r="19" spans="1:8" s="2" customFormat="1" ht="15.75">
      <c r="A19" s="32"/>
      <c r="B19" s="25" t="s">
        <v>67</v>
      </c>
      <c r="C19" s="13" t="s">
        <v>138</v>
      </c>
      <c r="D19" s="13"/>
      <c r="E19" s="13"/>
      <c r="F19" s="7">
        <v>3000</v>
      </c>
      <c r="G19" s="10"/>
      <c r="H19" s="12" t="s">
        <v>148</v>
      </c>
    </row>
    <row r="20" spans="1:8" s="2" customFormat="1" ht="15.75">
      <c r="A20" s="32"/>
      <c r="B20" s="25" t="s">
        <v>67</v>
      </c>
      <c r="C20" s="13" t="s">
        <v>138</v>
      </c>
      <c r="D20" s="13"/>
      <c r="E20" s="13"/>
      <c r="F20" s="7">
        <v>25000</v>
      </c>
      <c r="G20" s="10"/>
      <c r="H20" s="12" t="s">
        <v>149</v>
      </c>
    </row>
    <row r="21" spans="1:8" s="2" customFormat="1" ht="15.75">
      <c r="A21" s="32"/>
      <c r="B21" s="25" t="s">
        <v>67</v>
      </c>
      <c r="C21" s="13" t="s">
        <v>400</v>
      </c>
      <c r="D21" s="13"/>
      <c r="E21" s="13"/>
      <c r="F21" s="7">
        <v>93000</v>
      </c>
      <c r="G21" s="10"/>
      <c r="H21" s="12" t="s">
        <v>150</v>
      </c>
    </row>
    <row r="22" spans="1:8" s="2" customFormat="1" ht="15.75">
      <c r="A22" s="32"/>
      <c r="B22" s="25" t="s">
        <v>67</v>
      </c>
      <c r="C22" s="13" t="s">
        <v>400</v>
      </c>
      <c r="D22" s="13"/>
      <c r="E22" s="13"/>
      <c r="F22" s="7">
        <v>4000</v>
      </c>
      <c r="G22" s="10"/>
      <c r="H22" s="12" t="s">
        <v>148</v>
      </c>
    </row>
    <row r="23" spans="1:8" s="2" customFormat="1" ht="15.75">
      <c r="A23" s="32"/>
      <c r="B23" s="25" t="s">
        <v>67</v>
      </c>
      <c r="C23" s="13" t="s">
        <v>141</v>
      </c>
      <c r="D23" s="13"/>
      <c r="E23" s="13"/>
      <c r="F23" s="7">
        <v>1548000</v>
      </c>
      <c r="G23" s="10"/>
      <c r="H23" s="12" t="s">
        <v>151</v>
      </c>
    </row>
    <row r="24" spans="1:8" s="2" customFormat="1" ht="15.75">
      <c r="A24" s="32"/>
      <c r="B24" s="25" t="s">
        <v>67</v>
      </c>
      <c r="C24" s="13" t="s">
        <v>141</v>
      </c>
      <c r="D24" s="13"/>
      <c r="E24" s="13"/>
      <c r="F24" s="7">
        <v>60000</v>
      </c>
      <c r="G24" s="10"/>
      <c r="H24" s="12" t="s">
        <v>152</v>
      </c>
    </row>
    <row r="25" spans="1:8" s="2" customFormat="1" ht="15.75">
      <c r="A25" s="32"/>
      <c r="B25" s="26" t="s">
        <v>153</v>
      </c>
      <c r="C25" s="13"/>
      <c r="D25" s="13"/>
      <c r="E25" s="13"/>
      <c r="F25" s="10">
        <f>SUM(F17:F24)</f>
        <v>2451000</v>
      </c>
      <c r="G25" s="10"/>
      <c r="H25" s="12"/>
    </row>
    <row r="26" spans="1:8" s="2" customFormat="1" ht="15.75">
      <c r="A26" s="32"/>
      <c r="B26" s="26" t="s">
        <v>14</v>
      </c>
      <c r="C26" s="14"/>
      <c r="D26" s="14"/>
      <c r="E26" s="14"/>
      <c r="F26" s="10">
        <f>SUM(F16+F25)</f>
        <v>11936000</v>
      </c>
      <c r="G26" s="10">
        <f>SUM(G11:G12)</f>
        <v>0</v>
      </c>
      <c r="H26" s="33"/>
    </row>
    <row r="27" spans="1:8" ht="15.75">
      <c r="A27" s="8"/>
      <c r="B27" s="9" t="s">
        <v>21</v>
      </c>
      <c r="C27" s="6"/>
      <c r="D27" s="6"/>
      <c r="E27" s="6"/>
      <c r="F27" s="195">
        <f>F26-G26</f>
        <v>11936000</v>
      </c>
      <c r="G27" s="195"/>
      <c r="H27" s="1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</sheetData>
  <mergeCells count="7">
    <mergeCell ref="A5:H5"/>
    <mergeCell ref="F9:G9"/>
    <mergeCell ref="F27:G27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D30" sqref="D30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93" t="s">
        <v>155</v>
      </c>
      <c r="B1" s="193"/>
      <c r="C1" s="215"/>
      <c r="F1" s="197" t="s">
        <v>156</v>
      </c>
      <c r="G1" s="197"/>
      <c r="H1" s="197"/>
    </row>
    <row r="2" spans="1:3" ht="15.75">
      <c r="A2" s="196" t="s">
        <v>1</v>
      </c>
      <c r="B2" s="196"/>
      <c r="C2" s="216"/>
    </row>
    <row r="3" spans="1:2" ht="15.75">
      <c r="A3" s="24"/>
      <c r="B3" s="24"/>
    </row>
    <row r="4" spans="1:8" ht="15.75">
      <c r="A4" s="193" t="s">
        <v>2</v>
      </c>
      <c r="B4" s="193"/>
      <c r="C4" s="193"/>
      <c r="D4" s="193"/>
      <c r="E4" s="193"/>
      <c r="F4" s="193"/>
      <c r="G4" s="193"/>
      <c r="H4" s="193"/>
    </row>
    <row r="5" spans="1:8" ht="15.75">
      <c r="A5" s="193" t="s">
        <v>3</v>
      </c>
      <c r="B5" s="193"/>
      <c r="C5" s="193"/>
      <c r="D5" s="193"/>
      <c r="E5" s="193"/>
      <c r="F5" s="193"/>
      <c r="G5" s="193"/>
      <c r="H5" s="193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93" t="s">
        <v>8</v>
      </c>
      <c r="G9" s="193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8" customFormat="1" ht="15.75">
      <c r="A11" s="29">
        <v>40358</v>
      </c>
      <c r="B11" s="25" t="s">
        <v>24</v>
      </c>
      <c r="C11" s="13" t="s">
        <v>157</v>
      </c>
      <c r="D11" s="13"/>
      <c r="E11" s="13"/>
      <c r="F11" s="72">
        <v>270000</v>
      </c>
      <c r="G11" s="7"/>
      <c r="H11" s="12" t="s">
        <v>142</v>
      </c>
    </row>
    <row r="12" spans="1:8" s="18" customFormat="1" ht="15.75">
      <c r="A12" s="29"/>
      <c r="B12" s="25" t="s">
        <v>24</v>
      </c>
      <c r="C12" s="13" t="s">
        <v>141</v>
      </c>
      <c r="D12" s="13"/>
      <c r="E12" s="13"/>
      <c r="F12" s="72">
        <v>2325000</v>
      </c>
      <c r="G12" s="7"/>
      <c r="H12" s="12" t="s">
        <v>142</v>
      </c>
    </row>
    <row r="13" spans="1:8" s="2" customFormat="1" ht="31.5">
      <c r="A13" s="32"/>
      <c r="B13" s="26" t="s">
        <v>28</v>
      </c>
      <c r="C13" s="14"/>
      <c r="D13" s="14"/>
      <c r="E13" s="14"/>
      <c r="F13" s="10">
        <f>SUM(F11:F12)</f>
        <v>2595000</v>
      </c>
      <c r="G13" s="10">
        <f>SUM(G11:G11)</f>
        <v>0</v>
      </c>
      <c r="H13" s="33"/>
    </row>
    <row r="14" spans="1:8" s="2" customFormat="1" ht="15.75">
      <c r="A14" s="32"/>
      <c r="B14" s="26" t="s">
        <v>14</v>
      </c>
      <c r="C14" s="14"/>
      <c r="D14" s="14"/>
      <c r="E14" s="14"/>
      <c r="F14" s="10">
        <f>SUM(F13)</f>
        <v>2595000</v>
      </c>
      <c r="G14" s="10">
        <f>SUM(G12:G12)</f>
        <v>0</v>
      </c>
      <c r="H14" s="33"/>
    </row>
    <row r="15" spans="1:8" ht="15.75">
      <c r="A15" s="8"/>
      <c r="B15" s="9" t="s">
        <v>21</v>
      </c>
      <c r="C15" s="6"/>
      <c r="D15" s="6"/>
      <c r="E15" s="6"/>
      <c r="F15" s="195">
        <f>F14-G14</f>
        <v>2595000</v>
      </c>
      <c r="G15" s="195"/>
      <c r="H15" s="1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C1"/>
    <mergeCell ref="F1:H1"/>
    <mergeCell ref="A2:C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1" sqref="A11"/>
    </sheetView>
  </sheetViews>
  <sheetFormatPr defaultColWidth="9.00390625" defaultRowHeight="15.75"/>
  <cols>
    <col min="1" max="1" width="9.50390625" style="0" customWidth="1"/>
    <col min="4" max="4" width="7.375" style="0" customWidth="1"/>
    <col min="6" max="6" width="11.7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0.375" style="0" customWidth="1"/>
  </cols>
  <sheetData>
    <row r="1" spans="1:13" ht="15.75">
      <c r="A1" s="71" t="s">
        <v>155</v>
      </c>
      <c r="B1" s="71"/>
      <c r="C1" s="73"/>
      <c r="D1" s="73"/>
      <c r="K1" s="196" t="s">
        <v>158</v>
      </c>
      <c r="L1" s="196"/>
      <c r="M1" s="196"/>
    </row>
    <row r="2" spans="1:13" ht="15.75">
      <c r="A2" s="211" t="s">
        <v>1</v>
      </c>
      <c r="B2" s="211"/>
      <c r="C2" s="211"/>
      <c r="D2" s="211"/>
      <c r="K2" s="24"/>
      <c r="L2" s="24"/>
      <c r="M2" s="24"/>
    </row>
    <row r="4" ht="15.75">
      <c r="G4" s="3" t="s">
        <v>13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175">
        <v>40358</v>
      </c>
      <c r="B9" s="203" t="s">
        <v>63</v>
      </c>
      <c r="C9" s="203"/>
      <c r="D9" s="203"/>
      <c r="E9" s="199" t="s">
        <v>413</v>
      </c>
      <c r="F9" s="199"/>
      <c r="G9" s="6"/>
      <c r="H9" s="6"/>
      <c r="I9" s="66">
        <v>1831000</v>
      </c>
      <c r="J9" s="65"/>
      <c r="K9" s="199" t="s">
        <v>127</v>
      </c>
      <c r="L9" s="199"/>
      <c r="M9" s="186"/>
    </row>
    <row r="10" spans="1:13" ht="15.75">
      <c r="A10" s="8"/>
      <c r="B10" s="189" t="s">
        <v>67</v>
      </c>
      <c r="C10" s="189"/>
      <c r="D10" s="189"/>
      <c r="E10" s="199" t="s">
        <v>413</v>
      </c>
      <c r="F10" s="199"/>
      <c r="G10" s="6"/>
      <c r="H10" s="6"/>
      <c r="I10" s="65">
        <v>476000</v>
      </c>
      <c r="J10" s="65"/>
      <c r="K10" s="199" t="s">
        <v>120</v>
      </c>
      <c r="L10" s="199"/>
      <c r="M10" s="186"/>
    </row>
    <row r="11" spans="1:13" ht="25.5" customHeight="1">
      <c r="A11" s="8"/>
      <c r="B11" s="189" t="s">
        <v>67</v>
      </c>
      <c r="C11" s="189"/>
      <c r="D11" s="189"/>
      <c r="E11" s="199" t="s">
        <v>413</v>
      </c>
      <c r="F11" s="199"/>
      <c r="G11" s="6"/>
      <c r="H11" s="6"/>
      <c r="I11" s="65">
        <v>18000</v>
      </c>
      <c r="J11" s="65"/>
      <c r="K11" s="187" t="s">
        <v>419</v>
      </c>
      <c r="L11" s="187"/>
      <c r="M11" s="188"/>
    </row>
    <row r="12" spans="1:13" ht="15.75">
      <c r="A12" s="8"/>
      <c r="B12" s="210" t="s">
        <v>153</v>
      </c>
      <c r="C12" s="210"/>
      <c r="D12" s="210"/>
      <c r="E12" s="205"/>
      <c r="F12" s="205"/>
      <c r="G12" s="6"/>
      <c r="H12" s="6"/>
      <c r="I12" s="66">
        <f>SUM(I10:I11)</f>
        <v>494000</v>
      </c>
      <c r="J12" s="66">
        <f>SUM(J9:J11)</f>
        <v>0</v>
      </c>
      <c r="K12" s="205"/>
      <c r="L12" s="205"/>
      <c r="M12" s="206"/>
    </row>
    <row r="13" spans="1:13" ht="15.75">
      <c r="A13" s="68"/>
      <c r="B13" s="203" t="s">
        <v>23</v>
      </c>
      <c r="C13" s="203"/>
      <c r="D13" s="203"/>
      <c r="E13" s="199" t="s">
        <v>421</v>
      </c>
      <c r="F13" s="199"/>
      <c r="G13" s="64"/>
      <c r="H13" s="64"/>
      <c r="I13" s="69">
        <v>270000</v>
      </c>
      <c r="J13" s="69"/>
      <c r="K13" s="199" t="s">
        <v>159</v>
      </c>
      <c r="L13" s="199"/>
      <c r="M13" s="186"/>
    </row>
    <row r="14" spans="1:13" ht="15.75">
      <c r="A14" s="68"/>
      <c r="B14" s="203" t="s">
        <v>56</v>
      </c>
      <c r="C14" s="203"/>
      <c r="D14" s="203"/>
      <c r="E14" s="205"/>
      <c r="F14" s="205"/>
      <c r="G14" s="64"/>
      <c r="H14" s="64"/>
      <c r="I14" s="69">
        <f>I9+I12+I13</f>
        <v>2595000</v>
      </c>
      <c r="J14" s="69">
        <f>J9+J12</f>
        <v>0</v>
      </c>
      <c r="K14" s="205"/>
      <c r="L14" s="205"/>
      <c r="M14" s="206"/>
    </row>
    <row r="15" spans="1:13" ht="15.75">
      <c r="A15" s="68"/>
      <c r="B15" s="204" t="s">
        <v>113</v>
      </c>
      <c r="C15" s="204"/>
      <c r="D15" s="204"/>
      <c r="E15" s="185"/>
      <c r="F15" s="185"/>
      <c r="G15" s="64"/>
      <c r="H15" s="64"/>
      <c r="I15" s="201">
        <f>I14-J14</f>
        <v>2595000</v>
      </c>
      <c r="J15" s="201"/>
      <c r="K15" s="185"/>
      <c r="L15" s="185"/>
      <c r="M15" s="200"/>
    </row>
    <row r="16" spans="2:13" ht="15.75">
      <c r="B16" s="196"/>
      <c r="C16" s="196"/>
      <c r="D16" s="196"/>
      <c r="E16" s="196"/>
      <c r="F16" s="196"/>
      <c r="I16" s="1"/>
      <c r="J16" s="1"/>
      <c r="K16" s="196"/>
      <c r="L16" s="196"/>
      <c r="M16" s="196"/>
    </row>
    <row r="17" spans="2:13" ht="15.75">
      <c r="B17" s="196"/>
      <c r="C17" s="196"/>
      <c r="D17" s="196"/>
      <c r="E17" s="196"/>
      <c r="F17" s="196"/>
      <c r="I17" s="1"/>
      <c r="J17" s="1"/>
      <c r="K17" s="196"/>
      <c r="L17" s="196"/>
      <c r="M17" s="196"/>
    </row>
    <row r="18" spans="9:10" ht="15.75">
      <c r="I18" s="1"/>
      <c r="J18" s="1"/>
    </row>
    <row r="19" spans="9:10" ht="15.75">
      <c r="I19" s="1"/>
      <c r="J19" s="1"/>
    </row>
    <row r="20" ht="15.75">
      <c r="J20" s="1"/>
    </row>
  </sheetData>
  <mergeCells count="38">
    <mergeCell ref="K1:M1"/>
    <mergeCell ref="F5:H5"/>
    <mergeCell ref="B7:D7"/>
    <mergeCell ref="E7:F7"/>
    <mergeCell ref="I7:J7"/>
    <mergeCell ref="K7:M7"/>
    <mergeCell ref="A2:D2"/>
    <mergeCell ref="B8:D8"/>
    <mergeCell ref="E8:F8"/>
    <mergeCell ref="K8:M8"/>
    <mergeCell ref="B9:D9"/>
    <mergeCell ref="E9:F9"/>
    <mergeCell ref="K9:M9"/>
    <mergeCell ref="B10:D10"/>
    <mergeCell ref="E10:F10"/>
    <mergeCell ref="K10:M10"/>
    <mergeCell ref="B11:D11"/>
    <mergeCell ref="E11:F11"/>
    <mergeCell ref="K11:M11"/>
    <mergeCell ref="B12:D12"/>
    <mergeCell ref="E12:F12"/>
    <mergeCell ref="K12:M12"/>
    <mergeCell ref="B14:D14"/>
    <mergeCell ref="E14:F14"/>
    <mergeCell ref="K14:M14"/>
    <mergeCell ref="B13:D13"/>
    <mergeCell ref="E13:F13"/>
    <mergeCell ref="K13:M13"/>
    <mergeCell ref="B15:D15"/>
    <mergeCell ref="E15:F15"/>
    <mergeCell ref="I15:J15"/>
    <mergeCell ref="K15:M15"/>
    <mergeCell ref="B16:D16"/>
    <mergeCell ref="E16:F16"/>
    <mergeCell ref="K16:M16"/>
    <mergeCell ref="B17:D17"/>
    <mergeCell ref="E17:F17"/>
    <mergeCell ref="K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B5" sqref="B5"/>
    </sheetView>
  </sheetViews>
  <sheetFormatPr defaultColWidth="9.00390625" defaultRowHeight="15.75"/>
  <cols>
    <col min="1" max="1" width="3.00390625" style="18" customWidth="1"/>
    <col min="2" max="2" width="14.75390625" style="18" customWidth="1"/>
    <col min="3" max="3" width="7.625" style="18" customWidth="1"/>
    <col min="4" max="4" width="13.75390625" style="18" customWidth="1"/>
    <col min="5" max="5" width="18.875" style="18" customWidth="1"/>
    <col min="6" max="6" width="20.25390625" style="18" customWidth="1"/>
    <col min="7" max="7" width="5.50390625" style="18" customWidth="1"/>
    <col min="8" max="8" width="9.75390625" style="18" customWidth="1"/>
    <col min="9" max="9" width="10.625" style="18" customWidth="1"/>
    <col min="10" max="10" width="9.00390625" style="18" customWidth="1"/>
    <col min="11" max="11" width="9.375" style="18" customWidth="1"/>
    <col min="12" max="12" width="10.875" style="18" bestFit="1" customWidth="1"/>
    <col min="13" max="13" width="9.50390625" style="18" customWidth="1"/>
    <col min="14" max="14" width="10.75390625" style="18" customWidth="1"/>
    <col min="15" max="15" width="8.50390625" style="18" customWidth="1"/>
    <col min="16" max="16384" width="9.00390625" style="18" customWidth="1"/>
  </cols>
  <sheetData>
    <row r="1" spans="1:15" ht="15.75">
      <c r="A1" s="261"/>
      <c r="B1" s="261"/>
      <c r="C1" s="261"/>
      <c r="D1" s="261"/>
      <c r="E1" s="261"/>
      <c r="F1" s="261"/>
      <c r="G1" s="261"/>
      <c r="H1" s="261"/>
      <c r="I1" s="261"/>
      <c r="J1" s="262"/>
      <c r="K1" s="197"/>
      <c r="L1" s="259" t="s">
        <v>231</v>
      </c>
      <c r="M1" s="197"/>
      <c r="N1" s="197"/>
      <c r="O1" s="197"/>
    </row>
    <row r="2" spans="1:15" ht="15.75">
      <c r="A2" s="193" t="s">
        <v>232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5.75">
      <c r="A3" s="193" t="s">
        <v>233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5.75">
      <c r="A4" s="260" t="s">
        <v>234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2:10" ht="15.75">
      <c r="B5" s="83"/>
      <c r="C5" s="82"/>
      <c r="D5" s="84"/>
      <c r="E5" s="84"/>
      <c r="F5" s="84"/>
      <c r="G5" s="82"/>
      <c r="H5" s="82"/>
      <c r="I5" s="82"/>
      <c r="J5" s="82"/>
    </row>
    <row r="6" spans="1:16" ht="15.75" customHeight="1">
      <c r="A6" s="254" t="s">
        <v>235</v>
      </c>
      <c r="B6" s="248" t="s">
        <v>236</v>
      </c>
      <c r="C6" s="248" t="s">
        <v>237</v>
      </c>
      <c r="D6" s="256" t="s">
        <v>238</v>
      </c>
      <c r="E6" s="257"/>
      <c r="F6" s="258"/>
      <c r="G6" s="250" t="s">
        <v>239</v>
      </c>
      <c r="H6" s="248" t="s">
        <v>240</v>
      </c>
      <c r="I6" s="248" t="s">
        <v>241</v>
      </c>
      <c r="J6" s="248" t="s">
        <v>242</v>
      </c>
      <c r="K6" s="248" t="s">
        <v>243</v>
      </c>
      <c r="L6" s="241" t="s">
        <v>244</v>
      </c>
      <c r="M6" s="241" t="s">
        <v>245</v>
      </c>
      <c r="N6" s="241" t="s">
        <v>246</v>
      </c>
      <c r="O6" s="240" t="s">
        <v>247</v>
      </c>
      <c r="P6" s="240" t="s">
        <v>248</v>
      </c>
    </row>
    <row r="7" spans="1:16" ht="35.25" customHeight="1">
      <c r="A7" s="255"/>
      <c r="B7" s="249"/>
      <c r="C7" s="249"/>
      <c r="D7" s="89" t="s">
        <v>249</v>
      </c>
      <c r="E7" s="89" t="s">
        <v>250</v>
      </c>
      <c r="F7" s="89" t="s">
        <v>251</v>
      </c>
      <c r="G7" s="251"/>
      <c r="H7" s="249"/>
      <c r="I7" s="249"/>
      <c r="J7" s="249"/>
      <c r="K7" s="249"/>
      <c r="L7" s="241"/>
      <c r="M7" s="241"/>
      <c r="N7" s="241"/>
      <c r="O7" s="240"/>
      <c r="P7" s="240"/>
    </row>
    <row r="8" spans="1:11" ht="15.75">
      <c r="A8" s="90"/>
      <c r="B8" s="91"/>
      <c r="C8" s="91"/>
      <c r="D8" s="92"/>
      <c r="E8" s="92"/>
      <c r="F8" s="92"/>
      <c r="G8" s="91"/>
      <c r="H8" s="91"/>
      <c r="I8" s="91"/>
      <c r="J8" s="91"/>
      <c r="K8" s="91"/>
    </row>
    <row r="9" spans="1:10" ht="15.75">
      <c r="A9" s="2" t="s">
        <v>252</v>
      </c>
      <c r="B9" s="91"/>
      <c r="C9" s="91"/>
      <c r="D9" s="92"/>
      <c r="E9" s="92"/>
      <c r="F9" s="92"/>
      <c r="G9" s="91"/>
      <c r="H9" s="91"/>
      <c r="I9" s="91"/>
      <c r="J9" s="91"/>
    </row>
    <row r="10" spans="1:10" ht="15.75">
      <c r="A10" s="2"/>
      <c r="B10" s="91"/>
      <c r="C10" s="91"/>
      <c r="D10" s="92"/>
      <c r="E10" s="92"/>
      <c r="F10" s="92"/>
      <c r="G10" s="91"/>
      <c r="H10" s="91"/>
      <c r="I10" s="91"/>
      <c r="J10" s="91"/>
    </row>
    <row r="11" spans="1:10" ht="13.5" customHeight="1">
      <c r="A11" s="2" t="s">
        <v>253</v>
      </c>
      <c r="B11" s="91"/>
      <c r="C11" s="91"/>
      <c r="D11" s="92"/>
      <c r="E11" s="92"/>
      <c r="F11" s="92"/>
      <c r="G11" s="91"/>
      <c r="H11" s="91"/>
      <c r="I11" s="91"/>
      <c r="J11" s="91"/>
    </row>
    <row r="12" spans="1:16" ht="56.25" customHeight="1">
      <c r="A12" s="86" t="s">
        <v>254</v>
      </c>
      <c r="B12" s="86" t="s">
        <v>255</v>
      </c>
      <c r="C12" s="87" t="s">
        <v>256</v>
      </c>
      <c r="D12" s="93" t="s">
        <v>257</v>
      </c>
      <c r="E12" s="86" t="s">
        <v>258</v>
      </c>
      <c r="F12" s="86" t="s">
        <v>259</v>
      </c>
      <c r="G12" s="94">
        <v>60</v>
      </c>
      <c r="H12" s="94">
        <v>12973</v>
      </c>
      <c r="I12" s="94">
        <f>H12*G12/100-1</f>
        <v>7782.8</v>
      </c>
      <c r="J12" s="94">
        <f>H12-I12</f>
        <v>5190.2</v>
      </c>
      <c r="K12" s="95" t="s">
        <v>32</v>
      </c>
      <c r="L12" s="94">
        <v>7784</v>
      </c>
      <c r="M12" s="96" t="s">
        <v>260</v>
      </c>
      <c r="N12" s="104" t="s">
        <v>428</v>
      </c>
      <c r="O12" s="94">
        <v>7568</v>
      </c>
      <c r="P12" s="98" t="s">
        <v>429</v>
      </c>
    </row>
    <row r="13" spans="1:12" ht="15.75">
      <c r="A13" s="99"/>
      <c r="B13" s="99"/>
      <c r="C13" s="99"/>
      <c r="D13" s="100"/>
      <c r="E13" s="99"/>
      <c r="F13" s="99"/>
      <c r="G13" s="101"/>
      <c r="H13" s="30"/>
      <c r="I13" s="30"/>
      <c r="J13" s="30"/>
      <c r="K13" s="102"/>
      <c r="L13" s="30"/>
    </row>
    <row r="14" spans="1:12" ht="15.75">
      <c r="A14" s="226" t="s">
        <v>262</v>
      </c>
      <c r="B14" s="226"/>
      <c r="C14" s="226"/>
      <c r="D14" s="226"/>
      <c r="E14" s="99"/>
      <c r="F14" s="99"/>
      <c r="G14" s="30"/>
      <c r="H14" s="30"/>
      <c r="I14" s="30"/>
      <c r="J14" s="30"/>
      <c r="L14" s="30"/>
    </row>
    <row r="15" spans="1:16" s="44" customFormat="1" ht="45.75">
      <c r="A15" s="86" t="s">
        <v>263</v>
      </c>
      <c r="B15" s="86" t="s">
        <v>264</v>
      </c>
      <c r="C15" s="86" t="s">
        <v>265</v>
      </c>
      <c r="D15" s="87" t="s">
        <v>266</v>
      </c>
      <c r="E15" s="86" t="s">
        <v>267</v>
      </c>
      <c r="F15" s="86" t="s">
        <v>268</v>
      </c>
      <c r="G15" s="94">
        <v>92</v>
      </c>
      <c r="H15" s="94">
        <v>10000</v>
      </c>
      <c r="I15" s="94">
        <v>9200</v>
      </c>
      <c r="J15" s="94">
        <f>H15-I15</f>
        <v>800</v>
      </c>
      <c r="K15" s="95" t="s">
        <v>32</v>
      </c>
      <c r="L15" s="94">
        <v>9200</v>
      </c>
      <c r="M15" s="87" t="s">
        <v>266</v>
      </c>
      <c r="N15" s="104" t="s">
        <v>269</v>
      </c>
      <c r="O15" s="94">
        <v>8998</v>
      </c>
      <c r="P15" s="98" t="s">
        <v>261</v>
      </c>
    </row>
    <row r="16" spans="1:16" s="105" customFormat="1" ht="15.75">
      <c r="A16" s="242" t="s">
        <v>270</v>
      </c>
      <c r="B16" s="242" t="s">
        <v>255</v>
      </c>
      <c r="C16" s="242" t="s">
        <v>271</v>
      </c>
      <c r="D16" s="244" t="s">
        <v>272</v>
      </c>
      <c r="E16" s="242" t="s">
        <v>273</v>
      </c>
      <c r="F16" s="242" t="s">
        <v>274</v>
      </c>
      <c r="G16" s="246">
        <v>74</v>
      </c>
      <c r="H16" s="238">
        <v>986260</v>
      </c>
      <c r="I16" s="238">
        <v>489883</v>
      </c>
      <c r="J16" s="238">
        <f>H16-I16</f>
        <v>496377</v>
      </c>
      <c r="K16" s="252" t="s">
        <v>32</v>
      </c>
      <c r="L16" s="234">
        <v>510458</v>
      </c>
      <c r="M16" s="236"/>
      <c r="N16" s="236"/>
      <c r="O16" s="236"/>
      <c r="P16" s="229" t="s">
        <v>275</v>
      </c>
    </row>
    <row r="17" spans="1:16" s="105" customFormat="1" ht="28.5" customHeight="1">
      <c r="A17" s="243"/>
      <c r="B17" s="243"/>
      <c r="C17" s="243"/>
      <c r="D17" s="245"/>
      <c r="E17" s="243"/>
      <c r="F17" s="243"/>
      <c r="G17" s="247"/>
      <c r="H17" s="239"/>
      <c r="I17" s="239"/>
      <c r="J17" s="239"/>
      <c r="K17" s="253"/>
      <c r="L17" s="235"/>
      <c r="M17" s="237"/>
      <c r="N17" s="237"/>
      <c r="O17" s="237"/>
      <c r="P17" s="230"/>
    </row>
    <row r="18" spans="1:16" ht="15.75" customHeight="1">
      <c r="A18" s="231" t="s">
        <v>276</v>
      </c>
      <c r="B18" s="232"/>
      <c r="C18" s="232"/>
      <c r="D18" s="232"/>
      <c r="E18" s="232"/>
      <c r="F18" s="233"/>
      <c r="G18" s="106"/>
      <c r="H18" s="106">
        <f>SUM(H12:H17)</f>
        <v>1009233</v>
      </c>
      <c r="I18" s="106">
        <f>SUM(I12:I17)</f>
        <v>506865.8</v>
      </c>
      <c r="J18" s="106">
        <f>SUM(J12:J17)</f>
        <v>502367.2</v>
      </c>
      <c r="K18" s="106"/>
      <c r="L18" s="106">
        <f>SUM(L12:L17)</f>
        <v>527442</v>
      </c>
      <c r="M18" s="106"/>
      <c r="N18" s="106"/>
      <c r="O18" s="106">
        <f>SUM(O12:O17)-O16</f>
        <v>16566</v>
      </c>
      <c r="P18" s="107"/>
    </row>
    <row r="19" spans="1:15" ht="25.5" customHeight="1">
      <c r="A19" s="91"/>
      <c r="B19" s="108"/>
      <c r="C19" s="108"/>
      <c r="D19" s="108"/>
      <c r="E19" s="109"/>
      <c r="F19" s="109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18.75" customHeight="1">
      <c r="A20" s="226" t="s">
        <v>277</v>
      </c>
      <c r="B20" s="226"/>
      <c r="C20" s="226"/>
      <c r="D20" s="226"/>
      <c r="E20" s="109"/>
      <c r="F20" s="109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6" ht="75">
      <c r="A21" s="111" t="s">
        <v>278</v>
      </c>
      <c r="B21" s="86" t="s">
        <v>279</v>
      </c>
      <c r="C21" s="86" t="s">
        <v>280</v>
      </c>
      <c r="D21" s="86" t="s">
        <v>281</v>
      </c>
      <c r="E21" s="86" t="s">
        <v>282</v>
      </c>
      <c r="F21" s="86" t="s">
        <v>283</v>
      </c>
      <c r="G21" s="94">
        <v>100</v>
      </c>
      <c r="H21" s="94">
        <v>64000</v>
      </c>
      <c r="I21" s="94">
        <v>64000</v>
      </c>
      <c r="J21" s="94">
        <f>H21-I21</f>
        <v>0</v>
      </c>
      <c r="K21" s="86"/>
      <c r="L21" s="94">
        <v>64000</v>
      </c>
      <c r="M21" s="94"/>
      <c r="N21" s="104" t="s">
        <v>284</v>
      </c>
      <c r="O21" s="94">
        <v>28920</v>
      </c>
      <c r="P21" s="98" t="s">
        <v>261</v>
      </c>
    </row>
    <row r="22" spans="1:16" ht="45" customHeight="1">
      <c r="A22" s="112" t="s">
        <v>285</v>
      </c>
      <c r="B22" s="85" t="s">
        <v>286</v>
      </c>
      <c r="C22" s="85" t="s">
        <v>287</v>
      </c>
      <c r="D22" s="85"/>
      <c r="E22" s="85" t="s">
        <v>288</v>
      </c>
      <c r="F22" s="86" t="s">
        <v>289</v>
      </c>
      <c r="G22" s="94">
        <v>80</v>
      </c>
      <c r="H22" s="94">
        <v>23665</v>
      </c>
      <c r="I22" s="94">
        <v>18932</v>
      </c>
      <c r="J22" s="94">
        <v>4733</v>
      </c>
      <c r="K22" s="86" t="s">
        <v>290</v>
      </c>
      <c r="L22" s="94">
        <v>11000</v>
      </c>
      <c r="M22" s="94"/>
      <c r="N22" s="97">
        <v>39993</v>
      </c>
      <c r="O22" s="94">
        <v>11000</v>
      </c>
      <c r="P22" s="98" t="s">
        <v>261</v>
      </c>
    </row>
    <row r="23" spans="1:16" ht="75">
      <c r="A23" s="111" t="s">
        <v>291</v>
      </c>
      <c r="B23" s="86" t="s">
        <v>292</v>
      </c>
      <c r="C23" s="86" t="s">
        <v>293</v>
      </c>
      <c r="D23" s="86" t="s">
        <v>294</v>
      </c>
      <c r="E23" s="86" t="s">
        <v>295</v>
      </c>
      <c r="F23" s="86" t="s">
        <v>296</v>
      </c>
      <c r="G23" s="86" t="s">
        <v>297</v>
      </c>
      <c r="H23" s="94">
        <v>105301</v>
      </c>
      <c r="I23" s="94">
        <v>80000</v>
      </c>
      <c r="J23" s="94">
        <v>25301</v>
      </c>
      <c r="K23" s="113" t="s">
        <v>298</v>
      </c>
      <c r="L23" s="94">
        <v>80000</v>
      </c>
      <c r="M23" s="96"/>
      <c r="N23" s="96"/>
      <c r="O23" s="114"/>
      <c r="P23" s="98" t="s">
        <v>261</v>
      </c>
    </row>
    <row r="24" spans="1:16" ht="45">
      <c r="A24" s="111" t="s">
        <v>299</v>
      </c>
      <c r="B24" s="86" t="s">
        <v>300</v>
      </c>
      <c r="C24" s="86" t="s">
        <v>301</v>
      </c>
      <c r="D24" s="86" t="s">
        <v>302</v>
      </c>
      <c r="E24" s="86" t="s">
        <v>303</v>
      </c>
      <c r="F24" s="86" t="s">
        <v>304</v>
      </c>
      <c r="G24" s="115" t="s">
        <v>305</v>
      </c>
      <c r="H24" s="94">
        <v>175000</v>
      </c>
      <c r="I24" s="94">
        <v>105000</v>
      </c>
      <c r="J24" s="94">
        <v>70000</v>
      </c>
      <c r="K24" s="113" t="s">
        <v>298</v>
      </c>
      <c r="L24" s="94" t="s">
        <v>306</v>
      </c>
      <c r="M24" s="96"/>
      <c r="N24" s="96"/>
      <c r="O24" s="86"/>
      <c r="P24" s="98" t="s">
        <v>261</v>
      </c>
    </row>
    <row r="25" spans="1:16" ht="60">
      <c r="A25" s="111" t="s">
        <v>307</v>
      </c>
      <c r="B25" s="116" t="s">
        <v>292</v>
      </c>
      <c r="C25" s="86" t="s">
        <v>308</v>
      </c>
      <c r="D25" s="86" t="s">
        <v>309</v>
      </c>
      <c r="E25" s="86" t="s">
        <v>310</v>
      </c>
      <c r="F25" s="86" t="s">
        <v>311</v>
      </c>
      <c r="G25" s="94">
        <v>85</v>
      </c>
      <c r="H25" s="94">
        <v>171612</v>
      </c>
      <c r="I25" s="94">
        <v>84033</v>
      </c>
      <c r="J25" s="94">
        <v>18934</v>
      </c>
      <c r="K25" s="113" t="s">
        <v>298</v>
      </c>
      <c r="L25" s="94" t="s">
        <v>312</v>
      </c>
      <c r="M25" s="96"/>
      <c r="N25" s="117">
        <v>40280</v>
      </c>
      <c r="O25" s="118">
        <v>15799</v>
      </c>
      <c r="P25" s="119" t="s">
        <v>261</v>
      </c>
    </row>
    <row r="26" spans="1:16" ht="90">
      <c r="A26" s="111" t="s">
        <v>313</v>
      </c>
      <c r="B26" s="116" t="s">
        <v>292</v>
      </c>
      <c r="C26" s="86" t="s">
        <v>314</v>
      </c>
      <c r="D26" s="86" t="s">
        <v>315</v>
      </c>
      <c r="E26" s="86" t="s">
        <v>316</v>
      </c>
      <c r="F26" s="86" t="s">
        <v>317</v>
      </c>
      <c r="G26" s="94">
        <v>85</v>
      </c>
      <c r="H26" s="94">
        <v>331726</v>
      </c>
      <c r="I26" s="94">
        <v>281967</v>
      </c>
      <c r="J26" s="94">
        <f>H26-I26</f>
        <v>49759</v>
      </c>
      <c r="K26" s="113" t="s">
        <v>298</v>
      </c>
      <c r="L26" s="94" t="s">
        <v>318</v>
      </c>
      <c r="M26" s="96"/>
      <c r="N26" s="96"/>
      <c r="O26" s="86"/>
      <c r="P26" s="119" t="s">
        <v>318</v>
      </c>
    </row>
    <row r="27" spans="1:16" ht="69.75" customHeight="1">
      <c r="A27" s="111" t="s">
        <v>319</v>
      </c>
      <c r="B27" s="120" t="s">
        <v>53</v>
      </c>
      <c r="C27" s="86" t="s">
        <v>320</v>
      </c>
      <c r="D27" s="86" t="s">
        <v>321</v>
      </c>
      <c r="E27" s="86" t="s">
        <v>322</v>
      </c>
      <c r="F27" s="86" t="s">
        <v>323</v>
      </c>
      <c r="G27" s="121">
        <v>100</v>
      </c>
      <c r="H27" s="121">
        <v>4000</v>
      </c>
      <c r="I27" s="121">
        <v>4000</v>
      </c>
      <c r="J27" s="121">
        <v>0</v>
      </c>
      <c r="K27" s="122"/>
      <c r="L27" s="123">
        <v>4000</v>
      </c>
      <c r="M27" s="96"/>
      <c r="N27" s="122" t="s">
        <v>324</v>
      </c>
      <c r="O27" s="124">
        <v>2250</v>
      </c>
      <c r="P27" s="98" t="s">
        <v>261</v>
      </c>
    </row>
    <row r="28" spans="1:16" ht="15.75" customHeight="1">
      <c r="A28" s="222" t="s">
        <v>325</v>
      </c>
      <c r="B28" s="223"/>
      <c r="C28" s="223"/>
      <c r="D28" s="223"/>
      <c r="E28" s="223"/>
      <c r="F28" s="224"/>
      <c r="G28" s="94"/>
      <c r="H28" s="106">
        <f>SUM(H21:H27)</f>
        <v>875304</v>
      </c>
      <c r="I28" s="106">
        <f>SUM(I21:I27)</f>
        <v>637932</v>
      </c>
      <c r="J28" s="106">
        <f>SUM(J21:J27)</f>
        <v>168727</v>
      </c>
      <c r="K28" s="106"/>
      <c r="L28" s="106">
        <f>SUM(L21:L27)</f>
        <v>159000</v>
      </c>
      <c r="M28" s="106"/>
      <c r="N28" s="106"/>
      <c r="O28" s="106">
        <f>SUM(O21:O27)</f>
        <v>57969</v>
      </c>
      <c r="P28" s="107"/>
    </row>
    <row r="29" spans="1:16" ht="15.75">
      <c r="A29" s="228" t="s">
        <v>326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110"/>
      <c r="M29" s="110"/>
      <c r="N29" s="110"/>
      <c r="O29" s="110"/>
      <c r="P29" s="125"/>
    </row>
    <row r="30" spans="1:16" ht="27.75" customHeight="1">
      <c r="A30" s="108" t="s">
        <v>327</v>
      </c>
      <c r="B30" s="225" t="s">
        <v>422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5" ht="15.75">
      <c r="A31" s="226" t="s">
        <v>328</v>
      </c>
      <c r="B31" s="226"/>
      <c r="C31" s="226"/>
      <c r="D31" s="226"/>
      <c r="E31" s="109"/>
      <c r="F31" s="109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 ht="75">
      <c r="A32" s="111" t="s">
        <v>329</v>
      </c>
      <c r="B32" s="120" t="s">
        <v>330</v>
      </c>
      <c r="C32" s="86" t="s">
        <v>331</v>
      </c>
      <c r="D32" s="86" t="s">
        <v>332</v>
      </c>
      <c r="E32" s="86" t="s">
        <v>333</v>
      </c>
      <c r="F32" s="86"/>
      <c r="G32" s="126">
        <v>82</v>
      </c>
      <c r="H32" s="94">
        <v>613</v>
      </c>
      <c r="I32" s="94">
        <v>500</v>
      </c>
      <c r="J32" s="94">
        <v>113</v>
      </c>
      <c r="K32" s="113" t="s">
        <v>334</v>
      </c>
      <c r="L32" s="86" t="s">
        <v>335</v>
      </c>
      <c r="M32" s="96"/>
      <c r="N32" s="96"/>
      <c r="O32" s="86"/>
      <c r="P32" s="86" t="s">
        <v>336</v>
      </c>
    </row>
    <row r="33" spans="1:16" ht="60">
      <c r="A33" s="111" t="s">
        <v>337</v>
      </c>
      <c r="B33" s="120" t="s">
        <v>53</v>
      </c>
      <c r="C33" s="86"/>
      <c r="D33" s="86" t="s">
        <v>338</v>
      </c>
      <c r="E33" s="86" t="s">
        <v>339</v>
      </c>
      <c r="F33" s="86" t="s">
        <v>340</v>
      </c>
      <c r="G33" s="126">
        <v>31</v>
      </c>
      <c r="H33" s="94">
        <v>2437</v>
      </c>
      <c r="I33" s="94">
        <v>750</v>
      </c>
      <c r="J33" s="94">
        <v>1687</v>
      </c>
      <c r="K33" s="113" t="s">
        <v>341</v>
      </c>
      <c r="L33" s="127">
        <v>456</v>
      </c>
      <c r="M33" s="96"/>
      <c r="N33" s="96"/>
      <c r="O33" s="86"/>
      <c r="P33" s="86" t="s">
        <v>261</v>
      </c>
    </row>
    <row r="34" spans="1:16" ht="75">
      <c r="A34" s="111" t="s">
        <v>342</v>
      </c>
      <c r="B34" s="86" t="s">
        <v>50</v>
      </c>
      <c r="C34" s="86" t="s">
        <v>343</v>
      </c>
      <c r="D34" s="86"/>
      <c r="E34" s="86" t="s">
        <v>344</v>
      </c>
      <c r="F34" s="86" t="s">
        <v>345</v>
      </c>
      <c r="G34" s="94"/>
      <c r="H34" s="94">
        <v>4601</v>
      </c>
      <c r="I34" s="94">
        <v>4601</v>
      </c>
      <c r="J34" s="94"/>
      <c r="K34" s="113"/>
      <c r="L34" s="94">
        <v>4601</v>
      </c>
      <c r="M34" s="96"/>
      <c r="N34" s="96"/>
      <c r="O34" s="86"/>
      <c r="P34" s="119" t="s">
        <v>261</v>
      </c>
    </row>
    <row r="35" spans="1:16" ht="60">
      <c r="A35" s="111" t="s">
        <v>346</v>
      </c>
      <c r="B35" s="116" t="s">
        <v>286</v>
      </c>
      <c r="C35" s="86" t="s">
        <v>347</v>
      </c>
      <c r="D35" s="86"/>
      <c r="E35" s="86" t="s">
        <v>348</v>
      </c>
      <c r="F35" s="86" t="s">
        <v>349</v>
      </c>
      <c r="G35" s="94"/>
      <c r="H35" s="94">
        <v>60971</v>
      </c>
      <c r="I35" s="94">
        <v>20000</v>
      </c>
      <c r="J35" s="94">
        <v>40971</v>
      </c>
      <c r="K35" s="113" t="s">
        <v>334</v>
      </c>
      <c r="L35" s="128" t="s">
        <v>336</v>
      </c>
      <c r="M35" s="96"/>
      <c r="N35" s="96"/>
      <c r="O35" s="86"/>
      <c r="P35" s="129" t="s">
        <v>336</v>
      </c>
    </row>
    <row r="36" spans="1:16" ht="60">
      <c r="A36" s="112" t="s">
        <v>350</v>
      </c>
      <c r="B36" s="85" t="s">
        <v>292</v>
      </c>
      <c r="C36" s="85" t="s">
        <v>351</v>
      </c>
      <c r="D36" s="85" t="s">
        <v>352</v>
      </c>
      <c r="E36" s="85" t="s">
        <v>353</v>
      </c>
      <c r="F36" s="85" t="s">
        <v>354</v>
      </c>
      <c r="G36" s="130">
        <v>85</v>
      </c>
      <c r="H36" s="130">
        <v>71638</v>
      </c>
      <c r="I36" s="130">
        <v>60860</v>
      </c>
      <c r="J36" s="130">
        <v>10778</v>
      </c>
      <c r="K36" s="131" t="s">
        <v>32</v>
      </c>
      <c r="L36" s="132" t="s">
        <v>335</v>
      </c>
      <c r="M36" s="133"/>
      <c r="N36" s="133"/>
      <c r="O36" s="85"/>
      <c r="P36" s="134" t="s">
        <v>335</v>
      </c>
    </row>
    <row r="37" spans="1:15" s="107" customFormat="1" ht="15.75" customHeight="1">
      <c r="A37" s="218" t="s">
        <v>355</v>
      </c>
      <c r="B37" s="218"/>
      <c r="C37" s="218"/>
      <c r="D37" s="218"/>
      <c r="E37" s="218"/>
      <c r="F37" s="218"/>
      <c r="G37" s="94"/>
      <c r="H37" s="106">
        <f>SUM(H32:H36)</f>
        <v>140260</v>
      </c>
      <c r="I37" s="106">
        <f>SUM(I32:I36)</f>
        <v>86711</v>
      </c>
      <c r="J37" s="106">
        <f>SUM(J32:J36)</f>
        <v>53549</v>
      </c>
      <c r="K37" s="106"/>
      <c r="L37" s="106">
        <f>SUM(L32:L36)</f>
        <v>5057</v>
      </c>
      <c r="M37" s="106"/>
      <c r="N37" s="106"/>
      <c r="O37" s="106">
        <f>SUM(O29:O36)</f>
        <v>0</v>
      </c>
    </row>
    <row r="38" s="221" customFormat="1" ht="15.75" customHeight="1">
      <c r="A38" s="225"/>
    </row>
    <row r="39" s="221" customFormat="1" ht="15.75">
      <c r="A39" s="227"/>
    </row>
    <row r="40" spans="1:15" ht="24" customHeight="1">
      <c r="A40" s="217" t="s">
        <v>356</v>
      </c>
      <c r="B40" s="217"/>
      <c r="C40" s="217"/>
      <c r="D40" s="217"/>
      <c r="E40" s="217"/>
      <c r="F40" s="217"/>
      <c r="G40" s="217"/>
      <c r="H40" s="110"/>
      <c r="I40" s="110"/>
      <c r="J40" s="110"/>
      <c r="K40" s="110"/>
      <c r="L40" s="110"/>
      <c r="M40" s="110"/>
      <c r="N40" s="110"/>
      <c r="O40" s="110"/>
    </row>
    <row r="41" spans="1:16" ht="75">
      <c r="A41" s="111" t="s">
        <v>350</v>
      </c>
      <c r="B41" s="86" t="s">
        <v>357</v>
      </c>
      <c r="C41" s="135"/>
      <c r="D41" s="86" t="s">
        <v>358</v>
      </c>
      <c r="E41" s="86" t="s">
        <v>359</v>
      </c>
      <c r="F41" s="86" t="s">
        <v>360</v>
      </c>
      <c r="G41" s="128">
        <v>100</v>
      </c>
      <c r="H41" s="137">
        <v>3106</v>
      </c>
      <c r="I41" s="137">
        <v>3106</v>
      </c>
      <c r="J41" s="137">
        <v>0</v>
      </c>
      <c r="K41" s="138"/>
      <c r="L41" s="128" t="s">
        <v>335</v>
      </c>
      <c r="M41" s="138"/>
      <c r="N41" s="139"/>
      <c r="O41" s="128"/>
      <c r="P41" s="140" t="s">
        <v>335</v>
      </c>
    </row>
    <row r="42" spans="1:16" ht="15.75" customHeight="1">
      <c r="A42" s="222" t="s">
        <v>361</v>
      </c>
      <c r="B42" s="223"/>
      <c r="C42" s="223"/>
      <c r="D42" s="223"/>
      <c r="E42" s="223"/>
      <c r="F42" s="224"/>
      <c r="G42" s="106"/>
      <c r="H42" s="106">
        <f>SUM(H41:H41)</f>
        <v>3106</v>
      </c>
      <c r="I42" s="106">
        <f>SUM(I41:I41)</f>
        <v>3106</v>
      </c>
      <c r="J42" s="106">
        <f>SUM(J41:J41)</f>
        <v>0</v>
      </c>
      <c r="K42" s="106"/>
      <c r="L42" s="106">
        <f>SUM(L41:L41)</f>
        <v>0</v>
      </c>
      <c r="M42" s="106"/>
      <c r="N42" s="106"/>
      <c r="O42" s="106">
        <f>SUM(O41:O41)</f>
        <v>0</v>
      </c>
      <c r="P42" s="107"/>
    </row>
    <row r="43" spans="1:16" ht="15.75" customHeight="1">
      <c r="A43" s="108"/>
      <c r="B43" s="108"/>
      <c r="C43" s="108"/>
      <c r="D43" s="108"/>
      <c r="E43" s="108"/>
      <c r="F43" s="108"/>
      <c r="G43" s="110"/>
      <c r="H43" s="110"/>
      <c r="I43" s="110"/>
      <c r="J43" s="110"/>
      <c r="K43" s="110"/>
      <c r="L43" s="110"/>
      <c r="M43" s="110"/>
      <c r="N43" s="110"/>
      <c r="O43" s="110"/>
      <c r="P43" s="125"/>
    </row>
    <row r="44" spans="1:16" ht="27" customHeight="1">
      <c r="A44" s="220" t="s">
        <v>362</v>
      </c>
      <c r="B44" s="220"/>
      <c r="C44" s="220"/>
      <c r="D44" s="220"/>
      <c r="E44" s="108"/>
      <c r="F44" s="108"/>
      <c r="G44" s="110"/>
      <c r="H44" s="110"/>
      <c r="I44" s="110"/>
      <c r="J44" s="110"/>
      <c r="K44" s="110"/>
      <c r="L44" s="110"/>
      <c r="M44" s="110"/>
      <c r="N44" s="110"/>
      <c r="O44" s="110"/>
      <c r="P44" s="125"/>
    </row>
    <row r="45" spans="1:16" ht="21.75" customHeight="1">
      <c r="A45" s="225" t="s">
        <v>363</v>
      </c>
      <c r="B45" s="225"/>
      <c r="C45" s="225"/>
      <c r="D45" s="225"/>
      <c r="E45" s="108"/>
      <c r="F45" s="108"/>
      <c r="G45" s="110"/>
      <c r="H45" s="110"/>
      <c r="I45" s="110"/>
      <c r="J45" s="110"/>
      <c r="K45" s="110"/>
      <c r="L45" s="110"/>
      <c r="M45" s="110"/>
      <c r="N45" s="110"/>
      <c r="O45" s="110"/>
      <c r="P45" s="125"/>
    </row>
    <row r="46" spans="1:16" ht="75.75" customHeight="1">
      <c r="A46" s="111" t="s">
        <v>364</v>
      </c>
      <c r="B46" s="111" t="s">
        <v>365</v>
      </c>
      <c r="C46" s="111"/>
      <c r="D46" s="111"/>
      <c r="E46" s="111" t="s">
        <v>366</v>
      </c>
      <c r="F46" s="111" t="s">
        <v>367</v>
      </c>
      <c r="G46" s="137">
        <v>100</v>
      </c>
      <c r="H46" s="137">
        <v>330</v>
      </c>
      <c r="I46" s="137">
        <v>330</v>
      </c>
      <c r="J46" s="137">
        <f>H46-I46</f>
        <v>0</v>
      </c>
      <c r="K46" s="137"/>
      <c r="L46" s="137">
        <v>330</v>
      </c>
      <c r="M46" s="137" t="s">
        <v>368</v>
      </c>
      <c r="N46" s="137"/>
      <c r="O46" s="137"/>
      <c r="P46" s="141" t="s">
        <v>261</v>
      </c>
    </row>
    <row r="47" spans="1:16" ht="60">
      <c r="A47" s="142" t="s">
        <v>369</v>
      </c>
      <c r="B47" s="111" t="s">
        <v>365</v>
      </c>
      <c r="C47" s="143"/>
      <c r="D47" s="111">
        <v>1290</v>
      </c>
      <c r="E47" s="111" t="s">
        <v>370</v>
      </c>
      <c r="F47" s="111" t="s">
        <v>371</v>
      </c>
      <c r="G47" s="137">
        <v>100</v>
      </c>
      <c r="H47" s="137">
        <v>125</v>
      </c>
      <c r="I47" s="137">
        <v>125</v>
      </c>
      <c r="J47" s="137">
        <v>0</v>
      </c>
      <c r="K47" s="137"/>
      <c r="L47" s="137">
        <v>125</v>
      </c>
      <c r="M47" s="137" t="s">
        <v>372</v>
      </c>
      <c r="N47" s="144">
        <v>40248</v>
      </c>
      <c r="O47" s="137">
        <v>125</v>
      </c>
      <c r="P47" s="141" t="s">
        <v>261</v>
      </c>
    </row>
    <row r="48" spans="1:16" ht="15.75" customHeight="1">
      <c r="A48" s="222" t="s">
        <v>373</v>
      </c>
      <c r="B48" s="223"/>
      <c r="C48" s="223"/>
      <c r="D48" s="223"/>
      <c r="E48" s="223"/>
      <c r="F48" s="224"/>
      <c r="G48" s="106"/>
      <c r="H48" s="106">
        <f>SUM(H46:H47)</f>
        <v>455</v>
      </c>
      <c r="I48" s="106">
        <f>SUM(I46:I47)</f>
        <v>455</v>
      </c>
      <c r="J48" s="106">
        <f>SUM(J46:J47)</f>
        <v>0</v>
      </c>
      <c r="K48" s="106">
        <f>SUM(K46)</f>
        <v>0</v>
      </c>
      <c r="L48" s="106">
        <f>SUM(L46:L47)</f>
        <v>455</v>
      </c>
      <c r="M48" s="106">
        <f>SUM(M46)</f>
        <v>0</v>
      </c>
      <c r="N48" s="106"/>
      <c r="O48" s="106">
        <f>O46+O47</f>
        <v>125</v>
      </c>
      <c r="P48" s="106"/>
    </row>
    <row r="49" spans="1:16" ht="15.75" customHeight="1">
      <c r="A49" s="108"/>
      <c r="B49" s="108"/>
      <c r="C49" s="108"/>
      <c r="D49" s="108"/>
      <c r="E49" s="108"/>
      <c r="F49" s="108"/>
      <c r="G49" s="110"/>
      <c r="H49" s="110"/>
      <c r="I49" s="110"/>
      <c r="J49" s="110"/>
      <c r="K49" s="110"/>
      <c r="L49" s="110"/>
      <c r="M49" s="110"/>
      <c r="N49" s="110"/>
      <c r="O49" s="110"/>
      <c r="P49" s="110"/>
    </row>
    <row r="50" spans="1:15" ht="15.75">
      <c r="A50" s="103"/>
      <c r="B50" s="103"/>
      <c r="C50" s="103"/>
      <c r="D50" s="103"/>
      <c r="E50" s="109"/>
      <c r="F50" s="109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5.75" customHeight="1">
      <c r="A51" s="226" t="s">
        <v>374</v>
      </c>
      <c r="B51" s="226"/>
      <c r="C51" s="226"/>
      <c r="D51" s="226"/>
      <c r="E51" s="226"/>
      <c r="F51" s="226"/>
      <c r="G51" s="145"/>
      <c r="H51" s="145"/>
      <c r="I51" s="145"/>
      <c r="J51" s="145"/>
      <c r="K51" s="146"/>
      <c r="L51" s="30"/>
      <c r="M51" s="31"/>
      <c r="N51" s="31"/>
      <c r="O51" s="31"/>
    </row>
    <row r="52" spans="1:15" ht="15.75">
      <c r="A52" s="217" t="s">
        <v>363</v>
      </c>
      <c r="B52" s="217"/>
      <c r="C52" s="217"/>
      <c r="D52" s="217"/>
      <c r="E52" s="147"/>
      <c r="F52" s="147"/>
      <c r="G52" s="45"/>
      <c r="H52" s="45"/>
      <c r="I52" s="45"/>
      <c r="J52" s="45"/>
      <c r="K52" s="148"/>
      <c r="L52" s="45"/>
      <c r="M52" s="149"/>
      <c r="N52" s="149"/>
      <c r="O52" s="147"/>
    </row>
    <row r="53" spans="1:16" ht="60">
      <c r="A53" s="112" t="s">
        <v>375</v>
      </c>
      <c r="B53" s="85" t="s">
        <v>376</v>
      </c>
      <c r="C53" s="85"/>
      <c r="D53" s="85" t="s">
        <v>377</v>
      </c>
      <c r="E53" s="85" t="s">
        <v>378</v>
      </c>
      <c r="F53" s="85" t="s">
        <v>379</v>
      </c>
      <c r="G53" s="150">
        <v>50</v>
      </c>
      <c r="H53" s="150">
        <v>6670</v>
      </c>
      <c r="I53" s="150">
        <v>3335</v>
      </c>
      <c r="J53" s="150">
        <f>H53-I53</f>
        <v>3335</v>
      </c>
      <c r="K53" s="131"/>
      <c r="L53" s="150">
        <v>3335</v>
      </c>
      <c r="M53" s="85" t="s">
        <v>377</v>
      </c>
      <c r="N53" s="151" t="s">
        <v>380</v>
      </c>
      <c r="O53" s="150">
        <v>3335</v>
      </c>
      <c r="P53" s="98" t="s">
        <v>261</v>
      </c>
    </row>
    <row r="54" spans="1:16" s="107" customFormat="1" ht="15.75">
      <c r="A54" s="218" t="s">
        <v>381</v>
      </c>
      <c r="B54" s="219"/>
      <c r="C54" s="219"/>
      <c r="D54" s="219"/>
      <c r="E54" s="219"/>
      <c r="F54" s="219"/>
      <c r="G54" s="137"/>
      <c r="H54" s="152">
        <f>SUM(H53)</f>
        <v>6670</v>
      </c>
      <c r="I54" s="152">
        <f>SUM(I53)</f>
        <v>3335</v>
      </c>
      <c r="J54" s="152">
        <f>SUM(J53)</f>
        <v>3335</v>
      </c>
      <c r="K54" s="153"/>
      <c r="L54" s="152">
        <f>SUM(L53)</f>
        <v>3335</v>
      </c>
      <c r="M54" s="154"/>
      <c r="N54" s="155"/>
      <c r="O54" s="152">
        <f>SUM(O53)</f>
        <v>3335</v>
      </c>
      <c r="P54" s="98"/>
    </row>
    <row r="55" spans="1:16" s="125" customFormat="1" ht="15.75">
      <c r="A55" s="108"/>
      <c r="B55" s="178"/>
      <c r="C55" s="178"/>
      <c r="D55" s="178"/>
      <c r="E55" s="178"/>
      <c r="F55" s="178"/>
      <c r="G55" s="157"/>
      <c r="H55" s="179"/>
      <c r="I55" s="179"/>
      <c r="J55" s="179"/>
      <c r="K55" s="180"/>
      <c r="L55" s="179"/>
      <c r="M55" s="109"/>
      <c r="N55" s="181"/>
      <c r="O55" s="179"/>
      <c r="P55" s="160"/>
    </row>
    <row r="56" spans="1:16" s="125" customFormat="1" ht="15.75">
      <c r="A56" s="136"/>
      <c r="B56" s="156"/>
      <c r="C56" s="156"/>
      <c r="D56" s="156"/>
      <c r="E56" s="156"/>
      <c r="F56" s="156"/>
      <c r="G56" s="157"/>
      <c r="H56" s="157"/>
      <c r="I56" s="157"/>
      <c r="J56" s="157"/>
      <c r="K56" s="158"/>
      <c r="L56" s="157"/>
      <c r="M56" s="91"/>
      <c r="N56" s="159"/>
      <c r="O56" s="157"/>
      <c r="P56" s="160"/>
    </row>
    <row r="57" spans="1:16" s="125" customFormat="1" ht="15.75">
      <c r="A57" s="220" t="s">
        <v>328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</row>
    <row r="58" spans="1:16" s="107" customFormat="1" ht="60">
      <c r="A58" s="111" t="s">
        <v>382</v>
      </c>
      <c r="B58" s="86" t="s">
        <v>383</v>
      </c>
      <c r="C58" s="86"/>
      <c r="D58" s="86"/>
      <c r="E58" s="86" t="s">
        <v>384</v>
      </c>
      <c r="F58" s="86" t="s">
        <v>385</v>
      </c>
      <c r="G58" s="137">
        <v>100</v>
      </c>
      <c r="H58" s="137">
        <v>1004</v>
      </c>
      <c r="I58" s="137">
        <v>1004</v>
      </c>
      <c r="J58" s="137">
        <v>0</v>
      </c>
      <c r="K58" s="113"/>
      <c r="L58" s="137">
        <v>1004</v>
      </c>
      <c r="M58" s="86"/>
      <c r="N58" s="161"/>
      <c r="O58" s="137"/>
      <c r="P58" s="98" t="s">
        <v>261</v>
      </c>
    </row>
    <row r="59" spans="1:16" ht="63" customHeight="1">
      <c r="A59" s="162" t="s">
        <v>386</v>
      </c>
      <c r="B59" s="88" t="s">
        <v>383</v>
      </c>
      <c r="C59" s="88"/>
      <c r="D59" s="88"/>
      <c r="E59" s="88" t="s">
        <v>387</v>
      </c>
      <c r="F59" s="88" t="s">
        <v>387</v>
      </c>
      <c r="G59" s="163">
        <v>100</v>
      </c>
      <c r="H59" s="163">
        <v>80</v>
      </c>
      <c r="I59" s="163">
        <v>80</v>
      </c>
      <c r="J59" s="163">
        <v>0</v>
      </c>
      <c r="K59" s="164"/>
      <c r="L59" s="165" t="s">
        <v>335</v>
      </c>
      <c r="M59" s="88"/>
      <c r="N59" s="166"/>
      <c r="O59" s="163"/>
      <c r="P59" s="167" t="s">
        <v>335</v>
      </c>
    </row>
    <row r="60" spans="1:16" ht="15.75" customHeight="1">
      <c r="A60" s="222" t="s">
        <v>388</v>
      </c>
      <c r="B60" s="223"/>
      <c r="C60" s="223"/>
      <c r="D60" s="223"/>
      <c r="E60" s="223"/>
      <c r="F60" s="224"/>
      <c r="G60" s="94"/>
      <c r="H60" s="106">
        <f>SUM(H58:H59)</f>
        <v>1084</v>
      </c>
      <c r="I60" s="106">
        <f>SUM(I58:I59)</f>
        <v>1084</v>
      </c>
      <c r="J60" s="106">
        <f>SUM(J58:J59)</f>
        <v>0</v>
      </c>
      <c r="K60" s="106"/>
      <c r="L60" s="106">
        <f>SUM(L58:L59)</f>
        <v>1004</v>
      </c>
      <c r="M60" s="106"/>
      <c r="N60" s="106"/>
      <c r="O60" s="106">
        <f>SUM(O58:O59)</f>
        <v>0</v>
      </c>
      <c r="P60" s="107"/>
    </row>
    <row r="61" spans="1:16" ht="15.75" customHeight="1">
      <c r="A61" s="108"/>
      <c r="B61" s="108"/>
      <c r="C61" s="108"/>
      <c r="D61" s="108"/>
      <c r="E61" s="108"/>
      <c r="F61" s="108"/>
      <c r="G61" s="168"/>
      <c r="H61" s="110"/>
      <c r="I61" s="110"/>
      <c r="J61" s="110"/>
      <c r="K61" s="110"/>
      <c r="L61" s="110"/>
      <c r="M61" s="110"/>
      <c r="N61" s="110"/>
      <c r="O61" s="110"/>
      <c r="P61" s="125"/>
    </row>
    <row r="62" spans="1:16" ht="15.75">
      <c r="A62" s="169" t="s">
        <v>389</v>
      </c>
      <c r="B62" s="169"/>
      <c r="C62" s="169"/>
      <c r="D62" s="169"/>
      <c r="E62" s="169"/>
      <c r="F62" s="169"/>
      <c r="G62" s="106"/>
      <c r="H62" s="106">
        <f>H18+H28+H37+H42+H48+H60+H54</f>
        <v>2036112</v>
      </c>
      <c r="I62" s="106">
        <f>I18+I28+I37+I60+I42+I48+I54</f>
        <v>1239488.8</v>
      </c>
      <c r="J62" s="106">
        <f>J18+J28+J37+J60+J42+J48+J54</f>
        <v>727978.2</v>
      </c>
      <c r="K62" s="106"/>
      <c r="L62" s="106">
        <f>L18+L28+L37+L60+L42+L48+L54</f>
        <v>696293</v>
      </c>
      <c r="M62" s="106"/>
      <c r="N62" s="106"/>
      <c r="O62" s="106">
        <f>O18+O28+O37+O60+O42+O48+O54</f>
        <v>77995</v>
      </c>
      <c r="P62" s="107"/>
    </row>
    <row r="63" spans="1:10" ht="15.75">
      <c r="A63" s="31"/>
      <c r="B63" s="31"/>
      <c r="C63" s="31"/>
      <c r="D63" s="31"/>
      <c r="E63" s="31"/>
      <c r="F63" s="31"/>
      <c r="G63" s="30"/>
      <c r="H63" s="30"/>
      <c r="I63" s="30"/>
      <c r="J63" s="30"/>
    </row>
    <row r="64" s="125" customFormat="1" ht="15.75"/>
    <row r="65" s="125" customFormat="1" ht="15.75"/>
    <row r="66" s="125" customFormat="1" ht="15.75"/>
    <row r="67" s="125" customFormat="1" ht="15.75"/>
    <row r="68" s="125" customFormat="1" ht="15.75"/>
    <row r="69" s="125" customFormat="1" ht="15.75"/>
    <row r="70" s="125" customFormat="1" ht="15.75"/>
    <row r="71" s="125" customFormat="1" ht="15.75"/>
    <row r="72" s="125" customFormat="1" ht="15.75"/>
    <row r="73" s="125" customFormat="1" ht="15.75"/>
    <row r="74" s="125" customFormat="1" ht="15.75"/>
    <row r="75" s="125" customFormat="1" ht="15.75"/>
    <row r="76" s="125" customFormat="1" ht="15.75"/>
    <row r="77" s="125" customFormat="1" ht="15.75"/>
    <row r="78" s="125" customFormat="1" ht="15.75"/>
    <row r="79" s="125" customFormat="1" ht="15.75"/>
    <row r="80" s="125" customFormat="1" ht="15.75"/>
    <row r="81" s="125" customFormat="1" ht="15.75"/>
    <row r="82" s="125" customFormat="1" ht="15.75"/>
    <row r="83" s="125" customFormat="1" ht="15.75"/>
    <row r="84" s="125" customFormat="1" ht="15.75"/>
    <row r="85" s="125" customFormat="1" ht="15.75"/>
    <row r="86" s="125" customFormat="1" ht="15.75"/>
    <row r="87" s="125" customFormat="1" ht="15.75"/>
    <row r="88" s="125" customFormat="1" ht="15.75"/>
    <row r="89" s="125" customFormat="1" ht="15.75"/>
    <row r="90" s="125" customFormat="1" ht="15.75"/>
    <row r="91" s="125" customFormat="1" ht="15.75"/>
    <row r="92" s="125" customFormat="1" ht="15.75"/>
    <row r="93" s="125" customFormat="1" ht="15.75"/>
    <row r="94" s="125" customFormat="1" ht="15.75"/>
    <row r="95" s="125" customFormat="1" ht="15.75"/>
    <row r="96" s="125" customFormat="1" ht="15.75"/>
    <row r="97" s="125" customFormat="1" ht="15.75"/>
    <row r="98" s="125" customFormat="1" ht="15.75"/>
    <row r="99" s="125" customFormat="1" ht="15.75"/>
    <row r="100" s="125" customFormat="1" ht="15.75"/>
    <row r="101" s="125" customFormat="1" ht="15.75"/>
    <row r="102" s="125" customFormat="1" ht="15.75"/>
    <row r="103" s="125" customFormat="1" ht="15.75"/>
    <row r="104" s="125" customFormat="1" ht="15.75"/>
    <row r="105" s="125" customFormat="1" ht="15.75"/>
    <row r="106" s="125" customFormat="1" ht="15.75"/>
    <row r="107" s="125" customFormat="1" ht="15.75"/>
    <row r="108" s="125" customFormat="1" ht="15.75"/>
    <row r="109" s="125" customFormat="1" ht="15.75"/>
    <row r="110" s="125" customFormat="1" ht="15.75"/>
    <row r="111" s="125" customFormat="1" ht="15.75"/>
    <row r="112" s="125" customFormat="1" ht="15.75"/>
    <row r="113" s="125" customFormat="1" ht="15.75"/>
    <row r="114" s="125" customFormat="1" ht="15.75"/>
    <row r="115" s="125" customFormat="1" ht="15.75"/>
    <row r="116" s="125" customFormat="1" ht="15.75"/>
    <row r="117" s="125" customFormat="1" ht="15.75"/>
    <row r="118" s="125" customFormat="1" ht="15.75"/>
    <row r="119" s="125" customFormat="1" ht="15.75"/>
    <row r="120" s="125" customFormat="1" ht="15.75"/>
    <row r="121" s="125" customFormat="1" ht="15.75"/>
    <row r="122" s="125" customFormat="1" ht="15.75"/>
    <row r="123" s="125" customFormat="1" ht="15.75"/>
    <row r="124" s="125" customFormat="1" ht="15.75"/>
    <row r="125" s="125" customFormat="1" ht="15.75"/>
    <row r="126" s="125" customFormat="1" ht="15.75"/>
    <row r="127" s="125" customFormat="1" ht="15.75"/>
    <row r="128" s="125" customFormat="1" ht="15.75"/>
    <row r="129" s="125" customFormat="1" ht="15.75"/>
    <row r="130" s="125" customFormat="1" ht="15.75"/>
    <row r="131" s="125" customFormat="1" ht="15.75"/>
    <row r="132" s="125" customFormat="1" ht="15.75"/>
    <row r="133" s="125" customFormat="1" ht="15.75"/>
    <row r="134" s="125" customFormat="1" ht="15.75"/>
    <row r="135" s="125" customFormat="1" ht="15.75"/>
    <row r="136" s="125" customFormat="1" ht="15.75"/>
    <row r="137" s="125" customFormat="1" ht="15.75"/>
    <row r="138" s="125" customFormat="1" ht="15.75"/>
    <row r="139" s="125" customFormat="1" ht="15.75"/>
    <row r="140" s="125" customFormat="1" ht="15.75"/>
    <row r="141" s="125" customFormat="1" ht="15.75"/>
    <row r="142" s="125" customFormat="1" ht="15.75"/>
    <row r="143" s="125" customFormat="1" ht="15.75"/>
    <row r="144" s="125" customFormat="1" ht="15.75"/>
    <row r="145" s="125" customFormat="1" ht="15.75"/>
    <row r="146" s="125" customFormat="1" ht="15.75"/>
    <row r="147" s="125" customFormat="1" ht="15.75"/>
    <row r="148" s="125" customFormat="1" ht="15.75"/>
    <row r="149" s="125" customFormat="1" ht="15.75"/>
    <row r="150" s="125" customFormat="1" ht="15.75"/>
    <row r="151" s="125" customFormat="1" ht="15.75"/>
    <row r="152" s="125" customFormat="1" ht="15.75"/>
    <row r="153" s="125" customFormat="1" ht="15.75"/>
    <row r="154" s="125" customFormat="1" ht="15.75"/>
    <row r="155" s="125" customFormat="1" ht="15.75"/>
    <row r="156" s="125" customFormat="1" ht="15.75"/>
    <row r="157" s="125" customFormat="1" ht="15.75"/>
    <row r="158" s="125" customFormat="1" ht="15.75"/>
    <row r="159" s="125" customFormat="1" ht="15.75"/>
    <row r="160" s="125" customFormat="1" ht="15.75"/>
    <row r="161" s="125" customFormat="1" ht="15.75"/>
    <row r="162" s="125" customFormat="1" ht="15.75"/>
    <row r="163" s="125" customFormat="1" ht="15.75"/>
    <row r="164" s="125" customFormat="1" ht="15.75"/>
    <row r="165" s="125" customFormat="1" ht="15.75"/>
    <row r="166" s="125" customFormat="1" ht="15.75"/>
    <row r="167" s="125" customFormat="1" ht="15.75"/>
    <row r="168" s="125" customFormat="1" ht="15.75"/>
    <row r="169" s="125" customFormat="1" ht="15.75"/>
    <row r="170" s="125" customFormat="1" ht="15.75"/>
    <row r="171" s="125" customFormat="1" ht="15.75"/>
    <row r="172" s="125" customFormat="1" ht="15.75"/>
    <row r="173" s="125" customFormat="1" ht="15.75"/>
    <row r="174" s="125" customFormat="1" ht="15.75"/>
    <row r="175" s="125" customFormat="1" ht="15.75"/>
    <row r="176" s="125" customFormat="1" ht="15.75"/>
    <row r="177" s="125" customFormat="1" ht="15.75"/>
    <row r="178" s="125" customFormat="1" ht="15.75"/>
    <row r="179" s="125" customFormat="1" ht="15.75"/>
    <row r="180" s="125" customFormat="1" ht="15.75"/>
    <row r="181" s="125" customFormat="1" ht="15.75"/>
    <row r="182" s="125" customFormat="1" ht="15.75"/>
    <row r="183" s="125" customFormat="1" ht="15.75"/>
    <row r="184" s="125" customFormat="1" ht="15.75"/>
    <row r="185" s="125" customFormat="1" ht="15.75"/>
    <row r="186" s="125" customFormat="1" ht="15.75"/>
    <row r="187" s="125" customFormat="1" ht="15.75"/>
    <row r="188" s="125" customFormat="1" ht="15.75"/>
    <row r="189" s="125" customFormat="1" ht="15.75"/>
    <row r="190" s="125" customFormat="1" ht="15.75"/>
    <row r="191" s="125" customFormat="1" ht="15.75"/>
    <row r="192" s="125" customFormat="1" ht="15.75"/>
    <row r="193" s="125" customFormat="1" ht="15.75"/>
    <row r="194" s="125" customFormat="1" ht="15.75"/>
    <row r="195" s="125" customFormat="1" ht="15.75"/>
    <row r="196" s="125" customFormat="1" ht="15.75"/>
    <row r="197" s="125" customFormat="1" ht="15.75"/>
    <row r="198" s="125" customFormat="1" ht="15.75"/>
    <row r="199" s="125" customFormat="1" ht="15.75"/>
    <row r="200" s="125" customFormat="1" ht="15.75"/>
    <row r="201" s="125" customFormat="1" ht="15.75"/>
    <row r="202" s="125" customFormat="1" ht="15.75"/>
    <row r="203" s="125" customFormat="1" ht="15.75"/>
    <row r="204" s="125" customFormat="1" ht="15.75"/>
    <row r="205" s="125" customFormat="1" ht="15.75"/>
    <row r="206" s="125" customFormat="1" ht="15.75"/>
    <row r="207" s="125" customFormat="1" ht="15.75"/>
    <row r="208" s="125" customFormat="1" ht="15.75"/>
    <row r="209" s="125" customFormat="1" ht="15.75"/>
    <row r="210" s="125" customFormat="1" ht="15.75"/>
    <row r="211" s="125" customFormat="1" ht="15.75"/>
    <row r="212" s="125" customFormat="1" ht="15.75"/>
    <row r="213" s="125" customFormat="1" ht="15.75"/>
    <row r="214" s="125" customFormat="1" ht="15.75"/>
    <row r="215" s="125" customFormat="1" ht="15.75"/>
    <row r="216" s="125" customFormat="1" ht="15.75"/>
    <row r="217" s="125" customFormat="1" ht="15.75"/>
    <row r="218" s="125" customFormat="1" ht="15.75"/>
    <row r="219" s="125" customFormat="1" ht="15.75"/>
    <row r="220" s="125" customFormat="1" ht="15.75"/>
    <row r="221" s="125" customFormat="1" ht="15.75"/>
    <row r="222" s="125" customFormat="1" ht="15.75"/>
    <row r="223" s="125" customFormat="1" ht="15.75"/>
    <row r="224" s="125" customFormat="1" ht="15.75"/>
    <row r="225" s="125" customFormat="1" ht="15.75"/>
    <row r="226" s="125" customFormat="1" ht="15.75"/>
    <row r="227" s="125" customFormat="1" ht="15.75"/>
    <row r="228" s="125" customFormat="1" ht="15.75"/>
    <row r="229" s="125" customFormat="1" ht="15.75"/>
    <row r="230" s="125" customFormat="1" ht="15.75"/>
    <row r="231" s="125" customFormat="1" ht="15.75"/>
    <row r="232" s="125" customFormat="1" ht="15.75"/>
    <row r="233" s="125" customFormat="1" ht="15.75"/>
    <row r="234" s="125" customFormat="1" ht="15.75"/>
    <row r="235" s="125" customFormat="1" ht="15.75"/>
    <row r="236" s="125" customFormat="1" ht="15.75"/>
    <row r="237" s="125" customFormat="1" ht="15.75"/>
    <row r="238" s="125" customFormat="1" ht="15.75"/>
    <row r="239" s="125" customFormat="1" ht="15.75"/>
    <row r="240" s="125" customFormat="1" ht="15.75"/>
    <row r="241" s="125" customFormat="1" ht="15.75"/>
    <row r="242" s="125" customFormat="1" ht="15.75"/>
    <row r="243" s="125" customFormat="1" ht="15.75"/>
    <row r="244" s="125" customFormat="1" ht="15.75"/>
    <row r="245" s="125" customFormat="1" ht="15.75"/>
    <row r="246" s="125" customFormat="1" ht="15.75"/>
    <row r="247" s="125" customFormat="1" ht="15.75"/>
    <row r="248" s="125" customFormat="1" ht="15.75"/>
    <row r="249" s="125" customFormat="1" ht="15.75"/>
    <row r="250" s="125" customFormat="1" ht="15.75"/>
    <row r="251" s="125" customFormat="1" ht="15.75"/>
    <row r="252" s="125" customFormat="1" ht="15.75"/>
    <row r="253" s="125" customFormat="1" ht="15.75"/>
    <row r="254" s="125" customFormat="1" ht="15.75"/>
    <row r="255" s="125" customFormat="1" ht="15.75"/>
    <row r="256" s="125" customFormat="1" ht="15.75"/>
    <row r="257" s="125" customFormat="1" ht="15.75"/>
    <row r="258" s="125" customFormat="1" ht="15.75"/>
    <row r="259" s="125" customFormat="1" ht="15.75"/>
    <row r="260" s="125" customFormat="1" ht="15.75"/>
    <row r="261" s="125" customFormat="1" ht="15.75"/>
    <row r="262" s="125" customFormat="1" ht="15.75"/>
    <row r="263" s="125" customFormat="1" ht="15.75"/>
    <row r="264" s="125" customFormat="1" ht="15.75"/>
    <row r="265" s="125" customFormat="1" ht="15.75"/>
    <row r="266" s="125" customFormat="1" ht="15.75"/>
    <row r="267" s="125" customFormat="1" ht="15.75"/>
    <row r="268" s="125" customFormat="1" ht="15.75"/>
    <row r="269" s="125" customFormat="1" ht="15.75"/>
    <row r="270" s="125" customFormat="1" ht="15.75"/>
    <row r="271" s="125" customFormat="1" ht="15.75"/>
    <row r="272" s="125" customFormat="1" ht="15.75"/>
    <row r="273" s="125" customFormat="1" ht="15.75"/>
    <row r="274" s="125" customFormat="1" ht="15.75"/>
    <row r="275" s="125" customFormat="1" ht="15.75"/>
    <row r="276" s="125" customFormat="1" ht="15.75"/>
    <row r="277" s="125" customFormat="1" ht="15.75"/>
    <row r="278" s="125" customFormat="1" ht="15.75"/>
    <row r="279" s="125" customFormat="1" ht="15.75"/>
    <row r="280" s="125" customFormat="1" ht="15.75"/>
    <row r="281" s="125" customFormat="1" ht="15.75"/>
    <row r="282" s="125" customFormat="1" ht="15.75"/>
    <row r="283" s="125" customFormat="1" ht="15.75"/>
    <row r="284" s="125" customFormat="1" ht="15.75"/>
    <row r="285" s="125" customFormat="1" ht="15.75"/>
    <row r="286" s="125" customFormat="1" ht="15.75"/>
    <row r="287" s="125" customFormat="1" ht="15.75"/>
    <row r="288" s="125" customFormat="1" ht="15.75"/>
    <row r="289" s="125" customFormat="1" ht="15.75"/>
    <row r="290" s="125" customFormat="1" ht="15.75"/>
    <row r="291" s="125" customFormat="1" ht="15.75"/>
    <row r="292" s="125" customFormat="1" ht="15.75"/>
    <row r="293" s="125" customFormat="1" ht="15.75"/>
    <row r="294" s="125" customFormat="1" ht="15.75"/>
    <row r="295" s="125" customFormat="1" ht="15.75"/>
    <row r="296" s="125" customFormat="1" ht="15.75"/>
    <row r="297" s="125" customFormat="1" ht="15.75"/>
    <row r="298" s="125" customFormat="1" ht="15.75"/>
    <row r="299" s="125" customFormat="1" ht="15.75"/>
    <row r="300" s="125" customFormat="1" ht="15.75"/>
    <row r="301" s="125" customFormat="1" ht="15.75"/>
    <row r="302" s="125" customFormat="1" ht="15.75"/>
    <row r="303" s="125" customFormat="1" ht="15.75"/>
    <row r="304" s="125" customFormat="1" ht="15.75"/>
    <row r="305" s="125" customFormat="1" ht="15.75"/>
    <row r="306" s="125" customFormat="1" ht="15.75"/>
    <row r="307" s="125" customFormat="1" ht="15.75"/>
    <row r="308" s="125" customFormat="1" ht="15.75"/>
    <row r="309" s="125" customFormat="1" ht="15.75"/>
    <row r="310" s="125" customFormat="1" ht="15.75"/>
    <row r="311" s="125" customFormat="1" ht="15.75"/>
    <row r="312" s="125" customFormat="1" ht="15.75"/>
    <row r="313" s="125" customFormat="1" ht="15.75"/>
    <row r="314" s="125" customFormat="1" ht="15.75"/>
    <row r="315" s="125" customFormat="1" ht="15.75"/>
    <row r="316" s="125" customFormat="1" ht="15.75"/>
    <row r="317" s="125" customFormat="1" ht="15.75"/>
    <row r="318" s="125" customFormat="1" ht="15.75"/>
    <row r="319" s="125" customFormat="1" ht="15.75"/>
    <row r="320" s="125" customFormat="1" ht="15.75"/>
    <row r="321" s="125" customFormat="1" ht="15.75"/>
    <row r="322" s="125" customFormat="1" ht="15.75"/>
    <row r="323" s="125" customFormat="1" ht="15.75"/>
    <row r="324" s="125" customFormat="1" ht="15.75"/>
    <row r="325" s="125" customFormat="1" ht="15.75"/>
    <row r="326" s="125" customFormat="1" ht="15.75"/>
    <row r="327" s="125" customFormat="1" ht="15.75"/>
    <row r="328" s="125" customFormat="1" ht="15.75"/>
    <row r="329" s="125" customFormat="1" ht="15.75"/>
    <row r="330" s="125" customFormat="1" ht="15.75"/>
    <row r="331" s="125" customFormat="1" ht="15.75"/>
    <row r="332" s="125" customFormat="1" ht="15.75"/>
    <row r="333" s="125" customFormat="1" ht="15.75"/>
    <row r="334" s="125" customFormat="1" ht="15.75"/>
    <row r="335" s="125" customFormat="1" ht="15.75"/>
    <row r="336" s="125" customFormat="1" ht="15.75"/>
    <row r="337" s="125" customFormat="1" ht="15.75"/>
    <row r="338" s="125" customFormat="1" ht="15.75"/>
    <row r="339" s="125" customFormat="1" ht="15.75"/>
    <row r="340" s="125" customFormat="1" ht="15.75"/>
    <row r="341" s="125" customFormat="1" ht="15.75"/>
    <row r="342" s="125" customFormat="1" ht="15.75"/>
    <row r="343" s="125" customFormat="1" ht="15.75"/>
    <row r="344" s="125" customFormat="1" ht="15.75"/>
    <row r="345" s="125" customFormat="1" ht="15.75"/>
    <row r="346" s="125" customFormat="1" ht="15.75"/>
    <row r="347" s="125" customFormat="1" ht="15.75"/>
    <row r="348" s="125" customFormat="1" ht="15.75"/>
    <row r="349" s="125" customFormat="1" ht="15.75"/>
    <row r="350" s="125" customFormat="1" ht="15.75"/>
    <row r="351" s="125" customFormat="1" ht="15.75"/>
    <row r="352" s="125" customFormat="1" ht="15.75"/>
    <row r="353" s="125" customFormat="1" ht="15.75"/>
    <row r="354" s="125" customFormat="1" ht="15.75"/>
    <row r="355" s="125" customFormat="1" ht="15.75"/>
    <row r="356" s="125" customFormat="1" ht="15.75"/>
    <row r="357" s="125" customFormat="1" ht="15.75"/>
    <row r="358" s="125" customFormat="1" ht="15.75"/>
    <row r="359" s="125" customFormat="1" ht="15.75"/>
    <row r="360" s="125" customFormat="1" ht="15.75"/>
    <row r="361" s="125" customFormat="1" ht="15.75"/>
    <row r="362" s="125" customFormat="1" ht="15.75"/>
    <row r="363" s="125" customFormat="1" ht="15.75"/>
    <row r="364" s="125" customFormat="1" ht="15.75"/>
    <row r="365" s="125" customFormat="1" ht="15.75"/>
    <row r="366" s="125" customFormat="1" ht="15.75"/>
    <row r="367" s="125" customFormat="1" ht="15.75"/>
    <row r="368" s="125" customFormat="1" ht="15.75"/>
    <row r="369" s="125" customFormat="1" ht="15.75"/>
    <row r="370" s="125" customFormat="1" ht="15.75"/>
    <row r="371" s="125" customFormat="1" ht="15.75"/>
    <row r="372" s="125" customFormat="1" ht="15.75"/>
    <row r="373" s="125" customFormat="1" ht="15.75"/>
    <row r="374" s="125" customFormat="1" ht="15.75"/>
    <row r="375" s="125" customFormat="1" ht="15.75"/>
    <row r="376" s="125" customFormat="1" ht="15.75"/>
    <row r="377" s="125" customFormat="1" ht="15.75"/>
    <row r="378" s="125" customFormat="1" ht="15.75"/>
    <row r="379" s="125" customFormat="1" ht="15.75"/>
    <row r="380" s="125" customFormat="1" ht="15.75"/>
    <row r="381" s="125" customFormat="1" ht="15.75"/>
    <row r="382" s="125" customFormat="1" ht="15.75"/>
    <row r="383" s="125" customFormat="1" ht="15.75"/>
    <row r="384" s="125" customFormat="1" ht="15.75"/>
    <row r="385" s="125" customFormat="1" ht="15.75"/>
    <row r="386" s="125" customFormat="1" ht="15.75"/>
    <row r="387" s="125" customFormat="1" ht="15.75"/>
    <row r="388" s="125" customFormat="1" ht="15.75"/>
    <row r="389" s="125" customFormat="1" ht="15.75"/>
    <row r="390" s="125" customFormat="1" ht="15.75"/>
    <row r="391" s="125" customFormat="1" ht="15.75"/>
    <row r="392" s="125" customFormat="1" ht="15.75"/>
    <row r="393" s="125" customFormat="1" ht="15.75"/>
    <row r="394" s="125" customFormat="1" ht="15.75"/>
    <row r="395" s="125" customFormat="1" ht="15.75"/>
    <row r="396" s="125" customFormat="1" ht="15.75"/>
    <row r="397" s="125" customFormat="1" ht="15.75"/>
    <row r="398" s="125" customFormat="1" ht="15.75"/>
    <row r="399" s="125" customFormat="1" ht="15.75"/>
    <row r="400" s="125" customFormat="1" ht="15.75"/>
    <row r="401" s="125" customFormat="1" ht="15.75"/>
    <row r="402" s="125" customFormat="1" ht="15.75"/>
    <row r="403" s="125" customFormat="1" ht="15.75"/>
    <row r="404" s="125" customFormat="1" ht="15.75"/>
    <row r="405" s="125" customFormat="1" ht="15.75"/>
    <row r="406" s="125" customFormat="1" ht="15.75"/>
    <row r="407" s="125" customFormat="1" ht="15.75"/>
    <row r="408" s="125" customFormat="1" ht="15.75"/>
    <row r="409" s="125" customFormat="1" ht="15.75"/>
    <row r="410" s="125" customFormat="1" ht="15.75"/>
    <row r="411" s="125" customFormat="1" ht="15.75"/>
    <row r="412" s="125" customFormat="1" ht="15.75"/>
    <row r="413" s="125" customFormat="1" ht="15.75"/>
    <row r="414" s="125" customFormat="1" ht="15.75"/>
    <row r="415" s="125" customFormat="1" ht="15.75"/>
    <row r="416" s="125" customFormat="1" ht="15.75"/>
    <row r="417" s="125" customFormat="1" ht="15.75"/>
    <row r="418" s="125" customFormat="1" ht="15.75"/>
    <row r="419" s="125" customFormat="1" ht="15.75"/>
    <row r="420" s="125" customFormat="1" ht="15.75"/>
    <row r="421" s="125" customFormat="1" ht="15.75"/>
    <row r="422" s="125" customFormat="1" ht="15.75"/>
    <row r="423" s="125" customFormat="1" ht="15.75"/>
    <row r="424" s="125" customFormat="1" ht="15.75"/>
    <row r="425" s="125" customFormat="1" ht="15.75"/>
    <row r="426" s="125" customFormat="1" ht="15.75"/>
    <row r="427" s="125" customFormat="1" ht="15.75"/>
    <row r="428" s="125" customFormat="1" ht="15.75"/>
    <row r="429" s="125" customFormat="1" ht="15.75"/>
    <row r="430" s="125" customFormat="1" ht="15.75"/>
    <row r="431" s="125" customFormat="1" ht="15.75"/>
    <row r="432" s="125" customFormat="1" ht="15.75"/>
    <row r="433" s="125" customFormat="1" ht="15.75"/>
    <row r="434" s="125" customFormat="1" ht="15.75"/>
    <row r="435" s="125" customFormat="1" ht="15.75"/>
    <row r="436" s="125" customFormat="1" ht="15.75"/>
    <row r="437" s="125" customFormat="1" ht="15.75"/>
    <row r="438" s="125" customFormat="1" ht="15.75"/>
    <row r="439" s="125" customFormat="1" ht="15.75"/>
    <row r="440" s="125" customFormat="1" ht="15.75"/>
    <row r="441" s="125" customFormat="1" ht="15.75"/>
    <row r="442" s="125" customFormat="1" ht="15.75"/>
    <row r="443" s="125" customFormat="1" ht="15.75"/>
    <row r="444" s="125" customFormat="1" ht="15.75"/>
    <row r="445" s="125" customFormat="1" ht="15.75"/>
    <row r="446" s="125" customFormat="1" ht="15.75"/>
    <row r="447" s="125" customFormat="1" ht="15.75"/>
    <row r="448" s="125" customFormat="1" ht="15.75"/>
    <row r="449" s="125" customFormat="1" ht="15.75"/>
    <row r="450" s="125" customFormat="1" ht="15.75"/>
    <row r="451" s="125" customFormat="1" ht="15.75"/>
    <row r="452" s="125" customFormat="1" ht="15.75"/>
    <row r="453" s="125" customFormat="1" ht="15.75"/>
    <row r="454" s="125" customFormat="1" ht="15.75"/>
    <row r="455" s="125" customFormat="1" ht="15.75"/>
    <row r="456" s="125" customFormat="1" ht="15.75"/>
    <row r="457" s="125" customFormat="1" ht="15.75"/>
    <row r="458" s="125" customFormat="1" ht="15.75"/>
    <row r="459" s="125" customFormat="1" ht="15.75"/>
    <row r="460" s="125" customFormat="1" ht="15.75"/>
    <row r="461" s="125" customFormat="1" ht="15.75"/>
    <row r="462" s="125" customFormat="1" ht="15.75"/>
    <row r="463" s="125" customFormat="1" ht="15.75"/>
    <row r="464" s="125" customFormat="1" ht="15.75"/>
    <row r="465" s="125" customFormat="1" ht="15.75"/>
    <row r="466" s="125" customFormat="1" ht="15.75"/>
    <row r="467" s="125" customFormat="1" ht="15.75"/>
    <row r="468" s="125" customFormat="1" ht="15.75"/>
    <row r="469" s="125" customFormat="1" ht="15.75"/>
    <row r="470" s="125" customFormat="1" ht="15.75"/>
    <row r="471" s="125" customFormat="1" ht="15.75"/>
    <row r="472" s="125" customFormat="1" ht="15.75"/>
    <row r="473" s="125" customFormat="1" ht="15.75"/>
    <row r="474" s="125" customFormat="1" ht="15.75"/>
    <row r="475" s="125" customFormat="1" ht="15.75"/>
    <row r="476" s="125" customFormat="1" ht="15.75"/>
    <row r="477" s="125" customFormat="1" ht="15.75"/>
    <row r="478" s="125" customFormat="1" ht="15.75"/>
    <row r="479" s="125" customFormat="1" ht="15.75"/>
    <row r="480" s="125" customFormat="1" ht="15.75"/>
    <row r="481" s="125" customFormat="1" ht="15.75"/>
    <row r="482" s="125" customFormat="1" ht="15.75"/>
    <row r="483" s="125" customFormat="1" ht="15.75"/>
    <row r="484" s="125" customFormat="1" ht="15.75"/>
    <row r="485" s="125" customFormat="1" ht="15.75"/>
    <row r="486" s="125" customFormat="1" ht="15.75"/>
    <row r="487" s="125" customFormat="1" ht="15.75"/>
    <row r="488" s="125" customFormat="1" ht="15.75"/>
    <row r="489" s="125" customFormat="1" ht="15.75"/>
    <row r="490" s="125" customFormat="1" ht="15.75"/>
    <row r="491" s="125" customFormat="1" ht="15.75"/>
    <row r="492" s="125" customFormat="1" ht="15.75"/>
    <row r="493" s="125" customFormat="1" ht="15.75"/>
    <row r="494" s="125" customFormat="1" ht="15.75"/>
    <row r="495" s="125" customFormat="1" ht="15.75"/>
    <row r="496" s="125" customFormat="1" ht="15.75"/>
    <row r="497" s="125" customFormat="1" ht="15.75"/>
    <row r="498" s="125" customFormat="1" ht="15.75"/>
    <row r="499" s="125" customFormat="1" ht="15.75"/>
    <row r="500" s="125" customFormat="1" ht="15.75"/>
    <row r="501" s="125" customFormat="1" ht="15.75"/>
    <row r="502" s="125" customFormat="1" ht="15.75"/>
    <row r="503" s="125" customFormat="1" ht="15.75"/>
    <row r="504" s="125" customFormat="1" ht="15.75"/>
    <row r="505" s="125" customFormat="1" ht="15.75"/>
    <row r="506" s="125" customFormat="1" ht="15.75"/>
    <row r="507" s="125" customFormat="1" ht="15.75"/>
    <row r="508" s="125" customFormat="1" ht="15.75"/>
    <row r="509" s="125" customFormat="1" ht="15.75"/>
    <row r="510" s="125" customFormat="1" ht="15.75"/>
    <row r="511" s="125" customFormat="1" ht="15.75"/>
    <row r="512" s="125" customFormat="1" ht="15.75"/>
    <row r="513" s="125" customFormat="1" ht="15.75"/>
    <row r="514" s="125" customFormat="1" ht="15.75"/>
    <row r="515" s="125" customFormat="1" ht="15.75"/>
    <row r="516" s="125" customFormat="1" ht="15.75"/>
    <row r="517" s="125" customFormat="1" ht="15.75"/>
    <row r="518" s="125" customFormat="1" ht="15.75"/>
    <row r="519" s="125" customFormat="1" ht="15.75"/>
    <row r="520" s="125" customFormat="1" ht="15.75"/>
    <row r="521" s="125" customFormat="1" ht="15.75"/>
    <row r="522" s="125" customFormat="1" ht="15.75"/>
    <row r="523" s="125" customFormat="1" ht="15.75"/>
    <row r="524" s="125" customFormat="1" ht="15.75"/>
    <row r="525" s="125" customFormat="1" ht="15.75"/>
    <row r="526" s="125" customFormat="1" ht="15.75"/>
    <row r="527" s="125" customFormat="1" ht="15.75"/>
    <row r="528" s="125" customFormat="1" ht="15.75"/>
    <row r="529" s="125" customFormat="1" ht="15.75"/>
    <row r="530" s="125" customFormat="1" ht="15.75"/>
    <row r="531" s="125" customFormat="1" ht="15.75"/>
    <row r="532" s="125" customFormat="1" ht="15.75"/>
    <row r="533" s="125" customFormat="1" ht="15.75"/>
    <row r="534" s="125" customFormat="1" ht="15.75"/>
    <row r="535" s="125" customFormat="1" ht="15.75"/>
    <row r="536" s="125" customFormat="1" ht="15.75"/>
    <row r="537" s="125" customFormat="1" ht="15.75"/>
    <row r="538" s="125" customFormat="1" ht="15.75"/>
    <row r="539" s="125" customFormat="1" ht="15.75"/>
    <row r="540" s="125" customFormat="1" ht="15.75"/>
    <row r="541" s="125" customFormat="1" ht="15.75"/>
    <row r="542" s="125" customFormat="1" ht="15.75"/>
    <row r="543" s="125" customFormat="1" ht="15.75"/>
    <row r="544" s="125" customFormat="1" ht="15.75"/>
    <row r="545" s="125" customFormat="1" ht="15.75"/>
    <row r="546" s="125" customFormat="1" ht="15.75"/>
    <row r="547" s="125" customFormat="1" ht="15.75"/>
    <row r="548" s="125" customFormat="1" ht="15.75"/>
    <row r="549" s="125" customFormat="1" ht="15.75"/>
    <row r="550" s="125" customFormat="1" ht="15.75"/>
    <row r="551" s="125" customFormat="1" ht="15.75"/>
    <row r="552" s="125" customFormat="1" ht="15.75"/>
    <row r="553" s="125" customFormat="1" ht="15.75"/>
    <row r="554" s="125" customFormat="1" ht="15.75"/>
    <row r="555" s="125" customFormat="1" ht="15.75"/>
    <row r="556" s="125" customFormat="1" ht="15.75"/>
    <row r="557" s="125" customFormat="1" ht="15.75"/>
    <row r="558" s="125" customFormat="1" ht="15.75"/>
    <row r="559" s="125" customFormat="1" ht="15.75"/>
    <row r="560" s="125" customFormat="1" ht="15.75"/>
    <row r="561" s="125" customFormat="1" ht="15.75"/>
    <row r="562" s="125" customFormat="1" ht="15.75"/>
    <row r="563" s="125" customFormat="1" ht="15.75"/>
    <row r="564" s="125" customFormat="1" ht="15.75"/>
    <row r="565" s="125" customFormat="1" ht="15.75"/>
    <row r="566" s="125" customFormat="1" ht="15.75"/>
    <row r="567" s="125" customFormat="1" ht="15.75"/>
    <row r="568" s="125" customFormat="1" ht="15.75"/>
    <row r="569" s="125" customFormat="1" ht="15.75"/>
    <row r="570" s="125" customFormat="1" ht="15.75"/>
    <row r="571" s="125" customFormat="1" ht="15.75"/>
    <row r="572" s="125" customFormat="1" ht="15.75"/>
    <row r="573" s="125" customFormat="1" ht="15.75"/>
    <row r="574" s="125" customFormat="1" ht="15.75"/>
    <row r="575" s="125" customFormat="1" ht="15.75"/>
    <row r="576" s="125" customFormat="1" ht="15.75"/>
    <row r="577" s="125" customFormat="1" ht="15.75"/>
    <row r="578" s="125" customFormat="1" ht="15.75"/>
    <row r="579" s="125" customFormat="1" ht="15.75"/>
    <row r="580" s="125" customFormat="1" ht="15.75"/>
    <row r="581" s="125" customFormat="1" ht="15.75"/>
    <row r="582" s="125" customFormat="1" ht="15.75"/>
    <row r="583" s="125" customFormat="1" ht="15.75"/>
    <row r="584" s="125" customFormat="1" ht="15.75"/>
    <row r="585" s="125" customFormat="1" ht="15.75"/>
    <row r="586" s="125" customFormat="1" ht="15.75"/>
    <row r="587" s="125" customFormat="1" ht="15.75"/>
    <row r="588" s="125" customFormat="1" ht="15.75"/>
    <row r="589" s="125" customFormat="1" ht="15.75"/>
    <row r="590" s="125" customFormat="1" ht="15.75"/>
    <row r="591" s="125" customFormat="1" ht="15.75"/>
    <row r="592" s="125" customFormat="1" ht="15.75"/>
    <row r="593" s="125" customFormat="1" ht="15.75"/>
    <row r="594" s="125" customFormat="1" ht="15.75"/>
    <row r="595" s="125" customFormat="1" ht="15.75"/>
    <row r="596" s="125" customFormat="1" ht="15.75"/>
    <row r="597" s="125" customFormat="1" ht="15.75"/>
    <row r="598" s="125" customFormat="1" ht="15.75"/>
    <row r="599" s="125" customFormat="1" ht="15.75"/>
    <row r="600" s="125" customFormat="1" ht="15.75"/>
    <row r="601" s="125" customFormat="1" ht="15.75"/>
    <row r="602" s="125" customFormat="1" ht="15.75"/>
    <row r="603" s="125" customFormat="1" ht="15.75"/>
    <row r="604" s="125" customFormat="1" ht="15.75"/>
    <row r="605" s="125" customFormat="1" ht="15.75"/>
    <row r="606" s="125" customFormat="1" ht="15.75"/>
    <row r="607" s="125" customFormat="1" ht="15.75"/>
    <row r="608" s="125" customFormat="1" ht="15.75"/>
    <row r="609" s="125" customFormat="1" ht="15.75"/>
    <row r="610" s="125" customFormat="1" ht="15.75"/>
    <row r="611" s="125" customFormat="1" ht="15.75"/>
    <row r="612" s="125" customFormat="1" ht="15.75"/>
    <row r="613" s="125" customFormat="1" ht="15.75"/>
    <row r="614" s="125" customFormat="1" ht="15.75"/>
    <row r="615" s="125" customFormat="1" ht="15.75"/>
    <row r="616" s="125" customFormat="1" ht="15.75"/>
    <row r="617" s="125" customFormat="1" ht="15.75"/>
    <row r="618" s="125" customFormat="1" ht="15.75"/>
    <row r="619" s="125" customFormat="1" ht="15.75"/>
    <row r="620" s="125" customFormat="1" ht="15.75"/>
    <row r="621" s="125" customFormat="1" ht="15.75"/>
    <row r="622" s="125" customFormat="1" ht="15.75"/>
    <row r="623" s="125" customFormat="1" ht="15.75"/>
    <row r="624" s="125" customFormat="1" ht="15.75"/>
    <row r="625" s="125" customFormat="1" ht="15.75"/>
    <row r="626" s="125" customFormat="1" ht="15.75"/>
    <row r="627" s="125" customFormat="1" ht="15.75"/>
    <row r="628" s="125" customFormat="1" ht="15.75"/>
    <row r="629" s="125" customFormat="1" ht="15.75"/>
    <row r="630" s="125" customFormat="1" ht="15.75"/>
    <row r="631" s="125" customFormat="1" ht="15.75"/>
    <row r="632" s="125" customFormat="1" ht="15.75"/>
    <row r="633" s="125" customFormat="1" ht="15.75"/>
    <row r="634" s="125" customFormat="1" ht="15.75"/>
    <row r="635" s="125" customFormat="1" ht="15.75"/>
    <row r="636" s="125" customFormat="1" ht="15.75"/>
    <row r="637" s="125" customFormat="1" ht="15.75"/>
    <row r="638" s="125" customFormat="1" ht="15.75"/>
    <row r="639" s="125" customFormat="1" ht="15.75"/>
    <row r="640" s="125" customFormat="1" ht="15.75"/>
    <row r="641" s="125" customFormat="1" ht="15.75"/>
    <row r="642" s="125" customFormat="1" ht="15.75"/>
    <row r="643" s="125" customFormat="1" ht="15.75"/>
    <row r="644" s="125" customFormat="1" ht="15.75"/>
    <row r="645" s="125" customFormat="1" ht="15.75"/>
    <row r="646" s="125" customFormat="1" ht="15.75"/>
    <row r="647" s="125" customFormat="1" ht="15.75"/>
    <row r="648" s="125" customFormat="1" ht="15.75"/>
    <row r="649" s="125" customFormat="1" ht="15.75"/>
    <row r="650" s="125" customFormat="1" ht="15.75"/>
    <row r="651" s="125" customFormat="1" ht="15.75"/>
    <row r="652" s="125" customFormat="1" ht="15.75"/>
    <row r="653" s="125" customFormat="1" ht="15.75"/>
    <row r="654" s="125" customFormat="1" ht="15.75"/>
    <row r="655" s="125" customFormat="1" ht="15.75"/>
    <row r="656" s="125" customFormat="1" ht="15.75"/>
    <row r="657" s="125" customFormat="1" ht="15.75"/>
    <row r="658" s="125" customFormat="1" ht="15.75"/>
    <row r="659" s="125" customFormat="1" ht="15.75"/>
    <row r="660" s="125" customFormat="1" ht="15.75"/>
    <row r="661" s="125" customFormat="1" ht="15.75"/>
    <row r="662" s="125" customFormat="1" ht="15.75"/>
    <row r="663" s="125" customFormat="1" ht="15.75"/>
    <row r="664" s="125" customFormat="1" ht="15.75"/>
    <row r="665" s="125" customFormat="1" ht="15.75"/>
    <row r="666" s="125" customFormat="1" ht="15.75"/>
    <row r="667" s="125" customFormat="1" ht="15.75"/>
    <row r="668" s="125" customFormat="1" ht="15.75"/>
    <row r="669" s="125" customFormat="1" ht="15.75"/>
    <row r="670" s="125" customFormat="1" ht="15.75"/>
    <row r="671" s="125" customFormat="1" ht="15.75"/>
    <row r="672" s="125" customFormat="1" ht="15.75"/>
    <row r="673" s="125" customFormat="1" ht="15.75"/>
    <row r="674" s="125" customFormat="1" ht="15.75"/>
    <row r="675" s="125" customFormat="1" ht="15.75"/>
    <row r="676" s="125" customFormat="1" ht="15.75"/>
    <row r="677" s="125" customFormat="1" ht="15.75"/>
    <row r="678" s="125" customFormat="1" ht="15.75"/>
    <row r="679" s="125" customFormat="1" ht="15.75"/>
    <row r="680" s="125" customFormat="1" ht="15.75"/>
    <row r="681" s="125" customFormat="1" ht="15.75"/>
    <row r="682" s="125" customFormat="1" ht="15.75"/>
    <row r="683" s="125" customFormat="1" ht="15.75"/>
    <row r="684" s="125" customFormat="1" ht="15.75"/>
    <row r="685" s="125" customFormat="1" ht="15.75"/>
    <row r="686" s="125" customFormat="1" ht="15.75"/>
    <row r="687" s="125" customFormat="1" ht="15.75"/>
    <row r="688" s="125" customFormat="1" ht="15.75"/>
    <row r="689" s="125" customFormat="1" ht="15.75"/>
    <row r="690" s="125" customFormat="1" ht="15.75"/>
    <row r="691" s="125" customFormat="1" ht="15.75"/>
    <row r="692" s="125" customFormat="1" ht="15.75"/>
    <row r="693" s="125" customFormat="1" ht="15.75"/>
    <row r="694" s="125" customFormat="1" ht="15.75"/>
    <row r="695" s="125" customFormat="1" ht="15.75"/>
    <row r="696" s="125" customFormat="1" ht="15.75"/>
    <row r="697" s="125" customFormat="1" ht="15.75"/>
    <row r="698" s="125" customFormat="1" ht="15.75"/>
    <row r="699" s="125" customFormat="1" ht="15.75"/>
    <row r="700" s="125" customFormat="1" ht="15.75"/>
    <row r="701" s="125" customFormat="1" ht="15.75"/>
    <row r="702" s="125" customFormat="1" ht="15.75"/>
    <row r="703" s="125" customFormat="1" ht="15.75"/>
    <row r="704" s="125" customFormat="1" ht="15.75"/>
    <row r="705" s="125" customFormat="1" ht="15.75"/>
    <row r="706" s="125" customFormat="1" ht="15.75"/>
    <row r="707" s="125" customFormat="1" ht="15.75"/>
    <row r="708" s="125" customFormat="1" ht="15.75"/>
    <row r="709" s="125" customFormat="1" ht="15.75"/>
    <row r="710" s="125" customFormat="1" ht="15.75"/>
    <row r="711" s="125" customFormat="1" ht="15.75"/>
    <row r="712" s="125" customFormat="1" ht="15.75"/>
    <row r="713" s="125" customFormat="1" ht="15.75"/>
    <row r="714" s="125" customFormat="1" ht="15.75"/>
    <row r="715" s="125" customFormat="1" ht="15.75"/>
    <row r="716" s="125" customFormat="1" ht="15.75"/>
    <row r="717" s="125" customFormat="1" ht="15.75"/>
    <row r="718" s="125" customFormat="1" ht="15.75"/>
    <row r="719" s="125" customFormat="1" ht="15.75"/>
    <row r="720" s="125" customFormat="1" ht="15.75"/>
    <row r="721" s="125" customFormat="1" ht="15.75"/>
    <row r="722" s="125" customFormat="1" ht="15.75"/>
    <row r="723" s="125" customFormat="1" ht="15.75"/>
    <row r="724" s="125" customFormat="1" ht="15.75"/>
    <row r="725" s="125" customFormat="1" ht="15.75"/>
    <row r="726" s="125" customFormat="1" ht="15.75"/>
    <row r="727" s="125" customFormat="1" ht="15.75"/>
    <row r="728" s="125" customFormat="1" ht="15.75"/>
    <row r="729" s="125" customFormat="1" ht="15.75"/>
    <row r="730" s="125" customFormat="1" ht="15.75"/>
    <row r="731" s="125" customFormat="1" ht="15.75"/>
    <row r="732" s="125" customFormat="1" ht="15.75"/>
    <row r="733" s="125" customFormat="1" ht="15.75"/>
    <row r="734" s="125" customFormat="1" ht="15.75"/>
    <row r="735" s="125" customFormat="1" ht="15.75"/>
    <row r="736" s="125" customFormat="1" ht="15.75"/>
    <row r="737" s="125" customFormat="1" ht="15.75"/>
    <row r="738" s="125" customFormat="1" ht="15.75"/>
    <row r="739" s="125" customFormat="1" ht="15.75"/>
    <row r="740" s="125" customFormat="1" ht="15.75"/>
    <row r="741" s="125" customFormat="1" ht="15.75"/>
    <row r="742" s="125" customFormat="1" ht="15.75"/>
    <row r="743" s="125" customFormat="1" ht="15.75"/>
    <row r="744" s="125" customFormat="1" ht="15.75"/>
    <row r="745" s="125" customFormat="1" ht="15.75"/>
    <row r="746" s="125" customFormat="1" ht="15.75"/>
    <row r="747" s="125" customFormat="1" ht="15.75"/>
    <row r="748" s="125" customFormat="1" ht="15.75"/>
    <row r="749" s="125" customFormat="1" ht="15.75"/>
    <row r="750" s="125" customFormat="1" ht="15.75"/>
    <row r="751" s="125" customFormat="1" ht="15.75"/>
    <row r="752" s="125" customFormat="1" ht="15.75"/>
    <row r="753" s="125" customFormat="1" ht="15.75"/>
    <row r="754" s="125" customFormat="1" ht="15.75"/>
    <row r="755" s="125" customFormat="1" ht="15.75"/>
    <row r="756" s="125" customFormat="1" ht="15.75"/>
    <row r="757" s="125" customFormat="1" ht="15.75"/>
    <row r="758" s="125" customFormat="1" ht="15.75"/>
    <row r="759" s="125" customFormat="1" ht="15.75"/>
    <row r="760" s="125" customFormat="1" ht="15.75"/>
    <row r="761" s="125" customFormat="1" ht="15.75"/>
    <row r="762" s="125" customFormat="1" ht="15.75"/>
    <row r="763" s="125" customFormat="1" ht="15.75"/>
    <row r="764" s="125" customFormat="1" ht="15.75"/>
    <row r="765" s="125" customFormat="1" ht="15.75"/>
    <row r="766" s="125" customFormat="1" ht="15.75"/>
    <row r="767" s="125" customFormat="1" ht="15.75"/>
    <row r="768" s="125" customFormat="1" ht="15.75"/>
    <row r="769" s="125" customFormat="1" ht="15.75"/>
    <row r="770" s="125" customFormat="1" ht="15.75"/>
    <row r="771" s="125" customFormat="1" ht="15.75"/>
    <row r="772" s="125" customFormat="1" ht="15.75"/>
    <row r="773" s="125" customFormat="1" ht="15.75"/>
    <row r="774" s="125" customFormat="1" ht="15.75"/>
    <row r="775" s="125" customFormat="1" ht="15.75"/>
    <row r="776" s="125" customFormat="1" ht="15.75"/>
    <row r="777" s="125" customFormat="1" ht="15.75"/>
    <row r="778" s="125" customFormat="1" ht="15.75"/>
    <row r="779" s="125" customFormat="1" ht="15.75"/>
    <row r="780" s="125" customFormat="1" ht="15.75"/>
    <row r="781" s="125" customFormat="1" ht="15.75"/>
    <row r="782" s="125" customFormat="1" ht="15.75"/>
    <row r="783" s="125" customFormat="1" ht="15.75"/>
    <row r="784" s="125" customFormat="1" ht="15.75"/>
    <row r="785" s="125" customFormat="1" ht="15.75"/>
    <row r="786" s="125" customFormat="1" ht="15.75"/>
    <row r="787" s="125" customFormat="1" ht="15.75"/>
    <row r="788" s="125" customFormat="1" ht="15.75"/>
    <row r="789" s="125" customFormat="1" ht="15.75"/>
    <row r="790" s="125" customFormat="1" ht="15.75"/>
    <row r="791" s="125" customFormat="1" ht="15.75"/>
    <row r="792" s="125" customFormat="1" ht="15.75"/>
    <row r="793" s="125" customFormat="1" ht="15.75"/>
    <row r="794" s="125" customFormat="1" ht="15.75"/>
    <row r="795" s="125" customFormat="1" ht="15.75"/>
    <row r="796" s="125" customFormat="1" ht="15.75"/>
    <row r="797" s="125" customFormat="1" ht="15.75"/>
    <row r="798" s="125" customFormat="1" ht="15.75"/>
    <row r="799" s="125" customFormat="1" ht="15.75"/>
    <row r="800" s="125" customFormat="1" ht="15.75"/>
    <row r="801" s="125" customFormat="1" ht="15.75"/>
    <row r="802" s="125" customFormat="1" ht="15.75"/>
    <row r="803" s="125" customFormat="1" ht="15.75"/>
    <row r="804" s="125" customFormat="1" ht="15.75"/>
    <row r="805" s="125" customFormat="1" ht="15.75"/>
    <row r="806" s="125" customFormat="1" ht="15.75"/>
    <row r="807" s="125" customFormat="1" ht="15.75"/>
    <row r="808" s="125" customFormat="1" ht="15.75"/>
    <row r="809" s="125" customFormat="1" ht="15.75"/>
    <row r="810" s="125" customFormat="1" ht="15.75"/>
    <row r="811" s="125" customFormat="1" ht="15.75"/>
    <row r="812" s="125" customFormat="1" ht="15.75"/>
    <row r="813" s="125" customFormat="1" ht="15.75"/>
    <row r="814" s="125" customFormat="1" ht="15.75"/>
    <row r="815" s="125" customFormat="1" ht="15.75"/>
    <row r="816" s="125" customFormat="1" ht="15.75"/>
    <row r="817" s="125" customFormat="1" ht="15.75"/>
    <row r="818" s="125" customFormat="1" ht="15.75"/>
    <row r="819" s="125" customFormat="1" ht="15.75"/>
    <row r="820" s="125" customFormat="1" ht="15.75"/>
    <row r="821" s="125" customFormat="1" ht="15.75"/>
    <row r="822" s="125" customFormat="1" ht="15.75"/>
    <row r="823" s="125" customFormat="1" ht="15.75"/>
    <row r="824" s="125" customFormat="1" ht="15.75"/>
    <row r="825" s="125" customFormat="1" ht="15.75"/>
    <row r="826" s="125" customFormat="1" ht="15.75"/>
    <row r="827" s="125" customFormat="1" ht="15.75"/>
    <row r="828" s="125" customFormat="1" ht="15.75"/>
    <row r="829" s="125" customFormat="1" ht="15.75"/>
    <row r="830" s="125" customFormat="1" ht="15.75"/>
    <row r="831" s="125" customFormat="1" ht="15.75"/>
    <row r="832" s="125" customFormat="1" ht="15.75"/>
    <row r="833" s="125" customFormat="1" ht="15.75"/>
    <row r="834" s="125" customFormat="1" ht="15.75"/>
    <row r="835" s="125" customFormat="1" ht="15.75"/>
    <row r="836" s="125" customFormat="1" ht="15.75"/>
    <row r="837" s="125" customFormat="1" ht="15.75"/>
    <row r="838" s="125" customFormat="1" ht="15.75"/>
    <row r="839" s="125" customFormat="1" ht="15.75"/>
    <row r="840" s="125" customFormat="1" ht="15.75"/>
    <row r="841" s="125" customFormat="1" ht="15.75"/>
    <row r="842" s="125" customFormat="1" ht="15.75"/>
    <row r="843" s="125" customFormat="1" ht="15.75"/>
    <row r="844" s="125" customFormat="1" ht="15.75"/>
    <row r="845" s="125" customFormat="1" ht="15.75"/>
    <row r="846" s="125" customFormat="1" ht="15.75"/>
    <row r="847" s="125" customFormat="1" ht="15.75"/>
    <row r="848" s="125" customFormat="1" ht="15.75"/>
    <row r="849" s="125" customFormat="1" ht="15.75"/>
    <row r="850" s="125" customFormat="1" ht="15.75"/>
    <row r="851" s="125" customFormat="1" ht="15.75"/>
    <row r="852" s="125" customFormat="1" ht="15.75"/>
    <row r="853" s="125" customFormat="1" ht="15.75"/>
    <row r="854" s="125" customFormat="1" ht="15.75"/>
    <row r="855" s="125" customFormat="1" ht="15.75"/>
    <row r="856" s="125" customFormat="1" ht="15.75"/>
    <row r="857" s="125" customFormat="1" ht="15.75"/>
    <row r="858" s="125" customFormat="1" ht="15.75"/>
    <row r="859" s="125" customFormat="1" ht="15.75"/>
    <row r="860" s="125" customFormat="1" ht="15.75"/>
    <row r="861" s="125" customFormat="1" ht="15.75"/>
    <row r="862" s="125" customFormat="1" ht="15.75"/>
    <row r="863" s="125" customFormat="1" ht="15.75"/>
    <row r="864" s="125" customFormat="1" ht="15.75"/>
    <row r="865" s="125" customFormat="1" ht="15.75"/>
    <row r="866" s="125" customFormat="1" ht="15.75"/>
    <row r="867" s="125" customFormat="1" ht="15.75"/>
    <row r="868" s="125" customFormat="1" ht="15.75"/>
    <row r="869" s="125" customFormat="1" ht="15.75"/>
    <row r="870" s="125" customFormat="1" ht="15.75"/>
    <row r="871" s="125" customFormat="1" ht="15.75"/>
    <row r="872" s="125" customFormat="1" ht="15.75"/>
    <row r="873" s="125" customFormat="1" ht="15.75"/>
    <row r="874" s="125" customFormat="1" ht="15.75"/>
    <row r="875" s="125" customFormat="1" ht="15.75"/>
    <row r="876" s="125" customFormat="1" ht="15.75"/>
    <row r="877" s="125" customFormat="1" ht="15.75"/>
    <row r="878" s="125" customFormat="1" ht="15.75"/>
    <row r="879" s="125" customFormat="1" ht="15.75"/>
    <row r="880" s="125" customFormat="1" ht="15.75"/>
    <row r="881" s="125" customFormat="1" ht="15.75"/>
    <row r="882" s="125" customFormat="1" ht="15.75"/>
    <row r="883" s="125" customFormat="1" ht="15.75"/>
    <row r="884" s="125" customFormat="1" ht="15.75"/>
    <row r="885" s="125" customFormat="1" ht="15.75"/>
    <row r="886" s="125" customFormat="1" ht="15.75"/>
    <row r="887" s="125" customFormat="1" ht="15.75"/>
    <row r="888" s="125" customFormat="1" ht="15.75"/>
    <row r="889" s="125" customFormat="1" ht="15.75"/>
    <row r="890" s="125" customFormat="1" ht="15.75"/>
    <row r="891" s="125" customFormat="1" ht="15.75"/>
    <row r="892" s="125" customFormat="1" ht="15.75"/>
    <row r="893" s="125" customFormat="1" ht="15.75"/>
    <row r="894" s="125" customFormat="1" ht="15.75"/>
    <row r="895" s="125" customFormat="1" ht="15.75"/>
    <row r="896" s="125" customFormat="1" ht="15.75"/>
    <row r="897" s="125" customFormat="1" ht="15.75"/>
    <row r="898" s="125" customFormat="1" ht="15.75"/>
    <row r="899" s="125" customFormat="1" ht="15.75"/>
    <row r="900" s="125" customFormat="1" ht="15.75"/>
    <row r="901" s="125" customFormat="1" ht="15.75"/>
    <row r="902" s="125" customFormat="1" ht="15.75"/>
    <row r="903" s="125" customFormat="1" ht="15.75"/>
    <row r="904" s="125" customFormat="1" ht="15.75"/>
    <row r="905" s="125" customFormat="1" ht="15.75"/>
    <row r="906" s="125" customFormat="1" ht="15.75"/>
    <row r="907" s="125" customFormat="1" ht="15.75"/>
    <row r="908" s="125" customFormat="1" ht="15.75"/>
    <row r="909" s="125" customFormat="1" ht="15.75"/>
    <row r="910" s="125" customFormat="1" ht="15.75"/>
    <row r="911" s="125" customFormat="1" ht="15.75"/>
    <row r="912" s="125" customFormat="1" ht="15.75"/>
    <row r="913" s="125" customFormat="1" ht="15.75"/>
    <row r="914" s="125" customFormat="1" ht="15.75"/>
    <row r="915" s="125" customFormat="1" ht="15.75"/>
    <row r="916" s="125" customFormat="1" ht="15.75"/>
    <row r="917" s="125" customFormat="1" ht="15.75"/>
    <row r="918" s="125" customFormat="1" ht="15.75"/>
    <row r="919" s="125" customFormat="1" ht="15.75"/>
    <row r="920" s="125" customFormat="1" ht="15.75"/>
    <row r="921" s="125" customFormat="1" ht="15.75"/>
    <row r="922" s="125" customFormat="1" ht="15.75"/>
    <row r="923" s="125" customFormat="1" ht="15.75"/>
    <row r="924" s="125" customFormat="1" ht="15.75"/>
    <row r="925" s="125" customFormat="1" ht="15.75"/>
    <row r="926" s="125" customFormat="1" ht="15.75"/>
    <row r="927" s="125" customFormat="1" ht="15.75"/>
    <row r="928" s="125" customFormat="1" ht="15.75"/>
    <row r="929" s="125" customFormat="1" ht="15.75"/>
    <row r="930" s="125" customFormat="1" ht="15.75"/>
    <row r="931" s="125" customFormat="1" ht="15.75"/>
    <row r="932" s="125" customFormat="1" ht="15.75"/>
    <row r="933" s="125" customFormat="1" ht="15.75"/>
    <row r="934" s="125" customFormat="1" ht="15.75"/>
    <row r="935" s="125" customFormat="1" ht="15.75"/>
    <row r="936" s="125" customFormat="1" ht="15.75"/>
    <row r="937" s="125" customFormat="1" ht="15.75"/>
    <row r="938" s="125" customFormat="1" ht="15.75"/>
    <row r="939" s="125" customFormat="1" ht="15.75"/>
    <row r="940" s="125" customFormat="1" ht="15.75"/>
    <row r="941" s="125" customFormat="1" ht="15.75"/>
    <row r="942" s="125" customFormat="1" ht="15.75"/>
    <row r="943" s="125" customFormat="1" ht="15.75"/>
    <row r="944" s="125" customFormat="1" ht="15.75"/>
    <row r="945" s="125" customFormat="1" ht="15.75"/>
    <row r="946" s="125" customFormat="1" ht="15.75"/>
    <row r="947" s="125" customFormat="1" ht="15.75"/>
    <row r="948" s="125" customFormat="1" ht="15.75"/>
    <row r="949" s="125" customFormat="1" ht="15.75"/>
    <row r="950" s="125" customFormat="1" ht="15.75"/>
    <row r="951" s="125" customFormat="1" ht="15.75"/>
    <row r="952" s="125" customFormat="1" ht="15.75"/>
    <row r="953" s="125" customFormat="1" ht="15.75"/>
    <row r="954" s="125" customFormat="1" ht="15.75"/>
    <row r="955" s="125" customFormat="1" ht="15.75"/>
    <row r="956" s="125" customFormat="1" ht="15.75"/>
    <row r="957" s="125" customFormat="1" ht="15.75"/>
    <row r="958" s="125" customFormat="1" ht="15.75"/>
    <row r="959" s="125" customFormat="1" ht="15.75"/>
    <row r="960" s="125" customFormat="1" ht="15.75"/>
    <row r="961" s="125" customFormat="1" ht="15.75"/>
    <row r="962" s="125" customFormat="1" ht="15.75"/>
    <row r="963" s="125" customFormat="1" ht="15.75"/>
    <row r="964" s="125" customFormat="1" ht="15.75"/>
    <row r="965" s="125" customFormat="1" ht="15.75"/>
    <row r="966" s="125" customFormat="1" ht="15.75"/>
    <row r="967" s="125" customFormat="1" ht="15.75"/>
    <row r="968" s="125" customFormat="1" ht="15.75"/>
    <row r="969" s="125" customFormat="1" ht="15.75"/>
    <row r="970" s="125" customFormat="1" ht="15.75"/>
    <row r="971" s="125" customFormat="1" ht="15.75"/>
    <row r="972" s="125" customFormat="1" ht="15.75"/>
    <row r="973" s="125" customFormat="1" ht="15.75"/>
    <row r="974" s="125" customFormat="1" ht="15.75"/>
    <row r="975" s="125" customFormat="1" ht="15.75"/>
    <row r="976" s="125" customFormat="1" ht="15.75"/>
    <row r="977" s="125" customFormat="1" ht="15.75"/>
    <row r="978" s="125" customFormat="1" ht="15.75"/>
    <row r="979" s="125" customFormat="1" ht="15.75"/>
    <row r="980" s="125" customFormat="1" ht="15.75"/>
    <row r="981" s="125" customFormat="1" ht="15.75"/>
    <row r="982" s="125" customFormat="1" ht="15.75"/>
    <row r="983" s="125" customFormat="1" ht="15.75"/>
    <row r="984" s="125" customFormat="1" ht="15.75"/>
    <row r="985" s="125" customFormat="1" ht="15.75"/>
    <row r="986" s="125" customFormat="1" ht="15.75"/>
    <row r="987" s="125" customFormat="1" ht="15.75"/>
    <row r="988" s="125" customFormat="1" ht="15.75"/>
    <row r="989" s="125" customFormat="1" ht="15.75"/>
    <row r="990" s="125" customFormat="1" ht="15.75"/>
    <row r="991" s="125" customFormat="1" ht="15.75"/>
    <row r="992" s="125" customFormat="1" ht="15.75"/>
    <row r="993" s="125" customFormat="1" ht="15.75"/>
    <row r="994" s="125" customFormat="1" ht="15.75"/>
    <row r="995" s="125" customFormat="1" ht="15.75"/>
    <row r="996" s="125" customFormat="1" ht="15.75"/>
    <row r="997" s="125" customFormat="1" ht="15.75"/>
    <row r="998" s="125" customFormat="1" ht="15.75"/>
    <row r="999" s="125" customFormat="1" ht="15.75"/>
    <row r="1000" s="125" customFormat="1" ht="15.75"/>
    <row r="1001" s="125" customFormat="1" ht="15.75"/>
    <row r="1002" s="125" customFormat="1" ht="15.75"/>
    <row r="1003" s="125" customFormat="1" ht="15.75"/>
    <row r="1004" s="125" customFormat="1" ht="15.75"/>
    <row r="1005" s="125" customFormat="1" ht="15.75"/>
    <row r="1006" s="125" customFormat="1" ht="15.75"/>
    <row r="1007" s="125" customFormat="1" ht="15.75"/>
    <row r="1008" s="125" customFormat="1" ht="15.75"/>
    <row r="1009" s="125" customFormat="1" ht="15.75"/>
    <row r="1010" s="125" customFormat="1" ht="15.75"/>
    <row r="1011" s="125" customFormat="1" ht="15.75"/>
    <row r="1012" s="125" customFormat="1" ht="15.75"/>
    <row r="1013" s="125" customFormat="1" ht="15.75"/>
    <row r="1014" s="125" customFormat="1" ht="15.75"/>
    <row r="1015" s="125" customFormat="1" ht="15.75"/>
    <row r="1016" s="125" customFormat="1" ht="15.75"/>
    <row r="1017" s="125" customFormat="1" ht="15.75"/>
    <row r="1018" s="125" customFormat="1" ht="15.75"/>
    <row r="1019" s="125" customFormat="1" ht="15.75"/>
    <row r="1020" s="125" customFormat="1" ht="15.75"/>
    <row r="1021" s="125" customFormat="1" ht="15.75"/>
    <row r="1022" s="125" customFormat="1" ht="15.75"/>
    <row r="1023" s="125" customFormat="1" ht="15.75"/>
    <row r="1024" s="125" customFormat="1" ht="15.75"/>
    <row r="1025" s="125" customFormat="1" ht="15.75"/>
    <row r="1026" s="125" customFormat="1" ht="15.75"/>
    <row r="1027" s="125" customFormat="1" ht="15.75"/>
    <row r="1028" s="125" customFormat="1" ht="15.75"/>
    <row r="1029" s="125" customFormat="1" ht="15.75"/>
    <row r="1030" s="125" customFormat="1" ht="15.75"/>
    <row r="1031" s="125" customFormat="1" ht="15.75"/>
    <row r="1032" s="125" customFormat="1" ht="15.75"/>
    <row r="1033" s="125" customFormat="1" ht="15.75"/>
    <row r="1034" s="125" customFormat="1" ht="15.75"/>
    <row r="1035" s="125" customFormat="1" ht="15.75"/>
    <row r="1036" s="125" customFormat="1" ht="15.75"/>
    <row r="1037" s="125" customFormat="1" ht="15.75"/>
    <row r="1038" s="125" customFormat="1" ht="15.75"/>
    <row r="1039" s="125" customFormat="1" ht="15.75"/>
    <row r="1040" s="125" customFormat="1" ht="15.75"/>
    <row r="1041" s="125" customFormat="1" ht="15.75"/>
    <row r="1042" s="125" customFormat="1" ht="15.75"/>
    <row r="1043" s="125" customFormat="1" ht="15.75"/>
    <row r="1044" s="125" customFormat="1" ht="15.75"/>
    <row r="1045" s="125" customFormat="1" ht="15.75"/>
    <row r="1046" s="125" customFormat="1" ht="15.75"/>
    <row r="1047" s="125" customFormat="1" ht="15.75"/>
    <row r="1048" s="125" customFormat="1" ht="15.75"/>
    <row r="1049" s="125" customFormat="1" ht="15.75"/>
    <row r="1050" s="125" customFormat="1" ht="15.75"/>
    <row r="1051" s="125" customFormat="1" ht="15.75"/>
    <row r="1052" s="125" customFormat="1" ht="15.75"/>
    <row r="1053" s="125" customFormat="1" ht="15.75"/>
    <row r="1054" s="125" customFormat="1" ht="15.75"/>
    <row r="1055" s="125" customFormat="1" ht="15.75"/>
    <row r="1056" s="125" customFormat="1" ht="15.75"/>
    <row r="1057" s="125" customFormat="1" ht="15.75"/>
    <row r="1058" s="125" customFormat="1" ht="15.75"/>
    <row r="1059" s="125" customFormat="1" ht="15.75"/>
    <row r="1060" s="125" customFormat="1" ht="15.75"/>
    <row r="1061" s="125" customFormat="1" ht="15.75"/>
    <row r="1062" s="125" customFormat="1" ht="15.75"/>
    <row r="1063" s="125" customFormat="1" ht="15.75"/>
    <row r="1064" s="125" customFormat="1" ht="15.75"/>
    <row r="1065" s="125" customFormat="1" ht="15.75"/>
    <row r="1066" s="125" customFormat="1" ht="15.75"/>
    <row r="1067" s="125" customFormat="1" ht="15.75"/>
    <row r="1068" s="125" customFormat="1" ht="15.75"/>
    <row r="1069" s="125" customFormat="1" ht="15.75"/>
    <row r="1070" s="125" customFormat="1" ht="15.75"/>
    <row r="1071" s="125" customFormat="1" ht="15.75"/>
    <row r="1072" s="125" customFormat="1" ht="15.75"/>
    <row r="1073" s="125" customFormat="1" ht="15.75"/>
    <row r="1074" s="125" customFormat="1" ht="15.75"/>
    <row r="1075" s="125" customFormat="1" ht="15.75"/>
    <row r="1076" s="125" customFormat="1" ht="15.75"/>
    <row r="1077" s="125" customFormat="1" ht="15.75"/>
    <row r="1078" s="125" customFormat="1" ht="15.75"/>
    <row r="1079" s="125" customFormat="1" ht="15.75"/>
    <row r="1080" s="125" customFormat="1" ht="15.75"/>
    <row r="1081" s="125" customFormat="1" ht="15.75"/>
    <row r="1082" s="125" customFormat="1" ht="15.75"/>
    <row r="1083" s="125" customFormat="1" ht="15.75"/>
    <row r="1084" s="125" customFormat="1" ht="15.75"/>
    <row r="1085" s="125" customFormat="1" ht="15.75"/>
    <row r="1086" s="125" customFormat="1" ht="15.75"/>
    <row r="1087" s="125" customFormat="1" ht="15.75"/>
    <row r="1088" s="125" customFormat="1" ht="15.75"/>
    <row r="1089" s="125" customFormat="1" ht="15.75"/>
    <row r="1090" s="125" customFormat="1" ht="15.75"/>
    <row r="1091" s="125" customFormat="1" ht="15.75"/>
    <row r="1092" s="125" customFormat="1" ht="15.75"/>
    <row r="1093" s="125" customFormat="1" ht="15.75"/>
    <row r="1094" s="125" customFormat="1" ht="15.75"/>
    <row r="1095" s="125" customFormat="1" ht="15.75"/>
    <row r="1096" s="125" customFormat="1" ht="15.75"/>
    <row r="1097" s="125" customFormat="1" ht="15.75"/>
    <row r="1098" s="125" customFormat="1" ht="15.75"/>
    <row r="1099" s="125" customFormat="1" ht="15.75"/>
    <row r="1100" s="125" customFormat="1" ht="15.75"/>
    <row r="1101" s="125" customFormat="1" ht="15.75"/>
    <row r="1102" s="125" customFormat="1" ht="15.75"/>
    <row r="1103" s="125" customFormat="1" ht="15.75"/>
    <row r="1104" s="125" customFormat="1" ht="15.75"/>
    <row r="1105" s="125" customFormat="1" ht="15.75"/>
    <row r="1106" s="125" customFormat="1" ht="15.75"/>
    <row r="1107" s="125" customFormat="1" ht="15.75"/>
    <row r="1108" s="125" customFormat="1" ht="15.75"/>
    <row r="1109" s="125" customFormat="1" ht="15.75"/>
    <row r="1110" s="125" customFormat="1" ht="15.75"/>
    <row r="1111" s="125" customFormat="1" ht="15.75"/>
    <row r="1112" s="125" customFormat="1" ht="15.75"/>
    <row r="1113" s="125" customFormat="1" ht="15.75"/>
    <row r="1114" s="125" customFormat="1" ht="15.75"/>
    <row r="1115" s="125" customFormat="1" ht="15.75"/>
    <row r="1116" s="125" customFormat="1" ht="15.75"/>
    <row r="1117" s="125" customFormat="1" ht="15.75"/>
    <row r="1118" s="125" customFormat="1" ht="15.75"/>
    <row r="1119" s="125" customFormat="1" ht="15.75"/>
    <row r="1120" s="125" customFormat="1" ht="15.75"/>
    <row r="1121" s="125" customFormat="1" ht="15.75"/>
    <row r="1122" s="125" customFormat="1" ht="15.75"/>
    <row r="1123" s="125" customFormat="1" ht="15.75"/>
    <row r="1124" s="125" customFormat="1" ht="15.75"/>
    <row r="1125" s="125" customFormat="1" ht="15.75"/>
    <row r="1126" s="125" customFormat="1" ht="15.75"/>
    <row r="1127" s="125" customFormat="1" ht="15.75"/>
    <row r="1128" s="125" customFormat="1" ht="15.75"/>
    <row r="1129" s="125" customFormat="1" ht="15.75"/>
    <row r="1130" s="125" customFormat="1" ht="15.75"/>
    <row r="1131" s="125" customFormat="1" ht="15.75"/>
    <row r="1132" s="125" customFormat="1" ht="15.75"/>
    <row r="1133" s="125" customFormat="1" ht="15.75"/>
    <row r="1134" s="125" customFormat="1" ht="15.75"/>
    <row r="1135" s="125" customFormat="1" ht="15.75"/>
    <row r="1136" s="125" customFormat="1" ht="15.75"/>
    <row r="1137" s="125" customFormat="1" ht="15.75"/>
    <row r="1138" s="125" customFormat="1" ht="15.75"/>
    <row r="1139" s="125" customFormat="1" ht="15.75"/>
    <row r="1140" s="125" customFormat="1" ht="15.75"/>
    <row r="1141" s="125" customFormat="1" ht="15.75"/>
    <row r="1142" s="125" customFormat="1" ht="15.75"/>
    <row r="1143" s="125" customFormat="1" ht="15.75"/>
    <row r="1144" s="125" customFormat="1" ht="15.75"/>
    <row r="1145" s="125" customFormat="1" ht="15.75"/>
    <row r="1146" s="125" customFormat="1" ht="15.75"/>
    <row r="1147" s="125" customFormat="1" ht="15.75"/>
    <row r="1148" s="125" customFormat="1" ht="15.75"/>
    <row r="1149" s="125" customFormat="1" ht="15.75"/>
    <row r="1150" s="125" customFormat="1" ht="15.75"/>
    <row r="1151" s="125" customFormat="1" ht="15.75"/>
    <row r="1152" s="125" customFormat="1" ht="15.75"/>
    <row r="1153" s="125" customFormat="1" ht="15.75"/>
    <row r="1154" s="125" customFormat="1" ht="15.75"/>
    <row r="1155" s="125" customFormat="1" ht="15.75"/>
    <row r="1156" s="125" customFormat="1" ht="15.75"/>
    <row r="1157" s="125" customFormat="1" ht="15.75"/>
    <row r="1158" s="125" customFormat="1" ht="15.75"/>
    <row r="1159" s="125" customFormat="1" ht="15.75"/>
    <row r="1160" s="125" customFormat="1" ht="15.75"/>
    <row r="1161" s="125" customFormat="1" ht="15.75"/>
    <row r="1162" s="125" customFormat="1" ht="15.75"/>
    <row r="1163" s="125" customFormat="1" ht="15.75"/>
    <row r="1164" s="125" customFormat="1" ht="15.75"/>
    <row r="1165" s="125" customFormat="1" ht="15.75"/>
    <row r="1166" s="125" customFormat="1" ht="15.75"/>
    <row r="1167" s="125" customFormat="1" ht="15.75"/>
    <row r="1168" s="125" customFormat="1" ht="15.75"/>
    <row r="1169" s="125" customFormat="1" ht="15.75"/>
    <row r="1170" s="125" customFormat="1" ht="15.75"/>
    <row r="1171" s="125" customFormat="1" ht="15.75"/>
    <row r="1172" s="125" customFormat="1" ht="15.75"/>
    <row r="1173" s="125" customFormat="1" ht="15.75"/>
    <row r="1174" s="125" customFormat="1" ht="15.75"/>
    <row r="1175" s="125" customFormat="1" ht="15.75"/>
    <row r="1176" s="125" customFormat="1" ht="15.75"/>
    <row r="1177" s="125" customFormat="1" ht="15.75"/>
    <row r="1178" s="125" customFormat="1" ht="15.75"/>
    <row r="1179" s="125" customFormat="1" ht="15.75"/>
    <row r="1180" s="125" customFormat="1" ht="15.75"/>
    <row r="1181" s="125" customFormat="1" ht="15.75"/>
    <row r="1182" s="125" customFormat="1" ht="15.75"/>
    <row r="1183" s="125" customFormat="1" ht="15.75"/>
    <row r="1184" s="125" customFormat="1" ht="15.75"/>
    <row r="1185" s="125" customFormat="1" ht="15.75"/>
    <row r="1186" s="125" customFormat="1" ht="15.75"/>
    <row r="1187" s="125" customFormat="1" ht="15.75"/>
    <row r="1188" s="125" customFormat="1" ht="15.75"/>
    <row r="1189" s="125" customFormat="1" ht="15.75"/>
    <row r="1190" s="125" customFormat="1" ht="15.75"/>
    <row r="1191" s="125" customFormat="1" ht="15.75"/>
    <row r="1192" s="125" customFormat="1" ht="15.75"/>
    <row r="1193" s="125" customFormat="1" ht="15.75"/>
    <row r="1194" s="125" customFormat="1" ht="15.75"/>
    <row r="1195" s="125" customFormat="1" ht="15.75"/>
    <row r="1196" s="125" customFormat="1" ht="15.75"/>
    <row r="1197" s="125" customFormat="1" ht="15.75"/>
    <row r="1198" s="125" customFormat="1" ht="15.75"/>
    <row r="1199" s="125" customFormat="1" ht="15.75"/>
    <row r="1200" s="125" customFormat="1" ht="15.75"/>
  </sheetData>
  <mergeCells count="58">
    <mergeCell ref="L1:O1"/>
    <mergeCell ref="A2:O2"/>
    <mergeCell ref="A3:O3"/>
    <mergeCell ref="A4:O4"/>
    <mergeCell ref="A1:C1"/>
    <mergeCell ref="D1:F1"/>
    <mergeCell ref="G1:I1"/>
    <mergeCell ref="J1:K1"/>
    <mergeCell ref="A6:A7"/>
    <mergeCell ref="B6:B7"/>
    <mergeCell ref="C6:C7"/>
    <mergeCell ref="D6:F6"/>
    <mergeCell ref="E16:E17"/>
    <mergeCell ref="F16:F17"/>
    <mergeCell ref="G16:G17"/>
    <mergeCell ref="K6:K7"/>
    <mergeCell ref="G6:G7"/>
    <mergeCell ref="H6:H7"/>
    <mergeCell ref="I6:I7"/>
    <mergeCell ref="J6:J7"/>
    <mergeCell ref="J16:J17"/>
    <mergeCell ref="K16:K17"/>
    <mergeCell ref="A14:D14"/>
    <mergeCell ref="A16:A17"/>
    <mergeCell ref="B16:B17"/>
    <mergeCell ref="C16:C17"/>
    <mergeCell ref="D16:D17"/>
    <mergeCell ref="O6:O7"/>
    <mergeCell ref="P6:P7"/>
    <mergeCell ref="L6:L7"/>
    <mergeCell ref="M6:M7"/>
    <mergeCell ref="N6:N7"/>
    <mergeCell ref="P16:P17"/>
    <mergeCell ref="A18:F18"/>
    <mergeCell ref="A20:D20"/>
    <mergeCell ref="A28:F28"/>
    <mergeCell ref="L16:L17"/>
    <mergeCell ref="M16:M17"/>
    <mergeCell ref="N16:N17"/>
    <mergeCell ref="O16:O17"/>
    <mergeCell ref="H16:H17"/>
    <mergeCell ref="I16:I17"/>
    <mergeCell ref="A29:K29"/>
    <mergeCell ref="B30:P30"/>
    <mergeCell ref="A31:D31"/>
    <mergeCell ref="A37:F37"/>
    <mergeCell ref="A38:IV38"/>
    <mergeCell ref="A39:IV39"/>
    <mergeCell ref="A40:G40"/>
    <mergeCell ref="A42:F42"/>
    <mergeCell ref="A44:D44"/>
    <mergeCell ref="A45:D45"/>
    <mergeCell ref="A48:F48"/>
    <mergeCell ref="A51:F51"/>
    <mergeCell ref="A52:D52"/>
    <mergeCell ref="A54:F54"/>
    <mergeCell ref="A57:P57"/>
    <mergeCell ref="A60:F6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H92"/>
  <sheetViews>
    <sheetView workbookViewId="0" topLeftCell="A1">
      <selection activeCell="G11" sqref="G11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8.37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191" t="s">
        <v>0</v>
      </c>
      <c r="B1" s="191"/>
      <c r="F1" s="190" t="s">
        <v>17</v>
      </c>
      <c r="G1" s="190"/>
      <c r="H1" s="190"/>
    </row>
    <row r="2" spans="1:2" ht="15.75" customHeight="1">
      <c r="A2" s="191" t="s">
        <v>1</v>
      </c>
      <c r="B2" s="191"/>
    </row>
    <row r="3" spans="1:2" ht="21" customHeight="1">
      <c r="A3" s="27"/>
      <c r="B3" s="27"/>
    </row>
    <row r="4" spans="1:8" ht="14.25" customHeight="1">
      <c r="A4" s="194" t="s">
        <v>2</v>
      </c>
      <c r="B4" s="194"/>
      <c r="C4" s="194"/>
      <c r="D4" s="194"/>
      <c r="E4" s="194"/>
      <c r="F4" s="194"/>
      <c r="G4" s="194"/>
      <c r="H4" s="194"/>
    </row>
    <row r="5" spans="1:8" ht="13.5" customHeight="1">
      <c r="A5" s="194" t="s">
        <v>18</v>
      </c>
      <c r="B5" s="194"/>
      <c r="C5" s="194"/>
      <c r="D5" s="194"/>
      <c r="E5" s="194"/>
      <c r="F5" s="194"/>
      <c r="G5" s="194"/>
      <c r="H5" s="194"/>
    </row>
    <row r="6" ht="36.7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93" t="s">
        <v>8</v>
      </c>
      <c r="G7" s="193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s="2" customFormat="1" ht="33" customHeight="1">
      <c r="A9" s="29">
        <v>40358</v>
      </c>
      <c r="B9" s="15" t="s">
        <v>26</v>
      </c>
      <c r="C9" s="19" t="s">
        <v>57</v>
      </c>
      <c r="D9" s="58"/>
      <c r="E9" s="17"/>
      <c r="F9" s="10">
        <v>2393000</v>
      </c>
      <c r="G9" s="10"/>
      <c r="H9" s="12" t="s">
        <v>58</v>
      </c>
    </row>
    <row r="10" spans="1:8" s="2" customFormat="1" ht="33" customHeight="1">
      <c r="A10" s="29"/>
      <c r="B10" s="15" t="s">
        <v>34</v>
      </c>
      <c r="C10" s="19" t="s">
        <v>57</v>
      </c>
      <c r="D10" s="42"/>
      <c r="E10" s="17"/>
      <c r="F10" s="10"/>
      <c r="G10" s="10">
        <v>2393000</v>
      </c>
      <c r="H10" s="12" t="s">
        <v>35</v>
      </c>
    </row>
    <row r="11" spans="1:8" s="2" customFormat="1" ht="33" customHeight="1">
      <c r="A11" s="29"/>
      <c r="B11" s="15" t="s">
        <v>26</v>
      </c>
      <c r="C11" s="19" t="s">
        <v>59</v>
      </c>
      <c r="D11" s="42"/>
      <c r="E11" s="17"/>
      <c r="F11" s="10">
        <v>16387000</v>
      </c>
      <c r="G11" s="10"/>
      <c r="H11" s="61" t="s">
        <v>396</v>
      </c>
    </row>
    <row r="12" spans="1:8" s="2" customFormat="1" ht="33" customHeight="1">
      <c r="A12" s="29"/>
      <c r="B12" s="15" t="s">
        <v>34</v>
      </c>
      <c r="C12" s="19" t="s">
        <v>59</v>
      </c>
      <c r="D12" s="42"/>
      <c r="E12" s="17"/>
      <c r="F12" s="10"/>
      <c r="G12" s="10">
        <v>16387000</v>
      </c>
      <c r="H12" s="12" t="s">
        <v>397</v>
      </c>
    </row>
    <row r="13" spans="1:8" ht="15.75">
      <c r="A13" s="8"/>
      <c r="B13" s="9" t="s">
        <v>14</v>
      </c>
      <c r="C13" s="17"/>
      <c r="D13" s="9"/>
      <c r="E13" s="9"/>
      <c r="F13" s="10">
        <f>SUM(F9:F12)</f>
        <v>18780000</v>
      </c>
      <c r="G13" s="10">
        <f>SUM(G9:G12)</f>
        <v>18780000</v>
      </c>
      <c r="H13" s="39"/>
    </row>
    <row r="14" spans="1:8" ht="15.75">
      <c r="A14" s="8"/>
      <c r="B14" s="9" t="s">
        <v>21</v>
      </c>
      <c r="C14" s="6"/>
      <c r="D14" s="6"/>
      <c r="E14" s="6"/>
      <c r="F14" s="195">
        <f>F13-G13</f>
        <v>0</v>
      </c>
      <c r="G14" s="195"/>
      <c r="H14" s="39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7:G7"/>
    <mergeCell ref="F14:G14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H97"/>
  <sheetViews>
    <sheetView workbookViewId="0" topLeftCell="A10">
      <selection activeCell="A28" sqref="A28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196" t="s">
        <v>0</v>
      </c>
      <c r="B1" s="196"/>
      <c r="F1" s="197" t="s">
        <v>19</v>
      </c>
      <c r="G1" s="197"/>
      <c r="H1" s="197"/>
    </row>
    <row r="2" spans="1:2" ht="15.75">
      <c r="A2" s="196" t="s">
        <v>1</v>
      </c>
      <c r="B2" s="196"/>
    </row>
    <row r="3" spans="1:8" ht="15.75">
      <c r="A3" s="193" t="s">
        <v>13</v>
      </c>
      <c r="B3" s="193"/>
      <c r="C3" s="193"/>
      <c r="D3" s="193"/>
      <c r="E3" s="193"/>
      <c r="F3" s="193"/>
      <c r="G3" s="193"/>
      <c r="H3" s="193"/>
    </row>
    <row r="4" spans="1:8" ht="15.75">
      <c r="A4" s="193" t="s">
        <v>3</v>
      </c>
      <c r="B4" s="193"/>
      <c r="C4" s="193"/>
      <c r="D4" s="193"/>
      <c r="E4" s="193"/>
      <c r="F4" s="193"/>
      <c r="G4" s="193"/>
      <c r="H4" s="193"/>
    </row>
    <row r="5" spans="1:8" ht="9" customHeight="1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93" t="s">
        <v>8</v>
      </c>
      <c r="G6" s="193"/>
      <c r="H6" s="3" t="s">
        <v>11</v>
      </c>
    </row>
    <row r="7" spans="1:8" ht="15" customHeight="1">
      <c r="A7" s="2"/>
      <c r="B7" s="2"/>
      <c r="C7" s="2"/>
      <c r="D7" s="2"/>
      <c r="E7" s="2"/>
      <c r="F7" s="63" t="s">
        <v>9</v>
      </c>
      <c r="G7" s="63" t="s">
        <v>10</v>
      </c>
      <c r="H7" s="2"/>
    </row>
    <row r="8" spans="1:8" s="2" customFormat="1" ht="24.75">
      <c r="A8" s="29">
        <v>40358</v>
      </c>
      <c r="B8" s="19" t="s">
        <v>36</v>
      </c>
      <c r="C8" s="13"/>
      <c r="D8" s="42"/>
      <c r="E8" s="9"/>
      <c r="F8" s="7">
        <v>64000000</v>
      </c>
      <c r="G8" s="7"/>
      <c r="H8" s="62" t="s">
        <v>60</v>
      </c>
    </row>
    <row r="9" spans="1:8" s="2" customFormat="1" ht="24.75">
      <c r="A9" s="32"/>
      <c r="B9" s="19" t="s">
        <v>36</v>
      </c>
      <c r="C9" s="13"/>
      <c r="D9" s="42"/>
      <c r="E9" s="9"/>
      <c r="F9" s="7">
        <v>16000000</v>
      </c>
      <c r="G9" s="7"/>
      <c r="H9" s="62" t="s">
        <v>61</v>
      </c>
    </row>
    <row r="10" spans="1:8" s="2" customFormat="1" ht="24.75">
      <c r="A10" s="32"/>
      <c r="B10" s="19" t="s">
        <v>36</v>
      </c>
      <c r="C10" s="13" t="s">
        <v>161</v>
      </c>
      <c r="D10" s="42"/>
      <c r="E10" s="9"/>
      <c r="F10" s="7">
        <v>59322000</v>
      </c>
      <c r="G10" s="7"/>
      <c r="H10" s="62" t="s">
        <v>62</v>
      </c>
    </row>
    <row r="11" spans="1:8" s="2" customFormat="1" ht="24.75">
      <c r="A11" s="32"/>
      <c r="B11" s="19" t="s">
        <v>36</v>
      </c>
      <c r="C11" s="13" t="s">
        <v>161</v>
      </c>
      <c r="D11" s="42"/>
      <c r="E11" s="9"/>
      <c r="F11" s="7">
        <v>14830000</v>
      </c>
      <c r="G11" s="7"/>
      <c r="H11" s="62" t="s">
        <v>398</v>
      </c>
    </row>
    <row r="12" spans="1:8" s="2" customFormat="1" ht="15.75">
      <c r="A12" s="29"/>
      <c r="B12" s="57" t="s">
        <v>38</v>
      </c>
      <c r="C12" s="13"/>
      <c r="D12" s="17"/>
      <c r="E12" s="17"/>
      <c r="F12" s="10">
        <f>SUM(F8+F9+F10+F11)</f>
        <v>154152000</v>
      </c>
      <c r="G12" s="10">
        <f>SUM(G8+G9+G10)</f>
        <v>0</v>
      </c>
      <c r="H12" s="12"/>
    </row>
    <row r="13" spans="1:8" s="2" customFormat="1" ht="19.5" customHeight="1">
      <c r="A13" s="29"/>
      <c r="B13" s="19" t="s">
        <v>63</v>
      </c>
      <c r="C13" s="13" t="s">
        <v>49</v>
      </c>
      <c r="D13" s="17"/>
      <c r="E13" s="17"/>
      <c r="F13" s="7">
        <v>3308000</v>
      </c>
      <c r="G13" s="10"/>
      <c r="H13" s="62" t="s">
        <v>64</v>
      </c>
    </row>
    <row r="14" spans="1:8" s="2" customFormat="1" ht="15.75">
      <c r="A14" s="29"/>
      <c r="B14" s="19" t="s">
        <v>63</v>
      </c>
      <c r="C14" s="13" t="s">
        <v>65</v>
      </c>
      <c r="D14" s="17"/>
      <c r="E14" s="17"/>
      <c r="F14" s="7"/>
      <c r="G14" s="7">
        <v>22000</v>
      </c>
      <c r="H14" s="62" t="s">
        <v>78</v>
      </c>
    </row>
    <row r="15" spans="1:8" s="2" customFormat="1" ht="20.25" customHeight="1">
      <c r="A15" s="29"/>
      <c r="B15" s="57" t="s">
        <v>66</v>
      </c>
      <c r="C15" s="13"/>
      <c r="D15" s="17"/>
      <c r="E15" s="17"/>
      <c r="F15" s="10">
        <f>SUM(F13:F14)</f>
        <v>3308000</v>
      </c>
      <c r="G15" s="10">
        <f>SUM(G13:G14)</f>
        <v>22000</v>
      </c>
      <c r="H15" s="62"/>
    </row>
    <row r="16" spans="1:8" s="2" customFormat="1" ht="15.75">
      <c r="A16" s="29"/>
      <c r="B16" s="19" t="s">
        <v>67</v>
      </c>
      <c r="C16" s="13" t="s">
        <v>49</v>
      </c>
      <c r="D16" s="17"/>
      <c r="E16" s="17"/>
      <c r="F16" s="7">
        <v>893000</v>
      </c>
      <c r="G16" s="10"/>
      <c r="H16" s="62" t="s">
        <v>68</v>
      </c>
    </row>
    <row r="17" spans="1:8" s="2" customFormat="1" ht="24.75">
      <c r="A17" s="29"/>
      <c r="B17" s="19" t="s">
        <v>67</v>
      </c>
      <c r="C17" s="13" t="s">
        <v>65</v>
      </c>
      <c r="D17" s="17"/>
      <c r="E17" s="17"/>
      <c r="F17" s="7"/>
      <c r="G17" s="7">
        <v>10000</v>
      </c>
      <c r="H17" s="62" t="s">
        <v>69</v>
      </c>
    </row>
    <row r="18" spans="1:8" s="2" customFormat="1" ht="19.5" customHeight="1">
      <c r="A18" s="29"/>
      <c r="B18" s="57" t="s">
        <v>67</v>
      </c>
      <c r="C18" s="13"/>
      <c r="D18" s="17"/>
      <c r="E18" s="17"/>
      <c r="F18" s="10">
        <f>SUM(F16:F17)</f>
        <v>893000</v>
      </c>
      <c r="G18" s="10">
        <f>SUM(G16:G17)</f>
        <v>10000</v>
      </c>
      <c r="H18" s="62"/>
    </row>
    <row r="19" spans="1:8" s="2" customFormat="1" ht="15.75">
      <c r="A19" s="29"/>
      <c r="B19" s="19" t="s">
        <v>23</v>
      </c>
      <c r="C19" s="13" t="s">
        <v>49</v>
      </c>
      <c r="D19" s="17"/>
      <c r="E19" s="17"/>
      <c r="F19" s="7">
        <v>400000</v>
      </c>
      <c r="G19" s="10"/>
      <c r="H19" s="61" t="s">
        <v>70</v>
      </c>
    </row>
    <row r="20" spans="1:8" s="2" customFormat="1" ht="27.75" customHeight="1">
      <c r="A20" s="29"/>
      <c r="B20" s="19" t="s">
        <v>23</v>
      </c>
      <c r="C20" s="13" t="s">
        <v>65</v>
      </c>
      <c r="D20" s="17"/>
      <c r="E20" s="17"/>
      <c r="F20" s="7"/>
      <c r="G20" s="7">
        <v>80000</v>
      </c>
      <c r="H20" s="61" t="s">
        <v>71</v>
      </c>
    </row>
    <row r="21" spans="1:8" s="2" customFormat="1" ht="27.75" customHeight="1">
      <c r="A21" s="29"/>
      <c r="B21" s="19" t="s">
        <v>23</v>
      </c>
      <c r="C21" s="13" t="s">
        <v>399</v>
      </c>
      <c r="D21" s="17"/>
      <c r="E21" s="17"/>
      <c r="F21" s="7">
        <v>193000</v>
      </c>
      <c r="G21" s="7"/>
      <c r="H21" s="61" t="s">
        <v>401</v>
      </c>
    </row>
    <row r="22" spans="1:8" s="2" customFormat="1" ht="18" customHeight="1">
      <c r="A22" s="29"/>
      <c r="B22" s="57" t="s">
        <v>72</v>
      </c>
      <c r="C22" s="13"/>
      <c r="D22" s="17"/>
      <c r="E22" s="17"/>
      <c r="F22" s="10">
        <f>SUM(F19:F21)</f>
        <v>593000</v>
      </c>
      <c r="G22" s="10">
        <f>SUM(G19:G20)</f>
        <v>80000</v>
      </c>
      <c r="H22" s="61"/>
    </row>
    <row r="23" spans="1:8" s="2" customFormat="1" ht="19.5" customHeight="1">
      <c r="A23" s="29"/>
      <c r="B23" s="57" t="s">
        <v>79</v>
      </c>
      <c r="C23" s="13" t="s">
        <v>161</v>
      </c>
      <c r="D23" s="17"/>
      <c r="E23" s="17"/>
      <c r="F23" s="10">
        <v>32000000</v>
      </c>
      <c r="G23" s="10"/>
      <c r="H23" s="61" t="s">
        <v>73</v>
      </c>
    </row>
    <row r="24" spans="1:8" s="2" customFormat="1" ht="15.75">
      <c r="A24" s="29"/>
      <c r="B24" s="19" t="s">
        <v>25</v>
      </c>
      <c r="C24" s="13" t="s">
        <v>43</v>
      </c>
      <c r="D24" s="17"/>
      <c r="E24" s="17"/>
      <c r="F24" s="7">
        <v>119000</v>
      </c>
      <c r="G24" s="7"/>
      <c r="H24" s="61" t="s">
        <v>37</v>
      </c>
    </row>
    <row r="25" spans="1:8" s="2" customFormat="1" ht="15.75">
      <c r="A25" s="29"/>
      <c r="B25" s="19" t="s">
        <v>25</v>
      </c>
      <c r="C25" s="13"/>
      <c r="D25" s="17"/>
      <c r="E25" s="17"/>
      <c r="F25" s="7">
        <v>71753000</v>
      </c>
      <c r="G25" s="7"/>
      <c r="H25" s="61" t="s">
        <v>37</v>
      </c>
    </row>
    <row r="26" spans="1:8" s="2" customFormat="1" ht="20.25" customHeight="1">
      <c r="A26" s="29"/>
      <c r="B26" s="57" t="s">
        <v>74</v>
      </c>
      <c r="C26" s="13"/>
      <c r="D26" s="17"/>
      <c r="E26" s="17"/>
      <c r="F26" s="10">
        <f>SUM(F24:F25)</f>
        <v>71872000</v>
      </c>
      <c r="G26" s="7"/>
      <c r="H26" s="12"/>
    </row>
    <row r="27" spans="1:8" s="2" customFormat="1" ht="15.75">
      <c r="A27" s="29"/>
      <c r="B27" s="19" t="s">
        <v>24</v>
      </c>
      <c r="C27" s="13" t="s">
        <v>400</v>
      </c>
      <c r="D27" s="198"/>
      <c r="E27" s="198"/>
      <c r="F27" s="7">
        <v>456000</v>
      </c>
      <c r="G27" s="7"/>
      <c r="H27" s="61" t="s">
        <v>75</v>
      </c>
    </row>
    <row r="28" spans="1:8" s="2" customFormat="1" ht="15.75">
      <c r="A28" s="29"/>
      <c r="B28" s="19" t="s">
        <v>24</v>
      </c>
      <c r="C28" s="13"/>
      <c r="D28" s="60"/>
      <c r="E28" s="60"/>
      <c r="F28" s="7">
        <v>100000</v>
      </c>
      <c r="G28" s="7"/>
      <c r="H28" s="61" t="s">
        <v>76</v>
      </c>
    </row>
    <row r="29" spans="1:8" s="2" customFormat="1" ht="15.75">
      <c r="A29" s="29"/>
      <c r="B29" s="57" t="s">
        <v>77</v>
      </c>
      <c r="C29" s="13"/>
      <c r="D29" s="60"/>
      <c r="E29" s="60"/>
      <c r="F29" s="10">
        <f>SUM(F27:F28)</f>
        <v>556000</v>
      </c>
      <c r="G29" s="10">
        <f>SUM(G27:G28)</f>
        <v>0</v>
      </c>
      <c r="H29" s="12"/>
    </row>
    <row r="30" spans="1:8" s="20" customFormat="1" ht="15">
      <c r="A30" s="22"/>
      <c r="B30" s="14" t="s">
        <v>14</v>
      </c>
      <c r="C30" s="14"/>
      <c r="D30" s="13"/>
      <c r="E30" s="14"/>
      <c r="F30" s="10">
        <f>SUM(F12+F15+F18+F22+F23+F26+F29)</f>
        <v>263374000</v>
      </c>
      <c r="G30" s="10">
        <f>SUM(G12+G15+G18+G22+G23+G26+G29)</f>
        <v>112000</v>
      </c>
      <c r="H30" s="23"/>
    </row>
    <row r="31" spans="1:8" s="20" customFormat="1" ht="15">
      <c r="A31" s="22"/>
      <c r="B31" s="14" t="s">
        <v>21</v>
      </c>
      <c r="C31" s="14"/>
      <c r="D31" s="13"/>
      <c r="E31" s="14"/>
      <c r="F31" s="195">
        <f>F30-G30</f>
        <v>263262000</v>
      </c>
      <c r="G31" s="195"/>
      <c r="H31" s="23"/>
    </row>
    <row r="32" spans="6:7" s="20" customFormat="1" ht="15">
      <c r="F32" s="21"/>
      <c r="G32" s="21"/>
    </row>
    <row r="33" spans="6:7" s="20" customFormat="1" ht="15">
      <c r="F33" s="21"/>
      <c r="G33" s="21"/>
    </row>
    <row r="34" spans="6:7" s="20" customFormat="1" ht="15">
      <c r="F34" s="21"/>
      <c r="G34" s="21"/>
    </row>
    <row r="35" spans="6:7" s="20" customFormat="1" ht="15">
      <c r="F35" s="21"/>
      <c r="G35" s="21"/>
    </row>
    <row r="36" spans="6:7" s="20" customFormat="1" ht="15">
      <c r="F36" s="21"/>
      <c r="G36" s="21"/>
    </row>
    <row r="37" spans="6:7" s="20" customFormat="1" ht="15">
      <c r="F37" s="21"/>
      <c r="G37" s="21"/>
    </row>
    <row r="38" spans="6:7" s="20" customFormat="1" ht="15">
      <c r="F38" s="21"/>
      <c r="G38" s="21"/>
    </row>
    <row r="39" spans="6:7" s="20" customFormat="1" ht="15">
      <c r="F39" s="21"/>
      <c r="G39" s="21"/>
    </row>
    <row r="40" spans="6:7" s="20" customFormat="1" ht="15">
      <c r="F40" s="21"/>
      <c r="G40" s="21"/>
    </row>
    <row r="41" spans="6:7" s="20" customFormat="1" ht="15">
      <c r="F41" s="21"/>
      <c r="G41" s="21"/>
    </row>
    <row r="42" spans="6:7" s="20" customFormat="1" ht="15">
      <c r="F42" s="21"/>
      <c r="G42" s="21"/>
    </row>
    <row r="43" spans="6:7" s="20" customFormat="1" ht="15">
      <c r="F43" s="21"/>
      <c r="G43" s="21"/>
    </row>
    <row r="44" spans="6:7" s="20" customFormat="1" ht="15">
      <c r="F44" s="21"/>
      <c r="G44" s="21"/>
    </row>
    <row r="45" spans="6:7" s="20" customFormat="1" ht="15">
      <c r="F45" s="21"/>
      <c r="G45" s="21"/>
    </row>
    <row r="46" spans="6:7" s="20" customFormat="1" ht="15">
      <c r="F46" s="21"/>
      <c r="G46" s="21"/>
    </row>
    <row r="47" spans="6:7" s="20" customFormat="1" ht="15">
      <c r="F47" s="21"/>
      <c r="G47" s="21"/>
    </row>
    <row r="48" spans="6:7" s="20" customFormat="1" ht="15">
      <c r="F48" s="21"/>
      <c r="G48" s="21"/>
    </row>
    <row r="49" spans="6:7" s="20" customFormat="1" ht="15">
      <c r="F49" s="21"/>
      <c r="G49" s="21"/>
    </row>
    <row r="50" spans="6:7" s="20" customFormat="1" ht="15">
      <c r="F50" s="21"/>
      <c r="G50" s="21"/>
    </row>
    <row r="51" spans="6:7" s="20" customFormat="1" ht="15">
      <c r="F51" s="21"/>
      <c r="G51" s="21"/>
    </row>
    <row r="52" spans="6:7" s="20" customFormat="1" ht="15">
      <c r="F52" s="21"/>
      <c r="G52" s="21"/>
    </row>
    <row r="53" spans="6:7" s="20" customFormat="1" ht="15">
      <c r="F53" s="21"/>
      <c r="G53" s="21"/>
    </row>
    <row r="54" spans="6:7" s="20" customFormat="1" ht="15">
      <c r="F54" s="21"/>
      <c r="G54" s="21"/>
    </row>
    <row r="55" spans="6:7" s="20" customFormat="1" ht="15">
      <c r="F55" s="21"/>
      <c r="G55" s="21"/>
    </row>
    <row r="56" spans="6:7" s="20" customFormat="1" ht="15">
      <c r="F56" s="21"/>
      <c r="G56" s="21"/>
    </row>
    <row r="57" spans="6:7" s="20" customFormat="1" ht="15">
      <c r="F57" s="21"/>
      <c r="G57" s="21"/>
    </row>
    <row r="58" spans="6:7" s="20" customFormat="1" ht="15">
      <c r="F58" s="21"/>
      <c r="G58" s="21"/>
    </row>
    <row r="59" spans="6:7" s="20" customFormat="1" ht="15">
      <c r="F59" s="21"/>
      <c r="G59" s="21"/>
    </row>
    <row r="60" spans="6:7" s="20" customFormat="1" ht="15">
      <c r="F60" s="21"/>
      <c r="G60" s="21"/>
    </row>
    <row r="61" spans="6:7" s="20" customFormat="1" ht="15">
      <c r="F61" s="21"/>
      <c r="G61" s="21"/>
    </row>
    <row r="62" s="20" customFormat="1" ht="15">
      <c r="G62" s="21"/>
    </row>
    <row r="63" s="20" customFormat="1" ht="15">
      <c r="G63" s="21"/>
    </row>
    <row r="64" s="20" customFormat="1" ht="15">
      <c r="G64" s="21"/>
    </row>
    <row r="65" s="20" customFormat="1" ht="15">
      <c r="G65" s="21"/>
    </row>
    <row r="66" s="20" customFormat="1" ht="15">
      <c r="G66" s="21"/>
    </row>
    <row r="67" s="20" customFormat="1" ht="15">
      <c r="G67" s="21"/>
    </row>
    <row r="68" s="20" customFormat="1" ht="15">
      <c r="G68" s="21"/>
    </row>
    <row r="69" s="20" customFormat="1" ht="15"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>
      <c r="G80" s="21"/>
    </row>
    <row r="81" s="20" customFormat="1" ht="15">
      <c r="G81" s="21"/>
    </row>
    <row r="82" s="20" customFormat="1" ht="15">
      <c r="G82" s="21"/>
    </row>
    <row r="83" s="20" customFormat="1" ht="15">
      <c r="G83" s="21"/>
    </row>
    <row r="84" s="20" customFormat="1" ht="15">
      <c r="G84" s="21"/>
    </row>
    <row r="85" s="20" customFormat="1" ht="15">
      <c r="G85" s="21"/>
    </row>
    <row r="86" s="20" customFormat="1" ht="15">
      <c r="G86" s="21"/>
    </row>
    <row r="87" s="20" customFormat="1" ht="15">
      <c r="G87" s="21"/>
    </row>
    <row r="88" s="20" customFormat="1" ht="15">
      <c r="G88" s="21"/>
    </row>
    <row r="89" s="20" customFormat="1" ht="15">
      <c r="G89" s="21"/>
    </row>
    <row r="90" s="20" customFormat="1" ht="15">
      <c r="G90" s="21"/>
    </row>
    <row r="91" s="20" customFormat="1" ht="15">
      <c r="G91" s="21"/>
    </row>
    <row r="92" s="20" customFormat="1" ht="15">
      <c r="G92" s="21"/>
    </row>
    <row r="93" s="20" customFormat="1" ht="15">
      <c r="G93" s="21"/>
    </row>
    <row r="94" s="20" customFormat="1" ht="15">
      <c r="G94" s="21"/>
    </row>
    <row r="95" s="20" customFormat="1" ht="15">
      <c r="G95" s="21"/>
    </row>
    <row r="96" s="20" customFormat="1" ht="15">
      <c r="G96" s="21"/>
    </row>
    <row r="97" s="20" customFormat="1" ht="15">
      <c r="G97" s="21"/>
    </row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</sheetData>
  <mergeCells count="8">
    <mergeCell ref="A4:H4"/>
    <mergeCell ref="F6:G6"/>
    <mergeCell ref="F31:G31"/>
    <mergeCell ref="A1:B1"/>
    <mergeCell ref="F1:H1"/>
    <mergeCell ref="A2:B2"/>
    <mergeCell ref="A3:H3"/>
    <mergeCell ref="D27:E2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56"/>
  </sheetPr>
  <dimension ref="A1:H105"/>
  <sheetViews>
    <sheetView workbookViewId="0" topLeftCell="A1">
      <selection activeCell="D37" sqref="D37"/>
    </sheetView>
  </sheetViews>
  <sheetFormatPr defaultColWidth="9.00390625" defaultRowHeight="15.75"/>
  <cols>
    <col min="1" max="1" width="10.125" style="0" bestFit="1" customWidth="1"/>
    <col min="2" max="2" width="29.00390625" style="0" customWidth="1"/>
    <col min="3" max="3" width="19.875" style="0" customWidth="1"/>
    <col min="4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196" t="s">
        <v>0</v>
      </c>
      <c r="B1" s="196"/>
      <c r="F1" s="197" t="s">
        <v>39</v>
      </c>
      <c r="G1" s="197"/>
      <c r="H1" s="197"/>
    </row>
    <row r="2" spans="1:2" ht="15.75">
      <c r="A2" s="196" t="s">
        <v>1</v>
      </c>
      <c r="B2" s="196"/>
    </row>
    <row r="3" spans="1:8" ht="15.75">
      <c r="A3" s="193" t="s">
        <v>13</v>
      </c>
      <c r="B3" s="193"/>
      <c r="C3" s="193"/>
      <c r="D3" s="193"/>
      <c r="E3" s="193"/>
      <c r="F3" s="193"/>
      <c r="G3" s="193"/>
      <c r="H3" s="193"/>
    </row>
    <row r="4" spans="1:8" ht="15.75">
      <c r="A4" s="193" t="s">
        <v>18</v>
      </c>
      <c r="B4" s="193"/>
      <c r="C4" s="193"/>
      <c r="D4" s="193"/>
      <c r="E4" s="193"/>
      <c r="F4" s="193"/>
      <c r="G4" s="193"/>
      <c r="H4" s="193"/>
    </row>
    <row r="5" ht="13.5" customHeight="1"/>
    <row r="6" spans="1:8" ht="15.75">
      <c r="A6" s="3" t="s">
        <v>12</v>
      </c>
      <c r="B6" s="3" t="s">
        <v>4</v>
      </c>
      <c r="C6" s="3" t="s">
        <v>5</v>
      </c>
      <c r="D6" s="28" t="s">
        <v>6</v>
      </c>
      <c r="E6" s="5" t="s">
        <v>40</v>
      </c>
      <c r="F6" s="193" t="s">
        <v>8</v>
      </c>
      <c r="G6" s="193"/>
      <c r="H6" s="3" t="s">
        <v>11</v>
      </c>
    </row>
    <row r="7" spans="1:8" ht="13.5" customHeight="1">
      <c r="A7" s="2"/>
      <c r="B7" s="18"/>
      <c r="C7" s="18"/>
      <c r="D7" s="18"/>
      <c r="E7" s="18"/>
      <c r="F7" s="4" t="s">
        <v>9</v>
      </c>
      <c r="G7" s="4" t="s">
        <v>10</v>
      </c>
      <c r="H7" s="18"/>
    </row>
    <row r="8" spans="1:8" s="2" customFormat="1" ht="18" customHeight="1">
      <c r="A8" s="29">
        <v>40358</v>
      </c>
      <c r="B8" s="19" t="s">
        <v>27</v>
      </c>
      <c r="C8" s="19" t="s">
        <v>81</v>
      </c>
      <c r="D8" s="17"/>
      <c r="E8" s="17"/>
      <c r="F8" s="7">
        <v>3200000</v>
      </c>
      <c r="G8" s="10"/>
      <c r="H8" s="41" t="s">
        <v>80</v>
      </c>
    </row>
    <row r="9" spans="1:8" s="2" customFormat="1" ht="15.75">
      <c r="A9" s="29"/>
      <c r="B9" s="19" t="s">
        <v>27</v>
      </c>
      <c r="C9" s="19" t="s">
        <v>81</v>
      </c>
      <c r="D9" s="17"/>
      <c r="E9" s="17"/>
      <c r="F9" s="7">
        <v>800000</v>
      </c>
      <c r="G9" s="7"/>
      <c r="H9" s="41" t="s">
        <v>82</v>
      </c>
    </row>
    <row r="10" spans="1:8" s="2" customFormat="1" ht="30">
      <c r="A10" s="29"/>
      <c r="B10" s="19" t="s">
        <v>27</v>
      </c>
      <c r="C10" s="19" t="s">
        <v>81</v>
      </c>
      <c r="D10" s="17"/>
      <c r="E10" s="17"/>
      <c r="F10" s="7"/>
      <c r="G10" s="7">
        <v>800000</v>
      </c>
      <c r="H10" s="41" t="s">
        <v>83</v>
      </c>
    </row>
    <row r="11" spans="1:8" s="2" customFormat="1" ht="30">
      <c r="A11" s="29"/>
      <c r="B11" s="19" t="s">
        <v>27</v>
      </c>
      <c r="C11" s="19" t="s">
        <v>81</v>
      </c>
      <c r="D11" s="17"/>
      <c r="E11" s="17"/>
      <c r="F11" s="7"/>
      <c r="G11" s="7">
        <v>200000</v>
      </c>
      <c r="H11" s="41" t="s">
        <v>106</v>
      </c>
    </row>
    <row r="12" spans="1:8" s="2" customFormat="1" ht="30">
      <c r="A12" s="29"/>
      <c r="B12" s="19" t="s">
        <v>27</v>
      </c>
      <c r="C12" s="19" t="s">
        <v>81</v>
      </c>
      <c r="D12" s="17"/>
      <c r="E12" s="17"/>
      <c r="F12" s="7"/>
      <c r="G12" s="7">
        <v>600000</v>
      </c>
      <c r="H12" s="41" t="s">
        <v>84</v>
      </c>
    </row>
    <row r="13" spans="1:8" s="2" customFormat="1" ht="30">
      <c r="A13" s="29"/>
      <c r="B13" s="19" t="s">
        <v>27</v>
      </c>
      <c r="C13" s="19" t="s">
        <v>81</v>
      </c>
      <c r="D13" s="17"/>
      <c r="E13" s="17"/>
      <c r="F13" s="7"/>
      <c r="G13" s="7">
        <v>150000</v>
      </c>
      <c r="H13" s="41" t="s">
        <v>85</v>
      </c>
    </row>
    <row r="14" spans="1:8" s="2" customFormat="1" ht="15.75">
      <c r="A14" s="29"/>
      <c r="B14" s="15" t="s">
        <v>88</v>
      </c>
      <c r="C14" s="19"/>
      <c r="D14" s="17"/>
      <c r="E14" s="17"/>
      <c r="F14" s="10">
        <f>SUM(F8:F13)</f>
        <v>4000000</v>
      </c>
      <c r="G14" s="10">
        <f>SUM(G8:G13)</f>
        <v>1750000</v>
      </c>
      <c r="H14" s="56"/>
    </row>
    <row r="15" spans="1:8" s="2" customFormat="1" ht="30">
      <c r="A15" s="29"/>
      <c r="B15" s="57" t="s">
        <v>104</v>
      </c>
      <c r="C15" s="19"/>
      <c r="D15" s="17"/>
      <c r="E15" s="17"/>
      <c r="F15" s="10"/>
      <c r="G15" s="10">
        <v>2250000</v>
      </c>
      <c r="H15" s="41" t="s">
        <v>105</v>
      </c>
    </row>
    <row r="16" spans="1:8" s="2" customFormat="1" ht="30">
      <c r="A16" s="29"/>
      <c r="B16" s="19" t="s">
        <v>27</v>
      </c>
      <c r="C16" s="19" t="s">
        <v>86</v>
      </c>
      <c r="D16" s="17"/>
      <c r="E16" s="17"/>
      <c r="F16" s="7"/>
      <c r="G16" s="7">
        <v>1000</v>
      </c>
      <c r="H16" s="41" t="s">
        <v>41</v>
      </c>
    </row>
    <row r="17" spans="1:8" s="2" customFormat="1" ht="26.25">
      <c r="A17" s="29"/>
      <c r="B17" s="19" t="s">
        <v>27</v>
      </c>
      <c r="C17" s="19" t="s">
        <v>86</v>
      </c>
      <c r="D17" s="17"/>
      <c r="E17" s="17"/>
      <c r="F17" s="7">
        <v>1000</v>
      </c>
      <c r="G17" s="7"/>
      <c r="H17" s="56" t="s">
        <v>87</v>
      </c>
    </row>
    <row r="18" spans="1:8" s="2" customFormat="1" ht="15.75">
      <c r="A18" s="29"/>
      <c r="B18" s="15" t="s">
        <v>88</v>
      </c>
      <c r="C18" s="19"/>
      <c r="D18" s="17"/>
      <c r="E18" s="17"/>
      <c r="F18" s="10">
        <f>SUM(F16:F17)</f>
        <v>1000</v>
      </c>
      <c r="G18" s="10">
        <f>SUM(G16:G17)</f>
        <v>1000</v>
      </c>
      <c r="H18" s="56"/>
    </row>
    <row r="19" spans="1:8" s="2" customFormat="1" ht="26.25">
      <c r="A19" s="29"/>
      <c r="B19" s="19" t="s">
        <v>27</v>
      </c>
      <c r="C19" s="19" t="s">
        <v>89</v>
      </c>
      <c r="D19" s="17"/>
      <c r="E19" s="17"/>
      <c r="F19" s="7"/>
      <c r="G19" s="7">
        <v>28868000</v>
      </c>
      <c r="H19" s="56" t="s">
        <v>90</v>
      </c>
    </row>
    <row r="20" spans="1:8" s="2" customFormat="1" ht="26.25">
      <c r="A20" s="29"/>
      <c r="B20" s="19" t="s">
        <v>27</v>
      </c>
      <c r="C20" s="19" t="s">
        <v>89</v>
      </c>
      <c r="D20" s="17"/>
      <c r="E20" s="17"/>
      <c r="F20" s="7"/>
      <c r="G20" s="7">
        <v>7217000</v>
      </c>
      <c r="H20" s="56" t="s">
        <v>402</v>
      </c>
    </row>
    <row r="21" spans="1:8" s="2" customFormat="1" ht="26.25">
      <c r="A21" s="29"/>
      <c r="B21" s="19" t="s">
        <v>27</v>
      </c>
      <c r="C21" s="19" t="s">
        <v>89</v>
      </c>
      <c r="D21" s="17"/>
      <c r="E21" s="17"/>
      <c r="F21" s="7">
        <v>28868000</v>
      </c>
      <c r="G21" s="7"/>
      <c r="H21" s="56" t="s">
        <v>91</v>
      </c>
    </row>
    <row r="22" spans="1:8" s="2" customFormat="1" ht="26.25">
      <c r="A22" s="29"/>
      <c r="B22" s="19" t="s">
        <v>27</v>
      </c>
      <c r="C22" s="19" t="s">
        <v>89</v>
      </c>
      <c r="D22" s="17"/>
      <c r="E22" s="17"/>
      <c r="F22" s="7">
        <v>7217000</v>
      </c>
      <c r="G22" s="7"/>
      <c r="H22" s="56" t="s">
        <v>92</v>
      </c>
    </row>
    <row r="23" spans="1:8" s="2" customFormat="1" ht="15.75">
      <c r="A23" s="29"/>
      <c r="B23" s="15" t="s">
        <v>88</v>
      </c>
      <c r="C23" s="19"/>
      <c r="D23" s="17"/>
      <c r="E23" s="17"/>
      <c r="F23" s="10">
        <f>SUM(F19:F22)</f>
        <v>36085000</v>
      </c>
      <c r="G23" s="10">
        <f>SUM(G19:G22)</f>
        <v>36085000</v>
      </c>
      <c r="H23" s="41"/>
    </row>
    <row r="24" spans="1:8" s="2" customFormat="1" ht="30">
      <c r="A24" s="29"/>
      <c r="B24" s="25" t="s">
        <v>27</v>
      </c>
      <c r="C24" s="19" t="s">
        <v>93</v>
      </c>
      <c r="D24" s="17"/>
      <c r="E24" s="17"/>
      <c r="F24" s="10"/>
      <c r="G24" s="7">
        <v>250000</v>
      </c>
      <c r="H24" s="41" t="s">
        <v>94</v>
      </c>
    </row>
    <row r="25" spans="1:8" s="2" customFormat="1" ht="30">
      <c r="A25" s="29"/>
      <c r="B25" s="25" t="s">
        <v>27</v>
      </c>
      <c r="C25" s="19" t="s">
        <v>93</v>
      </c>
      <c r="D25" s="17"/>
      <c r="E25" s="17"/>
      <c r="F25" s="10"/>
      <c r="G25" s="7">
        <v>63000</v>
      </c>
      <c r="H25" s="41" t="s">
        <v>403</v>
      </c>
    </row>
    <row r="26" spans="1:8" s="2" customFormat="1" ht="26.25">
      <c r="A26" s="29"/>
      <c r="B26" s="25" t="s">
        <v>27</v>
      </c>
      <c r="C26" s="19" t="s">
        <v>93</v>
      </c>
      <c r="D26" s="17"/>
      <c r="E26" s="17"/>
      <c r="F26" s="7">
        <v>250000</v>
      </c>
      <c r="G26" s="7"/>
      <c r="H26" s="56" t="s">
        <v>95</v>
      </c>
    </row>
    <row r="27" spans="1:8" s="2" customFormat="1" ht="26.25">
      <c r="A27" s="29"/>
      <c r="B27" s="25" t="s">
        <v>27</v>
      </c>
      <c r="C27" s="19" t="s">
        <v>93</v>
      </c>
      <c r="D27" s="17"/>
      <c r="E27" s="17"/>
      <c r="F27" s="7">
        <v>63000</v>
      </c>
      <c r="G27" s="7"/>
      <c r="H27" s="56" t="s">
        <v>96</v>
      </c>
    </row>
    <row r="28" spans="1:8" s="2" customFormat="1" ht="15.75">
      <c r="A28" s="29"/>
      <c r="B28" s="26" t="s">
        <v>88</v>
      </c>
      <c r="C28" s="19"/>
      <c r="D28" s="17"/>
      <c r="E28" s="17"/>
      <c r="F28" s="10">
        <f>SUM(F26:F27)</f>
        <v>313000</v>
      </c>
      <c r="G28" s="10">
        <f>SUM(G24:G27)</f>
        <v>313000</v>
      </c>
      <c r="H28" s="56"/>
    </row>
    <row r="29" spans="1:8" s="2" customFormat="1" ht="30">
      <c r="A29" s="29"/>
      <c r="B29" s="25" t="s">
        <v>27</v>
      </c>
      <c r="C29" s="19" t="s">
        <v>97</v>
      </c>
      <c r="D29" s="17"/>
      <c r="E29" s="17"/>
      <c r="F29" s="10"/>
      <c r="G29" s="7">
        <v>3440000</v>
      </c>
      <c r="H29" s="41" t="s">
        <v>98</v>
      </c>
    </row>
    <row r="30" spans="1:8" s="2" customFormat="1" ht="30">
      <c r="A30" s="29"/>
      <c r="B30" s="25" t="s">
        <v>27</v>
      </c>
      <c r="C30" s="19" t="s">
        <v>97</v>
      </c>
      <c r="D30" s="17"/>
      <c r="E30" s="17"/>
      <c r="F30" s="10"/>
      <c r="G30" s="7">
        <v>860000</v>
      </c>
      <c r="H30" s="41" t="s">
        <v>99</v>
      </c>
    </row>
    <row r="31" spans="1:8" s="2" customFormat="1" ht="15.75">
      <c r="A31" s="29"/>
      <c r="B31" s="25" t="s">
        <v>27</v>
      </c>
      <c r="C31" s="19" t="s">
        <v>97</v>
      </c>
      <c r="D31" s="17"/>
      <c r="E31" s="17"/>
      <c r="F31" s="7">
        <v>1720000</v>
      </c>
      <c r="G31" s="7"/>
      <c r="H31" s="56" t="s">
        <v>100</v>
      </c>
    </row>
    <row r="32" spans="1:8" s="2" customFormat="1" ht="15.75">
      <c r="A32" s="29"/>
      <c r="B32" s="25" t="s">
        <v>27</v>
      </c>
      <c r="C32" s="19" t="s">
        <v>97</v>
      </c>
      <c r="D32" s="17"/>
      <c r="E32" s="17"/>
      <c r="F32" s="7">
        <v>430000</v>
      </c>
      <c r="G32" s="7"/>
      <c r="H32" s="56" t="s">
        <v>101</v>
      </c>
    </row>
    <row r="33" spans="1:8" s="2" customFormat="1" ht="15.75">
      <c r="A33" s="29"/>
      <c r="B33" s="25" t="s">
        <v>27</v>
      </c>
      <c r="C33" s="19" t="s">
        <v>97</v>
      </c>
      <c r="D33" s="17"/>
      <c r="E33" s="17"/>
      <c r="F33" s="7">
        <v>1720000</v>
      </c>
      <c r="G33" s="7"/>
      <c r="H33" s="56" t="s">
        <v>102</v>
      </c>
    </row>
    <row r="34" spans="1:8" s="2" customFormat="1" ht="15.75">
      <c r="A34" s="29"/>
      <c r="B34" s="25" t="s">
        <v>27</v>
      </c>
      <c r="C34" s="19" t="s">
        <v>97</v>
      </c>
      <c r="D34" s="17"/>
      <c r="E34" s="17"/>
      <c r="F34" s="7">
        <v>430000</v>
      </c>
      <c r="G34" s="7"/>
      <c r="H34" s="56" t="s">
        <v>103</v>
      </c>
    </row>
    <row r="35" spans="1:8" s="2" customFormat="1" ht="15.75">
      <c r="A35" s="29"/>
      <c r="B35" s="26" t="s">
        <v>88</v>
      </c>
      <c r="C35" s="19"/>
      <c r="D35" s="17"/>
      <c r="E35" s="17"/>
      <c r="F35" s="10">
        <f>SUM(F29:F34)</f>
        <v>4300000</v>
      </c>
      <c r="G35" s="10">
        <f>SUM(G29:G34)</f>
        <v>4300000</v>
      </c>
      <c r="H35" s="56"/>
    </row>
    <row r="36" spans="1:8" s="2" customFormat="1" ht="26.25">
      <c r="A36" s="29"/>
      <c r="B36" s="25" t="s">
        <v>27</v>
      </c>
      <c r="C36" s="19" t="s">
        <v>425</v>
      </c>
      <c r="D36" s="17"/>
      <c r="E36" s="17"/>
      <c r="F36" s="10"/>
      <c r="G36" s="7">
        <v>1376000</v>
      </c>
      <c r="H36" s="56" t="s">
        <v>404</v>
      </c>
    </row>
    <row r="37" spans="1:8" s="2" customFormat="1" ht="26.25">
      <c r="A37" s="29"/>
      <c r="B37" s="25" t="s">
        <v>27</v>
      </c>
      <c r="C37" s="19" t="s">
        <v>425</v>
      </c>
      <c r="D37" s="17"/>
      <c r="E37" s="17"/>
      <c r="F37" s="10"/>
      <c r="G37" s="7">
        <v>344000</v>
      </c>
      <c r="H37" s="56" t="s">
        <v>405</v>
      </c>
    </row>
    <row r="38" spans="1:8" s="2" customFormat="1" ht="15.75">
      <c r="A38" s="29"/>
      <c r="B38" s="26" t="s">
        <v>88</v>
      </c>
      <c r="C38" s="19"/>
      <c r="D38" s="17"/>
      <c r="E38" s="17"/>
      <c r="F38" s="10"/>
      <c r="G38" s="10">
        <f>SUM(G36:G37)</f>
        <v>1720000</v>
      </c>
      <c r="H38" s="56"/>
    </row>
    <row r="39" spans="1:8" s="2" customFormat="1" ht="26.25">
      <c r="A39" s="29"/>
      <c r="B39" s="26" t="s">
        <v>406</v>
      </c>
      <c r="C39" s="19"/>
      <c r="D39" s="17"/>
      <c r="E39" s="17"/>
      <c r="F39" s="10">
        <v>1720000</v>
      </c>
      <c r="G39" s="10"/>
      <c r="H39" s="56" t="s">
        <v>407</v>
      </c>
    </row>
    <row r="40" spans="1:8" s="18" customFormat="1" ht="15.75">
      <c r="A40" s="16"/>
      <c r="B40" s="15" t="s">
        <v>14</v>
      </c>
      <c r="C40" s="13"/>
      <c r="D40" s="17"/>
      <c r="E40" s="17"/>
      <c r="F40" s="10">
        <f>F14+F18+F23+F28+F35+F39</f>
        <v>46419000</v>
      </c>
      <c r="G40" s="10">
        <f>G14+G15+G18+G23+G28+G35+G38</f>
        <v>46419000</v>
      </c>
      <c r="H40" s="12"/>
    </row>
    <row r="41" spans="1:8" s="31" customFormat="1" ht="15">
      <c r="A41" s="34"/>
      <c r="B41" s="14" t="s">
        <v>20</v>
      </c>
      <c r="C41" s="14"/>
      <c r="D41" s="14"/>
      <c r="E41" s="14"/>
      <c r="F41" s="195">
        <f>F40-G40</f>
        <v>0</v>
      </c>
      <c r="G41" s="195"/>
      <c r="H41" s="35"/>
    </row>
    <row r="42" spans="5:7" s="31" customFormat="1" ht="15">
      <c r="E42" s="30"/>
      <c r="F42" s="30"/>
      <c r="G42" s="30"/>
    </row>
    <row r="43" spans="6:7" s="31" customFormat="1" ht="15">
      <c r="F43" s="30"/>
      <c r="G43" s="30"/>
    </row>
    <row r="44" spans="6:7" s="20" customFormat="1" ht="15">
      <c r="F44" s="21"/>
      <c r="G44" s="21"/>
    </row>
    <row r="45" spans="6:7" s="20" customFormat="1" ht="15">
      <c r="F45" s="21"/>
      <c r="G45" s="21"/>
    </row>
    <row r="46" spans="6:7" s="20" customFormat="1" ht="15">
      <c r="F46" s="21"/>
      <c r="G46" s="21"/>
    </row>
    <row r="47" spans="6:7" s="20" customFormat="1" ht="15">
      <c r="F47" s="21"/>
      <c r="G47" s="21"/>
    </row>
    <row r="48" spans="6:7" s="20" customFormat="1" ht="15">
      <c r="F48" s="21"/>
      <c r="G48" s="21"/>
    </row>
    <row r="49" spans="6:7" s="20" customFormat="1" ht="15">
      <c r="F49" s="21"/>
      <c r="G49" s="21"/>
    </row>
    <row r="50" spans="6:7" s="20" customFormat="1" ht="15">
      <c r="F50" s="21"/>
      <c r="G50" s="21"/>
    </row>
    <row r="51" spans="6:7" s="20" customFormat="1" ht="15">
      <c r="F51" s="21"/>
      <c r="G51" s="21"/>
    </row>
    <row r="52" spans="6:7" s="20" customFormat="1" ht="15">
      <c r="F52" s="21"/>
      <c r="G52" s="21"/>
    </row>
    <row r="53" spans="6:7" s="20" customFormat="1" ht="15">
      <c r="F53" s="21"/>
      <c r="G53" s="21"/>
    </row>
    <row r="54" spans="6:7" s="20" customFormat="1" ht="15">
      <c r="F54" s="21"/>
      <c r="G54" s="21"/>
    </row>
    <row r="55" spans="6:7" s="20" customFormat="1" ht="15">
      <c r="F55" s="21"/>
      <c r="G55" s="21"/>
    </row>
    <row r="56" spans="6:7" s="20" customFormat="1" ht="15">
      <c r="F56" s="21"/>
      <c r="G56" s="21"/>
    </row>
    <row r="57" spans="6:7" s="20" customFormat="1" ht="15">
      <c r="F57" s="21"/>
      <c r="G57" s="21"/>
    </row>
    <row r="58" spans="6:7" s="20" customFormat="1" ht="15">
      <c r="F58" s="21"/>
      <c r="G58" s="21"/>
    </row>
    <row r="59" spans="6:7" s="20" customFormat="1" ht="15">
      <c r="F59" s="21"/>
      <c r="G59" s="21"/>
    </row>
    <row r="60" spans="6:7" s="20" customFormat="1" ht="15">
      <c r="F60" s="21"/>
      <c r="G60" s="21"/>
    </row>
    <row r="61" spans="6:7" s="20" customFormat="1" ht="15">
      <c r="F61" s="21"/>
      <c r="G61" s="21"/>
    </row>
    <row r="62" spans="6:7" s="20" customFormat="1" ht="15">
      <c r="F62" s="21"/>
      <c r="G62" s="21"/>
    </row>
    <row r="63" spans="6:7" s="20" customFormat="1" ht="15">
      <c r="F63" s="21"/>
      <c r="G63" s="21"/>
    </row>
    <row r="64" spans="6:7" s="20" customFormat="1" ht="15">
      <c r="F64" s="21"/>
      <c r="G64" s="21"/>
    </row>
    <row r="65" spans="6:7" s="20" customFormat="1" ht="15">
      <c r="F65" s="21"/>
      <c r="G65" s="21"/>
    </row>
    <row r="66" spans="6:7" s="20" customFormat="1" ht="15">
      <c r="F66" s="21"/>
      <c r="G66" s="21"/>
    </row>
    <row r="67" spans="6:7" s="20" customFormat="1" ht="15">
      <c r="F67" s="21"/>
      <c r="G67" s="21"/>
    </row>
    <row r="68" spans="6:7" s="20" customFormat="1" ht="15">
      <c r="F68" s="21"/>
      <c r="G68" s="21"/>
    </row>
    <row r="69" spans="6:7" s="20" customFormat="1" ht="15">
      <c r="F69" s="21"/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>
      <c r="G80" s="21"/>
    </row>
    <row r="81" s="20" customFormat="1" ht="15">
      <c r="G81" s="21"/>
    </row>
    <row r="82" s="20" customFormat="1" ht="15">
      <c r="G82" s="21"/>
    </row>
    <row r="83" s="20" customFormat="1" ht="15">
      <c r="G83" s="21"/>
    </row>
    <row r="84" s="20" customFormat="1" ht="15">
      <c r="G84" s="21"/>
    </row>
    <row r="85" s="20" customFormat="1" ht="15">
      <c r="G85" s="21"/>
    </row>
    <row r="86" s="20" customFormat="1" ht="15">
      <c r="G86" s="21"/>
    </row>
    <row r="87" s="20" customFormat="1" ht="15">
      <c r="G87" s="21"/>
    </row>
    <row r="88" s="20" customFormat="1" ht="15">
      <c r="G88" s="21"/>
    </row>
    <row r="89" s="20" customFormat="1" ht="15">
      <c r="G89" s="21"/>
    </row>
    <row r="90" s="20" customFormat="1" ht="15">
      <c r="G90" s="21"/>
    </row>
    <row r="91" s="20" customFormat="1" ht="15">
      <c r="G91" s="21"/>
    </row>
    <row r="92" s="20" customFormat="1" ht="15">
      <c r="G92" s="21"/>
    </row>
    <row r="93" s="20" customFormat="1" ht="15">
      <c r="G93" s="21"/>
    </row>
    <row r="94" s="20" customFormat="1" ht="15">
      <c r="G94" s="21"/>
    </row>
    <row r="95" s="20" customFormat="1" ht="15">
      <c r="G95" s="21"/>
    </row>
    <row r="96" s="20" customFormat="1" ht="15">
      <c r="G96" s="21"/>
    </row>
    <row r="97" s="20" customFormat="1" ht="15">
      <c r="G97" s="21"/>
    </row>
    <row r="98" s="20" customFormat="1" ht="15">
      <c r="G98" s="21"/>
    </row>
    <row r="99" s="20" customFormat="1" ht="15">
      <c r="G99" s="21"/>
    </row>
    <row r="100" s="20" customFormat="1" ht="15">
      <c r="G100" s="21"/>
    </row>
    <row r="101" s="20" customFormat="1" ht="15">
      <c r="G101" s="21"/>
    </row>
    <row r="102" s="20" customFormat="1" ht="15">
      <c r="G102" s="21"/>
    </row>
    <row r="103" s="20" customFormat="1" ht="15">
      <c r="G103" s="21"/>
    </row>
    <row r="104" s="20" customFormat="1" ht="15">
      <c r="G104" s="21"/>
    </row>
    <row r="105" s="20" customFormat="1" ht="15">
      <c r="G105" s="21"/>
    </row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</sheetData>
  <mergeCells count="7">
    <mergeCell ref="F41:G41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H123"/>
  <sheetViews>
    <sheetView workbookViewId="0" topLeftCell="A41">
      <selection activeCell="D57" sqref="D57"/>
    </sheetView>
  </sheetViews>
  <sheetFormatPr defaultColWidth="9.00390625" defaultRowHeight="15.75"/>
  <cols>
    <col min="2" max="2" width="23.00390625" style="0" customWidth="1"/>
    <col min="3" max="3" width="25.125" style="0" customWidth="1"/>
    <col min="4" max="4" width="9.75390625" style="0" customWidth="1"/>
    <col min="5" max="5" width="8.25390625" style="0" customWidth="1"/>
    <col min="6" max="6" width="10.625" style="0" customWidth="1"/>
    <col min="7" max="7" width="10.875" style="0" customWidth="1"/>
    <col min="8" max="8" width="28.25390625" style="0" bestFit="1" customWidth="1"/>
  </cols>
  <sheetData>
    <row r="1" spans="1:8" ht="15.75">
      <c r="A1" s="196" t="s">
        <v>0</v>
      </c>
      <c r="B1" s="196"/>
      <c r="F1" s="197" t="s">
        <v>22</v>
      </c>
      <c r="G1" s="197"/>
      <c r="H1" s="197"/>
    </row>
    <row r="2" spans="1:2" ht="15.75">
      <c r="A2" s="196" t="s">
        <v>1</v>
      </c>
      <c r="B2" s="196"/>
    </row>
    <row r="3" spans="1:8" ht="15.75">
      <c r="A3" s="193" t="s">
        <v>15</v>
      </c>
      <c r="B3" s="193"/>
      <c r="C3" s="193"/>
      <c r="D3" s="193"/>
      <c r="E3" s="193"/>
      <c r="F3" s="193"/>
      <c r="G3" s="193"/>
      <c r="H3" s="193"/>
    </row>
    <row r="4" spans="1:8" ht="15.75">
      <c r="A4" s="193" t="s">
        <v>18</v>
      </c>
      <c r="B4" s="193"/>
      <c r="C4" s="193"/>
      <c r="D4" s="193"/>
      <c r="E4" s="193"/>
      <c r="F4" s="193"/>
      <c r="G4" s="193"/>
      <c r="H4" s="193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28" t="s">
        <v>6</v>
      </c>
      <c r="E6" s="5" t="s">
        <v>7</v>
      </c>
      <c r="F6" s="193" t="s">
        <v>8</v>
      </c>
      <c r="G6" s="193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24" customHeight="1">
      <c r="A8" s="29">
        <v>40358</v>
      </c>
      <c r="B8" s="26" t="s">
        <v>15</v>
      </c>
      <c r="C8" s="13" t="s">
        <v>163</v>
      </c>
      <c r="D8" s="17"/>
      <c r="E8" s="17"/>
      <c r="F8" s="13"/>
      <c r="G8" s="10">
        <v>1205000</v>
      </c>
      <c r="H8" s="74" t="s">
        <v>164</v>
      </c>
    </row>
    <row r="9" spans="1:8" s="2" customFormat="1" ht="26.25">
      <c r="A9" s="46"/>
      <c r="B9" s="78" t="s">
        <v>165</v>
      </c>
      <c r="C9" s="17" t="s">
        <v>168</v>
      </c>
      <c r="D9" s="47"/>
      <c r="E9" s="47"/>
      <c r="F9" s="45">
        <v>105000</v>
      </c>
      <c r="G9" s="48"/>
      <c r="H9" s="77" t="s">
        <v>166</v>
      </c>
    </row>
    <row r="10" spans="1:8" s="18" customFormat="1" ht="26.25">
      <c r="A10" s="16"/>
      <c r="B10" s="78" t="s">
        <v>165</v>
      </c>
      <c r="C10" s="17" t="s">
        <v>167</v>
      </c>
      <c r="D10" s="17"/>
      <c r="E10" s="17"/>
      <c r="F10" s="7">
        <v>50000</v>
      </c>
      <c r="G10" s="10"/>
      <c r="H10" s="77" t="s">
        <v>169</v>
      </c>
    </row>
    <row r="11" spans="1:8" s="18" customFormat="1" ht="26.25">
      <c r="A11" s="16"/>
      <c r="B11" s="78" t="s">
        <v>165</v>
      </c>
      <c r="C11" s="17" t="s">
        <v>170</v>
      </c>
      <c r="D11" s="17"/>
      <c r="E11" s="17"/>
      <c r="F11" s="7">
        <v>100000</v>
      </c>
      <c r="G11" s="10"/>
      <c r="H11" s="77" t="s">
        <v>171</v>
      </c>
    </row>
    <row r="12" spans="1:8" s="18" customFormat="1" ht="34.5">
      <c r="A12" s="16"/>
      <c r="B12" s="78" t="s">
        <v>165</v>
      </c>
      <c r="C12" s="75" t="s">
        <v>172</v>
      </c>
      <c r="D12" s="17"/>
      <c r="E12" s="17"/>
      <c r="F12" s="7">
        <v>720000</v>
      </c>
      <c r="G12" s="10"/>
      <c r="H12" s="77" t="s">
        <v>173</v>
      </c>
    </row>
    <row r="13" spans="1:8" s="18" customFormat="1" ht="26.25">
      <c r="A13" s="16"/>
      <c r="B13" s="78" t="s">
        <v>165</v>
      </c>
      <c r="C13" s="13" t="s">
        <v>408</v>
      </c>
      <c r="D13" s="17"/>
      <c r="E13" s="17"/>
      <c r="F13" s="7">
        <v>80000</v>
      </c>
      <c r="G13" s="10"/>
      <c r="H13" s="61" t="s">
        <v>174</v>
      </c>
    </row>
    <row r="14" spans="1:8" s="18" customFormat="1" ht="24.75">
      <c r="A14" s="16"/>
      <c r="B14" s="79" t="s">
        <v>175</v>
      </c>
      <c r="C14" s="13"/>
      <c r="D14" s="17"/>
      <c r="E14" s="17"/>
      <c r="F14" s="10">
        <f>SUM(F9:F13)</f>
        <v>1055000</v>
      </c>
      <c r="G14" s="10"/>
      <c r="H14" s="59"/>
    </row>
    <row r="15" spans="1:8" s="18" customFormat="1" ht="17.25" customHeight="1">
      <c r="A15" s="16"/>
      <c r="B15" s="76" t="s">
        <v>24</v>
      </c>
      <c r="C15" s="13" t="s">
        <v>176</v>
      </c>
      <c r="D15" s="17"/>
      <c r="E15" s="17"/>
      <c r="F15" s="10">
        <v>150000</v>
      </c>
      <c r="G15" s="10"/>
      <c r="H15" s="61" t="s">
        <v>177</v>
      </c>
    </row>
    <row r="16" spans="1:8" s="18" customFormat="1" ht="21" customHeight="1">
      <c r="A16" s="16"/>
      <c r="B16" s="76" t="s">
        <v>15</v>
      </c>
      <c r="C16" s="13" t="s">
        <v>157</v>
      </c>
      <c r="D16" s="17"/>
      <c r="E16" s="17"/>
      <c r="F16" s="10"/>
      <c r="G16" s="10">
        <v>470000</v>
      </c>
      <c r="H16" s="12" t="s">
        <v>178</v>
      </c>
    </row>
    <row r="17" spans="1:8" s="18" customFormat="1" ht="26.25">
      <c r="A17" s="16"/>
      <c r="B17" s="76" t="s">
        <v>24</v>
      </c>
      <c r="C17" s="13" t="s">
        <v>157</v>
      </c>
      <c r="D17" s="17"/>
      <c r="E17" s="17"/>
      <c r="F17" s="10">
        <v>270000</v>
      </c>
      <c r="G17" s="10"/>
      <c r="H17" s="61" t="s">
        <v>179</v>
      </c>
    </row>
    <row r="18" spans="1:8" s="18" customFormat="1" ht="26.25">
      <c r="A18" s="16"/>
      <c r="B18" s="80" t="s">
        <v>165</v>
      </c>
      <c r="C18" s="13" t="s">
        <v>157</v>
      </c>
      <c r="D18" s="17"/>
      <c r="E18" s="17"/>
      <c r="F18" s="10">
        <v>200000</v>
      </c>
      <c r="G18" s="10"/>
      <c r="H18" s="61" t="s">
        <v>180</v>
      </c>
    </row>
    <row r="19" spans="1:8" s="18" customFormat="1" ht="15.75">
      <c r="A19" s="16"/>
      <c r="B19" s="76" t="s">
        <v>15</v>
      </c>
      <c r="C19" s="13" t="s">
        <v>181</v>
      </c>
      <c r="D19" s="17"/>
      <c r="E19" s="17"/>
      <c r="F19" s="10"/>
      <c r="G19" s="10">
        <v>1717000</v>
      </c>
      <c r="H19" s="12" t="s">
        <v>182</v>
      </c>
    </row>
    <row r="20" spans="1:8" s="18" customFormat="1" ht="25.5" customHeight="1">
      <c r="A20" s="16"/>
      <c r="B20" s="80" t="s">
        <v>183</v>
      </c>
      <c r="C20" s="13" t="s">
        <v>181</v>
      </c>
      <c r="D20" s="17"/>
      <c r="E20" s="17"/>
      <c r="F20" s="10">
        <v>1717000</v>
      </c>
      <c r="G20" s="10"/>
      <c r="H20" s="61" t="s">
        <v>184</v>
      </c>
    </row>
    <row r="21" spans="1:8" s="18" customFormat="1" ht="18.75" customHeight="1">
      <c r="A21" s="16"/>
      <c r="B21" s="76" t="s">
        <v>15</v>
      </c>
      <c r="C21" s="13" t="s">
        <v>423</v>
      </c>
      <c r="D21" s="17"/>
      <c r="E21" s="17"/>
      <c r="F21" s="10"/>
      <c r="G21" s="10">
        <v>30000000</v>
      </c>
      <c r="H21" s="12" t="s">
        <v>32</v>
      </c>
    </row>
    <row r="22" spans="1:8" s="18" customFormat="1" ht="26.25" customHeight="1">
      <c r="A22" s="16"/>
      <c r="B22" s="19" t="s">
        <v>27</v>
      </c>
      <c r="C22" s="13" t="s">
        <v>423</v>
      </c>
      <c r="D22" s="43"/>
      <c r="E22" s="17"/>
      <c r="F22" s="7">
        <v>24000000</v>
      </c>
      <c r="G22" s="10"/>
      <c r="H22" s="61" t="s">
        <v>185</v>
      </c>
    </row>
    <row r="23" spans="1:8" s="18" customFormat="1" ht="26.25">
      <c r="A23" s="16"/>
      <c r="B23" s="19" t="s">
        <v>27</v>
      </c>
      <c r="C23" s="13" t="s">
        <v>423</v>
      </c>
      <c r="D23" s="17"/>
      <c r="E23" s="17"/>
      <c r="F23" s="7">
        <v>6000000</v>
      </c>
      <c r="G23" s="10"/>
      <c r="H23" s="61" t="s">
        <v>409</v>
      </c>
    </row>
    <row r="24" spans="1:8" s="18" customFormat="1" ht="15.75">
      <c r="A24" s="16"/>
      <c r="B24" s="15" t="s">
        <v>33</v>
      </c>
      <c r="C24" s="13"/>
      <c r="D24" s="17"/>
      <c r="E24" s="17"/>
      <c r="F24" s="10">
        <f>SUM(F22:F23)</f>
        <v>30000000</v>
      </c>
      <c r="G24" s="10"/>
      <c r="H24" s="12"/>
    </row>
    <row r="25" spans="1:8" s="18" customFormat="1" ht="15.75">
      <c r="A25" s="16"/>
      <c r="B25" s="15" t="s">
        <v>15</v>
      </c>
      <c r="C25" s="13" t="s">
        <v>141</v>
      </c>
      <c r="D25" s="17"/>
      <c r="E25" s="17"/>
      <c r="F25" s="10"/>
      <c r="G25" s="10">
        <v>63938000</v>
      </c>
      <c r="H25" s="61" t="s">
        <v>178</v>
      </c>
    </row>
    <row r="26" spans="1:8" s="18" customFormat="1" ht="15.75">
      <c r="A26" s="16"/>
      <c r="B26" s="19" t="s">
        <v>63</v>
      </c>
      <c r="C26" s="13" t="s">
        <v>141</v>
      </c>
      <c r="D26" s="13">
        <v>841112</v>
      </c>
      <c r="E26" s="17"/>
      <c r="F26" s="7">
        <v>3131000</v>
      </c>
      <c r="G26" s="10"/>
      <c r="H26" s="61" t="s">
        <v>186</v>
      </c>
    </row>
    <row r="27" spans="1:8" s="18" customFormat="1" ht="26.25">
      <c r="A27" s="16"/>
      <c r="B27" s="19" t="s">
        <v>63</v>
      </c>
      <c r="C27" s="13" t="s">
        <v>141</v>
      </c>
      <c r="D27" s="13">
        <v>841126</v>
      </c>
      <c r="E27" s="17"/>
      <c r="F27" s="7">
        <v>12358000</v>
      </c>
      <c r="G27" s="10"/>
      <c r="H27" s="61" t="s">
        <v>187</v>
      </c>
    </row>
    <row r="28" spans="1:8" s="18" customFormat="1" ht="15.75">
      <c r="A28" s="16"/>
      <c r="B28" s="15" t="s">
        <v>66</v>
      </c>
      <c r="C28" s="13"/>
      <c r="D28" s="17"/>
      <c r="E28" s="17"/>
      <c r="F28" s="10">
        <f>SUM(F26:F27)</f>
        <v>15489000</v>
      </c>
      <c r="G28" s="10"/>
      <c r="H28" s="61"/>
    </row>
    <row r="29" spans="1:8" s="18" customFormat="1" ht="26.25">
      <c r="A29" s="16"/>
      <c r="B29" s="19" t="s">
        <v>67</v>
      </c>
      <c r="C29" s="13" t="s">
        <v>141</v>
      </c>
      <c r="D29" s="13">
        <v>841112</v>
      </c>
      <c r="E29" s="17"/>
      <c r="F29" s="7">
        <v>814000</v>
      </c>
      <c r="G29" s="10"/>
      <c r="H29" s="61" t="s">
        <v>188</v>
      </c>
    </row>
    <row r="30" spans="1:8" s="18" customFormat="1" ht="26.25">
      <c r="A30" s="16"/>
      <c r="B30" s="19" t="s">
        <v>67</v>
      </c>
      <c r="C30" s="13" t="s">
        <v>141</v>
      </c>
      <c r="D30" s="13">
        <v>841112</v>
      </c>
      <c r="E30" s="17"/>
      <c r="F30" s="7">
        <v>31000</v>
      </c>
      <c r="G30" s="10"/>
      <c r="H30" s="61" t="s">
        <v>189</v>
      </c>
    </row>
    <row r="31" spans="1:8" s="18" customFormat="1" ht="26.25">
      <c r="A31" s="16"/>
      <c r="B31" s="19" t="s">
        <v>67</v>
      </c>
      <c r="C31" s="13" t="s">
        <v>141</v>
      </c>
      <c r="D31" s="13">
        <v>841126</v>
      </c>
      <c r="E31" s="17"/>
      <c r="F31" s="7">
        <v>3213000</v>
      </c>
      <c r="G31" s="10"/>
      <c r="H31" s="61" t="s">
        <v>190</v>
      </c>
    </row>
    <row r="32" spans="1:8" s="18" customFormat="1" ht="31.5" customHeight="1">
      <c r="A32" s="16"/>
      <c r="B32" s="19" t="s">
        <v>67</v>
      </c>
      <c r="C32" s="13" t="s">
        <v>141</v>
      </c>
      <c r="D32" s="13">
        <v>841126</v>
      </c>
      <c r="E32" s="17"/>
      <c r="F32" s="7">
        <v>124000</v>
      </c>
      <c r="G32" s="10"/>
      <c r="H32" s="61" t="s">
        <v>191</v>
      </c>
    </row>
    <row r="33" spans="1:8" s="18" customFormat="1" ht="31.5" customHeight="1">
      <c r="A33" s="16"/>
      <c r="B33" s="15" t="s">
        <v>192</v>
      </c>
      <c r="C33" s="13"/>
      <c r="D33" s="17"/>
      <c r="E33" s="17"/>
      <c r="F33" s="10">
        <f>SUM(F29:F32)</f>
        <v>4182000</v>
      </c>
      <c r="G33" s="10"/>
      <c r="H33" s="61"/>
    </row>
    <row r="34" spans="1:8" s="18" customFormat="1" ht="22.5" customHeight="1">
      <c r="A34" s="16"/>
      <c r="B34" s="19" t="s">
        <v>24</v>
      </c>
      <c r="C34" s="13" t="s">
        <v>141</v>
      </c>
      <c r="D34" s="17"/>
      <c r="E34" s="17"/>
      <c r="F34" s="7">
        <v>10617000</v>
      </c>
      <c r="G34" s="10"/>
      <c r="H34" s="61" t="s">
        <v>76</v>
      </c>
    </row>
    <row r="35" spans="1:8" s="18" customFormat="1" ht="21" customHeight="1">
      <c r="A35" s="16"/>
      <c r="B35" s="19" t="s">
        <v>24</v>
      </c>
      <c r="C35" s="13" t="s">
        <v>141</v>
      </c>
      <c r="D35" s="17"/>
      <c r="E35" s="17"/>
      <c r="F35" s="7">
        <v>6554000</v>
      </c>
      <c r="G35" s="10"/>
      <c r="H35" s="61" t="s">
        <v>193</v>
      </c>
    </row>
    <row r="36" spans="1:8" s="18" customFormat="1" ht="30" customHeight="1">
      <c r="A36" s="16"/>
      <c r="B36" s="19" t="s">
        <v>24</v>
      </c>
      <c r="C36" s="13" t="s">
        <v>141</v>
      </c>
      <c r="D36" s="17"/>
      <c r="E36" s="17"/>
      <c r="F36" s="7">
        <v>12333000</v>
      </c>
      <c r="G36" s="10"/>
      <c r="H36" s="61" t="s">
        <v>194</v>
      </c>
    </row>
    <row r="37" spans="1:8" s="18" customFormat="1" ht="31.5" customHeight="1">
      <c r="A37" s="16"/>
      <c r="B37" s="19" t="s">
        <v>24</v>
      </c>
      <c r="C37" s="13" t="s">
        <v>141</v>
      </c>
      <c r="D37" s="17"/>
      <c r="E37" s="17"/>
      <c r="F37" s="7">
        <v>4878000</v>
      </c>
      <c r="G37" s="10"/>
      <c r="H37" s="61" t="s">
        <v>195</v>
      </c>
    </row>
    <row r="38" spans="1:8" s="18" customFormat="1" ht="22.5" customHeight="1">
      <c r="A38" s="16"/>
      <c r="B38" s="19" t="s">
        <v>24</v>
      </c>
      <c r="C38" s="13" t="s">
        <v>141</v>
      </c>
      <c r="D38" s="17"/>
      <c r="E38" s="17"/>
      <c r="F38" s="7">
        <v>7560000</v>
      </c>
      <c r="G38" s="10"/>
      <c r="H38" s="61" t="s">
        <v>75</v>
      </c>
    </row>
    <row r="39" spans="1:8" s="18" customFormat="1" ht="31.5" customHeight="1">
      <c r="A39" s="16"/>
      <c r="B39" s="19" t="s">
        <v>24</v>
      </c>
      <c r="C39" s="13" t="s">
        <v>141</v>
      </c>
      <c r="D39" s="17"/>
      <c r="E39" s="17"/>
      <c r="F39" s="7">
        <v>2325000</v>
      </c>
      <c r="G39" s="10"/>
      <c r="H39" s="61" t="s">
        <v>196</v>
      </c>
    </row>
    <row r="40" spans="1:8" s="18" customFormat="1" ht="31.5" customHeight="1">
      <c r="A40" s="16"/>
      <c r="B40" s="15" t="s">
        <v>197</v>
      </c>
      <c r="C40" s="13"/>
      <c r="D40" s="17"/>
      <c r="E40" s="17"/>
      <c r="F40" s="10">
        <f>SUM(F34:F39)</f>
        <v>44267000</v>
      </c>
      <c r="G40" s="10"/>
      <c r="H40" s="61"/>
    </row>
    <row r="41" spans="1:8" s="18" customFormat="1" ht="27.75" customHeight="1">
      <c r="A41" s="16"/>
      <c r="B41" s="57" t="s">
        <v>165</v>
      </c>
      <c r="C41" s="13" t="s">
        <v>198</v>
      </c>
      <c r="D41" s="17"/>
      <c r="E41" s="17"/>
      <c r="F41" s="10"/>
      <c r="G41" s="10">
        <v>32000000</v>
      </c>
      <c r="H41" s="61" t="s">
        <v>73</v>
      </c>
    </row>
    <row r="42" spans="1:8" s="18" customFormat="1" ht="31.5" customHeight="1">
      <c r="A42" s="16"/>
      <c r="B42" s="15" t="s">
        <v>15</v>
      </c>
      <c r="C42" s="13" t="s">
        <v>198</v>
      </c>
      <c r="D42" s="17"/>
      <c r="E42" s="17"/>
      <c r="F42" s="10">
        <v>32000000</v>
      </c>
      <c r="G42" s="10"/>
      <c r="H42" s="12" t="s">
        <v>32</v>
      </c>
    </row>
    <row r="43" spans="1:8" s="18" customFormat="1" ht="31.5" customHeight="1">
      <c r="A43" s="16"/>
      <c r="B43" s="19" t="s">
        <v>27</v>
      </c>
      <c r="C43" s="13" t="s">
        <v>198</v>
      </c>
      <c r="D43" s="17"/>
      <c r="E43" s="17"/>
      <c r="F43" s="10"/>
      <c r="G43" s="7">
        <v>59322000</v>
      </c>
      <c r="H43" s="61" t="s">
        <v>199</v>
      </c>
    </row>
    <row r="44" spans="1:8" s="18" customFormat="1" ht="31.5" customHeight="1">
      <c r="A44" s="16"/>
      <c r="B44" s="19" t="s">
        <v>27</v>
      </c>
      <c r="C44" s="13" t="s">
        <v>198</v>
      </c>
      <c r="D44" s="17"/>
      <c r="E44" s="17"/>
      <c r="F44" s="10"/>
      <c r="G44" s="7">
        <v>14830000</v>
      </c>
      <c r="H44" s="61" t="s">
        <v>200</v>
      </c>
    </row>
    <row r="45" spans="1:8" s="18" customFormat="1" ht="24.75" customHeight="1">
      <c r="A45" s="16"/>
      <c r="B45" s="15" t="s">
        <v>33</v>
      </c>
      <c r="C45" s="13"/>
      <c r="D45" s="17"/>
      <c r="E45" s="17"/>
      <c r="F45" s="10"/>
      <c r="G45" s="10">
        <f>SUM(G43:G44)</f>
        <v>74152000</v>
      </c>
      <c r="H45" s="61"/>
    </row>
    <row r="46" spans="1:8" s="18" customFormat="1" ht="24" customHeight="1">
      <c r="A46" s="16"/>
      <c r="B46" s="15" t="s">
        <v>15</v>
      </c>
      <c r="C46" s="13" t="s">
        <v>198</v>
      </c>
      <c r="D46" s="17"/>
      <c r="E46" s="17"/>
      <c r="F46" s="10">
        <v>74152000</v>
      </c>
      <c r="G46" s="10"/>
      <c r="H46" s="12" t="s">
        <v>32</v>
      </c>
    </row>
    <row r="47" spans="1:8" s="18" customFormat="1" ht="21.75" customHeight="1">
      <c r="A47" s="16"/>
      <c r="B47" s="15" t="s">
        <v>15</v>
      </c>
      <c r="C47" s="13" t="s">
        <v>201</v>
      </c>
      <c r="D47" s="17"/>
      <c r="E47" s="17"/>
      <c r="F47" s="10"/>
      <c r="G47" s="10">
        <v>2050000</v>
      </c>
      <c r="H47" s="12" t="s">
        <v>32</v>
      </c>
    </row>
    <row r="48" spans="1:8" s="18" customFormat="1" ht="27.75" customHeight="1">
      <c r="A48" s="16"/>
      <c r="B48" s="15" t="s">
        <v>23</v>
      </c>
      <c r="C48" s="13" t="s">
        <v>201</v>
      </c>
      <c r="D48" s="81" t="s">
        <v>202</v>
      </c>
      <c r="E48" s="17"/>
      <c r="F48" s="10">
        <v>350000</v>
      </c>
      <c r="G48" s="10"/>
      <c r="H48" s="61" t="s">
        <v>424</v>
      </c>
    </row>
    <row r="49" spans="1:8" s="18" customFormat="1" ht="40.5" customHeight="1">
      <c r="A49" s="16"/>
      <c r="B49" s="19" t="s">
        <v>27</v>
      </c>
      <c r="C49" s="13" t="s">
        <v>201</v>
      </c>
      <c r="D49" s="17"/>
      <c r="E49" s="17"/>
      <c r="F49" s="7">
        <v>1360000</v>
      </c>
      <c r="G49" s="10"/>
      <c r="H49" s="61" t="s">
        <v>410</v>
      </c>
    </row>
    <row r="50" spans="1:8" s="18" customFormat="1" ht="40.5" customHeight="1">
      <c r="A50" s="16"/>
      <c r="B50" s="19" t="s">
        <v>27</v>
      </c>
      <c r="C50" s="13" t="s">
        <v>201</v>
      </c>
      <c r="D50" s="17"/>
      <c r="E50" s="17"/>
      <c r="F50" s="7">
        <v>340000</v>
      </c>
      <c r="G50" s="10"/>
      <c r="H50" s="61" t="s">
        <v>411</v>
      </c>
    </row>
    <row r="51" spans="1:8" s="18" customFormat="1" ht="24" customHeight="1">
      <c r="A51" s="16"/>
      <c r="B51" s="15" t="s">
        <v>33</v>
      </c>
      <c r="C51" s="13"/>
      <c r="D51" s="17"/>
      <c r="E51" s="17"/>
      <c r="F51" s="10">
        <f>SUM(F49:F50)</f>
        <v>1700000</v>
      </c>
      <c r="G51" s="10"/>
      <c r="H51" s="61"/>
    </row>
    <row r="52" spans="1:8" s="18" customFormat="1" ht="19.5" customHeight="1">
      <c r="A52" s="16"/>
      <c r="B52" s="15" t="s">
        <v>15</v>
      </c>
      <c r="C52" s="13" t="s">
        <v>201</v>
      </c>
      <c r="D52" s="17"/>
      <c r="E52" s="17"/>
      <c r="F52" s="10"/>
      <c r="G52" s="10">
        <v>300000</v>
      </c>
      <c r="H52" s="61" t="s">
        <v>412</v>
      </c>
    </row>
    <row r="53" spans="1:8" s="18" customFormat="1" ht="18.75" customHeight="1">
      <c r="A53" s="16"/>
      <c r="B53" s="15" t="s">
        <v>63</v>
      </c>
      <c r="C53" s="13" t="s">
        <v>201</v>
      </c>
      <c r="D53" s="17"/>
      <c r="E53" s="17"/>
      <c r="F53" s="10">
        <v>236000</v>
      </c>
      <c r="G53" s="10"/>
      <c r="H53" s="61" t="s">
        <v>203</v>
      </c>
    </row>
    <row r="54" spans="1:8" s="18" customFormat="1" ht="21" customHeight="1">
      <c r="A54" s="16"/>
      <c r="B54" s="15" t="s">
        <v>204</v>
      </c>
      <c r="C54" s="13" t="s">
        <v>201</v>
      </c>
      <c r="D54" s="17"/>
      <c r="E54" s="17"/>
      <c r="F54" s="10">
        <v>64000</v>
      </c>
      <c r="G54" s="10"/>
      <c r="H54" s="61" t="s">
        <v>205</v>
      </c>
    </row>
    <row r="55" spans="1:8" s="18" customFormat="1" ht="20.25" customHeight="1">
      <c r="A55" s="16"/>
      <c r="B55" s="15" t="s">
        <v>14</v>
      </c>
      <c r="C55" s="13"/>
      <c r="D55" s="17"/>
      <c r="E55" s="17"/>
      <c r="F55" s="10">
        <f>SUM(F14+F15+F17+F18+F20+F24+F28+F33+F40+F42+F46+F48+F51+F53+F54)</f>
        <v>205832000</v>
      </c>
      <c r="G55" s="10">
        <f>SUM(G8+G16+G19+G21+G25+G41+G45+G47+G52)</f>
        <v>205832000</v>
      </c>
      <c r="H55" s="12"/>
    </row>
    <row r="56" spans="1:8" s="20" customFormat="1" ht="18.75" customHeight="1">
      <c r="A56" s="22"/>
      <c r="B56" s="14" t="s">
        <v>20</v>
      </c>
      <c r="C56" s="14"/>
      <c r="D56" s="14"/>
      <c r="E56" s="14"/>
      <c r="F56" s="195">
        <f>F55-G55</f>
        <v>0</v>
      </c>
      <c r="G56" s="195"/>
      <c r="H56" s="23"/>
    </row>
    <row r="57" spans="6:7" s="20" customFormat="1" ht="15">
      <c r="F57" s="21"/>
      <c r="G57" s="21"/>
    </row>
    <row r="58" spans="6:7" s="20" customFormat="1" ht="15">
      <c r="F58" s="21"/>
      <c r="G58" s="21"/>
    </row>
    <row r="59" spans="6:7" s="20" customFormat="1" ht="15">
      <c r="F59" s="21"/>
      <c r="G59" s="21"/>
    </row>
    <row r="60" spans="5:7" s="20" customFormat="1" ht="15">
      <c r="E60" s="21"/>
      <c r="F60" s="21"/>
      <c r="G60" s="21"/>
    </row>
    <row r="61" spans="6:7" s="20" customFormat="1" ht="15">
      <c r="F61" s="21"/>
      <c r="G61" s="21"/>
    </row>
    <row r="62" spans="6:7" s="20" customFormat="1" ht="15">
      <c r="F62" s="21"/>
      <c r="G62" s="21"/>
    </row>
    <row r="63" spans="6:7" s="20" customFormat="1" ht="15">
      <c r="F63" s="21"/>
      <c r="G63" s="21"/>
    </row>
    <row r="64" spans="6:7" s="20" customFormat="1" ht="15">
      <c r="F64" s="21"/>
      <c r="G64" s="21"/>
    </row>
    <row r="65" spans="6:7" s="20" customFormat="1" ht="15">
      <c r="F65" s="21"/>
      <c r="G65" s="21"/>
    </row>
    <row r="66" spans="6:7" s="20" customFormat="1" ht="15">
      <c r="F66" s="21"/>
      <c r="G66" s="21"/>
    </row>
    <row r="67" spans="6:7" s="20" customFormat="1" ht="15">
      <c r="F67" s="21"/>
      <c r="G67" s="21"/>
    </row>
    <row r="68" spans="6:7" s="20" customFormat="1" ht="15">
      <c r="F68" s="21"/>
      <c r="G68" s="21"/>
    </row>
    <row r="69" spans="6:7" s="20" customFormat="1" ht="15">
      <c r="F69" s="21"/>
      <c r="G69" s="21"/>
    </row>
    <row r="70" spans="6:7" s="20" customFormat="1" ht="15">
      <c r="F70" s="21"/>
      <c r="G70" s="21"/>
    </row>
    <row r="71" spans="6:7" s="20" customFormat="1" ht="15">
      <c r="F71" s="21"/>
      <c r="G71" s="21"/>
    </row>
    <row r="72" spans="6:7" s="20" customFormat="1" ht="15">
      <c r="F72" s="21"/>
      <c r="G72" s="21"/>
    </row>
    <row r="73" spans="6:7" s="20" customFormat="1" ht="15">
      <c r="F73" s="21"/>
      <c r="G73" s="21"/>
    </row>
    <row r="74" spans="6:7" s="20" customFormat="1" ht="15">
      <c r="F74" s="21"/>
      <c r="G74" s="21"/>
    </row>
    <row r="75" spans="6:7" s="20" customFormat="1" ht="15">
      <c r="F75" s="21"/>
      <c r="G75" s="21"/>
    </row>
    <row r="76" spans="6:7" s="20" customFormat="1" ht="15">
      <c r="F76" s="21"/>
      <c r="G76" s="21"/>
    </row>
    <row r="77" spans="6:7" s="20" customFormat="1" ht="15">
      <c r="F77" s="21"/>
      <c r="G77" s="21"/>
    </row>
    <row r="78" spans="6:7" s="20" customFormat="1" ht="15">
      <c r="F78" s="21"/>
      <c r="G78" s="21"/>
    </row>
    <row r="79" spans="6:7" s="20" customFormat="1" ht="15">
      <c r="F79" s="21"/>
      <c r="G79" s="21"/>
    </row>
    <row r="80" spans="6:7" s="20" customFormat="1" ht="15">
      <c r="F80" s="21"/>
      <c r="G80" s="21"/>
    </row>
    <row r="81" spans="6:7" s="20" customFormat="1" ht="15">
      <c r="F81" s="21"/>
      <c r="G81" s="21"/>
    </row>
    <row r="82" spans="6:7" s="20" customFormat="1" ht="15">
      <c r="F82" s="21"/>
      <c r="G82" s="21"/>
    </row>
    <row r="83" spans="6:7" s="20" customFormat="1" ht="15">
      <c r="F83" s="21"/>
      <c r="G83" s="21"/>
    </row>
    <row r="84" spans="6:7" s="20" customFormat="1" ht="15">
      <c r="F84" s="21"/>
      <c r="G84" s="21"/>
    </row>
    <row r="85" spans="6:7" s="20" customFormat="1" ht="15">
      <c r="F85" s="21"/>
      <c r="G85" s="21"/>
    </row>
    <row r="86" spans="6:7" s="20" customFormat="1" ht="15">
      <c r="F86" s="21"/>
      <c r="G86" s="21"/>
    </row>
    <row r="87" spans="6:7" s="20" customFormat="1" ht="15">
      <c r="F87" s="21"/>
      <c r="G87" s="21"/>
    </row>
    <row r="88" s="20" customFormat="1" ht="15">
      <c r="G88" s="21"/>
    </row>
    <row r="89" s="20" customFormat="1" ht="15">
      <c r="G89" s="21"/>
    </row>
    <row r="90" s="20" customFormat="1" ht="15">
      <c r="G90" s="21"/>
    </row>
    <row r="91" s="20" customFormat="1" ht="15">
      <c r="G91" s="21"/>
    </row>
    <row r="92" s="20" customFormat="1" ht="15">
      <c r="G92" s="21"/>
    </row>
    <row r="93" s="20" customFormat="1" ht="15">
      <c r="G93" s="21"/>
    </row>
    <row r="94" s="20" customFormat="1" ht="15">
      <c r="G94" s="21"/>
    </row>
    <row r="95" s="20" customFormat="1" ht="15">
      <c r="G95" s="21"/>
    </row>
    <row r="96" s="20" customFormat="1" ht="15">
      <c r="G96" s="21"/>
    </row>
    <row r="97" s="20" customFormat="1" ht="15">
      <c r="G97" s="21"/>
    </row>
    <row r="98" s="20" customFormat="1" ht="15">
      <c r="G98" s="21"/>
    </row>
    <row r="99" s="20" customFormat="1" ht="15">
      <c r="G99" s="21"/>
    </row>
    <row r="100" s="20" customFormat="1" ht="15">
      <c r="G100" s="21"/>
    </row>
    <row r="101" s="20" customFormat="1" ht="15">
      <c r="G101" s="21"/>
    </row>
    <row r="102" s="20" customFormat="1" ht="15">
      <c r="G102" s="21"/>
    </row>
    <row r="103" s="20" customFormat="1" ht="15">
      <c r="G103" s="21"/>
    </row>
    <row r="104" s="20" customFormat="1" ht="15">
      <c r="G104" s="21"/>
    </row>
    <row r="105" s="20" customFormat="1" ht="15">
      <c r="G105" s="21"/>
    </row>
    <row r="106" s="20" customFormat="1" ht="15">
      <c r="G106" s="21"/>
    </row>
    <row r="107" s="20" customFormat="1" ht="15">
      <c r="G107" s="21"/>
    </row>
    <row r="108" s="20" customFormat="1" ht="15">
      <c r="G108" s="21"/>
    </row>
    <row r="109" s="20" customFormat="1" ht="15">
      <c r="G109" s="21"/>
    </row>
    <row r="110" s="20" customFormat="1" ht="15">
      <c r="G110" s="21"/>
    </row>
    <row r="111" s="20" customFormat="1" ht="15">
      <c r="G111" s="21"/>
    </row>
    <row r="112" s="20" customFormat="1" ht="15">
      <c r="G112" s="21"/>
    </row>
    <row r="113" s="20" customFormat="1" ht="15">
      <c r="G113" s="21"/>
    </row>
    <row r="114" s="20" customFormat="1" ht="15">
      <c r="G114" s="21"/>
    </row>
    <row r="115" s="20" customFormat="1" ht="15">
      <c r="G115" s="21"/>
    </row>
    <row r="116" s="20" customFormat="1" ht="15">
      <c r="G116" s="21"/>
    </row>
    <row r="117" s="20" customFormat="1" ht="15">
      <c r="G117" s="21"/>
    </row>
    <row r="118" s="20" customFormat="1" ht="15">
      <c r="G118" s="21"/>
    </row>
    <row r="119" s="20" customFormat="1" ht="15">
      <c r="G119" s="21"/>
    </row>
    <row r="120" s="20" customFormat="1" ht="15">
      <c r="G120" s="21"/>
    </row>
    <row r="121" s="20" customFormat="1" ht="15">
      <c r="G121" s="21"/>
    </row>
    <row r="122" s="20" customFormat="1" ht="15">
      <c r="G122" s="21"/>
    </row>
    <row r="123" s="20" customFormat="1" ht="15">
      <c r="G123" s="21"/>
    </row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</sheetData>
  <mergeCells count="7">
    <mergeCell ref="F6:G6"/>
    <mergeCell ref="F56:G56"/>
    <mergeCell ref="A3:H3"/>
    <mergeCell ref="A1:B1"/>
    <mergeCell ref="F1:H1"/>
    <mergeCell ref="A2:B2"/>
    <mergeCell ref="A4:H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H103"/>
  <sheetViews>
    <sheetView workbookViewId="0" topLeftCell="A13">
      <selection activeCell="G20" sqref="G20"/>
    </sheetView>
  </sheetViews>
  <sheetFormatPr defaultColWidth="9.00390625" defaultRowHeight="15.75"/>
  <cols>
    <col min="1" max="1" width="10.50390625" style="0" bestFit="1" customWidth="1"/>
    <col min="2" max="2" width="29.00390625" style="0" customWidth="1"/>
    <col min="3" max="3" width="19.875" style="0" customWidth="1"/>
    <col min="4" max="5" width="8.00390625" style="0" customWidth="1"/>
    <col min="6" max="7" width="11.125" style="0" bestFit="1" customWidth="1"/>
    <col min="8" max="8" width="28.375" style="0" customWidth="1"/>
  </cols>
  <sheetData>
    <row r="1" spans="1:8" ht="15.75">
      <c r="A1" s="196" t="s">
        <v>0</v>
      </c>
      <c r="B1" s="196"/>
      <c r="F1" s="197" t="s">
        <v>206</v>
      </c>
      <c r="G1" s="197"/>
      <c r="H1" s="197"/>
    </row>
    <row r="2" spans="1:2" ht="12" customHeight="1">
      <c r="A2" s="196" t="s">
        <v>1</v>
      </c>
      <c r="B2" s="196"/>
    </row>
    <row r="3" spans="1:8" ht="15.75">
      <c r="A3" s="193" t="s">
        <v>25</v>
      </c>
      <c r="B3" s="193"/>
      <c r="C3" s="193"/>
      <c r="D3" s="193"/>
      <c r="E3" s="193"/>
      <c r="F3" s="193"/>
      <c r="G3" s="193"/>
      <c r="H3" s="193"/>
    </row>
    <row r="4" spans="1:8" ht="15.75">
      <c r="A4" s="193" t="s">
        <v>18</v>
      </c>
      <c r="B4" s="193"/>
      <c r="C4" s="193"/>
      <c r="D4" s="193"/>
      <c r="E4" s="193"/>
      <c r="F4" s="193"/>
      <c r="G4" s="193"/>
      <c r="H4" s="193"/>
    </row>
    <row r="5" ht="9" customHeight="1"/>
    <row r="6" spans="1:8" ht="15.75">
      <c r="A6" s="3" t="s">
        <v>12</v>
      </c>
      <c r="B6" s="3" t="s">
        <v>4</v>
      </c>
      <c r="C6" s="3" t="s">
        <v>5</v>
      </c>
      <c r="D6" s="28" t="s">
        <v>6</v>
      </c>
      <c r="E6" s="5" t="s">
        <v>40</v>
      </c>
      <c r="F6" s="193" t="s">
        <v>8</v>
      </c>
      <c r="G6" s="193"/>
      <c r="H6" s="3" t="s">
        <v>11</v>
      </c>
    </row>
    <row r="7" spans="1:8" ht="13.5" customHeight="1">
      <c r="A7" s="2"/>
      <c r="B7" s="18"/>
      <c r="C7" s="18"/>
      <c r="D7" s="18"/>
      <c r="E7" s="18"/>
      <c r="F7" s="4" t="s">
        <v>9</v>
      </c>
      <c r="G7" s="4" t="s">
        <v>10</v>
      </c>
      <c r="H7" s="18"/>
    </row>
    <row r="8" spans="1:8" s="2" customFormat="1" ht="18" customHeight="1">
      <c r="A8" s="29">
        <v>40358</v>
      </c>
      <c r="B8" s="15" t="s">
        <v>25</v>
      </c>
      <c r="C8" s="19" t="s">
        <v>207</v>
      </c>
      <c r="D8" s="17"/>
      <c r="E8" s="17"/>
      <c r="F8" s="7"/>
      <c r="G8" s="10">
        <v>518000</v>
      </c>
      <c r="H8" s="56" t="s">
        <v>208</v>
      </c>
    </row>
    <row r="9" spans="1:8" s="2" customFormat="1" ht="15.75">
      <c r="A9" s="29"/>
      <c r="B9" s="19" t="s">
        <v>27</v>
      </c>
      <c r="C9" s="19" t="s">
        <v>207</v>
      </c>
      <c r="D9" s="17"/>
      <c r="E9" s="17"/>
      <c r="F9" s="7">
        <v>200000</v>
      </c>
      <c r="G9" s="7"/>
      <c r="H9" s="56" t="s">
        <v>209</v>
      </c>
    </row>
    <row r="10" spans="1:8" s="2" customFormat="1" ht="26.25">
      <c r="A10" s="29"/>
      <c r="B10" s="19" t="s">
        <v>27</v>
      </c>
      <c r="C10" s="19" t="s">
        <v>207</v>
      </c>
      <c r="D10" s="17"/>
      <c r="E10" s="17"/>
      <c r="F10" s="7">
        <v>225000</v>
      </c>
      <c r="G10" s="7"/>
      <c r="H10" s="56" t="s">
        <v>210</v>
      </c>
    </row>
    <row r="11" spans="1:8" s="2" customFormat="1" ht="26.25">
      <c r="A11" s="29"/>
      <c r="B11" s="19" t="s">
        <v>27</v>
      </c>
      <c r="C11" s="19" t="s">
        <v>207</v>
      </c>
      <c r="D11" s="17"/>
      <c r="E11" s="17"/>
      <c r="F11" s="7">
        <v>56000</v>
      </c>
      <c r="G11" s="7"/>
      <c r="H11" s="56" t="s">
        <v>211</v>
      </c>
    </row>
    <row r="12" spans="1:8" s="2" customFormat="1" ht="15.75">
      <c r="A12" s="29"/>
      <c r="B12" s="19" t="s">
        <v>27</v>
      </c>
      <c r="C12" s="19" t="s">
        <v>207</v>
      </c>
      <c r="D12" s="17"/>
      <c r="E12" s="17"/>
      <c r="F12" s="7">
        <v>30000</v>
      </c>
      <c r="G12" s="7"/>
      <c r="H12" s="56" t="s">
        <v>212</v>
      </c>
    </row>
    <row r="13" spans="1:8" s="2" customFormat="1" ht="15.75">
      <c r="A13" s="29"/>
      <c r="B13" s="19" t="s">
        <v>27</v>
      </c>
      <c r="C13" s="19" t="s">
        <v>207</v>
      </c>
      <c r="D13" s="17"/>
      <c r="E13" s="17"/>
      <c r="F13" s="7">
        <v>7000</v>
      </c>
      <c r="G13" s="7"/>
      <c r="H13" s="56" t="s">
        <v>213</v>
      </c>
    </row>
    <row r="14" spans="1:8" s="2" customFormat="1" ht="15.75">
      <c r="A14" s="29"/>
      <c r="B14" s="15" t="s">
        <v>88</v>
      </c>
      <c r="C14" s="19"/>
      <c r="D14" s="17"/>
      <c r="E14" s="17"/>
      <c r="F14" s="10">
        <f>SUM(F8:F13)</f>
        <v>518000</v>
      </c>
      <c r="G14" s="10"/>
      <c r="H14" s="56"/>
    </row>
    <row r="15" spans="1:8" s="2" customFormat="1" ht="15.75">
      <c r="A15" s="29"/>
      <c r="B15" s="15" t="s">
        <v>25</v>
      </c>
      <c r="C15" s="19" t="s">
        <v>214</v>
      </c>
      <c r="D15" s="17"/>
      <c r="E15" s="17"/>
      <c r="F15" s="10"/>
      <c r="G15" s="10">
        <v>1875000</v>
      </c>
      <c r="H15" s="56" t="s">
        <v>37</v>
      </c>
    </row>
    <row r="16" spans="1:8" s="2" customFormat="1" ht="15.75">
      <c r="A16" s="29"/>
      <c r="B16" s="19" t="s">
        <v>27</v>
      </c>
      <c r="C16" s="19" t="s">
        <v>214</v>
      </c>
      <c r="D16" s="17"/>
      <c r="E16" s="17"/>
      <c r="F16" s="7">
        <v>1500000</v>
      </c>
      <c r="G16" s="7"/>
      <c r="H16" s="56" t="s">
        <v>223</v>
      </c>
    </row>
    <row r="17" spans="1:8" s="2" customFormat="1" ht="26.25">
      <c r="A17" s="29"/>
      <c r="B17" s="19" t="s">
        <v>27</v>
      </c>
      <c r="C17" s="19" t="s">
        <v>214</v>
      </c>
      <c r="D17" s="17"/>
      <c r="E17" s="17"/>
      <c r="F17" s="7">
        <v>375000</v>
      </c>
      <c r="G17" s="7"/>
      <c r="H17" s="56" t="s">
        <v>215</v>
      </c>
    </row>
    <row r="18" spans="1:8" s="2" customFormat="1" ht="15.75">
      <c r="A18" s="29"/>
      <c r="B18" s="15" t="s">
        <v>88</v>
      </c>
      <c r="C18" s="19"/>
      <c r="D18" s="17"/>
      <c r="E18" s="17"/>
      <c r="F18" s="10">
        <f>SUM(F16:F17)</f>
        <v>1875000</v>
      </c>
      <c r="G18" s="10"/>
      <c r="H18" s="56"/>
    </row>
    <row r="19" spans="1:8" s="2" customFormat="1" ht="15.75">
      <c r="A19" s="29"/>
      <c r="B19" s="15" t="s">
        <v>25</v>
      </c>
      <c r="C19" s="19" t="s">
        <v>138</v>
      </c>
      <c r="D19" s="17"/>
      <c r="E19" s="17"/>
      <c r="F19" s="7"/>
      <c r="G19" s="10">
        <v>3574000</v>
      </c>
      <c r="H19" s="56" t="s">
        <v>37</v>
      </c>
    </row>
    <row r="20" spans="1:8" s="2" customFormat="1" ht="15.75">
      <c r="A20" s="29"/>
      <c r="B20" s="15" t="s">
        <v>24</v>
      </c>
      <c r="C20" s="19" t="s">
        <v>138</v>
      </c>
      <c r="D20" s="17"/>
      <c r="E20" s="17"/>
      <c r="F20" s="10">
        <v>3574000</v>
      </c>
      <c r="G20" s="7"/>
      <c r="H20" s="56" t="s">
        <v>427</v>
      </c>
    </row>
    <row r="21" spans="1:8" s="2" customFormat="1" ht="15.75">
      <c r="A21" s="29"/>
      <c r="B21" s="15" t="s">
        <v>25</v>
      </c>
      <c r="C21" s="19" t="s">
        <v>216</v>
      </c>
      <c r="D21" s="17"/>
      <c r="E21" s="17"/>
      <c r="F21" s="7"/>
      <c r="G21" s="10">
        <v>2600000</v>
      </c>
      <c r="H21" s="56" t="s">
        <v>37</v>
      </c>
    </row>
    <row r="22" spans="1:8" s="2" customFormat="1" ht="15.75">
      <c r="A22" s="29"/>
      <c r="B22" s="19" t="s">
        <v>27</v>
      </c>
      <c r="C22" s="19" t="s">
        <v>216</v>
      </c>
      <c r="D22" s="17"/>
      <c r="E22" s="17"/>
      <c r="F22" s="7">
        <v>2500000</v>
      </c>
      <c r="G22" s="10"/>
      <c r="H22" s="56" t="s">
        <v>217</v>
      </c>
    </row>
    <row r="23" spans="1:8" s="2" customFormat="1" ht="15.75">
      <c r="A23" s="29"/>
      <c r="B23" s="19" t="s">
        <v>27</v>
      </c>
      <c r="C23" s="19" t="s">
        <v>216</v>
      </c>
      <c r="D23" s="17"/>
      <c r="E23" s="17"/>
      <c r="F23" s="7">
        <v>80000</v>
      </c>
      <c r="G23" s="10"/>
      <c r="H23" s="56" t="s">
        <v>218</v>
      </c>
    </row>
    <row r="24" spans="1:8" s="2" customFormat="1" ht="19.5" customHeight="1">
      <c r="A24" s="29"/>
      <c r="B24" s="19" t="s">
        <v>27</v>
      </c>
      <c r="C24" s="19" t="s">
        <v>216</v>
      </c>
      <c r="D24" s="17"/>
      <c r="E24" s="17"/>
      <c r="F24" s="7">
        <v>20000</v>
      </c>
      <c r="G24" s="10"/>
      <c r="H24" s="56" t="s">
        <v>219</v>
      </c>
    </row>
    <row r="25" spans="1:8" s="2" customFormat="1" ht="15.75">
      <c r="A25" s="29"/>
      <c r="B25" s="15" t="s">
        <v>88</v>
      </c>
      <c r="C25" s="19"/>
      <c r="D25" s="17"/>
      <c r="E25" s="17"/>
      <c r="F25" s="10">
        <f>SUM(F21:F24)</f>
        <v>2600000</v>
      </c>
      <c r="G25" s="10"/>
      <c r="H25" s="41"/>
    </row>
    <row r="26" spans="1:8" s="2" customFormat="1" ht="15.75">
      <c r="A26" s="29"/>
      <c r="B26" s="26" t="s">
        <v>25</v>
      </c>
      <c r="C26" s="19" t="s">
        <v>220</v>
      </c>
      <c r="D26" s="17"/>
      <c r="E26" s="17"/>
      <c r="F26" s="10"/>
      <c r="G26" s="10">
        <v>11500000</v>
      </c>
      <c r="H26" s="56" t="s">
        <v>37</v>
      </c>
    </row>
    <row r="27" spans="1:8" s="2" customFormat="1" ht="15.75">
      <c r="A27" s="29"/>
      <c r="B27" s="25" t="s">
        <v>27</v>
      </c>
      <c r="C27" s="19" t="s">
        <v>220</v>
      </c>
      <c r="D27" s="17"/>
      <c r="E27" s="17"/>
      <c r="F27" s="7">
        <v>9200000</v>
      </c>
      <c r="G27" s="7"/>
      <c r="H27" s="56" t="s">
        <v>221</v>
      </c>
    </row>
    <row r="28" spans="1:8" s="2" customFormat="1" ht="15.75">
      <c r="A28" s="29"/>
      <c r="B28" s="25" t="s">
        <v>27</v>
      </c>
      <c r="C28" s="19" t="s">
        <v>220</v>
      </c>
      <c r="D28" s="17"/>
      <c r="E28" s="17"/>
      <c r="F28" s="7">
        <v>2300000</v>
      </c>
      <c r="G28" s="7"/>
      <c r="H28" s="56" t="s">
        <v>222</v>
      </c>
    </row>
    <row r="29" spans="1:8" s="2" customFormat="1" ht="15.75">
      <c r="A29" s="29"/>
      <c r="B29" s="26" t="s">
        <v>88</v>
      </c>
      <c r="C29" s="19"/>
      <c r="D29" s="17"/>
      <c r="E29" s="17"/>
      <c r="F29" s="10">
        <f>SUM(F27:F28)</f>
        <v>11500000</v>
      </c>
      <c r="G29" s="10"/>
      <c r="H29" s="56"/>
    </row>
    <row r="30" spans="1:8" s="2" customFormat="1" ht="15.75">
      <c r="A30" s="29"/>
      <c r="B30" s="26" t="s">
        <v>25</v>
      </c>
      <c r="C30" s="19" t="s">
        <v>224</v>
      </c>
      <c r="D30" s="17"/>
      <c r="E30" s="17"/>
      <c r="F30" s="10"/>
      <c r="G30" s="10">
        <v>3366000</v>
      </c>
      <c r="H30" s="56" t="s">
        <v>37</v>
      </c>
    </row>
    <row r="31" spans="1:8" s="2" customFormat="1" ht="26.25">
      <c r="A31" s="29"/>
      <c r="B31" s="26" t="s">
        <v>24</v>
      </c>
      <c r="C31" s="19" t="s">
        <v>224</v>
      </c>
      <c r="D31" s="17"/>
      <c r="E31" s="17"/>
      <c r="F31" s="10">
        <v>3366000</v>
      </c>
      <c r="G31" s="7"/>
      <c r="H31" s="56" t="s">
        <v>426</v>
      </c>
    </row>
    <row r="32" spans="1:8" s="2" customFormat="1" ht="15.75">
      <c r="A32" s="29"/>
      <c r="B32" s="26" t="s">
        <v>25</v>
      </c>
      <c r="C32" s="19" t="s">
        <v>225</v>
      </c>
      <c r="D32" s="17"/>
      <c r="E32" s="17"/>
      <c r="F32" s="7"/>
      <c r="G32" s="10">
        <v>2375000</v>
      </c>
      <c r="H32" s="56" t="s">
        <v>37</v>
      </c>
    </row>
    <row r="33" spans="1:8" s="2" customFormat="1" ht="15.75">
      <c r="A33" s="29"/>
      <c r="B33" s="25" t="s">
        <v>27</v>
      </c>
      <c r="C33" s="19" t="s">
        <v>225</v>
      </c>
      <c r="D33" s="17"/>
      <c r="E33" s="17"/>
      <c r="F33" s="7">
        <v>1900000</v>
      </c>
      <c r="G33" s="7"/>
      <c r="H33" s="56" t="s">
        <v>226</v>
      </c>
    </row>
    <row r="34" spans="1:8" s="2" customFormat="1" ht="15.75">
      <c r="A34" s="29"/>
      <c r="B34" s="25" t="s">
        <v>27</v>
      </c>
      <c r="C34" s="19" t="s">
        <v>225</v>
      </c>
      <c r="D34" s="17"/>
      <c r="E34" s="17"/>
      <c r="F34" s="7">
        <v>475000</v>
      </c>
      <c r="G34" s="7"/>
      <c r="H34" s="56" t="s">
        <v>227</v>
      </c>
    </row>
    <row r="35" spans="1:8" s="2" customFormat="1" ht="15.75">
      <c r="A35" s="29"/>
      <c r="B35" s="26" t="s">
        <v>88</v>
      </c>
      <c r="C35" s="19"/>
      <c r="D35" s="17"/>
      <c r="E35" s="17"/>
      <c r="F35" s="10">
        <f>SUM(F33:F34)</f>
        <v>2375000</v>
      </c>
      <c r="G35" s="10"/>
      <c r="H35" s="56"/>
    </row>
    <row r="36" spans="1:8" s="2" customFormat="1" ht="15.75">
      <c r="A36" s="29"/>
      <c r="B36" s="26" t="s">
        <v>25</v>
      </c>
      <c r="C36" s="19" t="s">
        <v>228</v>
      </c>
      <c r="D36" s="17"/>
      <c r="E36" s="17"/>
      <c r="F36" s="10"/>
      <c r="G36" s="10">
        <v>500000</v>
      </c>
      <c r="H36" s="56" t="s">
        <v>37</v>
      </c>
    </row>
    <row r="37" spans="1:8" s="2" customFormat="1" ht="15.75">
      <c r="A37" s="29"/>
      <c r="B37" s="26" t="s">
        <v>229</v>
      </c>
      <c r="C37" s="19" t="s">
        <v>228</v>
      </c>
      <c r="D37" s="17"/>
      <c r="E37" s="17"/>
      <c r="F37" s="10">
        <v>500000</v>
      </c>
      <c r="G37" s="10"/>
      <c r="H37" s="56" t="s">
        <v>230</v>
      </c>
    </row>
    <row r="38" spans="1:8" s="18" customFormat="1" ht="15.75">
      <c r="A38" s="16"/>
      <c r="B38" s="15" t="s">
        <v>14</v>
      </c>
      <c r="C38" s="13"/>
      <c r="D38" s="17"/>
      <c r="E38" s="17"/>
      <c r="F38" s="10">
        <f>F14+F18+F20+F25+F29+F31+F35+F37</f>
        <v>26308000</v>
      </c>
      <c r="G38" s="10">
        <f>G8+G15+G19+G21+G26+G30+G32+G36</f>
        <v>26308000</v>
      </c>
      <c r="H38" s="12"/>
    </row>
    <row r="39" spans="1:8" s="31" customFormat="1" ht="15">
      <c r="A39" s="34"/>
      <c r="B39" s="14" t="s">
        <v>20</v>
      </c>
      <c r="C39" s="14"/>
      <c r="D39" s="14"/>
      <c r="E39" s="14"/>
      <c r="F39" s="195">
        <f>F39-G39</f>
        <v>0</v>
      </c>
      <c r="G39" s="195"/>
      <c r="H39" s="35"/>
    </row>
    <row r="40" spans="5:7" s="31" customFormat="1" ht="15">
      <c r="E40" s="30"/>
      <c r="F40" s="30"/>
      <c r="G40" s="30"/>
    </row>
    <row r="41" spans="6:7" s="31" customFormat="1" ht="15">
      <c r="F41" s="30"/>
      <c r="G41" s="30"/>
    </row>
    <row r="42" spans="6:7" s="20" customFormat="1" ht="15">
      <c r="F42" s="21"/>
      <c r="G42" s="21"/>
    </row>
    <row r="43" spans="6:7" s="20" customFormat="1" ht="15">
      <c r="F43" s="21"/>
      <c r="G43" s="21"/>
    </row>
    <row r="44" spans="6:7" s="20" customFormat="1" ht="15">
      <c r="F44" s="21"/>
      <c r="G44" s="21"/>
    </row>
    <row r="45" spans="6:7" s="20" customFormat="1" ht="15">
      <c r="F45" s="21"/>
      <c r="G45" s="21"/>
    </row>
    <row r="46" spans="6:7" s="20" customFormat="1" ht="15">
      <c r="F46" s="21"/>
      <c r="G46" s="21"/>
    </row>
    <row r="47" spans="6:7" s="20" customFormat="1" ht="15">
      <c r="F47" s="21"/>
      <c r="G47" s="21"/>
    </row>
    <row r="48" spans="6:7" s="20" customFormat="1" ht="15">
      <c r="F48" s="21"/>
      <c r="G48" s="21"/>
    </row>
    <row r="49" spans="6:7" s="20" customFormat="1" ht="15">
      <c r="F49" s="21"/>
      <c r="G49" s="21"/>
    </row>
    <row r="50" spans="6:7" s="20" customFormat="1" ht="15">
      <c r="F50" s="21"/>
      <c r="G50" s="21"/>
    </row>
    <row r="51" spans="6:7" s="20" customFormat="1" ht="15">
      <c r="F51" s="21"/>
      <c r="G51" s="21"/>
    </row>
    <row r="52" spans="6:7" s="20" customFormat="1" ht="15">
      <c r="F52" s="21"/>
      <c r="G52" s="21"/>
    </row>
    <row r="53" spans="6:7" s="20" customFormat="1" ht="15">
      <c r="F53" s="21"/>
      <c r="G53" s="21"/>
    </row>
    <row r="54" spans="6:7" s="20" customFormat="1" ht="15">
      <c r="F54" s="21"/>
      <c r="G54" s="21"/>
    </row>
    <row r="55" spans="6:7" s="20" customFormat="1" ht="15">
      <c r="F55" s="21"/>
      <c r="G55" s="21"/>
    </row>
    <row r="56" spans="6:7" s="20" customFormat="1" ht="15">
      <c r="F56" s="21"/>
      <c r="G56" s="21"/>
    </row>
    <row r="57" spans="6:7" s="20" customFormat="1" ht="15">
      <c r="F57" s="21"/>
      <c r="G57" s="21"/>
    </row>
    <row r="58" spans="6:7" s="20" customFormat="1" ht="15">
      <c r="F58" s="21"/>
      <c r="G58" s="21"/>
    </row>
    <row r="59" spans="6:7" s="20" customFormat="1" ht="15">
      <c r="F59" s="21"/>
      <c r="G59" s="21"/>
    </row>
    <row r="60" spans="6:7" s="20" customFormat="1" ht="15">
      <c r="F60" s="21"/>
      <c r="G60" s="21"/>
    </row>
    <row r="61" spans="6:7" s="20" customFormat="1" ht="15">
      <c r="F61" s="21"/>
      <c r="G61" s="21"/>
    </row>
    <row r="62" spans="6:7" s="20" customFormat="1" ht="15">
      <c r="F62" s="21"/>
      <c r="G62" s="21"/>
    </row>
    <row r="63" spans="6:7" s="20" customFormat="1" ht="15">
      <c r="F63" s="21"/>
      <c r="G63" s="21"/>
    </row>
    <row r="64" spans="6:7" s="20" customFormat="1" ht="15">
      <c r="F64" s="21"/>
      <c r="G64" s="21"/>
    </row>
    <row r="65" spans="6:7" s="20" customFormat="1" ht="15">
      <c r="F65" s="21"/>
      <c r="G65" s="21"/>
    </row>
    <row r="66" spans="6:7" s="20" customFormat="1" ht="15">
      <c r="F66" s="21"/>
      <c r="G66" s="21"/>
    </row>
    <row r="67" spans="6:7" s="20" customFormat="1" ht="15">
      <c r="F67" s="21"/>
      <c r="G67" s="21"/>
    </row>
    <row r="68" s="20" customFormat="1" ht="15">
      <c r="G68" s="21"/>
    </row>
    <row r="69" s="20" customFormat="1" ht="15">
      <c r="G69" s="21"/>
    </row>
    <row r="70" s="20" customFormat="1" ht="15">
      <c r="G70" s="21"/>
    </row>
    <row r="71" s="20" customFormat="1" ht="15">
      <c r="G71" s="21"/>
    </row>
    <row r="72" s="20" customFormat="1" ht="15">
      <c r="G72" s="21"/>
    </row>
    <row r="73" s="20" customFormat="1" ht="15">
      <c r="G73" s="21"/>
    </row>
    <row r="74" s="20" customFormat="1" ht="15">
      <c r="G74" s="21"/>
    </row>
    <row r="75" s="20" customFormat="1" ht="15">
      <c r="G75" s="21"/>
    </row>
    <row r="76" s="20" customFormat="1" ht="15">
      <c r="G76" s="21"/>
    </row>
    <row r="77" s="20" customFormat="1" ht="15">
      <c r="G77" s="21"/>
    </row>
    <row r="78" s="20" customFormat="1" ht="15">
      <c r="G78" s="21"/>
    </row>
    <row r="79" s="20" customFormat="1" ht="15">
      <c r="G79" s="21"/>
    </row>
    <row r="80" s="20" customFormat="1" ht="15">
      <c r="G80" s="21"/>
    </row>
    <row r="81" s="20" customFormat="1" ht="15">
      <c r="G81" s="21"/>
    </row>
    <row r="82" s="20" customFormat="1" ht="15">
      <c r="G82" s="21"/>
    </row>
    <row r="83" s="20" customFormat="1" ht="15">
      <c r="G83" s="21"/>
    </row>
    <row r="84" s="20" customFormat="1" ht="15">
      <c r="G84" s="21"/>
    </row>
    <row r="85" s="20" customFormat="1" ht="15">
      <c r="G85" s="21"/>
    </row>
    <row r="86" s="20" customFormat="1" ht="15">
      <c r="G86" s="21"/>
    </row>
    <row r="87" s="20" customFormat="1" ht="15">
      <c r="G87" s="21"/>
    </row>
    <row r="88" s="20" customFormat="1" ht="15">
      <c r="G88" s="21"/>
    </row>
    <row r="89" s="20" customFormat="1" ht="15">
      <c r="G89" s="21"/>
    </row>
    <row r="90" s="20" customFormat="1" ht="15">
      <c r="G90" s="21"/>
    </row>
    <row r="91" s="20" customFormat="1" ht="15">
      <c r="G91" s="21"/>
    </row>
    <row r="92" s="20" customFormat="1" ht="15">
      <c r="G92" s="21"/>
    </row>
    <row r="93" s="20" customFormat="1" ht="15">
      <c r="G93" s="21"/>
    </row>
    <row r="94" s="20" customFormat="1" ht="15">
      <c r="G94" s="21"/>
    </row>
    <row r="95" s="20" customFormat="1" ht="15">
      <c r="G95" s="21"/>
    </row>
    <row r="96" s="20" customFormat="1" ht="15">
      <c r="G96" s="21"/>
    </row>
    <row r="97" s="20" customFormat="1" ht="15">
      <c r="G97" s="21"/>
    </row>
    <row r="98" s="20" customFormat="1" ht="15">
      <c r="G98" s="21"/>
    </row>
    <row r="99" s="20" customFormat="1" ht="15">
      <c r="G99" s="21"/>
    </row>
    <row r="100" s="20" customFormat="1" ht="15">
      <c r="G100" s="21"/>
    </row>
    <row r="101" s="20" customFormat="1" ht="15">
      <c r="G101" s="21"/>
    </row>
    <row r="102" s="20" customFormat="1" ht="15">
      <c r="G102" s="21"/>
    </row>
    <row r="103" s="20" customFormat="1" ht="15">
      <c r="G103" s="21"/>
    </row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</sheetData>
  <mergeCells count="7">
    <mergeCell ref="A4:H4"/>
    <mergeCell ref="F6:G6"/>
    <mergeCell ref="F39:G39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M18"/>
  <sheetViews>
    <sheetView workbookViewId="0" topLeftCell="A1">
      <selection activeCell="G11" sqref="G11"/>
    </sheetView>
  </sheetViews>
  <sheetFormatPr defaultColWidth="9.00390625" defaultRowHeight="15.75"/>
  <cols>
    <col min="1" max="1" width="9.875" style="0" bestFit="1" customWidth="1"/>
    <col min="4" max="4" width="7.125" style="0" customWidth="1"/>
    <col min="6" max="6" width="10.25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193" t="s">
        <v>107</v>
      </c>
      <c r="B1" s="193"/>
      <c r="K1" s="196" t="s">
        <v>123</v>
      </c>
      <c r="L1" s="196"/>
      <c r="M1" s="196"/>
    </row>
    <row r="2" spans="1:2" ht="15.75">
      <c r="A2" s="196" t="s">
        <v>1</v>
      </c>
      <c r="B2" s="196"/>
    </row>
    <row r="3" spans="1:2" ht="15.75">
      <c r="A3" s="24"/>
      <c r="B3" s="24"/>
    </row>
    <row r="4" ht="15.75">
      <c r="G4" s="2" t="s">
        <v>108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67">
        <v>40358</v>
      </c>
      <c r="B9" s="189" t="s">
        <v>110</v>
      </c>
      <c r="C9" s="189"/>
      <c r="D9" s="189"/>
      <c r="E9" s="199" t="s">
        <v>224</v>
      </c>
      <c r="F9" s="199"/>
      <c r="G9" s="6"/>
      <c r="H9" s="6"/>
      <c r="I9" s="65">
        <v>3366000</v>
      </c>
      <c r="J9" s="65"/>
      <c r="K9" s="199" t="s">
        <v>111</v>
      </c>
      <c r="L9" s="199"/>
      <c r="M9" s="186"/>
    </row>
    <row r="10" spans="1:13" ht="26.25" customHeight="1">
      <c r="A10" s="8"/>
      <c r="B10" s="189" t="s">
        <v>110</v>
      </c>
      <c r="C10" s="189"/>
      <c r="D10" s="189"/>
      <c r="E10" s="189"/>
      <c r="F10" s="189"/>
      <c r="G10" s="6"/>
      <c r="H10" s="6"/>
      <c r="I10" s="65">
        <v>100000</v>
      </c>
      <c r="J10" s="65"/>
      <c r="K10" s="187" t="s">
        <v>160</v>
      </c>
      <c r="L10" s="187"/>
      <c r="M10" s="188"/>
    </row>
    <row r="11" spans="1:13" ht="15.75">
      <c r="A11" s="8"/>
      <c r="B11" s="202" t="s">
        <v>110</v>
      </c>
      <c r="C11" s="202"/>
      <c r="D11" s="202"/>
      <c r="E11" s="199" t="s">
        <v>413</v>
      </c>
      <c r="F11" s="199"/>
      <c r="G11" s="6"/>
      <c r="H11" s="6"/>
      <c r="I11" s="65">
        <v>10617000</v>
      </c>
      <c r="J11" s="65"/>
      <c r="K11" s="199" t="s">
        <v>111</v>
      </c>
      <c r="L11" s="199"/>
      <c r="M11" s="186"/>
    </row>
    <row r="12" spans="1:13" ht="15.75">
      <c r="A12" s="8"/>
      <c r="B12" s="203" t="s">
        <v>112</v>
      </c>
      <c r="C12" s="203"/>
      <c r="D12" s="203"/>
      <c r="E12" s="189"/>
      <c r="F12" s="189"/>
      <c r="G12" s="6"/>
      <c r="H12" s="6"/>
      <c r="I12" s="66">
        <f>SUM(I9:I11)</f>
        <v>14083000</v>
      </c>
      <c r="J12" s="66">
        <f>SUM(J9:J11)</f>
        <v>0</v>
      </c>
      <c r="K12" s="183"/>
      <c r="L12" s="183"/>
      <c r="M12" s="184"/>
    </row>
    <row r="13" spans="1:13" ht="15.75">
      <c r="A13" s="68"/>
      <c r="B13" s="204" t="s">
        <v>113</v>
      </c>
      <c r="C13" s="204"/>
      <c r="D13" s="204"/>
      <c r="E13" s="182"/>
      <c r="F13" s="182"/>
      <c r="G13" s="64"/>
      <c r="H13" s="64"/>
      <c r="I13" s="201">
        <f>I12-J12</f>
        <v>14083000</v>
      </c>
      <c r="J13" s="201"/>
      <c r="K13" s="185"/>
      <c r="L13" s="185"/>
      <c r="M13" s="200"/>
    </row>
    <row r="14" spans="2:13" ht="15.75">
      <c r="B14" s="196"/>
      <c r="C14" s="196"/>
      <c r="D14" s="196"/>
      <c r="E14" s="196"/>
      <c r="F14" s="196"/>
      <c r="I14" s="1"/>
      <c r="J14" s="1"/>
      <c r="K14" s="196"/>
      <c r="L14" s="196"/>
      <c r="M14" s="196"/>
    </row>
    <row r="15" spans="2:13" ht="15.75">
      <c r="B15" s="196"/>
      <c r="C15" s="196"/>
      <c r="D15" s="196"/>
      <c r="E15" s="196"/>
      <c r="F15" s="196"/>
      <c r="I15" s="1"/>
      <c r="J15" s="1"/>
      <c r="K15" s="196"/>
      <c r="L15" s="196"/>
      <c r="M15" s="196"/>
    </row>
    <row r="16" spans="9:10" ht="15.75">
      <c r="I16" s="1"/>
      <c r="J16" s="1"/>
    </row>
    <row r="17" spans="9:10" ht="15.75">
      <c r="I17" s="1"/>
      <c r="J17" s="1"/>
    </row>
    <row r="18" ht="15.75">
      <c r="J18" s="1"/>
    </row>
  </sheetData>
  <mergeCells count="33">
    <mergeCell ref="K15:M15"/>
    <mergeCell ref="E15:F15"/>
    <mergeCell ref="B8:D8"/>
    <mergeCell ref="B9:D9"/>
    <mergeCell ref="B10:D10"/>
    <mergeCell ref="B11:D11"/>
    <mergeCell ref="B12:D12"/>
    <mergeCell ref="B13:D13"/>
    <mergeCell ref="B14:D14"/>
    <mergeCell ref="B15:D15"/>
    <mergeCell ref="E12:F12"/>
    <mergeCell ref="E13:F13"/>
    <mergeCell ref="E14:F14"/>
    <mergeCell ref="K12:M12"/>
    <mergeCell ref="K13:M13"/>
    <mergeCell ref="K14:M14"/>
    <mergeCell ref="I13:J13"/>
    <mergeCell ref="E8:F8"/>
    <mergeCell ref="E9:F9"/>
    <mergeCell ref="E10:F10"/>
    <mergeCell ref="E11:F11"/>
    <mergeCell ref="K8:M8"/>
    <mergeCell ref="K9:M9"/>
    <mergeCell ref="K10:M10"/>
    <mergeCell ref="K11:M11"/>
    <mergeCell ref="A1:B1"/>
    <mergeCell ref="K1:M1"/>
    <mergeCell ref="F5:H5"/>
    <mergeCell ref="B7:D7"/>
    <mergeCell ref="E7:F7"/>
    <mergeCell ref="I7:J7"/>
    <mergeCell ref="K7:M7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M25"/>
  <sheetViews>
    <sheetView workbookViewId="0" topLeftCell="A1">
      <selection activeCell="K20" sqref="K20:M20"/>
    </sheetView>
  </sheetViews>
  <sheetFormatPr defaultColWidth="9.00390625" defaultRowHeight="15.75"/>
  <cols>
    <col min="1" max="1" width="9.875" style="0" bestFit="1" customWidth="1"/>
    <col min="4" max="4" width="7.125" style="0" customWidth="1"/>
    <col min="6" max="6" width="11.875" style="0" customWidth="1"/>
    <col min="7" max="7" width="8.75390625" style="0" customWidth="1"/>
    <col min="8" max="8" width="7.375" style="0" customWidth="1"/>
    <col min="9" max="9" width="10.625" style="0" customWidth="1"/>
    <col min="10" max="10" width="11.375" style="0" customWidth="1"/>
  </cols>
  <sheetData>
    <row r="1" spans="1:13" ht="15.75">
      <c r="A1" s="193" t="s">
        <v>107</v>
      </c>
      <c r="B1" s="193"/>
      <c r="K1" s="196" t="s">
        <v>122</v>
      </c>
      <c r="L1" s="196"/>
      <c r="M1" s="196"/>
    </row>
    <row r="2" spans="1:2" ht="15.75">
      <c r="A2" s="196" t="s">
        <v>1</v>
      </c>
      <c r="B2" s="196"/>
    </row>
    <row r="3" spans="1:2" ht="15.75">
      <c r="A3" s="24"/>
      <c r="B3" s="24"/>
    </row>
    <row r="4" ht="15.75">
      <c r="G4" s="3" t="s">
        <v>13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67">
        <v>40358</v>
      </c>
      <c r="B9" s="189" t="s">
        <v>63</v>
      </c>
      <c r="C9" s="189"/>
      <c r="D9" s="189"/>
      <c r="E9" s="199" t="s">
        <v>224</v>
      </c>
      <c r="F9" s="199"/>
      <c r="G9" s="6"/>
      <c r="H9" s="6"/>
      <c r="I9" s="65">
        <v>2348000</v>
      </c>
      <c r="J9" s="65"/>
      <c r="K9" s="199" t="s">
        <v>114</v>
      </c>
      <c r="L9" s="199"/>
      <c r="M9" s="186"/>
    </row>
    <row r="10" spans="1:13" ht="15.75">
      <c r="A10" s="8"/>
      <c r="B10" s="189" t="s">
        <v>63</v>
      </c>
      <c r="C10" s="189"/>
      <c r="D10" s="189"/>
      <c r="E10" s="199" t="s">
        <v>224</v>
      </c>
      <c r="F10" s="199"/>
      <c r="G10" s="6"/>
      <c r="H10" s="6"/>
      <c r="I10" s="65">
        <v>384000</v>
      </c>
      <c r="J10" s="65"/>
      <c r="K10" s="199" t="s">
        <v>115</v>
      </c>
      <c r="L10" s="199"/>
      <c r="M10" s="186"/>
    </row>
    <row r="11" spans="1:13" ht="15.75">
      <c r="A11" s="8"/>
      <c r="B11" s="189" t="s">
        <v>63</v>
      </c>
      <c r="C11" s="189"/>
      <c r="D11" s="189"/>
      <c r="E11" s="199" t="s">
        <v>413</v>
      </c>
      <c r="F11" s="199"/>
      <c r="G11" s="6"/>
      <c r="H11" s="6"/>
      <c r="I11" s="65">
        <v>8360000</v>
      </c>
      <c r="J11" s="65"/>
      <c r="K11" s="199" t="s">
        <v>117</v>
      </c>
      <c r="L11" s="199"/>
      <c r="M11" s="186"/>
    </row>
    <row r="12" spans="1:13" ht="15.75">
      <c r="A12" s="8"/>
      <c r="B12" s="203" t="s">
        <v>66</v>
      </c>
      <c r="C12" s="203"/>
      <c r="D12" s="203"/>
      <c r="E12" s="205"/>
      <c r="F12" s="205"/>
      <c r="G12" s="6"/>
      <c r="H12" s="6"/>
      <c r="I12" s="66">
        <f>SUM(I9:I11)</f>
        <v>11092000</v>
      </c>
      <c r="J12" s="66">
        <f>SUM(J9:J11)</f>
        <v>0</v>
      </c>
      <c r="K12" s="205"/>
      <c r="L12" s="205"/>
      <c r="M12" s="206"/>
    </row>
    <row r="13" spans="1:13" ht="15.75">
      <c r="A13" s="68"/>
      <c r="B13" s="202" t="s">
        <v>67</v>
      </c>
      <c r="C13" s="202"/>
      <c r="D13" s="202"/>
      <c r="E13" s="199" t="s">
        <v>224</v>
      </c>
      <c r="F13" s="199"/>
      <c r="G13" s="64"/>
      <c r="H13" s="64"/>
      <c r="I13" s="70">
        <v>611000</v>
      </c>
      <c r="J13" s="69"/>
      <c r="K13" s="199" t="s">
        <v>118</v>
      </c>
      <c r="L13" s="199"/>
      <c r="M13" s="186"/>
    </row>
    <row r="14" spans="1:13" ht="15.75">
      <c r="A14" s="68"/>
      <c r="B14" s="202" t="s">
        <v>67</v>
      </c>
      <c r="C14" s="202"/>
      <c r="D14" s="202"/>
      <c r="E14" s="199" t="s">
        <v>224</v>
      </c>
      <c r="F14" s="199"/>
      <c r="G14" s="64"/>
      <c r="H14" s="64"/>
      <c r="I14" s="70">
        <v>23000</v>
      </c>
      <c r="J14" s="69"/>
      <c r="K14" s="199" t="s">
        <v>119</v>
      </c>
      <c r="L14" s="199"/>
      <c r="M14" s="186"/>
    </row>
    <row r="15" spans="1:13" ht="15.75">
      <c r="A15" s="68"/>
      <c r="B15" s="202" t="s">
        <v>67</v>
      </c>
      <c r="C15" s="202"/>
      <c r="D15" s="202"/>
      <c r="E15" s="199" t="s">
        <v>413</v>
      </c>
      <c r="F15" s="199"/>
      <c r="G15" s="64"/>
      <c r="H15" s="64"/>
      <c r="I15" s="70">
        <v>2174000</v>
      </c>
      <c r="J15" s="69"/>
      <c r="K15" s="199" t="s">
        <v>120</v>
      </c>
      <c r="L15" s="199"/>
      <c r="M15" s="186"/>
    </row>
    <row r="16" spans="1:13" ht="19.5" customHeight="1">
      <c r="A16" s="68"/>
      <c r="B16" s="202" t="s">
        <v>67</v>
      </c>
      <c r="C16" s="202"/>
      <c r="D16" s="202"/>
      <c r="E16" s="199" t="s">
        <v>413</v>
      </c>
      <c r="F16" s="199"/>
      <c r="G16" s="64"/>
      <c r="H16" s="64"/>
      <c r="I16" s="70">
        <v>83000</v>
      </c>
      <c r="J16" s="69"/>
      <c r="K16" s="207" t="s">
        <v>414</v>
      </c>
      <c r="L16" s="207"/>
      <c r="M16" s="208"/>
    </row>
    <row r="17" spans="1:13" ht="15.75">
      <c r="A17" s="68"/>
      <c r="B17" s="210" t="s">
        <v>153</v>
      </c>
      <c r="C17" s="210"/>
      <c r="D17" s="210"/>
      <c r="E17" s="205"/>
      <c r="F17" s="205"/>
      <c r="G17" s="64"/>
      <c r="H17" s="64"/>
      <c r="I17" s="69">
        <f>SUM(I13:I16)</f>
        <v>2891000</v>
      </c>
      <c r="J17" s="69"/>
      <c r="K17" s="205"/>
      <c r="L17" s="205"/>
      <c r="M17" s="206"/>
    </row>
    <row r="18" spans="1:13" ht="15.75">
      <c r="A18" s="68"/>
      <c r="B18" s="203" t="s">
        <v>23</v>
      </c>
      <c r="C18" s="203"/>
      <c r="D18" s="203"/>
      <c r="E18" s="205"/>
      <c r="F18" s="205"/>
      <c r="G18" s="64"/>
      <c r="H18" s="64"/>
      <c r="I18" s="69">
        <v>100000</v>
      </c>
      <c r="J18" s="69"/>
      <c r="K18" s="189" t="s">
        <v>23</v>
      </c>
      <c r="L18" s="189"/>
      <c r="M18" s="209"/>
    </row>
    <row r="19" spans="1:13" ht="15.75">
      <c r="A19" s="68"/>
      <c r="B19" s="203" t="s">
        <v>56</v>
      </c>
      <c r="C19" s="203"/>
      <c r="D19" s="203"/>
      <c r="E19" s="205"/>
      <c r="F19" s="205"/>
      <c r="G19" s="64"/>
      <c r="H19" s="64"/>
      <c r="I19" s="69">
        <f>I12+I17+I18</f>
        <v>14083000</v>
      </c>
      <c r="J19" s="69">
        <f>J12+J17+J18</f>
        <v>0</v>
      </c>
      <c r="K19" s="205"/>
      <c r="L19" s="205"/>
      <c r="M19" s="206"/>
    </row>
    <row r="20" spans="1:13" ht="15.75">
      <c r="A20" s="68"/>
      <c r="B20" s="204" t="s">
        <v>113</v>
      </c>
      <c r="C20" s="204"/>
      <c r="D20" s="204"/>
      <c r="E20" s="185"/>
      <c r="F20" s="185"/>
      <c r="G20" s="64"/>
      <c r="H20" s="64"/>
      <c r="I20" s="201">
        <f>I19-J19</f>
        <v>14083000</v>
      </c>
      <c r="J20" s="201"/>
      <c r="K20" s="185"/>
      <c r="L20" s="185"/>
      <c r="M20" s="200"/>
    </row>
    <row r="21" spans="2:13" ht="15.75">
      <c r="B21" s="196"/>
      <c r="C21" s="196"/>
      <c r="D21" s="196"/>
      <c r="E21" s="196"/>
      <c r="F21" s="196"/>
      <c r="I21" s="1"/>
      <c r="J21" s="1"/>
      <c r="K21" s="196"/>
      <c r="L21" s="196"/>
      <c r="M21" s="196"/>
    </row>
    <row r="22" spans="2:13" ht="15.75">
      <c r="B22" s="196"/>
      <c r="C22" s="196"/>
      <c r="D22" s="196"/>
      <c r="E22" s="196"/>
      <c r="F22" s="196"/>
      <c r="I22" s="1"/>
      <c r="J22" s="1"/>
      <c r="K22" s="196"/>
      <c r="L22" s="196"/>
      <c r="M22" s="196"/>
    </row>
    <row r="23" spans="9:10" ht="15.75">
      <c r="I23" s="1"/>
      <c r="J23" s="1"/>
    </row>
    <row r="24" spans="9:10" ht="15.75">
      <c r="I24" s="1"/>
      <c r="J24" s="1"/>
    </row>
    <row r="25" ht="15.75">
      <c r="J25" s="1"/>
    </row>
  </sheetData>
  <mergeCells count="54">
    <mergeCell ref="B17:D17"/>
    <mergeCell ref="B18:D18"/>
    <mergeCell ref="E17:F17"/>
    <mergeCell ref="E18:F18"/>
    <mergeCell ref="B15:D15"/>
    <mergeCell ref="E15:F15"/>
    <mergeCell ref="B16:D16"/>
    <mergeCell ref="E16:F16"/>
    <mergeCell ref="B14:D14"/>
    <mergeCell ref="E14:F14"/>
    <mergeCell ref="K14:M14"/>
    <mergeCell ref="B19:D19"/>
    <mergeCell ref="K15:M15"/>
    <mergeCell ref="K16:M16"/>
    <mergeCell ref="K17:M17"/>
    <mergeCell ref="K18:M18"/>
    <mergeCell ref="E19:F19"/>
    <mergeCell ref="K19:M19"/>
    <mergeCell ref="B21:D21"/>
    <mergeCell ref="E21:F21"/>
    <mergeCell ref="K21:M21"/>
    <mergeCell ref="B22:D22"/>
    <mergeCell ref="E22:F22"/>
    <mergeCell ref="K22:M22"/>
    <mergeCell ref="B12:D12"/>
    <mergeCell ref="E12:F12"/>
    <mergeCell ref="K12:M12"/>
    <mergeCell ref="B20:D20"/>
    <mergeCell ref="E20:F20"/>
    <mergeCell ref="I20:J20"/>
    <mergeCell ref="K20:M20"/>
    <mergeCell ref="B13:D13"/>
    <mergeCell ref="E13:F13"/>
    <mergeCell ref="K13:M13"/>
    <mergeCell ref="B10:D10"/>
    <mergeCell ref="E10:F10"/>
    <mergeCell ref="K10:M10"/>
    <mergeCell ref="B11:D11"/>
    <mergeCell ref="E11:F11"/>
    <mergeCell ref="K11:M11"/>
    <mergeCell ref="B8:D8"/>
    <mergeCell ref="E8:F8"/>
    <mergeCell ref="K8:M8"/>
    <mergeCell ref="B9:D9"/>
    <mergeCell ref="E9:F9"/>
    <mergeCell ref="K9:M9"/>
    <mergeCell ref="A1:B1"/>
    <mergeCell ref="K1:M1"/>
    <mergeCell ref="F5:H5"/>
    <mergeCell ref="B7:D7"/>
    <mergeCell ref="E7:F7"/>
    <mergeCell ref="I7:J7"/>
    <mergeCell ref="K7:M7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M16"/>
  <sheetViews>
    <sheetView workbookViewId="0" topLeftCell="A1">
      <selection activeCell="A5" sqref="A5"/>
    </sheetView>
  </sheetViews>
  <sheetFormatPr defaultColWidth="9.00390625" defaultRowHeight="15.75"/>
  <cols>
    <col min="1" max="1" width="9.875" style="0" bestFit="1" customWidth="1"/>
    <col min="4" max="4" width="9.375" style="0" customWidth="1"/>
    <col min="6" max="6" width="8.00390625" style="0" customWidth="1"/>
    <col min="7" max="7" width="8.75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3" ht="15.75">
      <c r="A1" s="193" t="s">
        <v>124</v>
      </c>
      <c r="B1" s="193"/>
      <c r="K1" s="196" t="s">
        <v>125</v>
      </c>
      <c r="L1" s="196"/>
      <c r="M1" s="196"/>
    </row>
    <row r="2" spans="1:2" ht="15.75">
      <c r="A2" s="196" t="s">
        <v>1</v>
      </c>
      <c r="B2" s="196"/>
    </row>
    <row r="3" spans="1:2" ht="15.75">
      <c r="A3" s="24"/>
      <c r="B3" s="24"/>
    </row>
    <row r="4" ht="15.75">
      <c r="G4" s="2" t="s">
        <v>108</v>
      </c>
    </row>
    <row r="5" spans="6:8" ht="15.75">
      <c r="F5" s="193" t="s">
        <v>109</v>
      </c>
      <c r="G5" s="193"/>
      <c r="H5" s="193"/>
    </row>
    <row r="7" spans="1:13" ht="15.75">
      <c r="A7" s="3" t="s">
        <v>12</v>
      </c>
      <c r="B7" s="193" t="s">
        <v>4</v>
      </c>
      <c r="C7" s="193"/>
      <c r="D7" s="193"/>
      <c r="E7" s="194" t="s">
        <v>5</v>
      </c>
      <c r="F7" s="194"/>
      <c r="G7" s="63" t="s">
        <v>6</v>
      </c>
      <c r="H7" s="28" t="s">
        <v>40</v>
      </c>
      <c r="I7" s="193" t="s">
        <v>8</v>
      </c>
      <c r="J7" s="193"/>
      <c r="K7" s="193" t="s">
        <v>11</v>
      </c>
      <c r="L7" s="193"/>
      <c r="M7" s="193"/>
    </row>
    <row r="8" spans="2:13" ht="15.75">
      <c r="B8" s="196"/>
      <c r="C8" s="196"/>
      <c r="D8" s="196"/>
      <c r="E8" s="196"/>
      <c r="F8" s="196"/>
      <c r="I8" s="5" t="s">
        <v>9</v>
      </c>
      <c r="J8" s="5" t="s">
        <v>10</v>
      </c>
      <c r="K8" s="196"/>
      <c r="L8" s="196"/>
      <c r="M8" s="196"/>
    </row>
    <row r="9" spans="1:13" ht="15.75">
      <c r="A9" s="67">
        <v>40358</v>
      </c>
      <c r="B9" s="189" t="s">
        <v>110</v>
      </c>
      <c r="C9" s="189"/>
      <c r="D9" s="189"/>
      <c r="E9" s="199" t="s">
        <v>116</v>
      </c>
      <c r="F9" s="199"/>
      <c r="G9" s="6"/>
      <c r="H9" s="6"/>
      <c r="I9" s="65">
        <v>6554000</v>
      </c>
      <c r="J9" s="65"/>
      <c r="K9" s="199" t="s">
        <v>111</v>
      </c>
      <c r="L9" s="199"/>
      <c r="M9" s="186"/>
    </row>
    <row r="10" spans="1:13" ht="15.75">
      <c r="A10" s="8"/>
      <c r="B10" s="203" t="s">
        <v>112</v>
      </c>
      <c r="C10" s="203"/>
      <c r="D10" s="203"/>
      <c r="E10" s="205"/>
      <c r="F10" s="205"/>
      <c r="G10" s="6"/>
      <c r="H10" s="6"/>
      <c r="I10" s="66">
        <f>SUM(I9:I9)</f>
        <v>6554000</v>
      </c>
      <c r="J10" s="66">
        <f>SUM(J9:J9)</f>
        <v>0</v>
      </c>
      <c r="K10" s="205"/>
      <c r="L10" s="205"/>
      <c r="M10" s="206"/>
    </row>
    <row r="11" spans="1:13" ht="15.75">
      <c r="A11" s="68"/>
      <c r="B11" s="204" t="s">
        <v>113</v>
      </c>
      <c r="C11" s="204"/>
      <c r="D11" s="204"/>
      <c r="E11" s="185"/>
      <c r="F11" s="185"/>
      <c r="G11" s="64"/>
      <c r="H11" s="64"/>
      <c r="I11" s="201">
        <f>I10-J10</f>
        <v>6554000</v>
      </c>
      <c r="J11" s="201"/>
      <c r="K11" s="185"/>
      <c r="L11" s="185"/>
      <c r="M11" s="200"/>
    </row>
    <row r="12" spans="2:13" ht="15.75">
      <c r="B12" s="196"/>
      <c r="C12" s="196"/>
      <c r="D12" s="196"/>
      <c r="E12" s="196"/>
      <c r="F12" s="196"/>
      <c r="I12" s="1"/>
      <c r="J12" s="1"/>
      <c r="K12" s="196"/>
      <c r="L12" s="196"/>
      <c r="M12" s="196"/>
    </row>
    <row r="13" spans="2:13" ht="15.75">
      <c r="B13" s="196"/>
      <c r="C13" s="196"/>
      <c r="D13" s="196"/>
      <c r="E13" s="196"/>
      <c r="F13" s="196"/>
      <c r="I13" s="1"/>
      <c r="J13" s="1"/>
      <c r="K13" s="196"/>
      <c r="L13" s="196"/>
      <c r="M13" s="196"/>
    </row>
    <row r="14" spans="9:10" ht="15.75">
      <c r="I14" s="1"/>
      <c r="J14" s="1"/>
    </row>
    <row r="15" spans="9:10" ht="15.75">
      <c r="I15" s="1"/>
      <c r="J15" s="1"/>
    </row>
    <row r="16" ht="15.75">
      <c r="J16" s="1"/>
    </row>
  </sheetData>
  <mergeCells count="27">
    <mergeCell ref="B12:D12"/>
    <mergeCell ref="E12:F12"/>
    <mergeCell ref="K12:M12"/>
    <mergeCell ref="B13:D13"/>
    <mergeCell ref="E13:F13"/>
    <mergeCell ref="K13:M13"/>
    <mergeCell ref="B10:D10"/>
    <mergeCell ref="E10:F10"/>
    <mergeCell ref="K10:M10"/>
    <mergeCell ref="B11:D11"/>
    <mergeCell ref="E11:F11"/>
    <mergeCell ref="I11:J11"/>
    <mergeCell ref="K11:M11"/>
    <mergeCell ref="B8:D8"/>
    <mergeCell ref="E8:F8"/>
    <mergeCell ref="K8:M8"/>
    <mergeCell ref="B9:D9"/>
    <mergeCell ref="E9:F9"/>
    <mergeCell ref="K9:M9"/>
    <mergeCell ref="A1:B1"/>
    <mergeCell ref="K1:M1"/>
    <mergeCell ref="F5:H5"/>
    <mergeCell ref="B7:D7"/>
    <mergeCell ref="E7:F7"/>
    <mergeCell ref="I7:J7"/>
    <mergeCell ref="K7:M7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2010-06-18T09:07:40Z</cp:lastPrinted>
  <dcterms:created xsi:type="dcterms:W3CDTF">2005-09-14T08:40:41Z</dcterms:created>
  <dcterms:modified xsi:type="dcterms:W3CDTF">2010-06-18T09:07:55Z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