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25" windowHeight="6285" firstSheet="12" activeTab="21"/>
  </bookViews>
  <sheets>
    <sheet name="T-I-1" sheetId="1" r:id="rId1"/>
    <sheet name="T-I-2" sheetId="2" r:id="rId2"/>
    <sheet name="T-I-3" sheetId="3" r:id="rId3"/>
    <sheet name="T-I-4" sheetId="4" r:id="rId4"/>
    <sheet name="T-I-5" sheetId="5" r:id="rId5"/>
    <sheet name="T-I-6" sheetId="6" r:id="rId6"/>
    <sheet name="T-II-1-1" sheetId="7" r:id="rId7"/>
    <sheet name="T-II-1-2" sheetId="8" r:id="rId8"/>
    <sheet name="T-II-2-1" sheetId="9" r:id="rId9"/>
    <sheet name="T-II-2-2" sheetId="10" r:id="rId10"/>
    <sheet name="T-II-2-3" sheetId="11" r:id="rId11"/>
    <sheet name="T-II-3-1" sheetId="12" r:id="rId12"/>
    <sheet name="T-II-3-2" sheetId="13" r:id="rId13"/>
    <sheet name="T-II-3-3" sheetId="14" r:id="rId14"/>
    <sheet name="T-II-4-1" sheetId="15" r:id="rId15"/>
    <sheet name="T-II-4-2" sheetId="16" r:id="rId16"/>
    <sheet name="T-II-5-1" sheetId="17" r:id="rId17"/>
    <sheet name="T-II-5-2" sheetId="18" r:id="rId18"/>
    <sheet name="T-II-6-1" sheetId="19" r:id="rId19"/>
    <sheet name="T-II-6-2" sheetId="20" r:id="rId20"/>
    <sheet name="T-II-6-3" sheetId="21" r:id="rId21"/>
    <sheet name="T-II-6-4" sheetId="22" r:id="rId22"/>
    <sheet name="T-III." sheetId="23" r:id="rId23"/>
  </sheets>
  <definedNames>
    <definedName name="_xlnm.Print_Titles" localSheetId="0">'T-I-1'!$9:$10</definedName>
    <definedName name="_xlnm.Print_Titles" localSheetId="2">'T-I-3'!$8:$9</definedName>
    <definedName name="_xlnm.Print_Titles" localSheetId="3">'T-I-4'!$8:$9</definedName>
    <definedName name="_xlnm.Print_Titles" localSheetId="4">'T-I-5'!$8:$9</definedName>
    <definedName name="_xlnm.Print_Titles" localSheetId="16">'T-II-5-1'!$9:$10</definedName>
    <definedName name="_xlnm.Print_Titles" localSheetId="17">'T-II-5-2'!$9:$10</definedName>
    <definedName name="_xlnm.Print_Titles" localSheetId="22">'T-III.'!$6:$7</definedName>
  </definedNames>
  <calcPr fullCalcOnLoad="1"/>
</workbook>
</file>

<file path=xl/sharedStrings.xml><?xml version="1.0" encoding="utf-8"?>
<sst xmlns="http://schemas.openxmlformats.org/spreadsheetml/2006/main" count="1177" uniqueCount="427">
  <si>
    <t>Intézményfinanszírozás összesen:</t>
  </si>
  <si>
    <t>Teréz Anya Szociális Integrált Intézmény</t>
  </si>
  <si>
    <t>T/II/5/1. számú táblázat</t>
  </si>
  <si>
    <t>T/II/5/2. számú táblázat</t>
  </si>
  <si>
    <t>Pályázati alap</t>
  </si>
  <si>
    <t>Testületi hatáskörben felhasználható</t>
  </si>
  <si>
    <t xml:space="preserve">T/I/4. számú táblázat      </t>
  </si>
  <si>
    <t>Fők.szla.</t>
  </si>
  <si>
    <t>Igazságügyi és Rendészeti Minisztérium</t>
  </si>
  <si>
    <t>Szociális és Munkaügyi Minisztérium</t>
  </si>
  <si>
    <t>Mindösszesen</t>
  </si>
  <si>
    <t>Személyi juttatás</t>
  </si>
  <si>
    <t>Munkaadót terhelő járulék</t>
  </si>
  <si>
    <t>Intézményfinanszírozás össz.</t>
  </si>
  <si>
    <t>Felhalmozási kiadás összesen:</t>
  </si>
  <si>
    <t>GAMESZ</t>
  </si>
  <si>
    <t>Bevételi</t>
  </si>
  <si>
    <t>előirányzat módosítás</t>
  </si>
  <si>
    <t>Önkorm-i saját erő működésre</t>
  </si>
  <si>
    <t xml:space="preserve"> Egyenleg</t>
  </si>
  <si>
    <t>T/II/1/2. számú táblázat</t>
  </si>
  <si>
    <t>T/II/1/1. számú táblázat</t>
  </si>
  <si>
    <t>T/II/2/1. számú táblázat</t>
  </si>
  <si>
    <t>T/II/2/2. számú táblázat</t>
  </si>
  <si>
    <t>T/II/3/1. számú táblázat</t>
  </si>
  <si>
    <t>T/II/3/2. számú táblázat</t>
  </si>
  <si>
    <t>Brunszvik Teréz Napközi Otthonos Óvoda</t>
  </si>
  <si>
    <t>T/II/4/1. számú táblázat</t>
  </si>
  <si>
    <t>T/II/4/2. számú táblázat</t>
  </si>
  <si>
    <t>Munkaadót terhelő jár.össz.</t>
  </si>
  <si>
    <t>Személyi juttatás összesen:</t>
  </si>
  <si>
    <t>Festetics György Művelődési Központ</t>
  </si>
  <si>
    <t>T/II/6/1. számú táblázat</t>
  </si>
  <si>
    <t>T/II/6/2. számú táblázat</t>
  </si>
  <si>
    <t>Illyés Gyula Általános Iskola</t>
  </si>
  <si>
    <t xml:space="preserve">T/I/6. számú táblázat      </t>
  </si>
  <si>
    <t>Hévíz Város Önkormányzata által a 2010. évben benyújtott, valamint a 2010. évet érintő folyamatban lévő pályázatok alakulása</t>
  </si>
  <si>
    <t>Adatok e Ft-ban</t>
  </si>
  <si>
    <t>Sorsz.</t>
  </si>
  <si>
    <t>Program megnevezése/ Pályázat kiírója</t>
  </si>
  <si>
    <t>KT hat. száma</t>
  </si>
  <si>
    <t xml:space="preserve">Pályázat </t>
  </si>
  <si>
    <t>Támogatási intenzitás (%)</t>
  </si>
  <si>
    <t>Beruházás bekerülési értéke</t>
  </si>
  <si>
    <t>Pályázott összeg</t>
  </si>
  <si>
    <t>Önerő</t>
  </si>
  <si>
    <t>Önerő forrása</t>
  </si>
  <si>
    <t>Eredmény</t>
  </si>
  <si>
    <t>Támogatási szerződés száma</t>
  </si>
  <si>
    <t>Átutalás időpontja</t>
  </si>
  <si>
    <t>Átutalt, jóváírt támogatási összeg</t>
  </si>
  <si>
    <t>Pály. Státusza</t>
  </si>
  <si>
    <t>azonosítója</t>
  </si>
  <si>
    <t>címe</t>
  </si>
  <si>
    <t>célja</t>
  </si>
  <si>
    <t>Polgármesteri Hivatal:</t>
  </si>
  <si>
    <t>2007. évről áthúzódó pályázat</t>
  </si>
  <si>
    <t>1.</t>
  </si>
  <si>
    <t>Nyugat-dunántúli Operatív Program</t>
  </si>
  <si>
    <t>103/2007. (VII. 10.)</t>
  </si>
  <si>
    <t>NYDOP-2007-5.1.1/E (Új Magyarország Fejlesztési Terv)</t>
  </si>
  <si>
    <t>Alapszintű közszolgáltatások fejlesztésének támogatása</t>
  </si>
  <si>
    <t>Orvosi rendelő (Hévíz, József A. u. 2.) akadálymentesítése</t>
  </si>
  <si>
    <t>00937-0002</t>
  </si>
  <si>
    <t>folyamatban</t>
  </si>
  <si>
    <t>2008. évről áthúzódó pályázatok</t>
  </si>
  <si>
    <t>2.</t>
  </si>
  <si>
    <t>Államreform Operatív Program</t>
  </si>
  <si>
    <t>115/2008. (VI.24.)</t>
  </si>
  <si>
    <t>ÁROP-1.A.2/A-2008-0147</t>
  </si>
  <si>
    <t>Polgármesteri Hivatalok szervezetfejlesztése</t>
  </si>
  <si>
    <t>Szervezeti és működési rendszer fejlesztése</t>
  </si>
  <si>
    <t>2009.06.26:2300+ 2010.06.14:6698</t>
  </si>
  <si>
    <t>3.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</si>
  <si>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</si>
  <si>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</si>
  <si>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</si>
  <si>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</si>
  <si>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Polgármestei Hivatal összesen: (2007-2008.)</t>
  </si>
  <si>
    <t>2009. évről áthúzódó pályázatok:</t>
  </si>
  <si>
    <t>4.</t>
  </si>
  <si>
    <t>Oktatási és Kulturális Minisztérium</t>
  </si>
  <si>
    <t>4/2009. (I. 29.) KT. hat.</t>
  </si>
  <si>
    <t>Kompetencia alapú oktatás egyenlő hozzáférés</t>
  </si>
  <si>
    <t>Brunszvik Teréz N. O. Óvoda (egregyi sugárúti telephely) Illyés Gyula Ált. és Műv. Isk., Bibó István AGSZ</t>
  </si>
  <si>
    <t>5.</t>
  </si>
  <si>
    <t>Önkormányzati Minisztérium</t>
  </si>
  <si>
    <t>35/2009. (II.24.) KT. hat.</t>
  </si>
  <si>
    <t>Közoktatási intézmények infrastruktúra fejlesztése</t>
  </si>
  <si>
    <t>Brunszvik Teréz N. O. Óvoda - Egregyi telephely</t>
  </si>
  <si>
    <t>felújítási előirányzat</t>
  </si>
  <si>
    <t>6.</t>
  </si>
  <si>
    <t>Ny-dunántúli Regionális Fejl. Tanács</t>
  </si>
  <si>
    <t>222/2009.(XII.1.)KT. hat.</t>
  </si>
  <si>
    <t>Bölcsődei intézmény létesítése és gyermekjólésti szolgáltatások fejlesztése</t>
  </si>
  <si>
    <t>Brunszvik Teréz Napközi Otthonos Óvoda Bölcsődei egység kialakítása</t>
  </si>
  <si>
    <t>90 max: 80000</t>
  </si>
  <si>
    <t>pályázati alap</t>
  </si>
  <si>
    <t>7.</t>
  </si>
  <si>
    <t>Mezőgazdasági és Vidékfejlesztési Minisztérium</t>
  </si>
  <si>
    <t>192/2009.(X.27.)</t>
  </si>
  <si>
    <t>6888/2009. ikt.sz.</t>
  </si>
  <si>
    <t>Mezőgazdasági utak fejlesztése</t>
  </si>
  <si>
    <t>Dombföldi-, Zrinyi u zártkeri és külterületi szakasz Hosszúföldekig</t>
  </si>
  <si>
    <t xml:space="preserve"> nettó 75</t>
  </si>
  <si>
    <t>nincs</t>
  </si>
  <si>
    <t>8.</t>
  </si>
  <si>
    <t>140/2009.(VII.20.) KT.hat.</t>
  </si>
  <si>
    <t>Kerékpárút fejlesztése Alsópáhok és Hévíz között</t>
  </si>
  <si>
    <t>Kerékpárút kiépítése Gesztor: Alsópáhok**</t>
  </si>
  <si>
    <t>9.</t>
  </si>
  <si>
    <t>200/2009.(XI.5.) KT.hat.</t>
  </si>
  <si>
    <t>NYDOP-3.2.1/B-09</t>
  </si>
  <si>
    <t>Városi autóbuszpályaudvar áthelyezése a hévízi tó természetvédelme, területvédelme érdekében</t>
  </si>
  <si>
    <t>Új városi autóbuszpályudvar építése *</t>
  </si>
  <si>
    <t>befogadott</t>
  </si>
  <si>
    <t>10.</t>
  </si>
  <si>
    <t>193/2009.(X.27.) KT.hat.</t>
  </si>
  <si>
    <t>JHS/000250/09</t>
  </si>
  <si>
    <t>Jelzőrendszeres házisegítségnyújtást működtetők állami támogatása</t>
  </si>
  <si>
    <t>100 db jelzőkészülékhez állami támogatás biztosítása</t>
  </si>
  <si>
    <t>Polgármestei Hivatal összesen: (2009.)</t>
  </si>
  <si>
    <t>*Az összegek nettó értékben szerepelnek, mivel az ÁFA összege visszigényelhető. Bruttó összeg: 414.658 e FT</t>
  </si>
  <si>
    <t>**</t>
  </si>
  <si>
    <t>2010. évben benyújtott pályázatok</t>
  </si>
  <si>
    <t>11.</t>
  </si>
  <si>
    <t>Egészségügyi Minisztérium</t>
  </si>
  <si>
    <t>Polg.mest.hat.körben  hozott döntés</t>
  </si>
  <si>
    <t>JESZ2010.II</t>
  </si>
  <si>
    <t>1db félautómata defibrillátor készülék + 10 fő oktatás</t>
  </si>
  <si>
    <t>2010. évi költségvetés fejlesztési előirányzat</t>
  </si>
  <si>
    <t>benyújtott</t>
  </si>
  <si>
    <t>nem nyert</t>
  </si>
  <si>
    <t>12.</t>
  </si>
  <si>
    <t>Idősek tartós bentlakásos intézmények kiegészítő támogatása</t>
  </si>
  <si>
    <t>T/II/6/4. számú táblázat</t>
  </si>
  <si>
    <t>Előirányzat átcsoportosítás időpontja: 2010.12.15.</t>
  </si>
  <si>
    <t>Tételszám</t>
  </si>
  <si>
    <t>28.</t>
  </si>
  <si>
    <t>KGO/144-69/2010. ikt.sz.</t>
  </si>
  <si>
    <t>Egyéb anyagbeszerzés</t>
  </si>
  <si>
    <t>Projektor beszerzése</t>
  </si>
  <si>
    <t>Projektor beszerzés áfája</t>
  </si>
  <si>
    <t>27.</t>
  </si>
  <si>
    <t>KGO/144-71/2010 ikt.sz.</t>
  </si>
  <si>
    <t>196/2010.(XI.23.) KT hat.</t>
  </si>
  <si>
    <t>Adventi programok kiadásai</t>
  </si>
  <si>
    <t>Adventi programokhoz faházak bérlete</t>
  </si>
  <si>
    <t>KGO/144-69/2010 ikt.sz.</t>
  </si>
  <si>
    <t xml:space="preserve">Önkorm.saját erő működésre </t>
  </si>
  <si>
    <t>Rehabilitációs járulék 2010. évi különbözete</t>
  </si>
  <si>
    <t>Önkormi saját erő működésre</t>
  </si>
  <si>
    <t>Előirányzat módosítás időpontja: 2010.12.15.</t>
  </si>
  <si>
    <t>26.</t>
  </si>
  <si>
    <t>KGO/144-72/2010 ikt. sz.</t>
  </si>
  <si>
    <t>Személyi juttatások</t>
  </si>
  <si>
    <t>Működési kiadások</t>
  </si>
  <si>
    <t>KGO/46-104/2010 ikt.sz.</t>
  </si>
  <si>
    <t>Digitális tábla beszerzése</t>
  </si>
  <si>
    <t>Digitális tábla beszerzés áfája</t>
  </si>
  <si>
    <t>Iskola adminisztrációs szoftver</t>
  </si>
  <si>
    <t>Iskola adminisztrációs szoftver áfája</t>
  </si>
  <si>
    <t>Dologi és egyéb folyó kiadás összesen:</t>
  </si>
  <si>
    <t>Dologi kiadások</t>
  </si>
  <si>
    <t>Ellátottak pénzbeli juttatásai</t>
  </si>
  <si>
    <t>Könyvbeszerzés</t>
  </si>
  <si>
    <t>Szállítási kiadások</t>
  </si>
  <si>
    <t>Kisértékű tárgyi eszközök</t>
  </si>
  <si>
    <t>KGO/144-72/2010 ikt.sz.</t>
  </si>
  <si>
    <t>Működési bevételek</t>
  </si>
  <si>
    <t>Bibó I. AGSZ</t>
  </si>
  <si>
    <t>T/II/2/3. számú táblázat</t>
  </si>
  <si>
    <t>KGO/144-61/2010 ikt. sz.</t>
  </si>
  <si>
    <t>Bérmaradvány</t>
  </si>
  <si>
    <t>BIBÓ I. AGSZ</t>
  </si>
  <si>
    <t>BIBÓ  I. AGSZ</t>
  </si>
  <si>
    <t>KGO/144-70/2010 ikt.sz.</t>
  </si>
  <si>
    <t>Egyéb sajátos juttatás</t>
  </si>
  <si>
    <t>Megbízási díjak</t>
  </si>
  <si>
    <t>Utiköltség, könyvbeszerzés</t>
  </si>
  <si>
    <t>KGO/144-63/2010 ikt.sz.</t>
  </si>
  <si>
    <t>Párizsi utazás (3 fő kiváló diák + kísérő tanár)</t>
  </si>
  <si>
    <t>Rehabilitációs hozzájárulás 2010. évi különbözete</t>
  </si>
  <si>
    <t>KGO/64-104/2010 ikt.sz.</t>
  </si>
  <si>
    <t>KGO/64-97/2010 ikt.sz.</t>
  </si>
  <si>
    <t>KGO/144-68/2010 ikt.sz.</t>
  </si>
  <si>
    <t>Szolgáltatások kiadásai</t>
  </si>
  <si>
    <t>6/2</t>
  </si>
  <si>
    <t>932918/1078</t>
  </si>
  <si>
    <t>Jégpálya bérlés, egyszeri szállítás és működtetés</t>
  </si>
  <si>
    <t>Nyomdai és kommunikációs költségek</t>
  </si>
  <si>
    <t>Rákóczi u. és Széchenyi u. torkolatában rendszámfelismerő rendszer</t>
  </si>
  <si>
    <t>Rákóczi u. és Széchenyi u. torkolatában rendszámfelismerő rendszer áfája</t>
  </si>
  <si>
    <t>6/1</t>
  </si>
  <si>
    <t>KGO/161-9/2010 ikt.sz.</t>
  </si>
  <si>
    <t>2009. évi szociális étkezés MÁK által feltárt különbözete</t>
  </si>
  <si>
    <t>2009. évi szociális étkezés MÁK által feltárt különbözetének kamata</t>
  </si>
  <si>
    <t>8411265/38114</t>
  </si>
  <si>
    <t>Hévíz gyógyhely városközpont rehab. I. ütem</t>
  </si>
  <si>
    <t>Hévíz gyógyhely városközpont rehab. I. ütem áfája</t>
  </si>
  <si>
    <t>Díszkivilágítás kiadásai</t>
  </si>
  <si>
    <t>Illyés Gyula Általános Iskola önki saját erő működésre</t>
  </si>
  <si>
    <t>Gamesz önki saját erő működésre</t>
  </si>
  <si>
    <t>Bibó I. AGSZ önki saját erő működésre</t>
  </si>
  <si>
    <t>Brunszvik TNO Óvoda önki saját erő működésre</t>
  </si>
  <si>
    <t>Teréz A.Sz.I.I. önki saját erő működésre</t>
  </si>
  <si>
    <t>Festetics Gy. Műv. Kp. önki saját erő működésre</t>
  </si>
  <si>
    <t>Bibó I. AGSZ önk-i saját erő működésre</t>
  </si>
  <si>
    <t>Hévíz gyógyhely városközpont rehabilitáció I. ütem</t>
  </si>
  <si>
    <t>Hévíz gyógyhely városközpont rehabilitáció I. ütem áfája</t>
  </si>
  <si>
    <t>Felhalmozási kiadás (felújítás)</t>
  </si>
  <si>
    <t>Felhalmozási kiadás (gép, berendezés)</t>
  </si>
  <si>
    <t>Felhalmozási kiadás (beruházás)</t>
  </si>
  <si>
    <t>KGO/144-64/2010 ikt.sz.</t>
  </si>
  <si>
    <t>PH akadálymentesítése</t>
  </si>
  <si>
    <t>PH akadálymentesítése áfa</t>
  </si>
  <si>
    <t>PH számítástechnikai eszközök beszerzése</t>
  </si>
  <si>
    <t>PH számítástechnikai eszközök beszerzése áfa</t>
  </si>
  <si>
    <t>Elektromos elosztó és fogyasztásmérő központ (piac és rendezvénytér)</t>
  </si>
  <si>
    <t>Elektromos elosztó és fogyasztásmérő központ (piac és rendezvénytér) áfa</t>
  </si>
  <si>
    <t>Piac és rendezvénytér ivóvíz és csatorna hálózat kiépítése</t>
  </si>
  <si>
    <t>Piac és rendezvénytér ivóvíz és csatorna hálózat kiépítése áfa</t>
  </si>
  <si>
    <t>Piac és rendezvénytér villamos hálózat kiépítése</t>
  </si>
  <si>
    <t>Piac és rendezvénytér villamos hálózat kiépítése áfa</t>
  </si>
  <si>
    <t>Festetics Gy. Műv. Kp. önki saját erő felhalmozásra</t>
  </si>
  <si>
    <t>Bibó I. AGSZ állami támogatás felhalmozásra</t>
  </si>
  <si>
    <t>Illyés Gy. Ált. Isk. állami támogatás felhalmozásra</t>
  </si>
  <si>
    <t>KGO/46-100/2010 ikt.sz.</t>
  </si>
  <si>
    <t>Gyermekvédelmi támogatás</t>
  </si>
  <si>
    <t>VFO/161-503/2010 ikt.sz.</t>
  </si>
  <si>
    <t>Római kori romok zöldfelület rehab-ja és turisztikai célú hasznosítása</t>
  </si>
  <si>
    <t>Mozgáskorlátozottak közlekedési támogatása</t>
  </si>
  <si>
    <t>Alsópáhok-Hévíz kerékpárút</t>
  </si>
  <si>
    <t>Alsópáhok-Hévíz kerékpárút áfa</t>
  </si>
  <si>
    <t>Alsópáhok-Hévíz kerékpárút kiadása</t>
  </si>
  <si>
    <t>Brunszvik TNO Óvoda bölcsödei épület kialakítása</t>
  </si>
  <si>
    <t>Brunszvik TNO Óvoda bölcsödei épület kialakítása áfa</t>
  </si>
  <si>
    <t>Pályázati Alap - Alsópáhok-Hévíz kerékpárút megvalósításához szükséges pályázati alaprész</t>
  </si>
  <si>
    <t>Pályázati alap - Brunszvik TNO Óvoda bölcsödei épület kialakításához szükséges pályázati alaprész</t>
  </si>
  <si>
    <t>29.</t>
  </si>
  <si>
    <t>KGO/46-105/2010 ikt.sz.</t>
  </si>
  <si>
    <t>Szociálpolitikai juttatás összesen:</t>
  </si>
  <si>
    <t>Céltartalék összesen:</t>
  </si>
  <si>
    <t>Általános tartalék összesen:</t>
  </si>
  <si>
    <t>3/2010.(II.9.) KT rendelet (eredeti) 1/b/4 sz. melléklet</t>
  </si>
  <si>
    <t>Kötött felhasználású állami támogatás (gyermekvédelmi)</t>
  </si>
  <si>
    <t>Támogatásértékű működési pénzeszköz átvétel</t>
  </si>
  <si>
    <t>Prémiumévek program miatti támogatás</t>
  </si>
  <si>
    <t>Központosított állami támogatás - prémiumévek program</t>
  </si>
  <si>
    <t>Támogatásértékű működési pénzeszköz átvétel összesen:</t>
  </si>
  <si>
    <t>Felhalmozási és tőkejellegű bevétel</t>
  </si>
  <si>
    <t>Kötött felhasználású állami támogatás - közcélú fogl.</t>
  </si>
  <si>
    <t>Támogatásértékű felhalmozási pénzeszköz átvétel</t>
  </si>
  <si>
    <t>Pénzforgalom nélküli bevétel</t>
  </si>
  <si>
    <t>Működési célú pénzmaradvány</t>
  </si>
  <si>
    <t>Tárgyi eszköz értékesítés-gépjármű várakozóhely megváltás</t>
  </si>
  <si>
    <t>Sajátos felhalmozási bevétel - üzemeltetésre átadott szennyvízcsatorna</t>
  </si>
  <si>
    <t>Bölcsöde létesítése (NYDOP-5.1.1/B-09-2009-006)</t>
  </si>
  <si>
    <t>Felhalmozási és tőkejellegű bevétel összesen:</t>
  </si>
  <si>
    <t>Pénzforgalom nélküli bevétel összesen:</t>
  </si>
  <si>
    <t>Támogatásértékű működési bevétel</t>
  </si>
  <si>
    <t>Támogatásértékű felhalmozási pénzeszköz átvétel összesen:</t>
  </si>
  <si>
    <t xml:space="preserve">Nem demens idős emberek ellátását végző dolgozók mbérének és járulékainak kieg.tám. </t>
  </si>
  <si>
    <t>intézményi költségvetés</t>
  </si>
  <si>
    <t>13.</t>
  </si>
  <si>
    <t>33/2010(II.23.)</t>
  </si>
  <si>
    <t>Közterületfelügyelőket foglalkoztató önkormányzatok részére településőrök foglalkoztatása</t>
  </si>
  <si>
    <t xml:space="preserve"> Településőrök foglalkoztatása</t>
  </si>
  <si>
    <t>14.</t>
  </si>
  <si>
    <t>41/2010(II.23.)</t>
  </si>
  <si>
    <t>Közoktatási intézmények infrastuktúrális fejlesztése</t>
  </si>
  <si>
    <t>Brunszvik Teréz Napközi Otthonos Óvoda Sugár utcai épület</t>
  </si>
  <si>
    <t>15.</t>
  </si>
  <si>
    <t>95/2010(V.25.)</t>
  </si>
  <si>
    <t>NYDOP-2009-2.1.1/F.09</t>
  </si>
  <si>
    <t>Balatoni Térség turisztikai vonzerejének</t>
  </si>
  <si>
    <t>Római kori romok zöldfelületi rehab. és turisztikai hasznosítása Hévízen</t>
  </si>
  <si>
    <t>Polgármestei Hivatal összesen: (2010.)</t>
  </si>
  <si>
    <t>Bibó István Alternatív Gimnázium és Szakközépiskola:</t>
  </si>
  <si>
    <t>OKM Támogatáskezelő Igazg.</t>
  </si>
  <si>
    <t>TÁMOP-3.1.5-09/A/2</t>
  </si>
  <si>
    <t>Pedagógusképzések (a pedagógiai kultúra korszerűsítése, pedagógusok új szerepben)</t>
  </si>
  <si>
    <t>1 fő pedagógus továbbképzése</t>
  </si>
  <si>
    <t>Bibó István Alternatív Gimnázium és Szakközépiskola összesen: (2010)</t>
  </si>
  <si>
    <t xml:space="preserve">Illyés Gyula Általános Iskola: </t>
  </si>
  <si>
    <t>2009. évről áthúzódó pályázat</t>
  </si>
  <si>
    <t>16.</t>
  </si>
  <si>
    <t>Magyar Gyermek Labdarugó Szövetség</t>
  </si>
  <si>
    <t>Nevelési-közoktatási int. Ped.porg.hoz igazodva, gyerm. Egészséges életmódra nevelése</t>
  </si>
  <si>
    <t>Labdarugás népszerűsítése</t>
  </si>
  <si>
    <t>18/2009.</t>
  </si>
  <si>
    <t>17.</t>
  </si>
  <si>
    <t>A sport XXI. Utánpótlás -nevelési Program.</t>
  </si>
  <si>
    <t>Labdarugó tehetségek felism.,kiválaszt., képpzése és fokozott gondozása.</t>
  </si>
  <si>
    <t>397/624/09</t>
  </si>
  <si>
    <t>Illyés Gyula Általános Iskola összesen: (2009.)</t>
  </si>
  <si>
    <t>Gróf. I. Festetics György Művelődési Központ:</t>
  </si>
  <si>
    <t>18.</t>
  </si>
  <si>
    <t>Balatoni Fejlesztési Tanács</t>
  </si>
  <si>
    <t>P-R-18/2009.</t>
  </si>
  <si>
    <t>II. Magyar Borok Ünnepnapjai Hévízen és Kistérségében</t>
  </si>
  <si>
    <t>Balaton Kiemelt Üdülőkörzetben 2009-ben megvalósuló kiemelt rendezvények támogatása</t>
  </si>
  <si>
    <t>2009.11.23: 3146 + 2010.04.06: 189</t>
  </si>
  <si>
    <t>Gróf. I. Festetics György Művelődési Központ összesen: (2009.)</t>
  </si>
  <si>
    <t>19.</t>
  </si>
  <si>
    <t>Magyar Mozgókép Közalapítvány</t>
  </si>
  <si>
    <t xml:space="preserve">Magyar és ART besorolású filmek vetítésének normatív támogatása </t>
  </si>
  <si>
    <t>20.</t>
  </si>
  <si>
    <t>Szelektív pályázat - E-cinema rendszer üzemeltetése</t>
  </si>
  <si>
    <t xml:space="preserve"> Gróf. I. Festetics György Művelődési Központ összesen: (2010.)</t>
  </si>
  <si>
    <t>Önkormányzat összesen:</t>
  </si>
  <si>
    <t>Dologi és egyéb folyó kiadás</t>
  </si>
  <si>
    <t>Polgármesteri hatáskörben felhasználható</t>
  </si>
  <si>
    <t>2009.03.28  2724 + 2010.04.20 4.844</t>
  </si>
  <si>
    <t>befejezett</t>
  </si>
  <si>
    <t>T/II/6/3. számú táblázat</t>
  </si>
  <si>
    <t>KGO/46-62/2010. ikt.sz.</t>
  </si>
  <si>
    <t>Dologi kiadás összesen:</t>
  </si>
  <si>
    <t>előirányzat átcsoportosítás</t>
  </si>
  <si>
    <t>T/II/3/3. számú táblázat</t>
  </si>
  <si>
    <t>Működési bevétel összesen:</t>
  </si>
  <si>
    <t>Önkormányzati saját erő működésre</t>
  </si>
  <si>
    <t>Szociálpolitikai juttatás</t>
  </si>
  <si>
    <t>T/III. számú melléklet</t>
  </si>
  <si>
    <t>K-2010-NyDOP-3.1.1/A-2f-15470/169</t>
  </si>
  <si>
    <t>2010.09.23:164921</t>
  </si>
  <si>
    <t>elnyert</t>
  </si>
  <si>
    <t>TÁMOP 3.1.4-08/2.-2009-0134</t>
  </si>
  <si>
    <t>2009.07.20: 22.400 + 2010.04.09: 7.132+2010.06.22.:  10.344+2010.10.13:  2967+ 2010.08.19:1134</t>
  </si>
  <si>
    <t>1681-11/2009 ikt.sz.</t>
  </si>
  <si>
    <t>NYDOP-5.1.1/B-09-2009-0006</t>
  </si>
  <si>
    <t>2010.08.18:28 000</t>
  </si>
  <si>
    <t>NYDOP-4.3.1/B-09-2009-0006</t>
  </si>
  <si>
    <t>JHS-Sz-068/0-2010.</t>
  </si>
  <si>
    <t>2010.03.16: 1375 + 2010.04.16: 875+ 2010.07.15.:875</t>
  </si>
  <si>
    <t>SZOC-IBL-09-0355</t>
  </si>
  <si>
    <t>VFO/220-12/2010. ikt.sz.</t>
  </si>
  <si>
    <t>Pályázati alap vállalt önerő 13 519</t>
  </si>
  <si>
    <t>Európai Bizottság</t>
  </si>
  <si>
    <t>154/2010.(VIII.31.)</t>
  </si>
  <si>
    <t>HUHR/1001/2.2.2.</t>
  </si>
  <si>
    <t>Magyarország-Horvátország IPA Határon átnyúló Együttműködési Program</t>
  </si>
  <si>
    <t xml:space="preserve"> kedvező elbírálás esetén Általános tartalák    1 050</t>
  </si>
  <si>
    <t xml:space="preserve"> </t>
  </si>
  <si>
    <t>TÁMOP-3.1.5-09/A-2-2010-0365</t>
  </si>
  <si>
    <t>2621/341/2009</t>
  </si>
  <si>
    <t>Magyar és ART besorolású filmek vetítésének normatív támogatása Maximális tám.</t>
  </si>
  <si>
    <t>2009. évben 3509;2010.03.25. 1.206</t>
  </si>
  <si>
    <t>21.</t>
  </si>
  <si>
    <t>22.</t>
  </si>
  <si>
    <t>2621/380/2010.</t>
  </si>
  <si>
    <t>Magyar és ART besorolású filmek vetítésének normatív támogatása, Maximális tám.</t>
  </si>
  <si>
    <t>23.</t>
  </si>
  <si>
    <t>24.</t>
  </si>
  <si>
    <t>Nemzeti Kulturális Alapítvány</t>
  </si>
  <si>
    <t>ART mozik közösségkapcsolatának fejlesztésére</t>
  </si>
  <si>
    <t>bírálat alatt</t>
  </si>
  <si>
    <t>25.</t>
  </si>
  <si>
    <t>ART filmek E - cinema technikán történő vetítése</t>
  </si>
  <si>
    <t>Támogatás értékű működési célú pénzeszköz átvétel</t>
  </si>
  <si>
    <t>26 % TB járulék</t>
  </si>
  <si>
    <t>1 % Munkaerőpiaci járulék</t>
  </si>
  <si>
    <t>Intézmény finanszírozás</t>
  </si>
  <si>
    <t>Intézményi működési bevétel</t>
  </si>
  <si>
    <t>Polgármesteri Hivatal</t>
  </si>
  <si>
    <t>intézmény</t>
  </si>
  <si>
    <t xml:space="preserve">Bevételi </t>
  </si>
  <si>
    <t>Előirányzat módosítás</t>
  </si>
  <si>
    <t>Megnevezés</t>
  </si>
  <si>
    <t>Határozat száma</t>
  </si>
  <si>
    <t>Szakfeladat</t>
  </si>
  <si>
    <t>Fők. szla.</t>
  </si>
  <si>
    <t>Előirányzat</t>
  </si>
  <si>
    <t>Növekedés</t>
  </si>
  <si>
    <t>Csökkenés</t>
  </si>
  <si>
    <t>Megjegyzés</t>
  </si>
  <si>
    <t>Kiadási</t>
  </si>
  <si>
    <t>Mindösszesen:</t>
  </si>
  <si>
    <t>Céltartalék</t>
  </si>
  <si>
    <t>T/I/1. számú táblázat</t>
  </si>
  <si>
    <t>T/I/2. számú táblázat</t>
  </si>
  <si>
    <t>Előirányzat átcsoportosítás</t>
  </si>
  <si>
    <t>T/I/3. számú táblázat</t>
  </si>
  <si>
    <t>Egyenleg</t>
  </si>
  <si>
    <t>Egyenleg:</t>
  </si>
  <si>
    <t>T/I/5. számú táblázat</t>
  </si>
  <si>
    <t>Dologi kiadás</t>
  </si>
  <si>
    <t>Intézményfinanszírozás</t>
  </si>
  <si>
    <t>Általános tartalék</t>
  </si>
  <si>
    <t>Működési bevétel</t>
  </si>
  <si>
    <t>Felhalmozási kiadás</t>
  </si>
  <si>
    <t>1997. évi XXXI. tv. 19-20/A§</t>
  </si>
  <si>
    <t>Központosított állami támogatás - informatikai normatíva</t>
  </si>
  <si>
    <t>Alsópáhok-Hévíz kerékpárút (NFÜ)</t>
  </si>
  <si>
    <t>PH 201. számú iroda Polg.m. galéria átépítése</t>
  </si>
  <si>
    <t>PH 201. számú iroda Polg.m. galéria átépítése áfa</t>
  </si>
  <si>
    <t>VFO/684-6/2010 ikt.sz.</t>
  </si>
  <si>
    <t xml:space="preserve">ÁHT-n kívül Működési célú pénzeszköz átadás </t>
  </si>
  <si>
    <t>Bursa Hungarica ösztöndíj</t>
  </si>
  <si>
    <t>KGO/144-77/2010 ikt.sz.</t>
  </si>
  <si>
    <t>KGO/144-76/2010 ikt.sz.</t>
  </si>
  <si>
    <t>KGO/144-75/2010 ikt.sz.</t>
  </si>
  <si>
    <t>KGO/144-74/2010 ikt.sz.</t>
  </si>
  <si>
    <t>KGO/144-73/2010 ikt.sz.</t>
  </si>
  <si>
    <t>Intézményfinanszírozás össz:</t>
  </si>
  <si>
    <t>Felhalmozási kiadás össz:</t>
  </si>
  <si>
    <t>ÁHT-n kívül Működési célú pénzeszköz átadás össz:</t>
  </si>
  <si>
    <t>TÁMOP 3.1.5-09/A-2-2010 forrás lehívása</t>
  </si>
  <si>
    <t>Hálózati fénymásoló, szerver és Mobil Interaktív Másoló Rendszer beszerzése</t>
  </si>
  <si>
    <t>Hálózati fénymásoló, szerver és Mobil Interaktív Másoló Rendszer beszerzése áfa</t>
  </si>
  <si>
    <t>KGO/144-73/2010. ikt.sz.</t>
  </si>
  <si>
    <t>Önkorm. saját erő működésre</t>
  </si>
  <si>
    <t>Önkorm. saját erő felhalmozásra</t>
  </si>
  <si>
    <t>2010. január 1. napjától 2010. november 30. napjáig</t>
  </si>
  <si>
    <t>A projekt mindkét önkormányzatot érintően pályázott összege 140 055 e Ft, melyből  Hévíz Városát közvetlenül 78 994 e Ft illeti meg. Alsópáhok részére utalandó forrás 61 061 e FT.</t>
  </si>
  <si>
    <t>NYDOP-2009-2.1.1/F.09-2010-0009</t>
  </si>
  <si>
    <t>elnyert, folyamatban</t>
  </si>
  <si>
    <t>Római kori romok zöldfelületi rehab. (Romkert-előleg különbözet)</t>
  </si>
  <si>
    <t>2009. évi járulék megtakarítás visszafizetése</t>
  </si>
  <si>
    <t>2009. évi osztályfőnöki pótlék kiegészítés visszafizetése</t>
  </si>
  <si>
    <t>2009. évi rendelkezésre állási támogatás visszafizetése</t>
  </si>
  <si>
    <t>2009. évi rendelkezésre állási támogatás visszafizetendő összegének  kamata</t>
  </si>
  <si>
    <t>2010. évi osztályfőnöki pótlék kiegészítés visszafizetendő összegének kamata</t>
  </si>
  <si>
    <t>Festetics Gy. Műv. Közp. önkormányzati saját erő működésre</t>
  </si>
  <si>
    <t>Működési bevételi többlet</t>
  </si>
  <si>
    <t>Továbbadott állami támogatás felhalmozásra</t>
  </si>
  <si>
    <t>Intézményi működési bevételi többlet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</si>
</sst>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[$-40E]yyyy\.\ mmmm\ d\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\ _F_t_-;\-* #,##0\ _F_t_-;_-* &quot;-&quot;??\ _F_t_-;_-@_-"/>
    <numFmt numFmtId="170" formatCode="_-* #,##0.0\ _F_t_-;\-* #,##0.0\ _F_t_-;_-* &quot;-&quot;??\ _F_t_-;_-@_-"/>
  </numFmts>
  <fonts count="37">
    <font>
      <sz val="12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1"/>
      <name val="Arial"/>
      <family val="0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3" fontId="1" fillId="0" borderId="11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3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wrapText="1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3" fontId="0" fillId="0" borderId="12" xfId="0" applyNumberFormat="1" applyBorder="1" applyAlignment="1">
      <alignment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0" fillId="0" borderId="0" xfId="56" applyFont="1" applyFill="1" applyBorder="1" applyAlignment="1">
      <alignment horizontal="centerContinuous"/>
      <protection/>
    </xf>
    <xf numFmtId="0" fontId="8" fillId="0" borderId="16" xfId="56" applyFont="1" applyFill="1" applyBorder="1" applyAlignment="1">
      <alignment horizontal="center"/>
      <protection/>
    </xf>
    <xf numFmtId="0" fontId="8" fillId="0" borderId="16" xfId="56" applyFont="1" applyFill="1" applyBorder="1" applyAlignment="1">
      <alignment horizontal="centerContinuous"/>
      <protection/>
    </xf>
    <xf numFmtId="0" fontId="3" fillId="0" borderId="16" xfId="56" applyFont="1" applyFill="1" applyBorder="1" applyAlignment="1">
      <alignment horizontal="left"/>
      <protection/>
    </xf>
    <xf numFmtId="0" fontId="8" fillId="0" borderId="16" xfId="56" applyFont="1" applyFill="1" applyBorder="1" applyAlignment="1">
      <alignment horizontal="center" vertical="center"/>
      <protection/>
    </xf>
    <xf numFmtId="0" fontId="8" fillId="0" borderId="16" xfId="56" applyFont="1" applyFill="1" applyBorder="1" applyAlignment="1">
      <alignment horizontal="left" textRotation="90"/>
      <protection/>
    </xf>
    <xf numFmtId="0" fontId="8" fillId="0" borderId="16" xfId="56" applyFont="1" applyFill="1" applyBorder="1" applyAlignment="1">
      <alignment horizontal="left" vertical="center" wrapText="1"/>
      <protection/>
    </xf>
    <xf numFmtId="0" fontId="8" fillId="0" borderId="16" xfId="56" applyFont="1" applyFill="1" applyBorder="1" applyAlignment="1">
      <alignment horizontal="left" vertical="center"/>
      <protection/>
    </xf>
    <xf numFmtId="0" fontId="7" fillId="0" borderId="16" xfId="56" applyFont="1" applyFill="1" applyBorder="1" applyAlignment="1">
      <alignment vertical="center" wrapText="1"/>
      <protection/>
    </xf>
    <xf numFmtId="0" fontId="7" fillId="0" borderId="16" xfId="56" applyFont="1" applyFill="1" applyBorder="1" applyAlignment="1">
      <alignment/>
      <protection/>
    </xf>
    <xf numFmtId="0" fontId="8" fillId="0" borderId="16" xfId="56" applyFont="1" applyFill="1" applyBorder="1" applyAlignment="1">
      <alignment horizontal="left"/>
      <protection/>
    </xf>
    <xf numFmtId="0" fontId="7" fillId="0" borderId="16" xfId="56" applyFont="1" applyFill="1" applyBorder="1" applyAlignment="1">
      <alignment horizontal="left" vertical="center" wrapText="1"/>
      <protection/>
    </xf>
    <xf numFmtId="3" fontId="7" fillId="0" borderId="16" xfId="56" applyNumberFormat="1" applyFont="1" applyFill="1" applyBorder="1" applyAlignment="1">
      <alignment/>
      <protection/>
    </xf>
    <xf numFmtId="0" fontId="7" fillId="0" borderId="16" xfId="56" applyFont="1" applyFill="1" applyBorder="1" applyAlignment="1">
      <alignment wrapText="1"/>
      <protection/>
    </xf>
    <xf numFmtId="14" fontId="7" fillId="0" borderId="16" xfId="56" applyNumberFormat="1" applyFont="1" applyFill="1" applyBorder="1" applyAlignment="1">
      <alignment/>
      <protection/>
    </xf>
    <xf numFmtId="0" fontId="7" fillId="0" borderId="16" xfId="56" applyFont="1" applyFill="1" applyBorder="1" applyAlignment="1">
      <alignment horizontal="left" vertical="center"/>
      <protection/>
    </xf>
    <xf numFmtId="3" fontId="8" fillId="0" borderId="16" xfId="56" applyNumberFormat="1" applyFont="1" applyFill="1" applyBorder="1" applyAlignment="1">
      <alignment/>
      <protection/>
    </xf>
    <xf numFmtId="0" fontId="8" fillId="0" borderId="16" xfId="56" applyFont="1" applyFill="1" applyBorder="1" applyAlignme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3" fontId="7" fillId="0" borderId="0" xfId="56" applyNumberFormat="1" applyFont="1" applyFill="1" applyBorder="1" applyAlignment="1">
      <alignment/>
      <protection/>
    </xf>
    <xf numFmtId="0" fontId="7" fillId="0" borderId="0" xfId="56" applyFont="1" applyFill="1" applyBorder="1" applyAlignment="1">
      <alignment/>
      <protection/>
    </xf>
    <xf numFmtId="0" fontId="7" fillId="0" borderId="0" xfId="56" applyFont="1" applyFill="1" applyBorder="1" applyAlignment="1">
      <alignment vertical="center" wrapText="1"/>
      <protection/>
    </xf>
    <xf numFmtId="0" fontId="8" fillId="0" borderId="0" xfId="56" applyFont="1" applyFill="1" applyBorder="1" applyAlignment="1">
      <alignment horizontal="left"/>
      <protection/>
    </xf>
    <xf numFmtId="0" fontId="7" fillId="0" borderId="16" xfId="56" applyNumberFormat="1" applyFont="1" applyFill="1" applyBorder="1" applyAlignment="1">
      <alignment vertical="center"/>
      <protection/>
    </xf>
    <xf numFmtId="3" fontId="7" fillId="0" borderId="16" xfId="56" applyNumberFormat="1" applyFont="1" applyFill="1" applyBorder="1" applyAlignment="1">
      <alignment vertical="center"/>
      <protection/>
    </xf>
    <xf numFmtId="14" fontId="7" fillId="0" borderId="16" xfId="56" applyNumberFormat="1" applyFont="1" applyFill="1" applyBorder="1" applyAlignment="1">
      <alignment vertical="center"/>
      <protection/>
    </xf>
    <xf numFmtId="3" fontId="8" fillId="0" borderId="0" xfId="56" applyNumberFormat="1" applyFont="1" applyFill="1" applyBorder="1" applyAlignment="1">
      <alignment/>
      <protection/>
    </xf>
    <xf numFmtId="3" fontId="7" fillId="0" borderId="0" xfId="56" applyNumberFormat="1" applyFont="1" applyFill="1" applyBorder="1" applyAlignment="1">
      <alignment vertical="center" wrapText="1"/>
      <protection/>
    </xf>
    <xf numFmtId="0" fontId="7" fillId="0" borderId="0" xfId="56" applyFont="1" applyFill="1" applyBorder="1" applyAlignment="1">
      <alignment wrapText="1"/>
      <protection/>
    </xf>
    <xf numFmtId="14" fontId="7" fillId="0" borderId="16" xfId="56" applyNumberFormat="1" applyFont="1" applyFill="1" applyBorder="1" applyAlignment="1">
      <alignment vertical="center" wrapText="1"/>
      <protection/>
    </xf>
    <xf numFmtId="3" fontId="8" fillId="0" borderId="16" xfId="56" applyNumberFormat="1" applyFont="1" applyFill="1" applyBorder="1" applyAlignment="1">
      <alignment vertic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14" fontId="7" fillId="0" borderId="0" xfId="56" applyNumberFormat="1" applyFont="1" applyFill="1" applyBorder="1" applyAlignment="1">
      <alignment vertical="center" wrapText="1"/>
      <protection/>
    </xf>
    <xf numFmtId="14" fontId="7" fillId="0" borderId="0" xfId="56" applyNumberFormat="1" applyFont="1" applyFill="1" applyBorder="1" applyAlignment="1">
      <alignment/>
      <protection/>
    </xf>
    <xf numFmtId="3" fontId="7" fillId="0" borderId="17" xfId="56" applyNumberFormat="1" applyFont="1" applyFill="1" applyBorder="1" applyAlignment="1">
      <alignment vertical="center"/>
      <protection/>
    </xf>
    <xf numFmtId="3" fontId="8" fillId="0" borderId="17" xfId="56" applyNumberFormat="1" applyFont="1" applyFill="1" applyBorder="1" applyAlignment="1">
      <alignment/>
      <protection/>
    </xf>
    <xf numFmtId="0" fontId="7" fillId="0" borderId="16" xfId="56" applyFont="1" applyFill="1" applyBorder="1" applyAlignment="1">
      <alignment horizontal="center" vertical="center" wrapText="1"/>
      <protection/>
    </xf>
    <xf numFmtId="14" fontId="1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49" fontId="1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49" fontId="0" fillId="0" borderId="17" xfId="0" applyNumberForma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49" fontId="7" fillId="0" borderId="17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3" fillId="0" borderId="11" xfId="0" applyNumberFormat="1" applyFont="1" applyBorder="1" applyAlignment="1">
      <alignment wrapText="1"/>
    </xf>
    <xf numFmtId="0" fontId="0" fillId="0" borderId="17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0" fillId="0" borderId="0" xfId="57" applyBorder="1">
      <alignment/>
      <protection/>
    </xf>
    <xf numFmtId="0" fontId="20" fillId="0" borderId="0" xfId="57">
      <alignment/>
      <protection/>
    </xf>
    <xf numFmtId="0" fontId="7" fillId="0" borderId="0" xfId="57" applyFont="1" applyBorder="1">
      <alignment/>
      <protection/>
    </xf>
    <xf numFmtId="0" fontId="7" fillId="0" borderId="16" xfId="57" applyFont="1" applyBorder="1">
      <alignment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16" xfId="57" applyFont="1" applyBorder="1" applyAlignment="1">
      <alignment horizontal="center" vertical="center"/>
      <protection/>
    </xf>
    <xf numFmtId="3" fontId="7" fillId="0" borderId="16" xfId="56" applyNumberFormat="1" applyFont="1" applyFill="1" applyBorder="1" applyAlignment="1">
      <alignment horizontal="center" vertical="center"/>
      <protection/>
    </xf>
    <xf numFmtId="14" fontId="7" fillId="0" borderId="16" xfId="56" applyNumberFormat="1" applyFont="1" applyFill="1" applyBorder="1" applyAlignment="1">
      <alignment horizontal="center" vertical="center" wrapText="1"/>
      <protection/>
    </xf>
    <xf numFmtId="14" fontId="7" fillId="0" borderId="16" xfId="56" applyNumberFormat="1" applyFont="1" applyFill="1" applyBorder="1" applyAlignment="1">
      <alignment horizontal="center" vertical="center"/>
      <protection/>
    </xf>
    <xf numFmtId="4" fontId="7" fillId="0" borderId="16" xfId="56" applyNumberFormat="1" applyFont="1" applyFill="1" applyBorder="1" applyAlignment="1">
      <alignment horizontal="center" vertical="center"/>
      <protection/>
    </xf>
    <xf numFmtId="0" fontId="7" fillId="0" borderId="16" xfId="56" applyFont="1" applyFill="1" applyBorder="1" applyAlignment="1">
      <alignment horizontal="center" vertical="center"/>
      <protection/>
    </xf>
    <xf numFmtId="3" fontId="7" fillId="0" borderId="16" xfId="56" applyNumberFormat="1" applyFont="1" applyFill="1" applyBorder="1" applyAlignment="1">
      <alignment horizontal="center" vertical="center" wrapText="1"/>
      <protection/>
    </xf>
    <xf numFmtId="0" fontId="7" fillId="0" borderId="18" xfId="57" applyFont="1" applyBorder="1">
      <alignment/>
      <protection/>
    </xf>
    <xf numFmtId="0" fontId="7" fillId="0" borderId="16" xfId="56" applyNumberFormat="1" applyFont="1" applyFill="1" applyBorder="1" applyAlignment="1">
      <alignment horizontal="center" vertical="center"/>
      <protection/>
    </xf>
    <xf numFmtId="169" fontId="7" fillId="0" borderId="16" xfId="40" applyNumberFormat="1" applyFont="1" applyFill="1" applyBorder="1" applyAlignment="1">
      <alignment horizontal="center" vertical="center"/>
    </xf>
    <xf numFmtId="169" fontId="7" fillId="0" borderId="16" xfId="40" applyNumberFormat="1" applyFont="1" applyFill="1" applyBorder="1" applyAlignment="1">
      <alignment vertical="center" wrapText="1"/>
    </xf>
    <xf numFmtId="0" fontId="32" fillId="0" borderId="16" xfId="56" applyFont="1" applyFill="1" applyBorder="1" applyAlignment="1">
      <alignment horizontal="center" vertical="center" wrapText="1"/>
      <protection/>
    </xf>
    <xf numFmtId="0" fontId="8" fillId="0" borderId="0" xfId="57" applyFont="1" applyBorder="1">
      <alignment/>
      <protection/>
    </xf>
    <xf numFmtId="0" fontId="8" fillId="0" borderId="16" xfId="57" applyFont="1" applyBorder="1">
      <alignment/>
      <protection/>
    </xf>
    <xf numFmtId="0" fontId="7" fillId="0" borderId="19" xfId="57" applyFont="1" applyBorder="1">
      <alignment/>
      <protection/>
    </xf>
    <xf numFmtId="0" fontId="7" fillId="0" borderId="20" xfId="57" applyFont="1" applyBorder="1">
      <alignment/>
      <protection/>
    </xf>
    <xf numFmtId="3" fontId="7" fillId="0" borderId="16" xfId="56" applyNumberFormat="1" applyFont="1" applyFill="1" applyBorder="1" applyAlignment="1">
      <alignment vertical="center" wrapText="1"/>
      <protection/>
    </xf>
    <xf numFmtId="1" fontId="7" fillId="0" borderId="17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center" wrapText="1" shrinkToFit="1"/>
    </xf>
    <xf numFmtId="0" fontId="0" fillId="0" borderId="11" xfId="0" applyBorder="1" applyAlignment="1">
      <alignment horizontal="center" wrapText="1" shrinkToFi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3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31" fillId="0" borderId="0" xfId="56" applyFont="1" applyFill="1" applyBorder="1" applyAlignment="1">
      <alignment horizontal="center"/>
      <protection/>
    </xf>
    <xf numFmtId="0" fontId="10" fillId="0" borderId="0" xfId="56" applyFont="1" applyFill="1" applyBorder="1" applyAlignment="1">
      <alignment horizontal="center"/>
      <protection/>
    </xf>
    <xf numFmtId="0" fontId="3" fillId="0" borderId="16" xfId="56" applyFont="1" applyFill="1" applyBorder="1" applyAlignment="1">
      <alignment horizontal="center"/>
      <protection/>
    </xf>
    <xf numFmtId="0" fontId="8" fillId="0" borderId="16" xfId="56" applyFont="1" applyFill="1" applyBorder="1" applyAlignment="1">
      <alignment horizontal="center"/>
      <protection/>
    </xf>
    <xf numFmtId="0" fontId="31" fillId="0" borderId="21" xfId="56" applyFont="1" applyFill="1" applyBorder="1" applyAlignment="1">
      <alignment horizontal="left"/>
      <protection/>
    </xf>
    <xf numFmtId="0" fontId="10" fillId="0" borderId="21" xfId="56" applyFont="1" applyFill="1" applyBorder="1" applyAlignment="1">
      <alignment horizontal="center"/>
      <protection/>
    </xf>
    <xf numFmtId="0" fontId="3" fillId="0" borderId="16" xfId="56" applyFont="1" applyFill="1" applyBorder="1" applyAlignment="1">
      <alignment horizontal="center" vertical="center"/>
      <protection/>
    </xf>
    <xf numFmtId="0" fontId="8" fillId="0" borderId="16" xfId="56" applyFont="1" applyFill="1" applyBorder="1" applyAlignment="1">
      <alignment horizontal="center" vertical="center" textRotation="90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7" fillId="0" borderId="16" xfId="56" applyFont="1" applyFill="1" applyBorder="1" applyAlignment="1">
      <alignment horizontal="left" vertical="center" wrapText="1"/>
      <protection/>
    </xf>
    <xf numFmtId="3" fontId="7" fillId="0" borderId="16" xfId="56" applyNumberFormat="1" applyFont="1" applyFill="1" applyBorder="1" applyAlignment="1">
      <alignment horizontal="center" vertical="center"/>
      <protection/>
    </xf>
    <xf numFmtId="0" fontId="7" fillId="0" borderId="16" xfId="56" applyFont="1" applyFill="1" applyBorder="1" applyAlignment="1">
      <alignment horizontal="center" vertical="center" wrapText="1"/>
      <protection/>
    </xf>
    <xf numFmtId="14" fontId="7" fillId="0" borderId="16" xfId="56" applyNumberFormat="1" applyFont="1" applyFill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3" fontId="7" fillId="0" borderId="16" xfId="56" applyNumberFormat="1" applyFont="1" applyFill="1" applyBorder="1" applyAlignment="1">
      <alignment horizontal="center" vertical="center" wrapText="1"/>
      <protection/>
    </xf>
    <xf numFmtId="0" fontId="7" fillId="0" borderId="16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vertical="center" wrapText="1"/>
      <protection/>
    </xf>
    <xf numFmtId="0" fontId="8" fillId="0" borderId="0" xfId="56" applyFont="1" applyFill="1" applyBorder="1" applyAlignment="1">
      <alignment horizontal="left"/>
      <protection/>
    </xf>
    <xf numFmtId="0" fontId="7" fillId="0" borderId="0" xfId="56" applyFont="1" applyFill="1" applyBorder="1" applyAlignment="1">
      <alignment/>
      <protection/>
    </xf>
    <xf numFmtId="0" fontId="8" fillId="0" borderId="0" xfId="56" applyFont="1" applyFill="1" applyBorder="1" applyAlignment="1">
      <alignment horizontal="left" vertical="center"/>
      <protection/>
    </xf>
    <xf numFmtId="3" fontId="36" fillId="0" borderId="16" xfId="56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. tájékoztató táblák II.mód" xfId="56"/>
    <cellStyle name="Normál_pályázatok alakulása 2010 november 30-i állapo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39"/>
  </sheetPr>
  <dimension ref="A1:H106"/>
  <sheetViews>
    <sheetView workbookViewId="0" topLeftCell="A1">
      <selection activeCell="H21" sqref="H21"/>
    </sheetView>
  </sheetViews>
  <sheetFormatPr defaultColWidth="9.00390625" defaultRowHeight="15.75"/>
  <cols>
    <col min="1" max="1" width="10.00390625" style="54" customWidth="1"/>
    <col min="2" max="2" width="25.00390625" style="54" customWidth="1"/>
    <col min="3" max="3" width="19.25390625" style="54" customWidth="1"/>
    <col min="4" max="4" width="12.75390625" style="59" customWidth="1"/>
    <col min="5" max="5" width="8.125" style="54" customWidth="1"/>
    <col min="6" max="7" width="10.875" style="54" bestFit="1" customWidth="1"/>
    <col min="8" max="8" width="28.25390625" style="54" customWidth="1"/>
    <col min="9" max="16384" width="9.00390625" style="54" customWidth="1"/>
  </cols>
  <sheetData>
    <row r="1" spans="1:8" ht="17.25" customHeight="1">
      <c r="A1" s="203" t="s">
        <v>364</v>
      </c>
      <c r="B1" s="203"/>
      <c r="F1" s="202" t="s">
        <v>379</v>
      </c>
      <c r="G1" s="202"/>
      <c r="H1" s="202"/>
    </row>
    <row r="2" spans="1:2" ht="15.75" customHeight="1">
      <c r="A2" s="204" t="s">
        <v>365</v>
      </c>
      <c r="B2" s="204"/>
    </row>
    <row r="3" spans="1:2" ht="15.75" customHeight="1">
      <c r="A3" s="24"/>
      <c r="B3" s="24"/>
    </row>
    <row r="4" spans="1:8" s="61" customFormat="1" ht="14.25" customHeight="1">
      <c r="A4" s="207" t="s">
        <v>366</v>
      </c>
      <c r="B4" s="207"/>
      <c r="C4" s="207"/>
      <c r="D4" s="207"/>
      <c r="E4" s="207"/>
      <c r="F4" s="207"/>
      <c r="G4" s="207"/>
      <c r="H4" s="207"/>
    </row>
    <row r="5" spans="1:8" s="61" customFormat="1" ht="13.5" customHeight="1">
      <c r="A5" s="207" t="s">
        <v>367</v>
      </c>
      <c r="B5" s="207"/>
      <c r="C5" s="207"/>
      <c r="D5" s="207"/>
      <c r="E5" s="207"/>
      <c r="F5" s="207"/>
      <c r="G5" s="207"/>
      <c r="H5" s="207"/>
    </row>
    <row r="6" spans="1:8" s="61" customFormat="1" ht="13.5" customHeight="1">
      <c r="A6" s="60"/>
      <c r="B6" s="60"/>
      <c r="C6" s="60"/>
      <c r="D6" s="60"/>
      <c r="E6" s="60"/>
      <c r="F6" s="60"/>
      <c r="G6" s="60"/>
      <c r="H6" s="60"/>
    </row>
    <row r="7" spans="1:8" ht="15.75">
      <c r="A7" s="208" t="s">
        <v>152</v>
      </c>
      <c r="B7" s="208"/>
      <c r="C7" s="208"/>
      <c r="D7" s="208"/>
      <c r="E7" s="208"/>
      <c r="F7" s="3"/>
      <c r="G7" s="3"/>
      <c r="H7" s="3"/>
    </row>
    <row r="8" spans="1:8" ht="15.75" customHeight="1">
      <c r="A8" s="3"/>
      <c r="B8" s="3"/>
      <c r="C8" s="3"/>
      <c r="D8" s="3"/>
      <c r="E8" s="3"/>
      <c r="F8" s="3"/>
      <c r="G8" s="3"/>
      <c r="H8" s="3"/>
    </row>
    <row r="9" spans="1:8" ht="15.75">
      <c r="A9" s="3" t="s">
        <v>137</v>
      </c>
      <c r="B9" s="3" t="s">
        <v>368</v>
      </c>
      <c r="C9" s="3" t="s">
        <v>369</v>
      </c>
      <c r="D9" s="5" t="s">
        <v>370</v>
      </c>
      <c r="E9" s="5" t="s">
        <v>371</v>
      </c>
      <c r="F9" s="206" t="s">
        <v>372</v>
      </c>
      <c r="G9" s="206"/>
      <c r="H9" s="3" t="s">
        <v>375</v>
      </c>
    </row>
    <row r="10" spans="1:8" ht="15" customHeight="1">
      <c r="A10" s="2"/>
      <c r="B10" s="2"/>
      <c r="C10" s="2"/>
      <c r="D10" s="2"/>
      <c r="E10" s="2"/>
      <c r="F10" s="39" t="s">
        <v>373</v>
      </c>
      <c r="G10" s="39" t="s">
        <v>374</v>
      </c>
      <c r="H10" s="2"/>
    </row>
    <row r="11" spans="1:8" s="16" customFormat="1" ht="30" customHeight="1">
      <c r="A11" s="133" t="s">
        <v>57</v>
      </c>
      <c r="B11" s="77" t="s">
        <v>250</v>
      </c>
      <c r="C11" s="47" t="s">
        <v>157</v>
      </c>
      <c r="D11" s="148"/>
      <c r="E11" s="57"/>
      <c r="F11" s="7">
        <v>2000000</v>
      </c>
      <c r="G11" s="7"/>
      <c r="H11" s="38" t="s">
        <v>392</v>
      </c>
    </row>
    <row r="12" spans="1:8" s="16" customFormat="1" ht="30">
      <c r="A12" s="133" t="s">
        <v>268</v>
      </c>
      <c r="B12" s="17" t="s">
        <v>250</v>
      </c>
      <c r="C12" s="12"/>
      <c r="D12" s="148"/>
      <c r="E12" s="15"/>
      <c r="F12" s="7"/>
      <c r="G12" s="147">
        <v>12463000</v>
      </c>
      <c r="H12" s="11" t="s">
        <v>255</v>
      </c>
    </row>
    <row r="13" spans="1:8" s="16" customFormat="1" ht="30">
      <c r="A13" s="133" t="s">
        <v>268</v>
      </c>
      <c r="B13" s="17" t="s">
        <v>250</v>
      </c>
      <c r="C13" s="12"/>
      <c r="D13" s="148"/>
      <c r="E13" s="15"/>
      <c r="F13" s="7"/>
      <c r="G13" s="147">
        <v>375000</v>
      </c>
      <c r="H13" s="37" t="s">
        <v>256</v>
      </c>
    </row>
    <row r="14" spans="1:8" s="2" customFormat="1" ht="29.25">
      <c r="A14" s="135"/>
      <c r="B14" s="14" t="s">
        <v>258</v>
      </c>
      <c r="C14" s="13"/>
      <c r="D14" s="146"/>
      <c r="E14" s="8"/>
      <c r="F14" s="9">
        <f>SUM(F11:F13)</f>
        <v>2000000</v>
      </c>
      <c r="G14" s="9">
        <f>SUM(G11:G13)</f>
        <v>12838000</v>
      </c>
      <c r="H14" s="140"/>
    </row>
    <row r="15" spans="1:8" s="16" customFormat="1" ht="24.75">
      <c r="A15" s="133" t="s">
        <v>85</v>
      </c>
      <c r="B15" s="77" t="s">
        <v>389</v>
      </c>
      <c r="C15" s="12" t="s">
        <v>227</v>
      </c>
      <c r="D15" s="75"/>
      <c r="E15" s="15"/>
      <c r="F15" s="7">
        <v>2148000</v>
      </c>
      <c r="G15" s="7"/>
      <c r="H15" s="38" t="s">
        <v>251</v>
      </c>
    </row>
    <row r="16" spans="1:8" s="16" customFormat="1" ht="30">
      <c r="A16" s="133" t="s">
        <v>239</v>
      </c>
      <c r="B16" s="17" t="s">
        <v>389</v>
      </c>
      <c r="C16" s="12" t="s">
        <v>240</v>
      </c>
      <c r="D16" s="75"/>
      <c r="E16" s="15"/>
      <c r="F16" s="7">
        <v>4000</v>
      </c>
      <c r="G16" s="147"/>
      <c r="H16" s="11" t="s">
        <v>248</v>
      </c>
    </row>
    <row r="17" spans="1:8" s="2" customFormat="1" ht="15.75">
      <c r="A17" s="135"/>
      <c r="B17" s="14" t="s">
        <v>320</v>
      </c>
      <c r="C17" s="13"/>
      <c r="D17" s="145"/>
      <c r="E17" s="8"/>
      <c r="F17" s="9">
        <f>SUM(F15:F16)</f>
        <v>2152000</v>
      </c>
      <c r="G17" s="9">
        <f>SUM(G15:G16)</f>
        <v>0</v>
      </c>
      <c r="H17" s="28"/>
    </row>
    <row r="18" spans="1:8" s="16" customFormat="1" ht="15.75">
      <c r="A18" s="133" t="s">
        <v>125</v>
      </c>
      <c r="B18" s="17" t="s">
        <v>253</v>
      </c>
      <c r="C18" s="12"/>
      <c r="D18" s="148"/>
      <c r="E18" s="15"/>
      <c r="F18" s="7"/>
      <c r="G18" s="147">
        <v>408000</v>
      </c>
      <c r="H18" s="37" t="s">
        <v>254</v>
      </c>
    </row>
    <row r="19" spans="1:8" s="2" customFormat="1" ht="29.25">
      <c r="A19" s="135"/>
      <c r="B19" s="14" t="s">
        <v>259</v>
      </c>
      <c r="C19" s="13"/>
      <c r="D19" s="146"/>
      <c r="E19" s="8"/>
      <c r="F19" s="73">
        <f>SUM(F18)</f>
        <v>0</v>
      </c>
      <c r="G19" s="73">
        <f>SUM(G18)</f>
        <v>408000</v>
      </c>
      <c r="H19" s="140"/>
    </row>
    <row r="20" spans="1:8" s="16" customFormat="1" ht="26.25">
      <c r="A20" s="133" t="s">
        <v>116</v>
      </c>
      <c r="B20" s="77" t="s">
        <v>252</v>
      </c>
      <c r="C20" s="12" t="s">
        <v>229</v>
      </c>
      <c r="D20" s="148"/>
      <c r="E20" s="15"/>
      <c r="F20" s="7">
        <v>235000</v>
      </c>
      <c r="G20" s="147"/>
      <c r="H20" s="37" t="s">
        <v>417</v>
      </c>
    </row>
    <row r="21" spans="1:8" s="16" customFormat="1" ht="26.25">
      <c r="A21" s="133" t="s">
        <v>286</v>
      </c>
      <c r="B21" s="77" t="s">
        <v>252</v>
      </c>
      <c r="C21" s="12"/>
      <c r="D21" s="148"/>
      <c r="E21" s="15"/>
      <c r="F21" s="7"/>
      <c r="G21" s="147">
        <v>63195000</v>
      </c>
      <c r="H21" s="37" t="s">
        <v>393</v>
      </c>
    </row>
    <row r="22" spans="1:8" s="16" customFormat="1" ht="26.25">
      <c r="A22" s="133" t="s">
        <v>291</v>
      </c>
      <c r="B22" s="77" t="s">
        <v>252</v>
      </c>
      <c r="C22" s="75"/>
      <c r="D22" s="75"/>
      <c r="E22" s="15"/>
      <c r="F22" s="7"/>
      <c r="G22" s="147">
        <v>52000000</v>
      </c>
      <c r="H22" s="37" t="s">
        <v>257</v>
      </c>
    </row>
    <row r="23" spans="1:8" s="2" customFormat="1" ht="26.25">
      <c r="A23" s="135"/>
      <c r="B23" s="78" t="s">
        <v>261</v>
      </c>
      <c r="C23" s="145"/>
      <c r="D23" s="145"/>
      <c r="E23" s="8"/>
      <c r="F23" s="9">
        <f>SUM(F20:F22)</f>
        <v>235000</v>
      </c>
      <c r="G23" s="9">
        <f>SUM(G20:G22)</f>
        <v>115195000</v>
      </c>
      <c r="H23" s="140"/>
    </row>
    <row r="24" spans="1:8" s="16" customFormat="1" ht="30">
      <c r="A24" s="133" t="s">
        <v>264</v>
      </c>
      <c r="B24" s="17" t="s">
        <v>260</v>
      </c>
      <c r="C24" s="12"/>
      <c r="D24" s="148"/>
      <c r="E24" s="15"/>
      <c r="F24" s="7"/>
      <c r="G24" s="147">
        <v>45000</v>
      </c>
      <c r="H24" s="38" t="s">
        <v>231</v>
      </c>
    </row>
    <row r="25" spans="1:8" s="16" customFormat="1" ht="30">
      <c r="A25" s="133" t="s">
        <v>110</v>
      </c>
      <c r="B25" s="77" t="s">
        <v>246</v>
      </c>
      <c r="C25" s="17" t="s">
        <v>391</v>
      </c>
      <c r="D25" s="75">
        <v>8821171</v>
      </c>
      <c r="E25" s="15"/>
      <c r="F25" s="7">
        <v>371000</v>
      </c>
      <c r="G25" s="147"/>
      <c r="H25" s="38" t="s">
        <v>228</v>
      </c>
    </row>
    <row r="26" spans="1:8" s="2" customFormat="1" ht="26.25">
      <c r="A26" s="135"/>
      <c r="B26" s="78" t="s">
        <v>249</v>
      </c>
      <c r="C26" s="13"/>
      <c r="D26" s="145"/>
      <c r="E26" s="8"/>
      <c r="F26" s="9">
        <f>SUM(F24:F25)</f>
        <v>371000</v>
      </c>
      <c r="G26" s="9">
        <f>SUM(G24:G25)</f>
        <v>45000</v>
      </c>
      <c r="H26" s="140"/>
    </row>
    <row r="27" spans="1:8" s="65" customFormat="1" ht="15.75">
      <c r="A27" s="143"/>
      <c r="B27" s="66" t="s">
        <v>10</v>
      </c>
      <c r="C27" s="63"/>
      <c r="D27" s="64"/>
      <c r="E27" s="67"/>
      <c r="F27" s="62">
        <f>F14+F17+F19+F23+F26</f>
        <v>4758000</v>
      </c>
      <c r="G27" s="62">
        <f>G14+G17+G19+G23+G26</f>
        <v>128486000</v>
      </c>
      <c r="H27" s="68"/>
    </row>
    <row r="28" spans="1:8" s="61" customFormat="1" ht="15.75">
      <c r="A28" s="144"/>
      <c r="B28" s="67" t="s">
        <v>384</v>
      </c>
      <c r="C28" s="69"/>
      <c r="D28" s="64"/>
      <c r="E28" s="52"/>
      <c r="F28" s="205">
        <f>F27-G27</f>
        <v>-123728000</v>
      </c>
      <c r="G28" s="205"/>
      <c r="H28" s="70"/>
    </row>
    <row r="29" spans="1:7" ht="15.75">
      <c r="A29" s="61"/>
      <c r="B29" s="61"/>
      <c r="C29" s="61"/>
      <c r="F29" s="71"/>
      <c r="G29" s="71"/>
    </row>
    <row r="30" spans="6:7" ht="15.75">
      <c r="F30" s="71"/>
      <c r="G30" s="71"/>
    </row>
    <row r="31" spans="6:7" ht="15.75">
      <c r="F31" s="71"/>
      <c r="G31" s="71"/>
    </row>
    <row r="32" spans="6:7" ht="15.75">
      <c r="F32" s="71"/>
      <c r="G32" s="71"/>
    </row>
    <row r="33" spans="6:7" ht="15.75">
      <c r="F33" s="71"/>
      <c r="G33" s="71"/>
    </row>
    <row r="34" spans="6:7" ht="15.75">
      <c r="F34" s="71"/>
      <c r="G34" s="71"/>
    </row>
    <row r="35" spans="6:7" ht="15.75">
      <c r="F35" s="71"/>
      <c r="G35" s="71"/>
    </row>
    <row r="36" spans="6:7" ht="15.75">
      <c r="F36" s="71"/>
      <c r="G36" s="71"/>
    </row>
    <row r="37" spans="6:7" ht="15.75">
      <c r="F37" s="71"/>
      <c r="G37" s="71"/>
    </row>
    <row r="38" spans="6:7" ht="15.75">
      <c r="F38" s="71"/>
      <c r="G38" s="71"/>
    </row>
    <row r="39" spans="6:7" ht="15.75">
      <c r="F39" s="71"/>
      <c r="G39" s="71"/>
    </row>
    <row r="40" spans="6:7" ht="15.75">
      <c r="F40" s="71"/>
      <c r="G40" s="71"/>
    </row>
    <row r="41" spans="6:7" ht="15.75">
      <c r="F41" s="71"/>
      <c r="G41" s="71"/>
    </row>
    <row r="42" spans="6:7" ht="15.75">
      <c r="F42" s="71"/>
      <c r="G42" s="71"/>
    </row>
    <row r="43" spans="6:7" ht="15.75">
      <c r="F43" s="71"/>
      <c r="G43" s="71"/>
    </row>
    <row r="44" spans="6:7" ht="15.75">
      <c r="F44" s="71"/>
      <c r="G44" s="71"/>
    </row>
    <row r="45" spans="6:7" ht="15.75">
      <c r="F45" s="71"/>
      <c r="G45" s="71"/>
    </row>
    <row r="46" spans="6:7" ht="15.75">
      <c r="F46" s="71"/>
      <c r="G46" s="71"/>
    </row>
    <row r="47" spans="6:7" ht="15.75">
      <c r="F47" s="71"/>
      <c r="G47" s="71"/>
    </row>
    <row r="48" spans="6:7" ht="15.75">
      <c r="F48" s="71"/>
      <c r="G48" s="71"/>
    </row>
    <row r="49" spans="6:7" ht="15.75">
      <c r="F49" s="71"/>
      <c r="G49" s="71"/>
    </row>
    <row r="50" spans="6:7" ht="15.75">
      <c r="F50" s="71"/>
      <c r="G50" s="71"/>
    </row>
    <row r="51" spans="6:7" ht="15.75">
      <c r="F51" s="71"/>
      <c r="G51" s="71"/>
    </row>
    <row r="52" spans="6:7" ht="15.75">
      <c r="F52" s="71"/>
      <c r="G52" s="71"/>
    </row>
    <row r="53" spans="6:7" ht="15.75">
      <c r="F53" s="71"/>
      <c r="G53" s="71"/>
    </row>
    <row r="54" spans="6:7" ht="15.75">
      <c r="F54" s="71"/>
      <c r="G54" s="71"/>
    </row>
    <row r="55" spans="6:7" ht="15.75">
      <c r="F55" s="71"/>
      <c r="G55" s="71"/>
    </row>
    <row r="56" spans="6:7" ht="15.75">
      <c r="F56" s="71"/>
      <c r="G56" s="71"/>
    </row>
    <row r="57" spans="6:7" ht="15.75">
      <c r="F57" s="71"/>
      <c r="G57" s="71"/>
    </row>
    <row r="58" spans="6:7" ht="15.75">
      <c r="F58" s="71"/>
      <c r="G58" s="71"/>
    </row>
    <row r="59" spans="6:7" ht="15.75">
      <c r="F59" s="71"/>
      <c r="G59" s="71"/>
    </row>
    <row r="60" spans="6:7" ht="15.75">
      <c r="F60" s="71"/>
      <c r="G60" s="71"/>
    </row>
    <row r="61" spans="6:7" ht="15.75">
      <c r="F61" s="71"/>
      <c r="G61" s="71"/>
    </row>
    <row r="62" spans="6:7" ht="15.75">
      <c r="F62" s="71"/>
      <c r="G62" s="71"/>
    </row>
    <row r="63" spans="6:7" ht="15.75">
      <c r="F63" s="71"/>
      <c r="G63" s="71"/>
    </row>
    <row r="64" spans="6:7" ht="15.75">
      <c r="F64" s="71"/>
      <c r="G64" s="71"/>
    </row>
    <row r="65" spans="6:7" ht="15.75">
      <c r="F65" s="71"/>
      <c r="G65" s="71"/>
    </row>
    <row r="66" spans="6:7" ht="15.75">
      <c r="F66" s="71"/>
      <c r="G66" s="71"/>
    </row>
    <row r="67" spans="6:7" ht="15.75">
      <c r="F67" s="71"/>
      <c r="G67" s="71"/>
    </row>
    <row r="68" spans="6:7" ht="15.75">
      <c r="F68" s="71"/>
      <c r="G68" s="71"/>
    </row>
    <row r="69" spans="6:7" ht="15.75">
      <c r="F69" s="71"/>
      <c r="G69" s="71"/>
    </row>
    <row r="70" spans="6:7" ht="15.75">
      <c r="F70" s="71"/>
      <c r="G70" s="71"/>
    </row>
    <row r="71" ht="15.75">
      <c r="G71" s="71"/>
    </row>
    <row r="72" ht="15.75">
      <c r="G72" s="71"/>
    </row>
    <row r="73" ht="15.75">
      <c r="G73" s="71"/>
    </row>
    <row r="74" ht="15.75">
      <c r="G74" s="71"/>
    </row>
    <row r="75" ht="15.75">
      <c r="G75" s="71"/>
    </row>
    <row r="76" ht="15.75">
      <c r="G76" s="71"/>
    </row>
    <row r="77" ht="15.75">
      <c r="G77" s="71"/>
    </row>
    <row r="78" ht="15.75">
      <c r="G78" s="71"/>
    </row>
    <row r="79" ht="15.75">
      <c r="G79" s="71"/>
    </row>
    <row r="80" ht="15.75">
      <c r="G80" s="71"/>
    </row>
    <row r="81" ht="15.75">
      <c r="G81" s="71"/>
    </row>
    <row r="82" ht="15.75">
      <c r="G82" s="71"/>
    </row>
    <row r="83" ht="15.75">
      <c r="G83" s="71"/>
    </row>
    <row r="84" ht="15.75">
      <c r="G84" s="71"/>
    </row>
    <row r="85" ht="15.75">
      <c r="G85" s="71"/>
    </row>
    <row r="86" ht="15.75">
      <c r="G86" s="71"/>
    </row>
    <row r="87" ht="15.75">
      <c r="G87" s="71"/>
    </row>
    <row r="88" ht="15.75">
      <c r="G88" s="71"/>
    </row>
    <row r="89" ht="15.75">
      <c r="G89" s="71"/>
    </row>
    <row r="90" ht="15.75">
      <c r="G90" s="71"/>
    </row>
    <row r="91" ht="15.75">
      <c r="G91" s="71"/>
    </row>
    <row r="92" ht="15.75">
      <c r="G92" s="71"/>
    </row>
    <row r="93" ht="15.75">
      <c r="G93" s="71"/>
    </row>
    <row r="94" ht="15.75">
      <c r="G94" s="71"/>
    </row>
    <row r="95" ht="15.75">
      <c r="G95" s="71"/>
    </row>
    <row r="96" ht="15.75">
      <c r="G96" s="71"/>
    </row>
    <row r="97" ht="15.75">
      <c r="G97" s="71"/>
    </row>
    <row r="98" ht="15.75">
      <c r="G98" s="71"/>
    </row>
    <row r="99" ht="15.75">
      <c r="G99" s="71"/>
    </row>
    <row r="100" ht="15.75">
      <c r="G100" s="71"/>
    </row>
    <row r="101" ht="15.75">
      <c r="G101" s="71"/>
    </row>
    <row r="102" ht="15.75">
      <c r="G102" s="71"/>
    </row>
    <row r="103" ht="15.75">
      <c r="G103" s="71"/>
    </row>
    <row r="104" ht="15.75">
      <c r="G104" s="71"/>
    </row>
    <row r="105" ht="15.75">
      <c r="G105" s="71"/>
    </row>
    <row r="106" ht="15.75">
      <c r="G106" s="71"/>
    </row>
  </sheetData>
  <mergeCells count="8">
    <mergeCell ref="F1:H1"/>
    <mergeCell ref="A1:B1"/>
    <mergeCell ref="A2:B2"/>
    <mergeCell ref="F28:G28"/>
    <mergeCell ref="F9:G9"/>
    <mergeCell ref="A4:H4"/>
    <mergeCell ref="A5:H5"/>
    <mergeCell ref="A7:E7"/>
  </mergeCells>
  <printOptions/>
  <pageMargins left="0.5905511811023623" right="0.5905511811023623" top="0.1968503937007874" bottom="0.3937007874015748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M32"/>
  <sheetViews>
    <sheetView workbookViewId="0" topLeftCell="A1">
      <selection activeCell="I19" sqref="I19"/>
    </sheetView>
  </sheetViews>
  <sheetFormatPr defaultColWidth="9.00390625" defaultRowHeight="15.75"/>
  <cols>
    <col min="1" max="1" width="9.25390625" style="0" bestFit="1" customWidth="1"/>
    <col min="4" max="4" width="8.75390625" style="0" customWidth="1"/>
    <col min="6" max="6" width="11.00390625" style="0" customWidth="1"/>
    <col min="7" max="7" width="8.75390625" style="0" customWidth="1"/>
    <col min="8" max="8" width="7.375" style="0" customWidth="1"/>
    <col min="9" max="9" width="10.625" style="0" customWidth="1"/>
    <col min="10" max="10" width="11.375" style="0" customWidth="1"/>
  </cols>
  <sheetData>
    <row r="1" spans="1:13" ht="15.75">
      <c r="A1" s="206" t="s">
        <v>174</v>
      </c>
      <c r="B1" s="206"/>
      <c r="K1" s="211" t="s">
        <v>23</v>
      </c>
      <c r="L1" s="211"/>
      <c r="M1" s="211"/>
    </row>
    <row r="2" spans="1:2" ht="15.75">
      <c r="A2" s="211" t="s">
        <v>365</v>
      </c>
      <c r="B2" s="211"/>
    </row>
    <row r="3" spans="1:2" ht="15.75">
      <c r="A3" s="21"/>
      <c r="B3" s="21"/>
    </row>
    <row r="4" spans="6:8" ht="15.75">
      <c r="F4" s="206" t="s">
        <v>376</v>
      </c>
      <c r="G4" s="206"/>
      <c r="H4" s="206"/>
    </row>
    <row r="5" spans="6:8" ht="15.75">
      <c r="F5" s="206" t="s">
        <v>17</v>
      </c>
      <c r="G5" s="206"/>
      <c r="H5" s="206"/>
    </row>
    <row r="6" spans="6:8" ht="15.75">
      <c r="F6" s="3"/>
      <c r="G6" s="3"/>
      <c r="H6" s="3"/>
    </row>
    <row r="7" spans="1:8" s="27" customFormat="1" ht="15.75">
      <c r="A7" s="208" t="s">
        <v>152</v>
      </c>
      <c r="B7" s="208"/>
      <c r="C7" s="208"/>
      <c r="D7" s="208"/>
      <c r="E7" s="208"/>
      <c r="F7" s="5"/>
      <c r="G7" s="5"/>
      <c r="H7" s="5"/>
    </row>
    <row r="8" s="27" customFormat="1" ht="15"/>
    <row r="9" spans="1:13" s="27" customFormat="1" ht="15">
      <c r="A9" s="5" t="s">
        <v>137</v>
      </c>
      <c r="B9" s="203" t="s">
        <v>368</v>
      </c>
      <c r="C9" s="203"/>
      <c r="D9" s="203"/>
      <c r="E9" s="203" t="s">
        <v>369</v>
      </c>
      <c r="F9" s="203"/>
      <c r="G9" s="39" t="s">
        <v>370</v>
      </c>
      <c r="H9" s="25" t="s">
        <v>7</v>
      </c>
      <c r="I9" s="203" t="s">
        <v>372</v>
      </c>
      <c r="J9" s="203"/>
      <c r="K9" s="203" t="s">
        <v>375</v>
      </c>
      <c r="L9" s="203"/>
      <c r="M9" s="203"/>
    </row>
    <row r="10" spans="2:13" s="27" customFormat="1" ht="15">
      <c r="B10" s="225"/>
      <c r="C10" s="225"/>
      <c r="D10" s="225"/>
      <c r="E10" s="225"/>
      <c r="F10" s="225"/>
      <c r="I10" s="5" t="s">
        <v>373</v>
      </c>
      <c r="J10" s="5" t="s">
        <v>374</v>
      </c>
      <c r="K10" s="225"/>
      <c r="L10" s="225"/>
      <c r="M10" s="225"/>
    </row>
    <row r="11" spans="1:13" s="54" customFormat="1" ht="15.75">
      <c r="A11" s="116" t="s">
        <v>357</v>
      </c>
      <c r="B11" s="232" t="s">
        <v>11</v>
      </c>
      <c r="C11" s="232"/>
      <c r="D11" s="232"/>
      <c r="E11" s="197" t="s">
        <v>176</v>
      </c>
      <c r="F11" s="197"/>
      <c r="G11" s="52"/>
      <c r="H11" s="52"/>
      <c r="I11" s="53">
        <v>160000</v>
      </c>
      <c r="J11" s="53"/>
      <c r="K11" s="197" t="s">
        <v>177</v>
      </c>
      <c r="L11" s="197"/>
      <c r="M11" s="219"/>
    </row>
    <row r="12" spans="1:13" s="54" customFormat="1" ht="15.75">
      <c r="A12" s="158" t="s">
        <v>357</v>
      </c>
      <c r="B12" s="232" t="s">
        <v>11</v>
      </c>
      <c r="C12" s="232"/>
      <c r="D12" s="232"/>
      <c r="E12" s="197" t="s">
        <v>176</v>
      </c>
      <c r="F12" s="197"/>
      <c r="G12" s="52"/>
      <c r="H12" s="52"/>
      <c r="I12" s="53">
        <v>454000</v>
      </c>
      <c r="J12" s="53"/>
      <c r="K12" s="233" t="s">
        <v>178</v>
      </c>
      <c r="L12" s="233"/>
      <c r="M12" s="234"/>
    </row>
    <row r="13" spans="1:13" s="54" customFormat="1" ht="15.75">
      <c r="A13" s="158"/>
      <c r="B13" s="229" t="s">
        <v>30</v>
      </c>
      <c r="C13" s="229"/>
      <c r="D13" s="229"/>
      <c r="E13" s="197"/>
      <c r="F13" s="197"/>
      <c r="G13" s="52"/>
      <c r="H13" s="52"/>
      <c r="I13" s="159">
        <f>SUM(I11:I12)</f>
        <v>614000</v>
      </c>
      <c r="J13" s="159">
        <f>SUM(J11:J12)</f>
        <v>0</v>
      </c>
      <c r="K13" s="197"/>
      <c r="L13" s="197"/>
      <c r="M13" s="219"/>
    </row>
    <row r="14" spans="1:13" s="54" customFormat="1" ht="15.75">
      <c r="A14" s="160" t="s">
        <v>357</v>
      </c>
      <c r="B14" s="231" t="s">
        <v>12</v>
      </c>
      <c r="C14" s="231"/>
      <c r="D14" s="231"/>
      <c r="E14" s="197" t="s">
        <v>176</v>
      </c>
      <c r="F14" s="197"/>
      <c r="G14" s="52"/>
      <c r="H14" s="52"/>
      <c r="I14" s="53">
        <v>118000</v>
      </c>
      <c r="J14" s="159"/>
      <c r="K14" s="197" t="s">
        <v>360</v>
      </c>
      <c r="L14" s="197"/>
      <c r="M14" s="219"/>
    </row>
    <row r="15" spans="1:13" s="54" customFormat="1" ht="15.75">
      <c r="A15" s="158" t="s">
        <v>357</v>
      </c>
      <c r="B15" s="232" t="s">
        <v>12</v>
      </c>
      <c r="C15" s="232"/>
      <c r="D15" s="232"/>
      <c r="E15" s="197" t="s">
        <v>176</v>
      </c>
      <c r="F15" s="197"/>
      <c r="G15" s="52"/>
      <c r="H15" s="52"/>
      <c r="I15" s="53">
        <v>5000</v>
      </c>
      <c r="J15" s="159"/>
      <c r="K15" s="197" t="s">
        <v>361</v>
      </c>
      <c r="L15" s="197"/>
      <c r="M15" s="219"/>
    </row>
    <row r="16" spans="1:13" s="162" customFormat="1" ht="15.75">
      <c r="A16" s="158"/>
      <c r="B16" s="228" t="s">
        <v>29</v>
      </c>
      <c r="C16" s="228"/>
      <c r="D16" s="228"/>
      <c r="E16" s="236"/>
      <c r="F16" s="236"/>
      <c r="G16" s="161"/>
      <c r="H16" s="161"/>
      <c r="I16" s="159">
        <f>SUM(I14:I15)</f>
        <v>123000</v>
      </c>
      <c r="J16" s="159">
        <f>SUM(J14:J15)</f>
        <v>0</v>
      </c>
      <c r="K16" s="237"/>
      <c r="L16" s="237"/>
      <c r="M16" s="238"/>
    </row>
    <row r="17" spans="1:13" s="54" customFormat="1" ht="20.25" customHeight="1">
      <c r="A17" s="160" t="s">
        <v>357</v>
      </c>
      <c r="B17" s="197" t="s">
        <v>386</v>
      </c>
      <c r="C17" s="197"/>
      <c r="D17" s="197"/>
      <c r="E17" s="197" t="s">
        <v>176</v>
      </c>
      <c r="F17" s="197"/>
      <c r="G17" s="52"/>
      <c r="H17" s="52"/>
      <c r="I17" s="53">
        <v>350000</v>
      </c>
      <c r="J17" s="53"/>
      <c r="K17" s="232" t="s">
        <v>179</v>
      </c>
      <c r="L17" s="232"/>
      <c r="M17" s="239"/>
    </row>
    <row r="18" spans="1:13" s="54" customFormat="1" ht="33" customHeight="1">
      <c r="A18" s="160" t="s">
        <v>73</v>
      </c>
      <c r="B18" s="197" t="s">
        <v>386</v>
      </c>
      <c r="C18" s="197"/>
      <c r="D18" s="197"/>
      <c r="E18" s="197" t="s">
        <v>180</v>
      </c>
      <c r="F18" s="197"/>
      <c r="G18" s="52"/>
      <c r="H18" s="52"/>
      <c r="I18" s="53">
        <v>160000</v>
      </c>
      <c r="J18" s="53"/>
      <c r="K18" s="226" t="s">
        <v>181</v>
      </c>
      <c r="L18" s="226"/>
      <c r="M18" s="227"/>
    </row>
    <row r="19" spans="1:13" s="54" customFormat="1" ht="31.5" customHeight="1">
      <c r="A19" s="160" t="s">
        <v>348</v>
      </c>
      <c r="B19" s="197" t="s">
        <v>311</v>
      </c>
      <c r="C19" s="197"/>
      <c r="D19" s="197"/>
      <c r="E19" s="197" t="s">
        <v>401</v>
      </c>
      <c r="F19" s="197"/>
      <c r="G19" s="52"/>
      <c r="H19" s="52"/>
      <c r="I19" s="53">
        <v>899000</v>
      </c>
      <c r="J19" s="53"/>
      <c r="K19" s="226" t="s">
        <v>182</v>
      </c>
      <c r="L19" s="226"/>
      <c r="M19" s="227"/>
    </row>
    <row r="20" spans="1:13" s="65" customFormat="1" ht="20.25" customHeight="1">
      <c r="A20" s="163"/>
      <c r="B20" s="228" t="s">
        <v>317</v>
      </c>
      <c r="C20" s="228"/>
      <c r="D20" s="228"/>
      <c r="E20" s="228"/>
      <c r="F20" s="228"/>
      <c r="G20" s="67"/>
      <c r="H20" s="67"/>
      <c r="I20" s="159">
        <f>SUM(I17:I19)</f>
        <v>1409000</v>
      </c>
      <c r="J20" s="159">
        <f>SUM(J17:J19)</f>
        <v>0</v>
      </c>
      <c r="K20" s="229"/>
      <c r="L20" s="229"/>
      <c r="M20" s="230"/>
    </row>
    <row r="21" spans="1:13" s="54" customFormat="1" ht="48" customHeight="1">
      <c r="A21" s="164" t="s">
        <v>57</v>
      </c>
      <c r="B21" s="197" t="s">
        <v>390</v>
      </c>
      <c r="C21" s="197"/>
      <c r="D21" s="197"/>
      <c r="E21" s="197" t="s">
        <v>183</v>
      </c>
      <c r="F21" s="197"/>
      <c r="G21" s="52"/>
      <c r="H21" s="52"/>
      <c r="I21" s="53">
        <v>640000</v>
      </c>
      <c r="J21" s="53"/>
      <c r="K21" s="226" t="s">
        <v>408</v>
      </c>
      <c r="L21" s="226"/>
      <c r="M21" s="227"/>
    </row>
    <row r="22" spans="1:13" s="54" customFormat="1" ht="48.75" customHeight="1">
      <c r="A22" s="158" t="s">
        <v>57</v>
      </c>
      <c r="B22" s="197" t="s">
        <v>390</v>
      </c>
      <c r="C22" s="197"/>
      <c r="D22" s="197"/>
      <c r="E22" s="197" t="s">
        <v>183</v>
      </c>
      <c r="F22" s="197"/>
      <c r="G22" s="52"/>
      <c r="H22" s="52"/>
      <c r="I22" s="53">
        <v>160000</v>
      </c>
      <c r="J22" s="53"/>
      <c r="K22" s="226" t="s">
        <v>409</v>
      </c>
      <c r="L22" s="226"/>
      <c r="M22" s="227"/>
    </row>
    <row r="23" spans="1:13" s="54" customFormat="1" ht="20.25" customHeight="1">
      <c r="A23" s="158" t="s">
        <v>57</v>
      </c>
      <c r="B23" s="197" t="s">
        <v>390</v>
      </c>
      <c r="C23" s="197"/>
      <c r="D23" s="197"/>
      <c r="E23" s="197" t="s">
        <v>184</v>
      </c>
      <c r="F23" s="197"/>
      <c r="G23" s="52"/>
      <c r="H23" s="52"/>
      <c r="I23" s="53">
        <v>160000</v>
      </c>
      <c r="J23" s="53"/>
      <c r="K23" s="232" t="s">
        <v>160</v>
      </c>
      <c r="L23" s="232"/>
      <c r="M23" s="239"/>
    </row>
    <row r="24" spans="1:13" s="54" customFormat="1" ht="20.25" customHeight="1">
      <c r="A24" s="158" t="s">
        <v>57</v>
      </c>
      <c r="B24" s="197" t="s">
        <v>390</v>
      </c>
      <c r="C24" s="197"/>
      <c r="D24" s="197"/>
      <c r="E24" s="197" t="s">
        <v>184</v>
      </c>
      <c r="F24" s="197"/>
      <c r="G24" s="52"/>
      <c r="H24" s="52"/>
      <c r="I24" s="53">
        <v>40000</v>
      </c>
      <c r="J24" s="53"/>
      <c r="K24" s="233" t="s">
        <v>161</v>
      </c>
      <c r="L24" s="233"/>
      <c r="M24" s="234"/>
    </row>
    <row r="25" spans="1:13" s="2" customFormat="1" ht="20.25" customHeight="1">
      <c r="A25" s="120"/>
      <c r="B25" s="193" t="s">
        <v>14</v>
      </c>
      <c r="C25" s="193"/>
      <c r="D25" s="193"/>
      <c r="E25" s="212"/>
      <c r="F25" s="212"/>
      <c r="G25" s="8"/>
      <c r="H25" s="8"/>
      <c r="I25" s="42">
        <f>SUM(I21:I24)</f>
        <v>1000000</v>
      </c>
      <c r="J25" s="42">
        <f>SUM(J21:J24)</f>
        <v>0</v>
      </c>
      <c r="K25" s="193"/>
      <c r="L25" s="193"/>
      <c r="M25" s="240"/>
    </row>
    <row r="26" spans="1:13" ht="19.5" customHeight="1">
      <c r="A26" s="118"/>
      <c r="B26" s="193" t="s">
        <v>10</v>
      </c>
      <c r="C26" s="193"/>
      <c r="D26" s="193"/>
      <c r="E26" s="220"/>
      <c r="F26" s="220"/>
      <c r="G26" s="40"/>
      <c r="H26" s="40"/>
      <c r="I26" s="44">
        <f>I13+I16+I20+I25</f>
        <v>3146000</v>
      </c>
      <c r="J26" s="44">
        <f>J13+J16+J17</f>
        <v>0</v>
      </c>
      <c r="K26" s="220"/>
      <c r="L26" s="220"/>
      <c r="M26" s="235"/>
    </row>
    <row r="27" spans="1:13" ht="20.25" customHeight="1">
      <c r="A27" s="118"/>
      <c r="B27" s="195" t="s">
        <v>19</v>
      </c>
      <c r="C27" s="195"/>
      <c r="D27" s="195"/>
      <c r="E27" s="200"/>
      <c r="F27" s="200"/>
      <c r="G27" s="40"/>
      <c r="H27" s="40"/>
      <c r="I27" s="192">
        <f>I26-J26</f>
        <v>3146000</v>
      </c>
      <c r="J27" s="192"/>
      <c r="K27" s="200"/>
      <c r="L27" s="200"/>
      <c r="M27" s="201"/>
    </row>
    <row r="28" spans="2:13" ht="15.75">
      <c r="B28" s="211"/>
      <c r="C28" s="211"/>
      <c r="D28" s="211"/>
      <c r="E28" s="211"/>
      <c r="F28" s="211"/>
      <c r="I28" s="1"/>
      <c r="J28" s="1"/>
      <c r="K28" s="211"/>
      <c r="L28" s="211"/>
      <c r="M28" s="211"/>
    </row>
    <row r="29" spans="2:13" ht="15.75">
      <c r="B29" s="211"/>
      <c r="C29" s="211"/>
      <c r="D29" s="211"/>
      <c r="E29" s="211"/>
      <c r="F29" s="211"/>
      <c r="I29" s="1"/>
      <c r="J29" s="1"/>
      <c r="K29" s="211"/>
      <c r="L29" s="211"/>
      <c r="M29" s="211"/>
    </row>
    <row r="30" spans="9:10" ht="15.75">
      <c r="I30" s="1"/>
      <c r="J30" s="1"/>
    </row>
    <row r="31" spans="9:10" ht="15.75">
      <c r="I31" s="1"/>
      <c r="J31" s="1"/>
    </row>
    <row r="32" ht="15.75">
      <c r="J32" s="1"/>
    </row>
  </sheetData>
  <mergeCells count="71">
    <mergeCell ref="B22:D22"/>
    <mergeCell ref="E22:F22"/>
    <mergeCell ref="K22:M22"/>
    <mergeCell ref="B23:D23"/>
    <mergeCell ref="E23:F23"/>
    <mergeCell ref="K23:M23"/>
    <mergeCell ref="B24:D24"/>
    <mergeCell ref="E24:F24"/>
    <mergeCell ref="K24:M24"/>
    <mergeCell ref="B25:D25"/>
    <mergeCell ref="E25:F25"/>
    <mergeCell ref="K25:M25"/>
    <mergeCell ref="B28:D28"/>
    <mergeCell ref="E28:F28"/>
    <mergeCell ref="K28:M28"/>
    <mergeCell ref="B29:D29"/>
    <mergeCell ref="E29:F29"/>
    <mergeCell ref="K29:M29"/>
    <mergeCell ref="B27:D27"/>
    <mergeCell ref="E27:F27"/>
    <mergeCell ref="I27:J27"/>
    <mergeCell ref="K27:M27"/>
    <mergeCell ref="B26:D26"/>
    <mergeCell ref="E26:F26"/>
    <mergeCell ref="K26:M26"/>
    <mergeCell ref="B16:D16"/>
    <mergeCell ref="E16:F16"/>
    <mergeCell ref="K16:M16"/>
    <mergeCell ref="B17:D17"/>
    <mergeCell ref="E17:F17"/>
    <mergeCell ref="K17:M17"/>
    <mergeCell ref="B18:D18"/>
    <mergeCell ref="B12:D12"/>
    <mergeCell ref="E12:F12"/>
    <mergeCell ref="K12:M12"/>
    <mergeCell ref="B10:D10"/>
    <mergeCell ref="E10:F10"/>
    <mergeCell ref="K10:M10"/>
    <mergeCell ref="B11:D11"/>
    <mergeCell ref="E11:F11"/>
    <mergeCell ref="K11:M11"/>
    <mergeCell ref="A1:B1"/>
    <mergeCell ref="K1:M1"/>
    <mergeCell ref="F5:H5"/>
    <mergeCell ref="B9:D9"/>
    <mergeCell ref="E9:F9"/>
    <mergeCell ref="I9:J9"/>
    <mergeCell ref="K9:M9"/>
    <mergeCell ref="A2:B2"/>
    <mergeCell ref="F4:H4"/>
    <mergeCell ref="A7:E7"/>
    <mergeCell ref="B21:D21"/>
    <mergeCell ref="E21:F21"/>
    <mergeCell ref="K21:M21"/>
    <mergeCell ref="K14:M14"/>
    <mergeCell ref="E18:F18"/>
    <mergeCell ref="K18:M18"/>
    <mergeCell ref="B19:D19"/>
    <mergeCell ref="E19:F19"/>
    <mergeCell ref="B14:D14"/>
    <mergeCell ref="B15:D15"/>
    <mergeCell ref="K19:M19"/>
    <mergeCell ref="B20:D20"/>
    <mergeCell ref="K13:M13"/>
    <mergeCell ref="K15:M15"/>
    <mergeCell ref="B13:D13"/>
    <mergeCell ref="E13:F13"/>
    <mergeCell ref="E14:F14"/>
    <mergeCell ref="E15:F15"/>
    <mergeCell ref="E20:F20"/>
    <mergeCell ref="K20:M20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M17"/>
  <sheetViews>
    <sheetView workbookViewId="0" topLeftCell="A1">
      <selection activeCell="B21" sqref="B21"/>
    </sheetView>
  </sheetViews>
  <sheetFormatPr defaultColWidth="9.00390625" defaultRowHeight="15.75"/>
  <cols>
    <col min="1" max="1" width="9.25390625" style="27" bestFit="1" customWidth="1"/>
    <col min="2" max="3" width="9.00390625" style="27" customWidth="1"/>
    <col min="4" max="4" width="9.375" style="27" customWidth="1"/>
    <col min="5" max="5" width="9.00390625" style="27" customWidth="1"/>
    <col min="6" max="6" width="13.375" style="27" customWidth="1"/>
    <col min="7" max="7" width="8.75390625" style="27" customWidth="1"/>
    <col min="8" max="8" width="7.50390625" style="27" customWidth="1"/>
    <col min="9" max="9" width="10.625" style="27" customWidth="1"/>
    <col min="10" max="10" width="10.25390625" style="27" customWidth="1"/>
    <col min="11" max="12" width="9.00390625" style="27" customWidth="1"/>
    <col min="13" max="13" width="9.875" style="27" customWidth="1"/>
    <col min="14" max="16384" width="9.00390625" style="27" customWidth="1"/>
  </cols>
  <sheetData>
    <row r="1" spans="1:13" ht="15">
      <c r="A1" s="203" t="s">
        <v>170</v>
      </c>
      <c r="B1" s="203"/>
      <c r="C1" s="203"/>
      <c r="K1" s="225" t="s">
        <v>171</v>
      </c>
      <c r="L1" s="225"/>
      <c r="M1" s="225"/>
    </row>
    <row r="2" spans="1:13" ht="15">
      <c r="A2" s="225" t="s">
        <v>365</v>
      </c>
      <c r="B2" s="225"/>
      <c r="C2" s="225"/>
      <c r="K2" s="48"/>
      <c r="L2" s="48"/>
      <c r="M2" s="48"/>
    </row>
    <row r="4" spans="6:8" ht="15.75" customHeight="1">
      <c r="F4" s="203" t="s">
        <v>376</v>
      </c>
      <c r="G4" s="203"/>
      <c r="H4" s="203"/>
    </row>
    <row r="5" spans="6:8" ht="15">
      <c r="F5" s="203" t="s">
        <v>318</v>
      </c>
      <c r="G5" s="203"/>
      <c r="H5" s="203"/>
    </row>
    <row r="6" spans="6:8" ht="15">
      <c r="F6" s="5"/>
      <c r="G6" s="5"/>
      <c r="H6" s="5"/>
    </row>
    <row r="7" spans="1:8" ht="15.75">
      <c r="A7" s="208" t="s">
        <v>136</v>
      </c>
      <c r="B7" s="208"/>
      <c r="C7" s="208"/>
      <c r="D7" s="208"/>
      <c r="E7" s="208"/>
      <c r="F7" s="5"/>
      <c r="G7" s="5"/>
      <c r="H7" s="5"/>
    </row>
    <row r="9" spans="1:13" ht="15">
      <c r="A9" s="5" t="s">
        <v>137</v>
      </c>
      <c r="B9" s="203" t="s">
        <v>368</v>
      </c>
      <c r="C9" s="203"/>
      <c r="D9" s="203"/>
      <c r="E9" s="203" t="s">
        <v>369</v>
      </c>
      <c r="F9" s="203"/>
      <c r="G9" s="39" t="s">
        <v>370</v>
      </c>
      <c r="H9" s="25" t="s">
        <v>7</v>
      </c>
      <c r="I9" s="203" t="s">
        <v>372</v>
      </c>
      <c r="J9" s="203"/>
      <c r="K9" s="203" t="s">
        <v>375</v>
      </c>
      <c r="L9" s="203"/>
      <c r="M9" s="203"/>
    </row>
    <row r="10" spans="2:13" ht="15">
      <c r="B10" s="225"/>
      <c r="C10" s="225"/>
      <c r="D10" s="225"/>
      <c r="E10" s="225"/>
      <c r="F10" s="225"/>
      <c r="I10" s="5" t="s">
        <v>373</v>
      </c>
      <c r="J10" s="5" t="s">
        <v>374</v>
      </c>
      <c r="K10" s="225"/>
      <c r="L10" s="225"/>
      <c r="M10" s="225"/>
    </row>
    <row r="11" spans="1:13" s="4" customFormat="1" ht="18" customHeight="1">
      <c r="A11" s="124" t="s">
        <v>80</v>
      </c>
      <c r="B11" s="212" t="s">
        <v>11</v>
      </c>
      <c r="C11" s="212"/>
      <c r="D11" s="212"/>
      <c r="E11" s="212" t="s">
        <v>172</v>
      </c>
      <c r="F11" s="212"/>
      <c r="G11" s="13"/>
      <c r="H11" s="13"/>
      <c r="I11" s="9"/>
      <c r="J11" s="9">
        <v>4000000</v>
      </c>
      <c r="K11" s="212" t="s">
        <v>173</v>
      </c>
      <c r="L11" s="241"/>
      <c r="M11" s="242"/>
    </row>
    <row r="12" spans="1:13" s="4" customFormat="1" ht="18" customHeight="1">
      <c r="A12" s="165" t="s">
        <v>80</v>
      </c>
      <c r="B12" s="212" t="s">
        <v>386</v>
      </c>
      <c r="C12" s="212"/>
      <c r="D12" s="212"/>
      <c r="E12" s="212" t="s">
        <v>172</v>
      </c>
      <c r="F12" s="212"/>
      <c r="G12" s="166"/>
      <c r="H12" s="166"/>
      <c r="I12" s="33">
        <v>4000000</v>
      </c>
      <c r="J12" s="33"/>
      <c r="K12" s="212" t="s">
        <v>386</v>
      </c>
      <c r="L12" s="241"/>
      <c r="M12" s="242"/>
    </row>
    <row r="13" spans="1:13" ht="16.5" customHeight="1">
      <c r="A13" s="128"/>
      <c r="B13" s="212" t="s">
        <v>10</v>
      </c>
      <c r="C13" s="212"/>
      <c r="D13" s="212"/>
      <c r="E13" s="243"/>
      <c r="F13" s="243"/>
      <c r="G13" s="55"/>
      <c r="H13" s="55"/>
      <c r="I13" s="33">
        <f>SUM(I11:I12)</f>
        <v>4000000</v>
      </c>
      <c r="J13" s="33">
        <f>SUM(J11:J12)</f>
        <v>4000000</v>
      </c>
      <c r="K13" s="243"/>
      <c r="L13" s="244"/>
      <c r="M13" s="245"/>
    </row>
    <row r="14" spans="1:13" ht="17.25" customHeight="1">
      <c r="A14" s="128"/>
      <c r="B14" s="246" t="s">
        <v>19</v>
      </c>
      <c r="C14" s="246"/>
      <c r="D14" s="246"/>
      <c r="E14" s="247"/>
      <c r="F14" s="247"/>
      <c r="G14" s="55"/>
      <c r="H14" s="55"/>
      <c r="I14" s="248">
        <f>I13-J13</f>
        <v>0</v>
      </c>
      <c r="J14" s="248"/>
      <c r="K14" s="243"/>
      <c r="L14" s="244"/>
      <c r="M14" s="245"/>
    </row>
    <row r="15" spans="9:10" ht="15">
      <c r="I15" s="26"/>
      <c r="J15" s="26"/>
    </row>
    <row r="16" spans="9:10" ht="15">
      <c r="I16" s="26"/>
      <c r="J16" s="26"/>
    </row>
    <row r="17" ht="15">
      <c r="J17" s="26"/>
    </row>
  </sheetData>
  <mergeCells count="26">
    <mergeCell ref="B14:D14"/>
    <mergeCell ref="E14:F14"/>
    <mergeCell ref="I14:J14"/>
    <mergeCell ref="K14:M14"/>
    <mergeCell ref="B12:D12"/>
    <mergeCell ref="E12:F12"/>
    <mergeCell ref="K12:M12"/>
    <mergeCell ref="B13:D13"/>
    <mergeCell ref="E13:F13"/>
    <mergeCell ref="K13:M13"/>
    <mergeCell ref="B11:D11"/>
    <mergeCell ref="E11:F11"/>
    <mergeCell ref="K11:M11"/>
    <mergeCell ref="I9:J9"/>
    <mergeCell ref="K9:M9"/>
    <mergeCell ref="B10:D10"/>
    <mergeCell ref="E10:F10"/>
    <mergeCell ref="K10:M10"/>
    <mergeCell ref="F5:H5"/>
    <mergeCell ref="A7:E7"/>
    <mergeCell ref="B9:D9"/>
    <mergeCell ref="E9:F9"/>
    <mergeCell ref="A1:C1"/>
    <mergeCell ref="K1:M1"/>
    <mergeCell ref="A2:C2"/>
    <mergeCell ref="F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M24"/>
  <sheetViews>
    <sheetView workbookViewId="0" topLeftCell="A1">
      <selection activeCell="K16" sqref="K16:M16"/>
    </sheetView>
  </sheetViews>
  <sheetFormatPr defaultColWidth="9.00390625" defaultRowHeight="15.75"/>
  <cols>
    <col min="1" max="1" width="9.875" style="27" bestFit="1" customWidth="1"/>
    <col min="2" max="2" width="9.50390625" style="27" customWidth="1"/>
    <col min="3" max="3" width="9.00390625" style="27" customWidth="1"/>
    <col min="4" max="4" width="8.00390625" style="27" customWidth="1"/>
    <col min="5" max="5" width="9.00390625" style="27" customWidth="1"/>
    <col min="6" max="6" width="12.625" style="27" customWidth="1"/>
    <col min="7" max="7" width="9.375" style="27" customWidth="1"/>
    <col min="8" max="8" width="7.50390625" style="27" customWidth="1"/>
    <col min="9" max="9" width="10.625" style="27" customWidth="1"/>
    <col min="10" max="10" width="10.50390625" style="27" customWidth="1"/>
    <col min="11" max="16384" width="9.00390625" style="27" customWidth="1"/>
  </cols>
  <sheetData>
    <row r="1" spans="1:13" ht="15">
      <c r="A1" s="203" t="s">
        <v>34</v>
      </c>
      <c r="B1" s="203"/>
      <c r="C1" s="203"/>
      <c r="K1" s="225" t="s">
        <v>24</v>
      </c>
      <c r="L1" s="225"/>
      <c r="M1" s="225"/>
    </row>
    <row r="2" spans="1:3" ht="15">
      <c r="A2" s="225" t="s">
        <v>365</v>
      </c>
      <c r="B2" s="225"/>
      <c r="C2" s="225"/>
    </row>
    <row r="3" spans="1:3" ht="15">
      <c r="A3" s="48"/>
      <c r="B3" s="48"/>
      <c r="C3" s="48"/>
    </row>
    <row r="4" ht="15">
      <c r="G4" s="4" t="s">
        <v>16</v>
      </c>
    </row>
    <row r="5" spans="6:8" ht="15">
      <c r="F5" s="203" t="s">
        <v>17</v>
      </c>
      <c r="G5" s="203"/>
      <c r="H5" s="203"/>
    </row>
    <row r="6" spans="6:8" ht="15">
      <c r="F6" s="5"/>
      <c r="G6" s="5"/>
      <c r="H6" s="5"/>
    </row>
    <row r="7" spans="1:8" ht="15.75">
      <c r="A7" s="208" t="s">
        <v>152</v>
      </c>
      <c r="B7" s="208"/>
      <c r="C7" s="208"/>
      <c r="D7" s="208"/>
      <c r="E7" s="208"/>
      <c r="F7" s="5"/>
      <c r="G7" s="5"/>
      <c r="H7" s="5"/>
    </row>
    <row r="9" spans="1:13" ht="15">
      <c r="A9" s="5" t="s">
        <v>137</v>
      </c>
      <c r="B9" s="203" t="s">
        <v>368</v>
      </c>
      <c r="C9" s="203"/>
      <c r="D9" s="203"/>
      <c r="E9" s="203" t="s">
        <v>369</v>
      </c>
      <c r="F9" s="203"/>
      <c r="G9" s="39" t="s">
        <v>370</v>
      </c>
      <c r="H9" s="25" t="s">
        <v>7</v>
      </c>
      <c r="I9" s="203" t="s">
        <v>372</v>
      </c>
      <c r="J9" s="203"/>
      <c r="K9" s="203" t="s">
        <v>375</v>
      </c>
      <c r="L9" s="203"/>
      <c r="M9" s="203"/>
    </row>
    <row r="10" spans="2:13" ht="15">
      <c r="B10" s="225"/>
      <c r="C10" s="225"/>
      <c r="D10" s="225"/>
      <c r="E10" s="225"/>
      <c r="F10" s="225"/>
      <c r="I10" s="5" t="s">
        <v>373</v>
      </c>
      <c r="J10" s="5" t="s">
        <v>374</v>
      </c>
      <c r="K10" s="225"/>
      <c r="L10" s="225"/>
      <c r="M10" s="225"/>
    </row>
    <row r="11" spans="1:13" s="4" customFormat="1" ht="30" customHeight="1">
      <c r="A11" s="129" t="s">
        <v>153</v>
      </c>
      <c r="B11" s="212" t="s">
        <v>169</v>
      </c>
      <c r="C11" s="212"/>
      <c r="D11" s="212"/>
      <c r="E11" s="212" t="s">
        <v>168</v>
      </c>
      <c r="F11" s="212"/>
      <c r="G11" s="13"/>
      <c r="H11" s="13"/>
      <c r="I11" s="9">
        <v>650000</v>
      </c>
      <c r="J11" s="9"/>
      <c r="K11" s="214" t="s">
        <v>426</v>
      </c>
      <c r="L11" s="214"/>
      <c r="M11" s="215"/>
    </row>
    <row r="12" spans="1:13" ht="15">
      <c r="A12" s="127" t="s">
        <v>153</v>
      </c>
      <c r="B12" s="224" t="s">
        <v>387</v>
      </c>
      <c r="C12" s="224"/>
      <c r="D12" s="224"/>
      <c r="E12" s="224" t="s">
        <v>168</v>
      </c>
      <c r="F12" s="224"/>
      <c r="G12" s="12"/>
      <c r="H12" s="12"/>
      <c r="I12" s="7">
        <v>572000</v>
      </c>
      <c r="J12" s="7"/>
      <c r="K12" s="224" t="s">
        <v>321</v>
      </c>
      <c r="L12" s="224"/>
      <c r="M12" s="251"/>
    </row>
    <row r="13" spans="1:13" ht="15">
      <c r="A13" s="127" t="s">
        <v>153</v>
      </c>
      <c r="B13" s="224" t="s">
        <v>387</v>
      </c>
      <c r="C13" s="224"/>
      <c r="D13" s="224"/>
      <c r="E13" s="224" t="s">
        <v>168</v>
      </c>
      <c r="F13" s="224"/>
      <c r="G13" s="12"/>
      <c r="H13" s="12"/>
      <c r="I13" s="7">
        <v>126000</v>
      </c>
      <c r="J13" s="7"/>
      <c r="K13" s="224" t="s">
        <v>321</v>
      </c>
      <c r="L13" s="224"/>
      <c r="M13" s="251"/>
    </row>
    <row r="14" spans="1:13" ht="31.5" customHeight="1">
      <c r="A14" s="127" t="s">
        <v>153</v>
      </c>
      <c r="B14" s="224" t="s">
        <v>387</v>
      </c>
      <c r="C14" s="224"/>
      <c r="D14" s="224"/>
      <c r="E14" s="224" t="s">
        <v>168</v>
      </c>
      <c r="F14" s="224"/>
      <c r="G14" s="12"/>
      <c r="H14" s="12"/>
      <c r="I14" s="7">
        <v>680000</v>
      </c>
      <c r="J14" s="7"/>
      <c r="K14" s="249" t="s">
        <v>321</v>
      </c>
      <c r="L14" s="249"/>
      <c r="M14" s="250"/>
    </row>
    <row r="15" spans="1:13" ht="31.5" customHeight="1">
      <c r="A15" s="127" t="s">
        <v>57</v>
      </c>
      <c r="B15" s="224" t="s">
        <v>387</v>
      </c>
      <c r="C15" s="224"/>
      <c r="D15" s="224"/>
      <c r="E15" s="224" t="s">
        <v>157</v>
      </c>
      <c r="F15" s="224"/>
      <c r="G15" s="12"/>
      <c r="H15" s="12"/>
      <c r="I15" s="7">
        <v>1000000</v>
      </c>
      <c r="J15" s="7"/>
      <c r="K15" s="249" t="s">
        <v>425</v>
      </c>
      <c r="L15" s="249"/>
      <c r="M15" s="250"/>
    </row>
    <row r="16" spans="1:13" ht="31.5" customHeight="1">
      <c r="A16" s="127" t="s">
        <v>304</v>
      </c>
      <c r="B16" s="224" t="s">
        <v>387</v>
      </c>
      <c r="C16" s="224"/>
      <c r="D16" s="224"/>
      <c r="E16" s="224" t="s">
        <v>399</v>
      </c>
      <c r="F16" s="224"/>
      <c r="G16" s="12"/>
      <c r="H16" s="12"/>
      <c r="I16" s="7">
        <v>1767000</v>
      </c>
      <c r="J16" s="7"/>
      <c r="K16" s="249" t="s">
        <v>321</v>
      </c>
      <c r="L16" s="249"/>
      <c r="M16" s="250"/>
    </row>
    <row r="17" spans="1:13" ht="15">
      <c r="A17" s="127"/>
      <c r="B17" s="212" t="s">
        <v>13</v>
      </c>
      <c r="C17" s="212"/>
      <c r="D17" s="212"/>
      <c r="E17" s="243"/>
      <c r="F17" s="243"/>
      <c r="G17" s="12"/>
      <c r="H17" s="12"/>
      <c r="I17" s="9">
        <f>SUM(I12:I16)</f>
        <v>4145000</v>
      </c>
      <c r="J17" s="9">
        <f>SUM(J12:J14)</f>
        <v>0</v>
      </c>
      <c r="K17" s="243"/>
      <c r="L17" s="243"/>
      <c r="M17" s="253"/>
    </row>
    <row r="18" spans="1:13" ht="15">
      <c r="A18" s="128"/>
      <c r="B18" s="212" t="s">
        <v>10</v>
      </c>
      <c r="C18" s="212"/>
      <c r="D18" s="212"/>
      <c r="E18" s="243"/>
      <c r="F18" s="243"/>
      <c r="G18" s="55"/>
      <c r="H18" s="55"/>
      <c r="I18" s="56">
        <f>I11+I17</f>
        <v>4795000</v>
      </c>
      <c r="J18" s="56">
        <f>J11+J17</f>
        <v>0</v>
      </c>
      <c r="K18" s="243"/>
      <c r="L18" s="243"/>
      <c r="M18" s="253"/>
    </row>
    <row r="19" spans="1:13" ht="15">
      <c r="A19" s="128"/>
      <c r="B19" s="246" t="s">
        <v>383</v>
      </c>
      <c r="C19" s="246"/>
      <c r="D19" s="246"/>
      <c r="E19" s="247"/>
      <c r="F19" s="247"/>
      <c r="G19" s="55"/>
      <c r="H19" s="55"/>
      <c r="I19" s="248">
        <f>I18-J18</f>
        <v>4795000</v>
      </c>
      <c r="J19" s="248"/>
      <c r="K19" s="247"/>
      <c r="L19" s="247"/>
      <c r="M19" s="252"/>
    </row>
    <row r="20" spans="2:13" ht="15">
      <c r="B20" s="225"/>
      <c r="C20" s="225"/>
      <c r="D20" s="225"/>
      <c r="E20" s="225"/>
      <c r="F20" s="225"/>
      <c r="I20" s="26"/>
      <c r="J20" s="26"/>
      <c r="K20" s="225"/>
      <c r="L20" s="225"/>
      <c r="M20" s="225"/>
    </row>
    <row r="21" spans="2:13" ht="15">
      <c r="B21" s="225"/>
      <c r="C21" s="225"/>
      <c r="D21" s="225"/>
      <c r="E21" s="225"/>
      <c r="F21" s="225"/>
      <c r="I21" s="26"/>
      <c r="J21" s="26"/>
      <c r="K21" s="225"/>
      <c r="L21" s="225"/>
      <c r="M21" s="225"/>
    </row>
    <row r="22" spans="9:10" ht="15">
      <c r="I22" s="26"/>
      <c r="J22" s="26"/>
    </row>
    <row r="23" spans="9:10" ht="15">
      <c r="I23" s="26"/>
      <c r="J23" s="26"/>
    </row>
    <row r="24" ht="15">
      <c r="J24" s="26"/>
    </row>
  </sheetData>
  <mergeCells count="46">
    <mergeCell ref="B16:D16"/>
    <mergeCell ref="E16:F16"/>
    <mergeCell ref="K16:M16"/>
    <mergeCell ref="B18:D18"/>
    <mergeCell ref="E18:F18"/>
    <mergeCell ref="K18:M18"/>
    <mergeCell ref="B17:D17"/>
    <mergeCell ref="E17:F17"/>
    <mergeCell ref="K17:M17"/>
    <mergeCell ref="B20:D20"/>
    <mergeCell ref="E20:F20"/>
    <mergeCell ref="K20:M20"/>
    <mergeCell ref="B21:D21"/>
    <mergeCell ref="E21:F21"/>
    <mergeCell ref="K21:M21"/>
    <mergeCell ref="B19:D19"/>
    <mergeCell ref="E19:F19"/>
    <mergeCell ref="I19:J19"/>
    <mergeCell ref="K19:M19"/>
    <mergeCell ref="B12:D12"/>
    <mergeCell ref="E12:F12"/>
    <mergeCell ref="K12:M12"/>
    <mergeCell ref="B10:D10"/>
    <mergeCell ref="E10:F10"/>
    <mergeCell ref="K10:M10"/>
    <mergeCell ref="B11:D11"/>
    <mergeCell ref="E11:F11"/>
    <mergeCell ref="K11:M11"/>
    <mergeCell ref="K1:M1"/>
    <mergeCell ref="F5:H5"/>
    <mergeCell ref="B9:D9"/>
    <mergeCell ref="E9:F9"/>
    <mergeCell ref="I9:J9"/>
    <mergeCell ref="K9:M9"/>
    <mergeCell ref="A1:C1"/>
    <mergeCell ref="A2:C2"/>
    <mergeCell ref="A7:E7"/>
    <mergeCell ref="B15:D15"/>
    <mergeCell ref="E15:F15"/>
    <mergeCell ref="K15:M15"/>
    <mergeCell ref="B13:D13"/>
    <mergeCell ref="E13:F13"/>
    <mergeCell ref="K13:M13"/>
    <mergeCell ref="B14:D14"/>
    <mergeCell ref="E14:F14"/>
    <mergeCell ref="K14:M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M24"/>
  <sheetViews>
    <sheetView workbookViewId="0" topLeftCell="A5">
      <selection activeCell="A25" sqref="A25"/>
    </sheetView>
  </sheetViews>
  <sheetFormatPr defaultColWidth="9.00390625" defaultRowHeight="15.75"/>
  <cols>
    <col min="1" max="1" width="9.25390625" style="27" bestFit="1" customWidth="1"/>
    <col min="2" max="2" width="9.50390625" style="27" customWidth="1"/>
    <col min="3" max="3" width="9.00390625" style="27" customWidth="1"/>
    <col min="4" max="4" width="8.00390625" style="27" customWidth="1"/>
    <col min="5" max="5" width="9.00390625" style="27" customWidth="1"/>
    <col min="6" max="6" width="12.625" style="27" customWidth="1"/>
    <col min="7" max="7" width="8.875" style="27" bestFit="1" customWidth="1"/>
    <col min="8" max="8" width="7.00390625" style="27" bestFit="1" customWidth="1"/>
    <col min="9" max="9" width="10.25390625" style="27" bestFit="1" customWidth="1"/>
    <col min="10" max="10" width="10.50390625" style="27" customWidth="1"/>
    <col min="11" max="16384" width="9.00390625" style="27" customWidth="1"/>
  </cols>
  <sheetData>
    <row r="1" spans="1:13" ht="15">
      <c r="A1" s="203" t="s">
        <v>34</v>
      </c>
      <c r="B1" s="203"/>
      <c r="C1" s="203"/>
      <c r="K1" s="225" t="s">
        <v>25</v>
      </c>
      <c r="L1" s="225"/>
      <c r="M1" s="225"/>
    </row>
    <row r="2" spans="1:3" ht="15">
      <c r="A2" s="225" t="s">
        <v>365</v>
      </c>
      <c r="B2" s="225"/>
      <c r="C2" s="225"/>
    </row>
    <row r="3" spans="1:3" ht="15">
      <c r="A3" s="48"/>
      <c r="B3" s="48"/>
      <c r="C3" s="48"/>
    </row>
    <row r="4" ht="15">
      <c r="G4" s="4" t="s">
        <v>376</v>
      </c>
    </row>
    <row r="5" spans="6:8" ht="15">
      <c r="F5" s="203" t="s">
        <v>17</v>
      </c>
      <c r="G5" s="203"/>
      <c r="H5" s="203"/>
    </row>
    <row r="6" spans="6:8" ht="15">
      <c r="F6" s="5"/>
      <c r="G6" s="5"/>
      <c r="H6" s="5"/>
    </row>
    <row r="7" spans="1:8" ht="15.75">
      <c r="A7" s="208" t="s">
        <v>152</v>
      </c>
      <c r="B7" s="208"/>
      <c r="C7" s="208"/>
      <c r="D7" s="208"/>
      <c r="E7" s="208"/>
      <c r="F7" s="5"/>
      <c r="G7" s="5"/>
      <c r="H7" s="5"/>
    </row>
    <row r="9" spans="1:13" ht="15">
      <c r="A9" s="5" t="s">
        <v>137</v>
      </c>
      <c r="B9" s="203" t="s">
        <v>368</v>
      </c>
      <c r="C9" s="203"/>
      <c r="D9" s="203"/>
      <c r="E9" s="203" t="s">
        <v>369</v>
      </c>
      <c r="F9" s="203"/>
      <c r="G9" s="39" t="s">
        <v>370</v>
      </c>
      <c r="H9" s="25" t="s">
        <v>7</v>
      </c>
      <c r="I9" s="203" t="s">
        <v>372</v>
      </c>
      <c r="J9" s="203"/>
      <c r="K9" s="203" t="s">
        <v>375</v>
      </c>
      <c r="L9" s="203"/>
      <c r="M9" s="203"/>
    </row>
    <row r="10" spans="2:13" ht="15">
      <c r="B10" s="225"/>
      <c r="C10" s="225"/>
      <c r="D10" s="225"/>
      <c r="E10" s="225"/>
      <c r="F10" s="225"/>
      <c r="I10" s="5" t="s">
        <v>373</v>
      </c>
      <c r="J10" s="5" t="s">
        <v>374</v>
      </c>
      <c r="K10" s="225"/>
      <c r="L10" s="225"/>
      <c r="M10" s="225"/>
    </row>
    <row r="11" spans="1:13" ht="15">
      <c r="A11" s="119" t="s">
        <v>57</v>
      </c>
      <c r="B11" s="224" t="s">
        <v>390</v>
      </c>
      <c r="C11" s="224"/>
      <c r="D11" s="224"/>
      <c r="E11" s="224" t="s">
        <v>157</v>
      </c>
      <c r="F11" s="224"/>
      <c r="G11" s="12"/>
      <c r="H11" s="12"/>
      <c r="I11" s="7">
        <v>640000</v>
      </c>
      <c r="J11" s="7"/>
      <c r="K11" s="224" t="s">
        <v>158</v>
      </c>
      <c r="L11" s="224"/>
      <c r="M11" s="251"/>
    </row>
    <row r="12" spans="1:13" ht="15">
      <c r="A12" s="127" t="s">
        <v>57</v>
      </c>
      <c r="B12" s="224" t="s">
        <v>390</v>
      </c>
      <c r="C12" s="224"/>
      <c r="D12" s="224"/>
      <c r="E12" s="224" t="s">
        <v>157</v>
      </c>
      <c r="F12" s="224"/>
      <c r="G12" s="12"/>
      <c r="H12" s="12"/>
      <c r="I12" s="7">
        <v>160000</v>
      </c>
      <c r="J12" s="7"/>
      <c r="K12" s="224" t="s">
        <v>159</v>
      </c>
      <c r="L12" s="224"/>
      <c r="M12" s="251"/>
    </row>
    <row r="13" spans="1:13" ht="15">
      <c r="A13" s="127" t="s">
        <v>57</v>
      </c>
      <c r="B13" s="224" t="s">
        <v>390</v>
      </c>
      <c r="C13" s="224"/>
      <c r="D13" s="224"/>
      <c r="E13" s="224" t="s">
        <v>157</v>
      </c>
      <c r="F13" s="224"/>
      <c r="G13" s="12"/>
      <c r="H13" s="12"/>
      <c r="I13" s="7">
        <v>160000</v>
      </c>
      <c r="J13" s="7"/>
      <c r="K13" s="224" t="s">
        <v>160</v>
      </c>
      <c r="L13" s="224"/>
      <c r="M13" s="251"/>
    </row>
    <row r="14" spans="1:13" ht="31.5" customHeight="1">
      <c r="A14" s="127" t="s">
        <v>57</v>
      </c>
      <c r="B14" s="224" t="s">
        <v>390</v>
      </c>
      <c r="C14" s="224"/>
      <c r="D14" s="224"/>
      <c r="E14" s="224" t="s">
        <v>157</v>
      </c>
      <c r="F14" s="224"/>
      <c r="G14" s="12"/>
      <c r="H14" s="12"/>
      <c r="I14" s="7">
        <v>40000</v>
      </c>
      <c r="J14" s="7"/>
      <c r="K14" s="249" t="s">
        <v>161</v>
      </c>
      <c r="L14" s="249"/>
      <c r="M14" s="250"/>
    </row>
    <row r="15" spans="1:13" s="4" customFormat="1" ht="31.5" customHeight="1">
      <c r="A15" s="129"/>
      <c r="B15" s="212" t="s">
        <v>14</v>
      </c>
      <c r="C15" s="212"/>
      <c r="D15" s="212"/>
      <c r="E15" s="212"/>
      <c r="F15" s="212"/>
      <c r="G15" s="13"/>
      <c r="H15" s="13"/>
      <c r="I15" s="9">
        <f>SUM(I11:I14)</f>
        <v>1000000</v>
      </c>
      <c r="J15" s="9"/>
      <c r="K15" s="214"/>
      <c r="L15" s="214"/>
      <c r="M15" s="215"/>
    </row>
    <row r="16" spans="1:13" ht="33" customHeight="1">
      <c r="A16" s="127" t="s">
        <v>304</v>
      </c>
      <c r="B16" s="224" t="s">
        <v>311</v>
      </c>
      <c r="C16" s="224"/>
      <c r="D16" s="224"/>
      <c r="E16" s="224"/>
      <c r="F16" s="224"/>
      <c r="G16" s="12"/>
      <c r="H16" s="12"/>
      <c r="I16" s="7">
        <v>1767000</v>
      </c>
      <c r="J16" s="7"/>
      <c r="K16" s="249" t="s">
        <v>182</v>
      </c>
      <c r="L16" s="249"/>
      <c r="M16" s="250"/>
    </row>
    <row r="17" spans="1:13" ht="33" customHeight="1">
      <c r="A17" s="127" t="s">
        <v>153</v>
      </c>
      <c r="B17" s="224" t="s">
        <v>163</v>
      </c>
      <c r="C17" s="224"/>
      <c r="D17" s="224"/>
      <c r="E17" s="224" t="s">
        <v>168</v>
      </c>
      <c r="F17" s="224"/>
      <c r="G17" s="12"/>
      <c r="H17" s="12"/>
      <c r="I17" s="7">
        <v>126000</v>
      </c>
      <c r="J17" s="7"/>
      <c r="K17" s="249" t="s">
        <v>165</v>
      </c>
      <c r="L17" s="249"/>
      <c r="M17" s="250"/>
    </row>
    <row r="18" spans="1:13" ht="33" customHeight="1">
      <c r="A18" s="127" t="s">
        <v>153</v>
      </c>
      <c r="B18" s="224" t="s">
        <v>163</v>
      </c>
      <c r="C18" s="224"/>
      <c r="D18" s="224"/>
      <c r="E18" s="224" t="s">
        <v>168</v>
      </c>
      <c r="F18" s="224"/>
      <c r="G18" s="12"/>
      <c r="H18" s="12"/>
      <c r="I18" s="7">
        <v>680000</v>
      </c>
      <c r="J18" s="7"/>
      <c r="K18" s="249" t="s">
        <v>166</v>
      </c>
      <c r="L18" s="249"/>
      <c r="M18" s="250"/>
    </row>
    <row r="19" spans="1:13" ht="33" customHeight="1">
      <c r="A19" s="127" t="s">
        <v>153</v>
      </c>
      <c r="B19" s="224" t="s">
        <v>163</v>
      </c>
      <c r="C19" s="224"/>
      <c r="D19" s="224"/>
      <c r="E19" s="224" t="s">
        <v>168</v>
      </c>
      <c r="F19" s="224"/>
      <c r="G19" s="12"/>
      <c r="H19" s="12"/>
      <c r="I19" s="7">
        <v>650000</v>
      </c>
      <c r="J19" s="7"/>
      <c r="K19" s="249" t="s">
        <v>167</v>
      </c>
      <c r="L19" s="249"/>
      <c r="M19" s="250"/>
    </row>
    <row r="20" spans="1:13" ht="27.75" customHeight="1">
      <c r="A20" s="127"/>
      <c r="B20" s="214" t="s">
        <v>162</v>
      </c>
      <c r="C20" s="214"/>
      <c r="D20" s="214"/>
      <c r="E20" s="243"/>
      <c r="F20" s="243"/>
      <c r="G20" s="12"/>
      <c r="H20" s="12"/>
      <c r="I20" s="9">
        <f>SUM(I16:I19)</f>
        <v>3223000</v>
      </c>
      <c r="J20" s="9"/>
      <c r="K20" s="243"/>
      <c r="L20" s="243"/>
      <c r="M20" s="253"/>
    </row>
    <row r="21" spans="1:13" s="4" customFormat="1" ht="33" customHeight="1">
      <c r="A21" s="129" t="s">
        <v>153</v>
      </c>
      <c r="B21" s="212" t="s">
        <v>164</v>
      </c>
      <c r="C21" s="212"/>
      <c r="D21" s="212"/>
      <c r="E21" s="212" t="s">
        <v>168</v>
      </c>
      <c r="F21" s="212"/>
      <c r="G21" s="13"/>
      <c r="H21" s="13"/>
      <c r="I21" s="9">
        <v>572000</v>
      </c>
      <c r="J21" s="9"/>
      <c r="K21" s="214" t="s">
        <v>164</v>
      </c>
      <c r="L21" s="214"/>
      <c r="M21" s="215"/>
    </row>
    <row r="22" spans="1:13" ht="15">
      <c r="A22" s="128"/>
      <c r="B22" s="212" t="s">
        <v>10</v>
      </c>
      <c r="C22" s="212"/>
      <c r="D22" s="212"/>
      <c r="E22" s="243"/>
      <c r="F22" s="243"/>
      <c r="G22" s="55"/>
      <c r="H22" s="55"/>
      <c r="I22" s="56">
        <f>I15+I20+I21</f>
        <v>4795000</v>
      </c>
      <c r="J22" s="56">
        <f>J15+J20+J21</f>
        <v>0</v>
      </c>
      <c r="K22" s="243"/>
      <c r="L22" s="243"/>
      <c r="M22" s="253"/>
    </row>
    <row r="23" spans="1:13" ht="15">
      <c r="A23" s="128"/>
      <c r="B23" s="246" t="s">
        <v>383</v>
      </c>
      <c r="C23" s="246"/>
      <c r="D23" s="246"/>
      <c r="E23" s="247"/>
      <c r="F23" s="247"/>
      <c r="G23" s="55"/>
      <c r="H23" s="55"/>
      <c r="I23" s="248">
        <f>I22-J22</f>
        <v>4795000</v>
      </c>
      <c r="J23" s="248"/>
      <c r="K23" s="247"/>
      <c r="L23" s="247"/>
      <c r="M23" s="252"/>
    </row>
    <row r="24" spans="2:13" ht="15">
      <c r="B24" s="225"/>
      <c r="C24" s="225"/>
      <c r="D24" s="225"/>
      <c r="E24" s="225"/>
      <c r="F24" s="225"/>
      <c r="I24" s="26"/>
      <c r="J24" s="26"/>
      <c r="K24" s="225"/>
      <c r="L24" s="225"/>
      <c r="M24" s="225"/>
    </row>
  </sheetData>
  <mergeCells count="55">
    <mergeCell ref="A7:E7"/>
    <mergeCell ref="B15:D15"/>
    <mergeCell ref="E15:F15"/>
    <mergeCell ref="K15:M15"/>
    <mergeCell ref="B9:D9"/>
    <mergeCell ref="E9:F9"/>
    <mergeCell ref="I9:J9"/>
    <mergeCell ref="K9:M9"/>
    <mergeCell ref="B10:D10"/>
    <mergeCell ref="E10:F10"/>
    <mergeCell ref="B24:D24"/>
    <mergeCell ref="E24:F24"/>
    <mergeCell ref="K24:M24"/>
    <mergeCell ref="B22:D22"/>
    <mergeCell ref="E22:F22"/>
    <mergeCell ref="K22:M22"/>
    <mergeCell ref="B23:D23"/>
    <mergeCell ref="E23:F23"/>
    <mergeCell ref="I23:J23"/>
    <mergeCell ref="K23:M23"/>
    <mergeCell ref="B17:D17"/>
    <mergeCell ref="E17:F17"/>
    <mergeCell ref="K17:M17"/>
    <mergeCell ref="E21:F21"/>
    <mergeCell ref="B21:D21"/>
    <mergeCell ref="K21:M21"/>
    <mergeCell ref="B18:D18"/>
    <mergeCell ref="K18:M18"/>
    <mergeCell ref="B19:D19"/>
    <mergeCell ref="E19:F19"/>
    <mergeCell ref="K19:M19"/>
    <mergeCell ref="A1:C1"/>
    <mergeCell ref="K1:M1"/>
    <mergeCell ref="A2:C2"/>
    <mergeCell ref="F5:H5"/>
    <mergeCell ref="K10:M10"/>
    <mergeCell ref="B11:D11"/>
    <mergeCell ref="E11:F11"/>
    <mergeCell ref="K11:M11"/>
    <mergeCell ref="B13:D13"/>
    <mergeCell ref="E13:F13"/>
    <mergeCell ref="K13:M13"/>
    <mergeCell ref="B12:D12"/>
    <mergeCell ref="E12:F12"/>
    <mergeCell ref="K12:M12"/>
    <mergeCell ref="B20:D20"/>
    <mergeCell ref="E20:F20"/>
    <mergeCell ref="K20:M20"/>
    <mergeCell ref="B14:D14"/>
    <mergeCell ref="E14:F14"/>
    <mergeCell ref="K14:M14"/>
    <mergeCell ref="B16:D16"/>
    <mergeCell ref="E16:F16"/>
    <mergeCell ref="K16:M16"/>
    <mergeCell ref="E18:F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1:M20"/>
  <sheetViews>
    <sheetView workbookViewId="0" topLeftCell="A1">
      <selection activeCell="A18" sqref="A18"/>
    </sheetView>
  </sheetViews>
  <sheetFormatPr defaultColWidth="9.00390625" defaultRowHeight="15.75"/>
  <cols>
    <col min="1" max="3" width="9.00390625" style="27" customWidth="1"/>
    <col min="4" max="4" width="9.375" style="27" customWidth="1"/>
    <col min="5" max="5" width="9.00390625" style="27" customWidth="1"/>
    <col min="6" max="6" width="13.375" style="27" customWidth="1"/>
    <col min="7" max="7" width="8.75390625" style="27" customWidth="1"/>
    <col min="8" max="8" width="7.50390625" style="27" customWidth="1"/>
    <col min="9" max="9" width="10.625" style="27" customWidth="1"/>
    <col min="10" max="10" width="10.25390625" style="27" customWidth="1"/>
    <col min="11" max="12" width="9.00390625" style="27" customWidth="1"/>
    <col min="13" max="13" width="9.875" style="27" customWidth="1"/>
    <col min="14" max="16384" width="9.00390625" style="27" customWidth="1"/>
  </cols>
  <sheetData>
    <row r="1" spans="1:13" ht="15">
      <c r="A1" s="203" t="s">
        <v>34</v>
      </c>
      <c r="B1" s="203"/>
      <c r="C1" s="203"/>
      <c r="K1" s="225" t="s">
        <v>319</v>
      </c>
      <c r="L1" s="225"/>
      <c r="M1" s="225"/>
    </row>
    <row r="2" spans="1:13" ht="15">
      <c r="A2" s="225" t="s">
        <v>365</v>
      </c>
      <c r="B2" s="225"/>
      <c r="C2" s="225"/>
      <c r="K2" s="48"/>
      <c r="L2" s="48"/>
      <c r="M2" s="48"/>
    </row>
    <row r="4" spans="6:8" ht="15.75" customHeight="1">
      <c r="F4" s="203" t="s">
        <v>376</v>
      </c>
      <c r="G4" s="203"/>
      <c r="H4" s="203"/>
    </row>
    <row r="5" spans="6:8" ht="15">
      <c r="F5" s="203" t="s">
        <v>318</v>
      </c>
      <c r="G5" s="203"/>
      <c r="H5" s="203"/>
    </row>
    <row r="6" spans="6:8" ht="15">
      <c r="F6" s="5"/>
      <c r="G6" s="5"/>
      <c r="H6" s="5"/>
    </row>
    <row r="7" spans="1:8" ht="15.75">
      <c r="A7" s="208" t="s">
        <v>136</v>
      </c>
      <c r="B7" s="208"/>
      <c r="C7" s="208"/>
      <c r="D7" s="208"/>
      <c r="E7" s="208"/>
      <c r="F7" s="5"/>
      <c r="G7" s="5"/>
      <c r="H7" s="5"/>
    </row>
    <row r="9" spans="1:13" ht="15">
      <c r="A9" s="5" t="s">
        <v>137</v>
      </c>
      <c r="B9" s="203" t="s">
        <v>368</v>
      </c>
      <c r="C9" s="203"/>
      <c r="D9" s="203"/>
      <c r="E9" s="203" t="s">
        <v>369</v>
      </c>
      <c r="F9" s="203"/>
      <c r="G9" s="39" t="s">
        <v>370</v>
      </c>
      <c r="H9" s="25" t="s">
        <v>7</v>
      </c>
      <c r="I9" s="203" t="s">
        <v>372</v>
      </c>
      <c r="J9" s="203"/>
      <c r="K9" s="203" t="s">
        <v>375</v>
      </c>
      <c r="L9" s="203"/>
      <c r="M9" s="203"/>
    </row>
    <row r="10" spans="2:13" ht="15">
      <c r="B10" s="225"/>
      <c r="C10" s="225"/>
      <c r="D10" s="225"/>
      <c r="E10" s="225"/>
      <c r="F10" s="225"/>
      <c r="I10" s="5" t="s">
        <v>373</v>
      </c>
      <c r="J10" s="5" t="s">
        <v>374</v>
      </c>
      <c r="K10" s="225"/>
      <c r="L10" s="225"/>
      <c r="M10" s="225"/>
    </row>
    <row r="11" spans="1:13" s="4" customFormat="1" ht="18" customHeight="1">
      <c r="A11" s="124" t="s">
        <v>153</v>
      </c>
      <c r="B11" s="212" t="s">
        <v>11</v>
      </c>
      <c r="C11" s="212"/>
      <c r="D11" s="212"/>
      <c r="E11" s="212" t="s">
        <v>154</v>
      </c>
      <c r="F11" s="212"/>
      <c r="G11" s="13"/>
      <c r="H11" s="13"/>
      <c r="I11" s="9"/>
      <c r="J11" s="9">
        <v>1350000</v>
      </c>
      <c r="K11" s="212" t="s">
        <v>155</v>
      </c>
      <c r="L11" s="212"/>
      <c r="M11" s="213"/>
    </row>
    <row r="12" spans="1:13" s="4" customFormat="1" ht="14.25">
      <c r="A12" s="129" t="s">
        <v>153</v>
      </c>
      <c r="B12" s="212" t="s">
        <v>12</v>
      </c>
      <c r="C12" s="212"/>
      <c r="D12" s="212"/>
      <c r="E12" s="212" t="s">
        <v>154</v>
      </c>
      <c r="F12" s="212"/>
      <c r="G12" s="13"/>
      <c r="H12" s="13"/>
      <c r="I12" s="9"/>
      <c r="J12" s="9">
        <v>100000</v>
      </c>
      <c r="K12" s="212" t="s">
        <v>12</v>
      </c>
      <c r="L12" s="212"/>
      <c r="M12" s="213"/>
    </row>
    <row r="13" spans="1:13" s="4" customFormat="1" ht="18" customHeight="1">
      <c r="A13" s="165" t="s">
        <v>153</v>
      </c>
      <c r="B13" s="212" t="s">
        <v>386</v>
      </c>
      <c r="C13" s="212"/>
      <c r="D13" s="212"/>
      <c r="E13" s="212" t="s">
        <v>154</v>
      </c>
      <c r="F13" s="212"/>
      <c r="G13" s="166"/>
      <c r="H13" s="166"/>
      <c r="I13" s="33">
        <v>1450000</v>
      </c>
      <c r="J13" s="33"/>
      <c r="K13" s="212" t="s">
        <v>156</v>
      </c>
      <c r="L13" s="212"/>
      <c r="M13" s="213"/>
    </row>
    <row r="14" spans="1:13" s="4" customFormat="1" ht="16.5" customHeight="1">
      <c r="A14" s="165"/>
      <c r="B14" s="212" t="s">
        <v>10</v>
      </c>
      <c r="C14" s="212"/>
      <c r="D14" s="212"/>
      <c r="E14" s="254"/>
      <c r="F14" s="254"/>
      <c r="G14" s="166"/>
      <c r="H14" s="166"/>
      <c r="I14" s="33">
        <f>SUM(I11:I13)</f>
        <v>1450000</v>
      </c>
      <c r="J14" s="33">
        <f>SUM(J11:J13)</f>
        <v>1450000</v>
      </c>
      <c r="K14" s="254"/>
      <c r="L14" s="254"/>
      <c r="M14" s="255"/>
    </row>
    <row r="15" spans="1:13" ht="17.25" customHeight="1">
      <c r="A15" s="128"/>
      <c r="B15" s="246" t="s">
        <v>19</v>
      </c>
      <c r="C15" s="246"/>
      <c r="D15" s="246"/>
      <c r="E15" s="247"/>
      <c r="F15" s="247"/>
      <c r="G15" s="55"/>
      <c r="H15" s="55"/>
      <c r="I15" s="248">
        <f>I14-J14</f>
        <v>0</v>
      </c>
      <c r="J15" s="248"/>
      <c r="K15" s="247"/>
      <c r="L15" s="247"/>
      <c r="M15" s="252"/>
    </row>
    <row r="16" spans="2:13" ht="15">
      <c r="B16" s="225"/>
      <c r="C16" s="225"/>
      <c r="D16" s="225"/>
      <c r="E16" s="225"/>
      <c r="F16" s="225"/>
      <c r="I16" s="26"/>
      <c r="J16" s="26"/>
      <c r="K16" s="225"/>
      <c r="L16" s="225"/>
      <c r="M16" s="225"/>
    </row>
    <row r="17" spans="2:13" ht="15">
      <c r="B17" s="225"/>
      <c r="C17" s="225"/>
      <c r="D17" s="225"/>
      <c r="E17" s="225"/>
      <c r="F17" s="225"/>
      <c r="I17" s="26"/>
      <c r="J17" s="26"/>
      <c r="K17" s="225"/>
      <c r="L17" s="225"/>
      <c r="M17" s="225"/>
    </row>
    <row r="18" spans="9:10" ht="15">
      <c r="I18" s="26"/>
      <c r="J18" s="26"/>
    </row>
    <row r="19" spans="9:10" ht="15">
      <c r="I19" s="26"/>
      <c r="J19" s="26"/>
    </row>
    <row r="20" ht="15">
      <c r="J20" s="26"/>
    </row>
  </sheetData>
  <mergeCells count="35">
    <mergeCell ref="B16:D16"/>
    <mergeCell ref="E16:F16"/>
    <mergeCell ref="K16:M16"/>
    <mergeCell ref="B17:D17"/>
    <mergeCell ref="E17:F17"/>
    <mergeCell ref="K17:M17"/>
    <mergeCell ref="B15:D15"/>
    <mergeCell ref="E15:F15"/>
    <mergeCell ref="I15:J15"/>
    <mergeCell ref="K15:M15"/>
    <mergeCell ref="B14:D14"/>
    <mergeCell ref="E14:F14"/>
    <mergeCell ref="K14:M14"/>
    <mergeCell ref="B13:D13"/>
    <mergeCell ref="E13:F13"/>
    <mergeCell ref="K13:M13"/>
    <mergeCell ref="K10:M10"/>
    <mergeCell ref="B11:D11"/>
    <mergeCell ref="E11:F11"/>
    <mergeCell ref="K11:M11"/>
    <mergeCell ref="A1:C1"/>
    <mergeCell ref="F4:H4"/>
    <mergeCell ref="A7:E7"/>
    <mergeCell ref="B10:D10"/>
    <mergeCell ref="E10:F10"/>
    <mergeCell ref="E12:F12"/>
    <mergeCell ref="B12:D12"/>
    <mergeCell ref="K12:M12"/>
    <mergeCell ref="K1:M1"/>
    <mergeCell ref="F5:H5"/>
    <mergeCell ref="B9:D9"/>
    <mergeCell ref="E9:F9"/>
    <mergeCell ref="I9:J9"/>
    <mergeCell ref="K9:M9"/>
    <mergeCell ref="A2:C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1:M18"/>
  <sheetViews>
    <sheetView workbookViewId="0" topLeftCell="A1">
      <selection activeCell="H16" sqref="H16"/>
    </sheetView>
  </sheetViews>
  <sheetFormatPr defaultColWidth="9.00390625" defaultRowHeight="15.75"/>
  <cols>
    <col min="1" max="1" width="9.875" style="0" bestFit="1" customWidth="1"/>
    <col min="2" max="2" width="9.50390625" style="0" customWidth="1"/>
    <col min="4" max="4" width="7.00390625" style="0" customWidth="1"/>
    <col min="6" max="6" width="10.125" style="0" customWidth="1"/>
    <col min="7" max="7" width="8.75390625" style="0" customWidth="1"/>
    <col min="8" max="8" width="8.25390625" style="0" customWidth="1"/>
    <col min="9" max="9" width="10.625" style="0" customWidth="1"/>
    <col min="10" max="10" width="11.375" style="0" customWidth="1"/>
  </cols>
  <sheetData>
    <row r="1" spans="1:13" ht="15.75">
      <c r="A1" s="206" t="s">
        <v>26</v>
      </c>
      <c r="B1" s="206"/>
      <c r="C1" s="206"/>
      <c r="D1" s="206"/>
      <c r="E1" s="206"/>
      <c r="K1" s="211" t="s">
        <v>27</v>
      </c>
      <c r="L1" s="211"/>
      <c r="M1" s="211"/>
    </row>
    <row r="2" spans="1:13" ht="15.75">
      <c r="A2" s="256" t="s">
        <v>365</v>
      </c>
      <c r="B2" s="256"/>
      <c r="C2" s="256"/>
      <c r="D2" s="256"/>
      <c r="E2" s="256"/>
      <c r="K2" s="21"/>
      <c r="L2" s="21"/>
      <c r="M2" s="21"/>
    </row>
    <row r="4" ht="15.75">
      <c r="G4" s="2" t="s">
        <v>16</v>
      </c>
    </row>
    <row r="5" spans="6:8" ht="15.75">
      <c r="F5" s="206" t="s">
        <v>17</v>
      </c>
      <c r="G5" s="206"/>
      <c r="H5" s="206"/>
    </row>
    <row r="6" spans="6:8" ht="15.75">
      <c r="F6" s="3"/>
      <c r="G6" s="3"/>
      <c r="H6" s="3"/>
    </row>
    <row r="7" spans="1:8" ht="15.75">
      <c r="A7" s="208" t="s">
        <v>152</v>
      </c>
      <c r="B7" s="208"/>
      <c r="C7" s="208"/>
      <c r="D7" s="208"/>
      <c r="E7" s="208"/>
      <c r="F7" s="3"/>
      <c r="G7" s="3"/>
      <c r="H7" s="3"/>
    </row>
    <row r="9" spans="1:13" ht="15.75">
      <c r="A9" s="3" t="s">
        <v>137</v>
      </c>
      <c r="B9" s="206" t="s">
        <v>368</v>
      </c>
      <c r="C9" s="206"/>
      <c r="D9" s="206"/>
      <c r="E9" s="203" t="s">
        <v>369</v>
      </c>
      <c r="F9" s="203"/>
      <c r="G9" s="39" t="s">
        <v>370</v>
      </c>
      <c r="H9" s="25" t="s">
        <v>7</v>
      </c>
      <c r="I9" s="206" t="s">
        <v>372</v>
      </c>
      <c r="J9" s="206"/>
      <c r="K9" s="206" t="s">
        <v>375</v>
      </c>
      <c r="L9" s="206"/>
      <c r="M9" s="206"/>
    </row>
    <row r="10" spans="2:13" ht="15.75">
      <c r="B10" s="211"/>
      <c r="C10" s="211"/>
      <c r="D10" s="211"/>
      <c r="E10" s="211"/>
      <c r="F10" s="211"/>
      <c r="I10" s="5" t="s">
        <v>373</v>
      </c>
      <c r="J10" s="5" t="s">
        <v>374</v>
      </c>
      <c r="K10" s="211"/>
      <c r="L10" s="211"/>
      <c r="M10" s="211"/>
    </row>
    <row r="11" spans="1:13" s="2" customFormat="1" ht="15.75">
      <c r="A11" s="123" t="s">
        <v>349</v>
      </c>
      <c r="B11" s="193" t="s">
        <v>387</v>
      </c>
      <c r="C11" s="193"/>
      <c r="D11" s="193"/>
      <c r="E11" s="257" t="s">
        <v>402</v>
      </c>
      <c r="F11" s="257"/>
      <c r="G11" s="8"/>
      <c r="H11" s="8"/>
      <c r="I11" s="42">
        <v>585000</v>
      </c>
      <c r="J11" s="42"/>
      <c r="K11" s="212" t="s">
        <v>18</v>
      </c>
      <c r="L11" s="212"/>
      <c r="M11" s="213"/>
    </row>
    <row r="12" spans="1:13" ht="15.75">
      <c r="A12" s="117"/>
      <c r="B12" s="193" t="s">
        <v>377</v>
      </c>
      <c r="C12" s="193"/>
      <c r="D12" s="193"/>
      <c r="E12" s="220"/>
      <c r="F12" s="220"/>
      <c r="G12" s="6"/>
      <c r="H12" s="6"/>
      <c r="I12" s="42">
        <f>SUM(I11)</f>
        <v>585000</v>
      </c>
      <c r="J12" s="42">
        <f>SUM(J11)</f>
        <v>0</v>
      </c>
      <c r="K12" s="220"/>
      <c r="L12" s="220"/>
      <c r="M12" s="235"/>
    </row>
    <row r="13" spans="1:13" ht="15.75">
      <c r="A13" s="118"/>
      <c r="B13" s="195" t="s">
        <v>19</v>
      </c>
      <c r="C13" s="195"/>
      <c r="D13" s="195"/>
      <c r="E13" s="200"/>
      <c r="F13" s="200"/>
      <c r="G13" s="40"/>
      <c r="H13" s="40"/>
      <c r="I13" s="192">
        <f>I12-J12</f>
        <v>585000</v>
      </c>
      <c r="J13" s="192"/>
      <c r="K13" s="200"/>
      <c r="L13" s="200"/>
      <c r="M13" s="201"/>
    </row>
    <row r="14" spans="2:13" ht="15.75">
      <c r="B14" s="211"/>
      <c r="C14" s="211"/>
      <c r="D14" s="211"/>
      <c r="E14" s="211"/>
      <c r="F14" s="211"/>
      <c r="I14" s="1"/>
      <c r="J14" s="1"/>
      <c r="K14" s="211"/>
      <c r="L14" s="211"/>
      <c r="M14" s="211"/>
    </row>
    <row r="15" spans="2:13" ht="15.75">
      <c r="B15" s="211"/>
      <c r="C15" s="211"/>
      <c r="D15" s="211"/>
      <c r="E15" s="211"/>
      <c r="F15" s="211"/>
      <c r="I15" s="1"/>
      <c r="J15" s="1"/>
      <c r="K15" s="211"/>
      <c r="L15" s="211"/>
      <c r="M15" s="211"/>
    </row>
    <row r="16" spans="9:10" ht="15.75">
      <c r="I16" s="1"/>
      <c r="J16" s="1"/>
    </row>
    <row r="17" spans="9:10" ht="15.75">
      <c r="I17" s="1"/>
      <c r="J17" s="1"/>
    </row>
    <row r="18" ht="15.75">
      <c r="J18" s="1"/>
    </row>
  </sheetData>
  <mergeCells count="28">
    <mergeCell ref="B14:D14"/>
    <mergeCell ref="E14:F14"/>
    <mergeCell ref="K14:M14"/>
    <mergeCell ref="B15:D15"/>
    <mergeCell ref="E15:F15"/>
    <mergeCell ref="K15:M15"/>
    <mergeCell ref="B13:D13"/>
    <mergeCell ref="E13:F13"/>
    <mergeCell ref="I13:J13"/>
    <mergeCell ref="K13:M13"/>
    <mergeCell ref="B12:D12"/>
    <mergeCell ref="E12:F12"/>
    <mergeCell ref="K12:M12"/>
    <mergeCell ref="B10:D10"/>
    <mergeCell ref="E10:F10"/>
    <mergeCell ref="K10:M10"/>
    <mergeCell ref="E11:F11"/>
    <mergeCell ref="K11:M11"/>
    <mergeCell ref="B11:D11"/>
    <mergeCell ref="K1:M1"/>
    <mergeCell ref="F5:H5"/>
    <mergeCell ref="B9:D9"/>
    <mergeCell ref="E9:F9"/>
    <mergeCell ref="I9:J9"/>
    <mergeCell ref="K9:M9"/>
    <mergeCell ref="A1:E1"/>
    <mergeCell ref="A2:E2"/>
    <mergeCell ref="A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</sheetPr>
  <dimension ref="A1:M18"/>
  <sheetViews>
    <sheetView workbookViewId="0" topLeftCell="A1">
      <selection activeCell="A15" sqref="A15"/>
    </sheetView>
  </sheetViews>
  <sheetFormatPr defaultColWidth="9.00390625" defaultRowHeight="15.75"/>
  <cols>
    <col min="4" max="4" width="9.375" style="0" customWidth="1"/>
    <col min="6" max="6" width="10.50390625" style="0" customWidth="1"/>
    <col min="7" max="7" width="8.75390625" style="0" customWidth="1"/>
    <col min="8" max="8" width="8.25390625" style="0" customWidth="1"/>
    <col min="9" max="9" width="10.625" style="0" customWidth="1"/>
    <col min="10" max="10" width="10.25390625" style="0" customWidth="1"/>
  </cols>
  <sheetData>
    <row r="1" spans="1:13" ht="15.75">
      <c r="A1" s="203" t="s">
        <v>26</v>
      </c>
      <c r="B1" s="203"/>
      <c r="C1" s="203"/>
      <c r="D1" s="203"/>
      <c r="K1" s="211" t="s">
        <v>28</v>
      </c>
      <c r="L1" s="211"/>
      <c r="M1" s="211"/>
    </row>
    <row r="2" spans="1:13" ht="15.75">
      <c r="A2" s="225" t="s">
        <v>365</v>
      </c>
      <c r="B2" s="225"/>
      <c r="C2" s="225"/>
      <c r="D2" s="225"/>
      <c r="K2" s="21"/>
      <c r="L2" s="21"/>
      <c r="M2" s="21"/>
    </row>
    <row r="4" ht="15.75">
      <c r="G4" s="3" t="s">
        <v>376</v>
      </c>
    </row>
    <row r="5" spans="6:8" ht="15.75">
      <c r="F5" s="206" t="s">
        <v>17</v>
      </c>
      <c r="G5" s="206"/>
      <c r="H5" s="206"/>
    </row>
    <row r="6" spans="6:8" ht="15.75">
      <c r="F6" s="3"/>
      <c r="G6" s="3"/>
      <c r="H6" s="3"/>
    </row>
    <row r="7" spans="1:8" ht="15.75">
      <c r="A7" s="208" t="s">
        <v>152</v>
      </c>
      <c r="B7" s="208"/>
      <c r="C7" s="208"/>
      <c r="D7" s="208"/>
      <c r="E7" s="208"/>
      <c r="F7" s="3"/>
      <c r="G7" s="3"/>
      <c r="H7" s="3"/>
    </row>
    <row r="9" spans="1:13" ht="15.75">
      <c r="A9" s="3" t="s">
        <v>137</v>
      </c>
      <c r="B9" s="206" t="s">
        <v>368</v>
      </c>
      <c r="C9" s="206"/>
      <c r="D9" s="206"/>
      <c r="E9" s="203" t="s">
        <v>369</v>
      </c>
      <c r="F9" s="203"/>
      <c r="G9" s="39" t="s">
        <v>370</v>
      </c>
      <c r="H9" s="25" t="s">
        <v>7</v>
      </c>
      <c r="I9" s="206" t="s">
        <v>372</v>
      </c>
      <c r="J9" s="206"/>
      <c r="K9" s="206" t="s">
        <v>375</v>
      </c>
      <c r="L9" s="206"/>
      <c r="M9" s="206"/>
    </row>
    <row r="10" spans="2:13" ht="15.75">
      <c r="B10" s="200"/>
      <c r="C10" s="200"/>
      <c r="D10" s="200"/>
      <c r="E10" s="200"/>
      <c r="F10" s="200"/>
      <c r="I10" s="5" t="s">
        <v>373</v>
      </c>
      <c r="J10" s="5" t="s">
        <v>374</v>
      </c>
      <c r="K10" s="200"/>
      <c r="L10" s="200"/>
      <c r="M10" s="200"/>
    </row>
    <row r="11" spans="1:13" s="2" customFormat="1" ht="33.75" customHeight="1">
      <c r="A11" s="124" t="s">
        <v>349</v>
      </c>
      <c r="B11" s="193" t="s">
        <v>311</v>
      </c>
      <c r="C11" s="193"/>
      <c r="D11" s="193"/>
      <c r="E11" s="257" t="s">
        <v>402</v>
      </c>
      <c r="F11" s="257"/>
      <c r="G11" s="8"/>
      <c r="H11" s="8"/>
      <c r="I11" s="42">
        <v>585000</v>
      </c>
      <c r="J11" s="42"/>
      <c r="K11" s="194" t="s">
        <v>150</v>
      </c>
      <c r="L11" s="194"/>
      <c r="M11" s="258"/>
    </row>
    <row r="12" spans="1:13" ht="15.75">
      <c r="A12" s="118"/>
      <c r="B12" s="193" t="s">
        <v>10</v>
      </c>
      <c r="C12" s="193"/>
      <c r="D12" s="193"/>
      <c r="E12" s="220"/>
      <c r="F12" s="220"/>
      <c r="G12" s="40"/>
      <c r="H12" s="40"/>
      <c r="I12" s="44">
        <f>SUM(I11)</f>
        <v>585000</v>
      </c>
      <c r="J12" s="44">
        <f>SUM(J11)</f>
        <v>0</v>
      </c>
      <c r="K12" s="220"/>
      <c r="L12" s="220"/>
      <c r="M12" s="235"/>
    </row>
    <row r="13" spans="1:13" ht="15.75">
      <c r="A13" s="118"/>
      <c r="B13" s="195" t="s">
        <v>19</v>
      </c>
      <c r="C13" s="195"/>
      <c r="D13" s="195"/>
      <c r="E13" s="200"/>
      <c r="F13" s="200"/>
      <c r="G13" s="40"/>
      <c r="H13" s="40"/>
      <c r="I13" s="192">
        <f>I12-J12</f>
        <v>585000</v>
      </c>
      <c r="J13" s="192"/>
      <c r="K13" s="200"/>
      <c r="L13" s="200"/>
      <c r="M13" s="201"/>
    </row>
    <row r="14" spans="2:13" ht="15.75">
      <c r="B14" s="72"/>
      <c r="C14" s="72"/>
      <c r="D14" s="72"/>
      <c r="E14" s="72"/>
      <c r="F14" s="72"/>
      <c r="I14" s="1"/>
      <c r="J14" s="1"/>
      <c r="K14" s="72"/>
      <c r="L14" s="72"/>
      <c r="M14" s="72"/>
    </row>
    <row r="15" spans="2:13" ht="15.75">
      <c r="B15" s="58"/>
      <c r="C15" s="58"/>
      <c r="D15" s="58"/>
      <c r="E15" s="58"/>
      <c r="F15" s="58"/>
      <c r="I15" s="1"/>
      <c r="J15" s="1"/>
      <c r="K15" s="58"/>
      <c r="L15" s="58"/>
      <c r="M15" s="58"/>
    </row>
    <row r="16" spans="9:10" ht="15.75">
      <c r="I16" s="1"/>
      <c r="J16" s="1"/>
    </row>
    <row r="17" spans="9:10" ht="15.75">
      <c r="I17" s="1"/>
      <c r="J17" s="1"/>
    </row>
    <row r="18" ht="15.75">
      <c r="J18" s="1"/>
    </row>
  </sheetData>
  <mergeCells count="22">
    <mergeCell ref="K1:M1"/>
    <mergeCell ref="F5:H5"/>
    <mergeCell ref="B9:D9"/>
    <mergeCell ref="E9:F9"/>
    <mergeCell ref="I9:J9"/>
    <mergeCell ref="K9:M9"/>
    <mergeCell ref="A2:D2"/>
    <mergeCell ref="A7:E7"/>
    <mergeCell ref="A1:D1"/>
    <mergeCell ref="B10:D10"/>
    <mergeCell ref="E10:F10"/>
    <mergeCell ref="K10:M10"/>
    <mergeCell ref="B11:D11"/>
    <mergeCell ref="E11:F11"/>
    <mergeCell ref="K11:M11"/>
    <mergeCell ref="B12:D12"/>
    <mergeCell ref="E12:F12"/>
    <mergeCell ref="K12:M12"/>
    <mergeCell ref="B13:D13"/>
    <mergeCell ref="E13:F13"/>
    <mergeCell ref="I13:J13"/>
    <mergeCell ref="K13:M1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9"/>
  </sheetPr>
  <dimension ref="A1:H91"/>
  <sheetViews>
    <sheetView workbookViewId="0" topLeftCell="A1">
      <selection activeCell="F11" sqref="F11"/>
    </sheetView>
  </sheetViews>
  <sheetFormatPr defaultColWidth="9.00390625" defaultRowHeight="15.75"/>
  <cols>
    <col min="1" max="1" width="9.875" style="16" bestFit="1" customWidth="1"/>
    <col min="2" max="2" width="21.00390625" style="16" customWidth="1"/>
    <col min="3" max="3" width="22.50390625" style="16" customWidth="1"/>
    <col min="4" max="4" width="10.00390625" style="16" customWidth="1"/>
    <col min="5" max="5" width="9.00390625" style="16" customWidth="1"/>
    <col min="6" max="6" width="9.875" style="16" customWidth="1"/>
    <col min="7" max="7" width="10.00390625" style="16" customWidth="1"/>
    <col min="8" max="8" width="27.50390625" style="16" customWidth="1"/>
    <col min="9" max="16384" width="9.00390625" style="16" customWidth="1"/>
  </cols>
  <sheetData>
    <row r="1" spans="1:8" ht="15.75">
      <c r="A1" s="206" t="s">
        <v>1</v>
      </c>
      <c r="B1" s="206"/>
      <c r="C1" s="261"/>
      <c r="F1" s="260" t="s">
        <v>2</v>
      </c>
      <c r="G1" s="260"/>
      <c r="H1" s="260"/>
    </row>
    <row r="2" spans="1:3" ht="15.75">
      <c r="A2" s="256" t="s">
        <v>365</v>
      </c>
      <c r="B2" s="256"/>
      <c r="C2" s="262"/>
    </row>
    <row r="3" spans="1:2" ht="15.75">
      <c r="A3" s="49"/>
      <c r="B3" s="49"/>
    </row>
    <row r="4" spans="1:8" ht="15.75">
      <c r="A4" s="206" t="s">
        <v>366</v>
      </c>
      <c r="B4" s="206"/>
      <c r="C4" s="206"/>
      <c r="D4" s="206"/>
      <c r="E4" s="206"/>
      <c r="F4" s="206"/>
      <c r="G4" s="206"/>
      <c r="H4" s="206"/>
    </row>
    <row r="5" spans="1:8" ht="15.75">
      <c r="A5" s="206" t="s">
        <v>367</v>
      </c>
      <c r="B5" s="206"/>
      <c r="C5" s="206"/>
      <c r="D5" s="206"/>
      <c r="E5" s="206"/>
      <c r="F5" s="206"/>
      <c r="G5" s="206"/>
      <c r="H5" s="20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208" t="s">
        <v>152</v>
      </c>
      <c r="B7" s="208"/>
      <c r="C7" s="208"/>
      <c r="D7" s="208"/>
      <c r="E7" s="208"/>
      <c r="F7" s="3"/>
      <c r="G7" s="3"/>
      <c r="H7" s="3"/>
    </row>
    <row r="8" ht="15.75"/>
    <row r="9" spans="1:8" ht="15.75">
      <c r="A9" s="3" t="s">
        <v>137</v>
      </c>
      <c r="B9" s="3" t="s">
        <v>368</v>
      </c>
      <c r="C9" s="3" t="s">
        <v>369</v>
      </c>
      <c r="D9" s="5" t="s">
        <v>370</v>
      </c>
      <c r="E9" s="5" t="s">
        <v>371</v>
      </c>
      <c r="F9" s="206" t="s">
        <v>372</v>
      </c>
      <c r="G9" s="206"/>
      <c r="H9" s="3" t="s">
        <v>375</v>
      </c>
    </row>
    <row r="10" spans="1:8" ht="15.75">
      <c r="A10" s="2"/>
      <c r="B10" s="2"/>
      <c r="C10" s="2"/>
      <c r="D10" s="2"/>
      <c r="E10" s="2"/>
      <c r="F10" s="4" t="s">
        <v>373</v>
      </c>
      <c r="G10" s="4" t="s">
        <v>374</v>
      </c>
      <c r="H10" s="2"/>
    </row>
    <row r="11" spans="1:8" s="2" customFormat="1" ht="15.75">
      <c r="A11" s="126" t="s">
        <v>352</v>
      </c>
      <c r="B11" s="23" t="s">
        <v>387</v>
      </c>
      <c r="C11" s="8" t="s">
        <v>410</v>
      </c>
      <c r="D11" s="8"/>
      <c r="E11" s="8"/>
      <c r="F11" s="42">
        <v>1182000</v>
      </c>
      <c r="G11" s="42"/>
      <c r="H11" s="50" t="s">
        <v>151</v>
      </c>
    </row>
    <row r="12" spans="1:8" s="2" customFormat="1" ht="15.75">
      <c r="A12" s="126"/>
      <c r="B12" s="23" t="s">
        <v>377</v>
      </c>
      <c r="C12" s="8"/>
      <c r="D12" s="8"/>
      <c r="E12" s="8"/>
      <c r="F12" s="42">
        <f>SUM(F11:F11)</f>
        <v>1182000</v>
      </c>
      <c r="G12" s="42">
        <f>SUM(G11:G11)</f>
        <v>0</v>
      </c>
      <c r="H12" s="50"/>
    </row>
    <row r="13" spans="1:8" ht="15.75">
      <c r="A13" s="125"/>
      <c r="B13" s="8" t="s">
        <v>384</v>
      </c>
      <c r="C13" s="15"/>
      <c r="D13" s="15"/>
      <c r="E13" s="15"/>
      <c r="F13" s="259">
        <f>F12-G12</f>
        <v>1182000</v>
      </c>
      <c r="G13" s="259"/>
      <c r="H13" s="30"/>
    </row>
    <row r="14" spans="6:7" ht="15.75">
      <c r="F14" s="51"/>
      <c r="G14" s="51"/>
    </row>
    <row r="15" spans="6:7" ht="15.75">
      <c r="F15" s="51"/>
      <c r="G15" s="51"/>
    </row>
    <row r="16" spans="6:7" ht="15.75">
      <c r="F16" s="51"/>
      <c r="G16" s="51"/>
    </row>
    <row r="17" spans="6:7" ht="15.75">
      <c r="F17" s="51"/>
      <c r="G17" s="51"/>
    </row>
    <row r="18" spans="6:7" ht="15.75">
      <c r="F18" s="51"/>
      <c r="G18" s="51"/>
    </row>
    <row r="19" spans="6:7" ht="15.75">
      <c r="F19" s="51"/>
      <c r="G19" s="51"/>
    </row>
    <row r="20" spans="6:7" ht="15.75">
      <c r="F20" s="51"/>
      <c r="G20" s="51"/>
    </row>
    <row r="21" spans="6:7" ht="15.75">
      <c r="F21" s="51"/>
      <c r="G21" s="51"/>
    </row>
    <row r="22" spans="6:7" ht="15.75">
      <c r="F22" s="51"/>
      <c r="G22" s="51"/>
    </row>
    <row r="23" spans="6:7" ht="15.75">
      <c r="F23" s="51"/>
      <c r="G23" s="51"/>
    </row>
    <row r="24" spans="6:7" ht="15.75">
      <c r="F24" s="51"/>
      <c r="G24" s="51"/>
    </row>
    <row r="25" spans="6:7" ht="15.75">
      <c r="F25" s="51"/>
      <c r="G25" s="51"/>
    </row>
    <row r="26" spans="6:7" ht="15.75">
      <c r="F26" s="51"/>
      <c r="G26" s="51"/>
    </row>
    <row r="27" spans="6:7" ht="15.75">
      <c r="F27" s="51"/>
      <c r="G27" s="51"/>
    </row>
    <row r="28" spans="6:7" ht="15.75">
      <c r="F28" s="51"/>
      <c r="G28" s="51"/>
    </row>
    <row r="29" spans="6:7" ht="15.75">
      <c r="F29" s="51"/>
      <c r="G29" s="51"/>
    </row>
    <row r="30" spans="6:7" ht="15.75">
      <c r="F30" s="51"/>
      <c r="G30" s="51"/>
    </row>
    <row r="31" spans="6:7" ht="15.75">
      <c r="F31" s="51"/>
      <c r="G31" s="51"/>
    </row>
    <row r="32" spans="6:7" ht="15.75">
      <c r="F32" s="51"/>
      <c r="G32" s="51"/>
    </row>
    <row r="33" spans="6:7" ht="15.75">
      <c r="F33" s="51"/>
      <c r="G33" s="51"/>
    </row>
    <row r="34" spans="6:7" ht="15.75">
      <c r="F34" s="51"/>
      <c r="G34" s="51"/>
    </row>
    <row r="35" spans="6:7" ht="15.75">
      <c r="F35" s="51"/>
      <c r="G35" s="51"/>
    </row>
    <row r="36" spans="6:7" ht="15.75">
      <c r="F36" s="51"/>
      <c r="G36" s="51"/>
    </row>
    <row r="37" spans="6:7" ht="15.75">
      <c r="F37" s="51"/>
      <c r="G37" s="51"/>
    </row>
    <row r="38" spans="6:7" ht="15.75">
      <c r="F38" s="51"/>
      <c r="G38" s="51"/>
    </row>
    <row r="39" spans="6:7" ht="15.75">
      <c r="F39" s="51"/>
      <c r="G39" s="51"/>
    </row>
    <row r="40" spans="6:7" ht="15.75">
      <c r="F40" s="51"/>
      <c r="G40" s="51"/>
    </row>
    <row r="41" spans="6:7" ht="15.75">
      <c r="F41" s="51"/>
      <c r="G41" s="51"/>
    </row>
    <row r="42" spans="6:7" ht="15.75">
      <c r="F42" s="51"/>
      <c r="G42" s="51"/>
    </row>
    <row r="43" spans="6:7" ht="15.75">
      <c r="F43" s="51"/>
      <c r="G43" s="51"/>
    </row>
    <row r="44" spans="6:7" ht="15.75">
      <c r="F44" s="51"/>
      <c r="G44" s="51"/>
    </row>
    <row r="45" spans="6:7" ht="15.75">
      <c r="F45" s="51"/>
      <c r="G45" s="51"/>
    </row>
    <row r="46" spans="6:7" ht="15.75">
      <c r="F46" s="51"/>
      <c r="G46" s="51"/>
    </row>
    <row r="47" spans="6:7" ht="15.75">
      <c r="F47" s="51"/>
      <c r="G47" s="51"/>
    </row>
    <row r="48" spans="6:7" ht="15.75">
      <c r="F48" s="51"/>
      <c r="G48" s="51"/>
    </row>
    <row r="49" spans="6:7" ht="15.75">
      <c r="F49" s="51"/>
      <c r="G49" s="51"/>
    </row>
    <row r="50" spans="6:7" ht="15.75">
      <c r="F50" s="51"/>
      <c r="G50" s="51"/>
    </row>
    <row r="51" spans="6:7" ht="15.75">
      <c r="F51" s="51"/>
      <c r="G51" s="51"/>
    </row>
    <row r="52" spans="6:7" ht="15.75">
      <c r="F52" s="51"/>
      <c r="G52" s="51"/>
    </row>
    <row r="53" spans="6:7" ht="15.75">
      <c r="F53" s="51"/>
      <c r="G53" s="51"/>
    </row>
    <row r="54" spans="6:7" ht="15.75">
      <c r="F54" s="51"/>
      <c r="G54" s="51"/>
    </row>
    <row r="55" spans="6:7" ht="15.75">
      <c r="F55" s="51"/>
      <c r="G55" s="51"/>
    </row>
    <row r="56" ht="15.75">
      <c r="G56" s="51"/>
    </row>
    <row r="57" ht="15.75">
      <c r="G57" s="51"/>
    </row>
    <row r="58" ht="15.75">
      <c r="G58" s="51"/>
    </row>
    <row r="59" ht="15.75">
      <c r="G59" s="51"/>
    </row>
    <row r="60" ht="15.75">
      <c r="G60" s="51"/>
    </row>
    <row r="61" ht="15.75">
      <c r="G61" s="51"/>
    </row>
    <row r="62" ht="15.75">
      <c r="G62" s="51"/>
    </row>
    <row r="63" ht="15.75">
      <c r="G63" s="51"/>
    </row>
    <row r="64" ht="15.75">
      <c r="G64" s="51"/>
    </row>
    <row r="65" ht="15.75">
      <c r="G65" s="51"/>
    </row>
    <row r="66" ht="15.75">
      <c r="G66" s="51"/>
    </row>
    <row r="67" ht="15.75">
      <c r="G67" s="51"/>
    </row>
    <row r="68" ht="15.75">
      <c r="G68" s="51"/>
    </row>
    <row r="69" ht="15.75">
      <c r="G69" s="51"/>
    </row>
    <row r="70" ht="15.75">
      <c r="G70" s="51"/>
    </row>
    <row r="71" ht="15.75">
      <c r="G71" s="51"/>
    </row>
    <row r="72" ht="15.75">
      <c r="G72" s="51"/>
    </row>
    <row r="73" ht="15.75">
      <c r="G73" s="51"/>
    </row>
    <row r="74" ht="15.75">
      <c r="G74" s="51"/>
    </row>
    <row r="75" ht="15.75">
      <c r="G75" s="51"/>
    </row>
    <row r="76" ht="15.75">
      <c r="G76" s="51"/>
    </row>
    <row r="77" ht="15.75">
      <c r="G77" s="51"/>
    </row>
    <row r="78" ht="15.75">
      <c r="G78" s="51"/>
    </row>
    <row r="79" ht="15.75">
      <c r="G79" s="51"/>
    </row>
    <row r="80" ht="15.75">
      <c r="G80" s="51"/>
    </row>
    <row r="81" ht="15.75">
      <c r="G81" s="51"/>
    </row>
    <row r="82" ht="15.75">
      <c r="G82" s="51"/>
    </row>
    <row r="83" ht="15.75">
      <c r="G83" s="51"/>
    </row>
    <row r="84" ht="15.75">
      <c r="G84" s="51"/>
    </row>
    <row r="85" ht="15.75">
      <c r="G85" s="51"/>
    </row>
    <row r="86" ht="15.75">
      <c r="G86" s="51"/>
    </row>
    <row r="87" ht="15.75">
      <c r="G87" s="51"/>
    </row>
    <row r="88" ht="15.75">
      <c r="G88" s="51"/>
    </row>
    <row r="89" ht="15.75">
      <c r="G89" s="51"/>
    </row>
    <row r="90" ht="15.75">
      <c r="G90" s="51"/>
    </row>
    <row r="91" ht="15.75">
      <c r="G91" s="51"/>
    </row>
  </sheetData>
  <mergeCells count="8">
    <mergeCell ref="A5:H5"/>
    <mergeCell ref="F9:G9"/>
    <mergeCell ref="F13:G13"/>
    <mergeCell ref="F1:H1"/>
    <mergeCell ref="A4:H4"/>
    <mergeCell ref="A1:C1"/>
    <mergeCell ref="A2:C2"/>
    <mergeCell ref="A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9"/>
  </sheetPr>
  <dimension ref="A1:H91"/>
  <sheetViews>
    <sheetView workbookViewId="0" topLeftCell="A1">
      <selection activeCell="B18" sqref="B18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2.00390625" style="0" bestFit="1" customWidth="1"/>
    <col min="4" max="4" width="10.00390625" style="0" customWidth="1"/>
    <col min="5" max="5" width="8.625" style="0" bestFit="1" customWidth="1"/>
    <col min="6" max="7" width="10.25390625" style="0" bestFit="1" customWidth="1"/>
    <col min="8" max="8" width="27.50390625" style="0" customWidth="1"/>
  </cols>
  <sheetData>
    <row r="1" spans="1:8" ht="15.75">
      <c r="A1" s="206" t="s">
        <v>1</v>
      </c>
      <c r="B1" s="206"/>
      <c r="C1" s="261"/>
      <c r="F1" s="210" t="s">
        <v>3</v>
      </c>
      <c r="G1" s="210"/>
      <c r="H1" s="210"/>
    </row>
    <row r="2" spans="1:3" ht="15.75">
      <c r="A2" s="211" t="s">
        <v>365</v>
      </c>
      <c r="B2" s="211"/>
      <c r="C2" s="263"/>
    </row>
    <row r="3" spans="1:2" ht="15.75">
      <c r="A3" s="21"/>
      <c r="B3" s="21"/>
    </row>
    <row r="4" spans="1:8" ht="15.75">
      <c r="A4" s="206" t="s">
        <v>376</v>
      </c>
      <c r="B4" s="206"/>
      <c r="C4" s="206"/>
      <c r="D4" s="206"/>
      <c r="E4" s="206"/>
      <c r="F4" s="206"/>
      <c r="G4" s="206"/>
      <c r="H4" s="206"/>
    </row>
    <row r="5" spans="1:8" ht="15.75">
      <c r="A5" s="206" t="s">
        <v>367</v>
      </c>
      <c r="B5" s="206"/>
      <c r="C5" s="206"/>
      <c r="D5" s="206"/>
      <c r="E5" s="206"/>
      <c r="F5" s="206"/>
      <c r="G5" s="206"/>
      <c r="H5" s="20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208" t="s">
        <v>152</v>
      </c>
      <c r="B7" s="208"/>
      <c r="C7" s="208"/>
      <c r="D7" s="208"/>
      <c r="E7" s="208"/>
      <c r="F7" s="3"/>
      <c r="G7" s="3"/>
      <c r="H7" s="3"/>
    </row>
    <row r="9" spans="1:8" ht="15.75">
      <c r="A9" s="3" t="s">
        <v>137</v>
      </c>
      <c r="B9" s="3" t="s">
        <v>368</v>
      </c>
      <c r="C9" s="3" t="s">
        <v>369</v>
      </c>
      <c r="D9" s="5" t="s">
        <v>370</v>
      </c>
      <c r="E9" s="5" t="s">
        <v>371</v>
      </c>
      <c r="F9" s="206" t="s">
        <v>372</v>
      </c>
      <c r="G9" s="206"/>
      <c r="H9" s="3" t="s">
        <v>375</v>
      </c>
    </row>
    <row r="10" spans="1:8" ht="15.75">
      <c r="A10" s="2"/>
      <c r="B10" s="2"/>
      <c r="C10" s="2"/>
      <c r="D10" s="2"/>
      <c r="E10" s="2"/>
      <c r="F10" s="4" t="s">
        <v>373</v>
      </c>
      <c r="G10" s="4" t="s">
        <v>374</v>
      </c>
      <c r="H10" s="2"/>
    </row>
    <row r="11" spans="1:8" s="2" customFormat="1" ht="29.25">
      <c r="A11" s="124" t="s">
        <v>352</v>
      </c>
      <c r="B11" s="23" t="s">
        <v>311</v>
      </c>
      <c r="C11" s="13" t="s">
        <v>410</v>
      </c>
      <c r="D11" s="13"/>
      <c r="E11" s="13"/>
      <c r="F11" s="9">
        <v>1182000</v>
      </c>
      <c r="G11" s="9"/>
      <c r="H11" s="28" t="s">
        <v>150</v>
      </c>
    </row>
    <row r="12" spans="1:8" s="2" customFormat="1" ht="15.75">
      <c r="A12" s="124"/>
      <c r="B12" s="23" t="s">
        <v>377</v>
      </c>
      <c r="C12" s="13"/>
      <c r="D12" s="13"/>
      <c r="E12" s="13"/>
      <c r="F12" s="9">
        <f>SUM(F11)</f>
        <v>1182000</v>
      </c>
      <c r="G12" s="9">
        <f>SUM(G11)</f>
        <v>0</v>
      </c>
      <c r="H12" s="28"/>
    </row>
    <row r="13" spans="1:8" ht="15.75">
      <c r="A13" s="117"/>
      <c r="B13" s="8" t="s">
        <v>384</v>
      </c>
      <c r="C13" s="6"/>
      <c r="D13" s="6"/>
      <c r="E13" s="6"/>
      <c r="F13" s="209">
        <f>F12-G12</f>
        <v>1182000</v>
      </c>
      <c r="G13" s="209"/>
      <c r="H13" s="10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</sheetData>
  <mergeCells count="8">
    <mergeCell ref="A5:H5"/>
    <mergeCell ref="F9:G9"/>
    <mergeCell ref="F13:G13"/>
    <mergeCell ref="F1:H1"/>
    <mergeCell ref="A4:H4"/>
    <mergeCell ref="A1:C1"/>
    <mergeCell ref="A2:C2"/>
    <mergeCell ref="A7:E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9"/>
  </sheetPr>
  <dimension ref="A1:H92"/>
  <sheetViews>
    <sheetView workbookViewId="0" topLeftCell="A1">
      <selection activeCell="H11" sqref="H11"/>
    </sheetView>
  </sheetViews>
  <sheetFormatPr defaultColWidth="9.00390625" defaultRowHeight="15.75"/>
  <cols>
    <col min="1" max="1" width="9.875" style="16" bestFit="1" customWidth="1"/>
    <col min="2" max="2" width="21.00390625" style="16" customWidth="1"/>
    <col min="3" max="3" width="23.625" style="16" bestFit="1" customWidth="1"/>
    <col min="4" max="4" width="10.00390625" style="16" customWidth="1"/>
    <col min="5" max="5" width="9.00390625" style="16" customWidth="1"/>
    <col min="6" max="6" width="9.875" style="16" customWidth="1"/>
    <col min="7" max="7" width="10.00390625" style="16" customWidth="1"/>
    <col min="8" max="8" width="27.50390625" style="16" customWidth="1"/>
    <col min="9" max="16384" width="9.00390625" style="16" customWidth="1"/>
  </cols>
  <sheetData>
    <row r="1" spans="1:8" ht="15.75">
      <c r="A1" s="206" t="s">
        <v>31</v>
      </c>
      <c r="B1" s="206"/>
      <c r="C1" s="261"/>
      <c r="F1" s="260" t="s">
        <v>32</v>
      </c>
      <c r="G1" s="260"/>
      <c r="H1" s="260"/>
    </row>
    <row r="2" spans="1:3" ht="15.75">
      <c r="A2" s="256" t="s">
        <v>365</v>
      </c>
      <c r="B2" s="256"/>
      <c r="C2" s="262"/>
    </row>
    <row r="3" spans="1:2" ht="15.75">
      <c r="A3" s="49"/>
      <c r="B3" s="49"/>
    </row>
    <row r="4" spans="1:8" ht="15.75">
      <c r="A4" s="206" t="s">
        <v>366</v>
      </c>
      <c r="B4" s="206"/>
      <c r="C4" s="206"/>
      <c r="D4" s="206"/>
      <c r="E4" s="206"/>
      <c r="F4" s="206"/>
      <c r="G4" s="206"/>
      <c r="H4" s="206"/>
    </row>
    <row r="5" spans="1:8" ht="15.75">
      <c r="A5" s="206" t="s">
        <v>367</v>
      </c>
      <c r="B5" s="206"/>
      <c r="C5" s="206"/>
      <c r="D5" s="206"/>
      <c r="E5" s="206"/>
      <c r="F5" s="206"/>
      <c r="G5" s="206"/>
      <c r="H5" s="20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208" t="s">
        <v>152</v>
      </c>
      <c r="B7" s="208"/>
      <c r="C7" s="208"/>
      <c r="D7" s="208"/>
      <c r="E7" s="208"/>
      <c r="F7" s="3"/>
      <c r="G7" s="3"/>
      <c r="H7" s="3"/>
    </row>
    <row r="9" spans="1:8" ht="15.75">
      <c r="A9" s="3" t="s">
        <v>137</v>
      </c>
      <c r="B9" s="3" t="s">
        <v>368</v>
      </c>
      <c r="C9" s="3" t="s">
        <v>369</v>
      </c>
      <c r="D9" s="3" t="s">
        <v>370</v>
      </c>
      <c r="E9" s="3" t="s">
        <v>371</v>
      </c>
      <c r="F9" s="206" t="s">
        <v>372</v>
      </c>
      <c r="G9" s="206"/>
      <c r="H9" s="3" t="s">
        <v>375</v>
      </c>
    </row>
    <row r="10" spans="1:8" ht="15.75">
      <c r="A10" s="2"/>
      <c r="B10" s="2"/>
      <c r="C10" s="2"/>
      <c r="D10" s="2"/>
      <c r="E10" s="2"/>
      <c r="F10" s="2" t="s">
        <v>373</v>
      </c>
      <c r="G10" s="2" t="s">
        <v>374</v>
      </c>
      <c r="H10" s="2"/>
    </row>
    <row r="11" spans="1:8" ht="15.75">
      <c r="A11" s="122" t="s">
        <v>143</v>
      </c>
      <c r="B11" s="22" t="s">
        <v>387</v>
      </c>
      <c r="C11" s="15" t="s">
        <v>144</v>
      </c>
      <c r="D11" s="15"/>
      <c r="E11" s="15"/>
      <c r="F11" s="45">
        <v>1255000</v>
      </c>
      <c r="G11" s="45"/>
      <c r="H11" s="36" t="s">
        <v>149</v>
      </c>
    </row>
    <row r="12" spans="1:8" ht="15.75">
      <c r="A12" s="122" t="s">
        <v>91</v>
      </c>
      <c r="B12" s="22" t="s">
        <v>387</v>
      </c>
      <c r="C12" s="15" t="s">
        <v>145</v>
      </c>
      <c r="D12" s="15"/>
      <c r="E12" s="15"/>
      <c r="F12" s="45">
        <v>3500000</v>
      </c>
      <c r="G12" s="45"/>
      <c r="H12" s="36" t="s">
        <v>149</v>
      </c>
    </row>
    <row r="13" spans="1:8" s="2" customFormat="1" ht="31.5">
      <c r="A13" s="123"/>
      <c r="B13" s="23" t="s">
        <v>0</v>
      </c>
      <c r="C13" s="8"/>
      <c r="D13" s="8"/>
      <c r="E13" s="8"/>
      <c r="F13" s="42">
        <f>SUM(F11:F12)</f>
        <v>4755000</v>
      </c>
      <c r="G13" s="42">
        <f>SUM(G11:G11)</f>
        <v>0</v>
      </c>
      <c r="H13" s="50"/>
    </row>
    <row r="14" spans="1:8" ht="15.75">
      <c r="A14" s="121"/>
      <c r="B14" s="8" t="s">
        <v>384</v>
      </c>
      <c r="C14" s="15"/>
      <c r="D14" s="15"/>
      <c r="E14" s="15"/>
      <c r="F14" s="259">
        <f>F13-G13</f>
        <v>4755000</v>
      </c>
      <c r="G14" s="259"/>
      <c r="H14" s="30"/>
    </row>
    <row r="15" spans="6:7" ht="15.75">
      <c r="F15" s="51"/>
      <c r="G15" s="51"/>
    </row>
    <row r="16" spans="6:7" ht="15.75">
      <c r="F16" s="51"/>
      <c r="G16" s="51"/>
    </row>
    <row r="17" spans="6:7" ht="15.75">
      <c r="F17" s="51"/>
      <c r="G17" s="51"/>
    </row>
    <row r="18" spans="6:7" ht="15.75">
      <c r="F18" s="51"/>
      <c r="G18" s="51"/>
    </row>
    <row r="19" spans="6:7" ht="15.75">
      <c r="F19" s="51"/>
      <c r="G19" s="51"/>
    </row>
    <row r="20" spans="6:7" ht="15.75">
      <c r="F20" s="51"/>
      <c r="G20" s="51"/>
    </row>
    <row r="21" spans="6:7" ht="15.75">
      <c r="F21" s="51"/>
      <c r="G21" s="51"/>
    </row>
    <row r="22" spans="6:7" ht="15.75">
      <c r="F22" s="51"/>
      <c r="G22" s="51"/>
    </row>
    <row r="23" spans="6:7" ht="15.75">
      <c r="F23" s="51"/>
      <c r="G23" s="51"/>
    </row>
    <row r="24" spans="6:7" ht="15.75">
      <c r="F24" s="51"/>
      <c r="G24" s="51"/>
    </row>
    <row r="25" spans="6:7" ht="15.75">
      <c r="F25" s="51"/>
      <c r="G25" s="51"/>
    </row>
    <row r="26" spans="6:7" ht="15.75">
      <c r="F26" s="51"/>
      <c r="G26" s="51"/>
    </row>
    <row r="27" spans="6:7" ht="15.75">
      <c r="F27" s="51"/>
      <c r="G27" s="51"/>
    </row>
    <row r="28" spans="6:7" ht="15.75">
      <c r="F28" s="51"/>
      <c r="G28" s="51"/>
    </row>
    <row r="29" spans="6:7" ht="15.75">
      <c r="F29" s="51"/>
      <c r="G29" s="51"/>
    </row>
    <row r="30" spans="6:7" ht="15.75">
      <c r="F30" s="51"/>
      <c r="G30" s="51"/>
    </row>
    <row r="31" spans="6:7" ht="15.75">
      <c r="F31" s="51"/>
      <c r="G31" s="51"/>
    </row>
    <row r="32" spans="6:7" ht="15.75">
      <c r="F32" s="51"/>
      <c r="G32" s="51"/>
    </row>
    <row r="33" spans="6:7" ht="15.75">
      <c r="F33" s="51"/>
      <c r="G33" s="51"/>
    </row>
    <row r="34" spans="6:7" ht="15.75">
      <c r="F34" s="51"/>
      <c r="G34" s="51"/>
    </row>
    <row r="35" spans="6:7" ht="15.75">
      <c r="F35" s="51"/>
      <c r="G35" s="51"/>
    </row>
    <row r="36" spans="6:7" ht="15.75">
      <c r="F36" s="51"/>
      <c r="G36" s="51"/>
    </row>
    <row r="37" spans="6:7" ht="15.75">
      <c r="F37" s="51"/>
      <c r="G37" s="51"/>
    </row>
    <row r="38" spans="6:7" ht="15.75">
      <c r="F38" s="51"/>
      <c r="G38" s="51"/>
    </row>
    <row r="39" spans="6:7" ht="15.75">
      <c r="F39" s="51"/>
      <c r="G39" s="51"/>
    </row>
    <row r="40" spans="6:7" ht="15.75">
      <c r="F40" s="51"/>
      <c r="G40" s="51"/>
    </row>
    <row r="41" spans="6:7" ht="15.75">
      <c r="F41" s="51"/>
      <c r="G41" s="51"/>
    </row>
    <row r="42" spans="6:7" ht="15.75">
      <c r="F42" s="51"/>
      <c r="G42" s="51"/>
    </row>
    <row r="43" spans="6:7" ht="15.75">
      <c r="F43" s="51"/>
      <c r="G43" s="51"/>
    </row>
    <row r="44" spans="6:7" ht="15.75">
      <c r="F44" s="51"/>
      <c r="G44" s="51"/>
    </row>
    <row r="45" spans="6:7" ht="15.75">
      <c r="F45" s="51"/>
      <c r="G45" s="51"/>
    </row>
    <row r="46" spans="6:7" ht="15.75">
      <c r="F46" s="51"/>
      <c r="G46" s="51"/>
    </row>
    <row r="47" spans="6:7" ht="15.75">
      <c r="F47" s="51"/>
      <c r="G47" s="51"/>
    </row>
    <row r="48" spans="6:7" ht="15.75">
      <c r="F48" s="51"/>
      <c r="G48" s="51"/>
    </row>
    <row r="49" spans="6:7" ht="15.75">
      <c r="F49" s="51"/>
      <c r="G49" s="51"/>
    </row>
    <row r="50" spans="6:7" ht="15.75">
      <c r="F50" s="51"/>
      <c r="G50" s="51"/>
    </row>
    <row r="51" spans="6:7" ht="15.75">
      <c r="F51" s="51"/>
      <c r="G51" s="51"/>
    </row>
    <row r="52" spans="6:7" ht="15.75">
      <c r="F52" s="51"/>
      <c r="G52" s="51"/>
    </row>
    <row r="53" spans="6:7" ht="15.75">
      <c r="F53" s="51"/>
      <c r="G53" s="51"/>
    </row>
    <row r="54" spans="6:7" ht="15.75">
      <c r="F54" s="51"/>
      <c r="G54" s="51"/>
    </row>
    <row r="55" spans="6:7" ht="15.75">
      <c r="F55" s="51"/>
      <c r="G55" s="51"/>
    </row>
    <row r="56" spans="6:7" ht="15.75">
      <c r="F56" s="51"/>
      <c r="G56" s="51"/>
    </row>
    <row r="57" ht="15.75">
      <c r="G57" s="51"/>
    </row>
    <row r="58" ht="15.75">
      <c r="G58" s="51"/>
    </row>
    <row r="59" ht="15.75">
      <c r="G59" s="51"/>
    </row>
    <row r="60" ht="15.75">
      <c r="G60" s="51"/>
    </row>
    <row r="61" ht="15.75">
      <c r="G61" s="51"/>
    </row>
    <row r="62" ht="15.75">
      <c r="G62" s="51"/>
    </row>
    <row r="63" ht="15.75">
      <c r="G63" s="51"/>
    </row>
    <row r="64" ht="15.75">
      <c r="G64" s="51"/>
    </row>
    <row r="65" ht="15.75">
      <c r="G65" s="51"/>
    </row>
    <row r="66" ht="15.75">
      <c r="G66" s="51"/>
    </row>
    <row r="67" ht="15.75">
      <c r="G67" s="51"/>
    </row>
    <row r="68" ht="15.75">
      <c r="G68" s="51"/>
    </row>
    <row r="69" ht="15.75">
      <c r="G69" s="51"/>
    </row>
    <row r="70" ht="15.75">
      <c r="G70" s="51"/>
    </row>
    <row r="71" ht="15.75">
      <c r="G71" s="51"/>
    </row>
    <row r="72" ht="15.75">
      <c r="G72" s="51"/>
    </row>
    <row r="73" ht="15.75">
      <c r="G73" s="51"/>
    </row>
    <row r="74" ht="15.75">
      <c r="G74" s="51"/>
    </row>
    <row r="75" ht="15.75">
      <c r="G75" s="51"/>
    </row>
    <row r="76" ht="15.75">
      <c r="G76" s="51"/>
    </row>
    <row r="77" ht="15.75">
      <c r="G77" s="51"/>
    </row>
    <row r="78" ht="15.75">
      <c r="G78" s="51"/>
    </row>
    <row r="79" ht="15.75">
      <c r="G79" s="51"/>
    </row>
    <row r="80" ht="15.75">
      <c r="G80" s="51"/>
    </row>
    <row r="81" ht="15.75">
      <c r="G81" s="51"/>
    </row>
    <row r="82" ht="15.75">
      <c r="G82" s="51"/>
    </row>
    <row r="83" ht="15.75">
      <c r="G83" s="51"/>
    </row>
    <row r="84" ht="15.75">
      <c r="G84" s="51"/>
    </row>
    <row r="85" ht="15.75">
      <c r="G85" s="51"/>
    </row>
    <row r="86" ht="15.75">
      <c r="G86" s="51"/>
    </row>
    <row r="87" ht="15.75">
      <c r="G87" s="51"/>
    </row>
    <row r="88" ht="15.75">
      <c r="G88" s="51"/>
    </row>
    <row r="89" ht="15.75">
      <c r="G89" s="51"/>
    </row>
    <row r="90" ht="15.75">
      <c r="G90" s="51"/>
    </row>
    <row r="91" ht="15.75">
      <c r="G91" s="51"/>
    </row>
    <row r="92" ht="15.75">
      <c r="G92" s="51"/>
    </row>
  </sheetData>
  <mergeCells count="8">
    <mergeCell ref="A5:H5"/>
    <mergeCell ref="F9:G9"/>
    <mergeCell ref="F14:G14"/>
    <mergeCell ref="A1:C1"/>
    <mergeCell ref="F1:H1"/>
    <mergeCell ref="A2:C2"/>
    <mergeCell ref="A4:H4"/>
    <mergeCell ref="A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H96"/>
  <sheetViews>
    <sheetView workbookViewId="0" topLeftCell="A1">
      <selection activeCell="A5" sqref="A5:H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19.125" style="0" customWidth="1"/>
    <col min="4" max="4" width="10.00390625" style="0" customWidth="1"/>
    <col min="5" max="5" width="8.50390625" style="0" customWidth="1"/>
    <col min="6" max="6" width="10.625" style="0" customWidth="1"/>
    <col min="7" max="7" width="10.875" style="0" customWidth="1"/>
    <col min="8" max="8" width="28.25390625" style="0" customWidth="1"/>
  </cols>
  <sheetData>
    <row r="1" spans="1:8" ht="17.25" customHeight="1">
      <c r="A1" s="203" t="s">
        <v>364</v>
      </c>
      <c r="B1" s="203"/>
      <c r="F1" s="202" t="s">
        <v>380</v>
      </c>
      <c r="G1" s="202"/>
      <c r="H1" s="202"/>
    </row>
    <row r="2" spans="1:2" ht="15.75" customHeight="1">
      <c r="A2" s="204" t="s">
        <v>365</v>
      </c>
      <c r="B2" s="204"/>
    </row>
    <row r="3" spans="1:2" ht="21" customHeight="1">
      <c r="A3" s="24"/>
      <c r="B3" s="24"/>
    </row>
    <row r="4" spans="1:8" ht="14.25" customHeight="1">
      <c r="A4" s="203" t="s">
        <v>366</v>
      </c>
      <c r="B4" s="203"/>
      <c r="C4" s="203"/>
      <c r="D4" s="203"/>
      <c r="E4" s="203"/>
      <c r="F4" s="203"/>
      <c r="G4" s="203"/>
      <c r="H4" s="203"/>
    </row>
    <row r="5" spans="1:8" ht="13.5" customHeight="1">
      <c r="A5" s="203" t="s">
        <v>381</v>
      </c>
      <c r="B5" s="203"/>
      <c r="C5" s="203"/>
      <c r="D5" s="203"/>
      <c r="E5" s="203"/>
      <c r="F5" s="203"/>
      <c r="G5" s="203"/>
      <c r="H5" s="203"/>
    </row>
    <row r="6" spans="1:8" ht="13.5" customHeight="1">
      <c r="A6" s="5"/>
      <c r="B6" s="5"/>
      <c r="C6" s="5"/>
      <c r="D6" s="5"/>
      <c r="E6" s="5"/>
      <c r="F6" s="5"/>
      <c r="G6" s="5"/>
      <c r="H6" s="5"/>
    </row>
    <row r="7" spans="1:8" ht="15.75" customHeight="1">
      <c r="A7" s="208" t="s">
        <v>136</v>
      </c>
      <c r="B7" s="208"/>
      <c r="C7" s="208"/>
      <c r="D7" s="208"/>
      <c r="E7" s="208"/>
      <c r="F7" s="3"/>
      <c r="G7" s="3"/>
      <c r="H7" s="3"/>
    </row>
    <row r="8" ht="20.25" customHeight="1"/>
    <row r="9" spans="1:8" ht="15.75">
      <c r="A9" s="3" t="s">
        <v>137</v>
      </c>
      <c r="B9" s="3" t="s">
        <v>368</v>
      </c>
      <c r="C9" s="3" t="s">
        <v>369</v>
      </c>
      <c r="D9" s="25" t="s">
        <v>370</v>
      </c>
      <c r="E9" s="5" t="s">
        <v>7</v>
      </c>
      <c r="F9" s="206" t="s">
        <v>372</v>
      </c>
      <c r="G9" s="206"/>
      <c r="H9" s="3" t="s">
        <v>375</v>
      </c>
    </row>
    <row r="10" spans="1:8" ht="15.75">
      <c r="A10" s="2"/>
      <c r="B10" s="16"/>
      <c r="C10" s="16"/>
      <c r="D10" s="16"/>
      <c r="E10" s="16"/>
      <c r="F10" s="4" t="s">
        <v>373</v>
      </c>
      <c r="G10" s="4" t="s">
        <v>374</v>
      </c>
      <c r="H10" s="16"/>
    </row>
    <row r="11" spans="1:8" s="2" customFormat="1" ht="43.5" customHeight="1">
      <c r="A11" s="133" t="s">
        <v>106</v>
      </c>
      <c r="B11" s="32" t="s">
        <v>389</v>
      </c>
      <c r="C11" s="17" t="s">
        <v>244</v>
      </c>
      <c r="D11" s="74"/>
      <c r="E11" s="15"/>
      <c r="F11" s="7"/>
      <c r="G11" s="7">
        <v>464000</v>
      </c>
      <c r="H11" s="38" t="s">
        <v>245</v>
      </c>
    </row>
    <row r="12" spans="1:8" s="2" customFormat="1" ht="49.5" customHeight="1">
      <c r="A12" s="133" t="s">
        <v>106</v>
      </c>
      <c r="B12" s="32" t="s">
        <v>246</v>
      </c>
      <c r="C12" s="17" t="s">
        <v>244</v>
      </c>
      <c r="D12" s="74">
        <v>8821171</v>
      </c>
      <c r="E12" s="15"/>
      <c r="F12" s="7">
        <v>464000</v>
      </c>
      <c r="G12" s="7"/>
      <c r="H12" s="38" t="s">
        <v>228</v>
      </c>
    </row>
    <row r="13" spans="1:8" s="2" customFormat="1" ht="25.5" customHeight="1">
      <c r="A13" s="133" t="s">
        <v>239</v>
      </c>
      <c r="B13" s="32" t="s">
        <v>246</v>
      </c>
      <c r="C13" s="32" t="s">
        <v>240</v>
      </c>
      <c r="D13" s="74"/>
      <c r="E13" s="15"/>
      <c r="F13" s="7"/>
      <c r="G13" s="7">
        <v>2411000</v>
      </c>
      <c r="H13" s="38" t="s">
        <v>247</v>
      </c>
    </row>
    <row r="14" spans="1:8" s="2" customFormat="1" ht="25.5" customHeight="1">
      <c r="A14" s="133" t="s">
        <v>239</v>
      </c>
      <c r="B14" s="32" t="s">
        <v>389</v>
      </c>
      <c r="C14" s="32" t="s">
        <v>240</v>
      </c>
      <c r="D14" s="74"/>
      <c r="E14" s="15"/>
      <c r="F14" s="7">
        <v>2411000</v>
      </c>
      <c r="G14" s="7"/>
      <c r="H14" s="38" t="s">
        <v>248</v>
      </c>
    </row>
    <row r="15" spans="1:8" s="2" customFormat="1" ht="25.5" customHeight="1">
      <c r="A15" s="135"/>
      <c r="B15" s="35" t="s">
        <v>320</v>
      </c>
      <c r="C15" s="35"/>
      <c r="D15" s="142"/>
      <c r="E15" s="8"/>
      <c r="F15" s="9">
        <f>F14</f>
        <v>2411000</v>
      </c>
      <c r="G15" s="9">
        <f>G11</f>
        <v>464000</v>
      </c>
      <c r="H15" s="138"/>
    </row>
    <row r="16" spans="1:8" s="2" customFormat="1" ht="25.5" customHeight="1">
      <c r="A16" s="135"/>
      <c r="B16" s="35" t="s">
        <v>249</v>
      </c>
      <c r="C16" s="35"/>
      <c r="D16" s="142"/>
      <c r="E16" s="8"/>
      <c r="F16" s="9">
        <f>F12</f>
        <v>464000</v>
      </c>
      <c r="G16" s="9">
        <f>G13</f>
        <v>2411000</v>
      </c>
      <c r="H16" s="138"/>
    </row>
    <row r="17" spans="1:8" ht="15.75">
      <c r="A17" s="141"/>
      <c r="B17" s="8" t="s">
        <v>377</v>
      </c>
      <c r="C17" s="15"/>
      <c r="D17" s="8"/>
      <c r="E17" s="8"/>
      <c r="F17" s="9">
        <f>SUM(F15:F16)</f>
        <v>2875000</v>
      </c>
      <c r="G17" s="9">
        <f>SUM(G15:G16)</f>
        <v>2875000</v>
      </c>
      <c r="H17" s="30"/>
    </row>
    <row r="18" spans="1:8" ht="15.75">
      <c r="A18" s="141"/>
      <c r="B18" s="8" t="s">
        <v>384</v>
      </c>
      <c r="C18" s="6"/>
      <c r="D18" s="6"/>
      <c r="E18" s="6"/>
      <c r="F18" s="209">
        <f>F17-G17</f>
        <v>0</v>
      </c>
      <c r="G18" s="209"/>
      <c r="H18" s="30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</sheetData>
  <mergeCells count="8">
    <mergeCell ref="A5:H5"/>
    <mergeCell ref="F9:G9"/>
    <mergeCell ref="F18:G18"/>
    <mergeCell ref="A1:B1"/>
    <mergeCell ref="F1:H1"/>
    <mergeCell ref="A2:B2"/>
    <mergeCell ref="A4:H4"/>
    <mergeCell ref="A7:E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9"/>
  </sheetPr>
  <dimension ref="A1:M19"/>
  <sheetViews>
    <sheetView workbookViewId="0" topLeftCell="A1">
      <selection activeCell="K13" sqref="K13:M13"/>
    </sheetView>
  </sheetViews>
  <sheetFormatPr defaultColWidth="9.00390625" defaultRowHeight="15.75"/>
  <cols>
    <col min="1" max="1" width="9.875" style="0" bestFit="1" customWidth="1"/>
    <col min="4" max="4" width="7.375" style="0" customWidth="1"/>
    <col min="6" max="6" width="11.75390625" style="0" customWidth="1"/>
    <col min="7" max="7" width="8.75390625" style="0" customWidth="1"/>
    <col min="8" max="8" width="8.25390625" style="0" customWidth="1"/>
    <col min="9" max="9" width="10.625" style="0" customWidth="1"/>
    <col min="10" max="10" width="10.375" style="0" customWidth="1"/>
  </cols>
  <sheetData>
    <row r="1" spans="1:13" ht="15.75">
      <c r="A1" s="203" t="s">
        <v>31</v>
      </c>
      <c r="B1" s="203"/>
      <c r="C1" s="203"/>
      <c r="D1" s="203"/>
      <c r="K1" s="211" t="s">
        <v>33</v>
      </c>
      <c r="L1" s="211"/>
      <c r="M1" s="211"/>
    </row>
    <row r="2" spans="1:13" ht="15.75">
      <c r="A2" s="225" t="s">
        <v>365</v>
      </c>
      <c r="B2" s="225"/>
      <c r="C2" s="225"/>
      <c r="D2" s="225"/>
      <c r="K2" s="21"/>
      <c r="L2" s="21"/>
      <c r="M2" s="21"/>
    </row>
    <row r="4" ht="15.75">
      <c r="G4" s="3" t="s">
        <v>16</v>
      </c>
    </row>
    <row r="5" spans="6:8" ht="15.75">
      <c r="F5" s="206" t="s">
        <v>318</v>
      </c>
      <c r="G5" s="206"/>
      <c r="H5" s="206"/>
    </row>
    <row r="6" spans="6:8" ht="15.75">
      <c r="F6" s="3"/>
      <c r="G6" s="3"/>
      <c r="H6" s="3"/>
    </row>
    <row r="7" spans="1:8" ht="15.75">
      <c r="A7" s="208" t="s">
        <v>152</v>
      </c>
      <c r="B7" s="208"/>
      <c r="C7" s="208"/>
      <c r="D7" s="208"/>
      <c r="E7" s="208"/>
      <c r="F7" s="3"/>
      <c r="G7" s="3"/>
      <c r="H7" s="3"/>
    </row>
    <row r="9" spans="1:13" ht="15.75">
      <c r="A9" s="3" t="s">
        <v>137</v>
      </c>
      <c r="B9" s="206" t="s">
        <v>368</v>
      </c>
      <c r="C9" s="206"/>
      <c r="D9" s="206"/>
      <c r="E9" s="203" t="s">
        <v>369</v>
      </c>
      <c r="F9" s="203"/>
      <c r="G9" s="39" t="s">
        <v>370</v>
      </c>
      <c r="H9" s="25" t="s">
        <v>7</v>
      </c>
      <c r="I9" s="206" t="s">
        <v>372</v>
      </c>
      <c r="J9" s="206"/>
      <c r="K9" s="206" t="s">
        <v>375</v>
      </c>
      <c r="L9" s="206"/>
      <c r="M9" s="206"/>
    </row>
    <row r="10" spans="2:13" ht="15.75">
      <c r="B10" s="211"/>
      <c r="C10" s="211"/>
      <c r="D10" s="211"/>
      <c r="E10" s="211"/>
      <c r="F10" s="211"/>
      <c r="I10" s="5" t="s">
        <v>373</v>
      </c>
      <c r="J10" s="5" t="s">
        <v>374</v>
      </c>
      <c r="K10" s="211"/>
      <c r="L10" s="211"/>
      <c r="M10" s="211"/>
    </row>
    <row r="11" spans="1:13" s="2" customFormat="1" ht="32.25" customHeight="1">
      <c r="A11" s="119" t="s">
        <v>138</v>
      </c>
      <c r="B11" s="217" t="s">
        <v>387</v>
      </c>
      <c r="C11" s="217"/>
      <c r="D11" s="217"/>
      <c r="E11" s="224" t="s">
        <v>148</v>
      </c>
      <c r="F11" s="224"/>
      <c r="G11" s="15"/>
      <c r="H11" s="15"/>
      <c r="I11" s="45"/>
      <c r="J11" s="45">
        <v>200000</v>
      </c>
      <c r="K11" s="249" t="s">
        <v>411</v>
      </c>
      <c r="L11" s="249"/>
      <c r="M11" s="250"/>
    </row>
    <row r="12" spans="1:13" s="2" customFormat="1" ht="33" customHeight="1">
      <c r="A12" s="121" t="s">
        <v>138</v>
      </c>
      <c r="B12" s="217" t="s">
        <v>387</v>
      </c>
      <c r="C12" s="217"/>
      <c r="D12" s="217"/>
      <c r="E12" s="224" t="s">
        <v>148</v>
      </c>
      <c r="F12" s="224"/>
      <c r="G12" s="15"/>
      <c r="H12" s="15"/>
      <c r="I12" s="45">
        <v>200000</v>
      </c>
      <c r="J12" s="45"/>
      <c r="K12" s="224" t="s">
        <v>412</v>
      </c>
      <c r="L12" s="224"/>
      <c r="M12" s="251"/>
    </row>
    <row r="13" spans="1:13" ht="15.75">
      <c r="A13" s="118"/>
      <c r="B13" s="193" t="s">
        <v>404</v>
      </c>
      <c r="C13" s="193"/>
      <c r="D13" s="193"/>
      <c r="E13" s="197"/>
      <c r="F13" s="197"/>
      <c r="G13" s="40"/>
      <c r="H13" s="40"/>
      <c r="I13" s="44">
        <f>SUM(I11:I12)</f>
        <v>200000</v>
      </c>
      <c r="J13" s="44">
        <f>SUM(J11:J12)</f>
        <v>200000</v>
      </c>
      <c r="K13" s="197"/>
      <c r="L13" s="197"/>
      <c r="M13" s="219"/>
    </row>
    <row r="14" spans="1:13" ht="15.75">
      <c r="A14" s="118"/>
      <c r="B14" s="195" t="s">
        <v>19</v>
      </c>
      <c r="C14" s="195"/>
      <c r="D14" s="195"/>
      <c r="E14" s="200"/>
      <c r="F14" s="200"/>
      <c r="G14" s="40"/>
      <c r="H14" s="40"/>
      <c r="I14" s="192">
        <f>I13-J13</f>
        <v>0</v>
      </c>
      <c r="J14" s="192"/>
      <c r="K14" s="200"/>
      <c r="L14" s="200"/>
      <c r="M14" s="201"/>
    </row>
    <row r="15" spans="2:13" ht="15.75">
      <c r="B15" s="211"/>
      <c r="C15" s="211"/>
      <c r="D15" s="211"/>
      <c r="E15" s="211"/>
      <c r="F15" s="211"/>
      <c r="I15" s="1"/>
      <c r="J15" s="1"/>
      <c r="K15" s="211"/>
      <c r="L15" s="211"/>
      <c r="M15" s="211"/>
    </row>
    <row r="16" spans="2:13" ht="15.75">
      <c r="B16" s="211"/>
      <c r="C16" s="211"/>
      <c r="D16" s="211"/>
      <c r="E16" s="211"/>
      <c r="F16" s="211"/>
      <c r="I16" s="1"/>
      <c r="J16" s="1"/>
      <c r="K16" s="211"/>
      <c r="L16" s="211"/>
      <c r="M16" s="211"/>
    </row>
    <row r="17" spans="9:10" ht="15.75">
      <c r="I17" s="1"/>
      <c r="J17" s="1"/>
    </row>
    <row r="18" spans="9:10" ht="15.75">
      <c r="I18" s="1"/>
      <c r="J18" s="1"/>
    </row>
    <row r="19" ht="15.75">
      <c r="J19" s="1"/>
    </row>
  </sheetData>
  <mergeCells count="31">
    <mergeCell ref="K1:M1"/>
    <mergeCell ref="A2:D2"/>
    <mergeCell ref="F5:H5"/>
    <mergeCell ref="B9:D9"/>
    <mergeCell ref="E9:F9"/>
    <mergeCell ref="I9:J9"/>
    <mergeCell ref="K9:M9"/>
    <mergeCell ref="A1:D1"/>
    <mergeCell ref="A7:E7"/>
    <mergeCell ref="B10:D10"/>
    <mergeCell ref="E10:F10"/>
    <mergeCell ref="K10:M10"/>
    <mergeCell ref="B11:D11"/>
    <mergeCell ref="E11:F11"/>
    <mergeCell ref="K11:M11"/>
    <mergeCell ref="B12:D12"/>
    <mergeCell ref="E12:F12"/>
    <mergeCell ref="K12:M12"/>
    <mergeCell ref="B13:D13"/>
    <mergeCell ref="E13:F13"/>
    <mergeCell ref="K13:M13"/>
    <mergeCell ref="B14:D14"/>
    <mergeCell ref="E14:F14"/>
    <mergeCell ref="I14:J14"/>
    <mergeCell ref="K14:M14"/>
    <mergeCell ref="B15:D15"/>
    <mergeCell ref="E15:F15"/>
    <mergeCell ref="K15:M15"/>
    <mergeCell ref="B16:D16"/>
    <mergeCell ref="E16:F16"/>
    <mergeCell ref="K16:M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9"/>
  </sheetPr>
  <dimension ref="A1:M20"/>
  <sheetViews>
    <sheetView workbookViewId="0" topLeftCell="A1">
      <selection activeCell="I17" sqref="I17"/>
    </sheetView>
  </sheetViews>
  <sheetFormatPr defaultColWidth="9.00390625" defaultRowHeight="15.75"/>
  <cols>
    <col min="1" max="1" width="9.50390625" style="0" customWidth="1"/>
    <col min="4" max="4" width="7.375" style="0" customWidth="1"/>
    <col min="6" max="6" width="11.75390625" style="0" customWidth="1"/>
    <col min="7" max="7" width="8.75390625" style="0" customWidth="1"/>
    <col min="8" max="8" width="8.25390625" style="0" customWidth="1"/>
    <col min="9" max="9" width="10.625" style="0" customWidth="1"/>
    <col min="10" max="10" width="10.375" style="0" customWidth="1"/>
  </cols>
  <sheetData>
    <row r="1" spans="1:13" ht="15.75">
      <c r="A1" s="203" t="s">
        <v>31</v>
      </c>
      <c r="B1" s="203"/>
      <c r="C1" s="203"/>
      <c r="D1" s="203"/>
      <c r="K1" s="211" t="s">
        <v>315</v>
      </c>
      <c r="L1" s="211"/>
      <c r="M1" s="211"/>
    </row>
    <row r="2" spans="1:13" ht="15.75">
      <c r="A2" s="225" t="s">
        <v>365</v>
      </c>
      <c r="B2" s="225"/>
      <c r="C2" s="225"/>
      <c r="D2" s="225"/>
      <c r="K2" s="21"/>
      <c r="L2" s="21"/>
      <c r="M2" s="21"/>
    </row>
    <row r="4" ht="15.75">
      <c r="G4" s="3" t="s">
        <v>376</v>
      </c>
    </row>
    <row r="5" spans="6:8" ht="15.75">
      <c r="F5" s="206" t="s">
        <v>17</v>
      </c>
      <c r="G5" s="206"/>
      <c r="H5" s="206"/>
    </row>
    <row r="6" spans="6:8" ht="15.75">
      <c r="F6" s="3"/>
      <c r="G6" s="3"/>
      <c r="H6" s="3"/>
    </row>
    <row r="7" spans="1:8" ht="15.75">
      <c r="A7" s="208" t="s">
        <v>152</v>
      </c>
      <c r="B7" s="208"/>
      <c r="C7" s="208"/>
      <c r="D7" s="208"/>
      <c r="E7" s="208"/>
      <c r="F7" s="3"/>
      <c r="G7" s="3"/>
      <c r="H7" s="3"/>
    </row>
    <row r="9" spans="1:13" ht="15.75">
      <c r="A9" s="3" t="s">
        <v>137</v>
      </c>
      <c r="B9" s="206" t="s">
        <v>368</v>
      </c>
      <c r="C9" s="206"/>
      <c r="D9" s="206"/>
      <c r="E9" s="203" t="s">
        <v>369</v>
      </c>
      <c r="F9" s="203"/>
      <c r="G9" s="39" t="s">
        <v>370</v>
      </c>
      <c r="H9" s="25" t="s">
        <v>7</v>
      </c>
      <c r="I9" s="206" t="s">
        <v>372</v>
      </c>
      <c r="J9" s="206"/>
      <c r="K9" s="206" t="s">
        <v>375</v>
      </c>
      <c r="L9" s="206"/>
      <c r="M9" s="206"/>
    </row>
    <row r="10" spans="2:13" ht="15.75">
      <c r="B10" s="211"/>
      <c r="C10" s="211"/>
      <c r="D10" s="211"/>
      <c r="E10" s="211"/>
      <c r="F10" s="211"/>
      <c r="I10" s="5" t="s">
        <v>373</v>
      </c>
      <c r="J10" s="5" t="s">
        <v>374</v>
      </c>
      <c r="K10" s="211"/>
      <c r="L10" s="211"/>
      <c r="M10" s="211"/>
    </row>
    <row r="11" spans="1:13" ht="32.25" customHeight="1">
      <c r="A11" s="116" t="s">
        <v>143</v>
      </c>
      <c r="B11" s="264" t="s">
        <v>386</v>
      </c>
      <c r="C11" s="264"/>
      <c r="D11" s="264"/>
      <c r="E11" s="197" t="s">
        <v>144</v>
      </c>
      <c r="F11" s="197"/>
      <c r="G11" s="6"/>
      <c r="H11" s="6"/>
      <c r="I11" s="42">
        <v>1255000</v>
      </c>
      <c r="J11" s="41"/>
      <c r="K11" s="222" t="s">
        <v>386</v>
      </c>
      <c r="L11" s="222"/>
      <c r="M11" s="223"/>
    </row>
    <row r="12" spans="1:13" ht="32.25" customHeight="1">
      <c r="A12" s="116" t="s">
        <v>91</v>
      </c>
      <c r="B12" s="264" t="s">
        <v>386</v>
      </c>
      <c r="C12" s="264"/>
      <c r="D12" s="264"/>
      <c r="E12" s="197" t="s">
        <v>145</v>
      </c>
      <c r="F12" s="197"/>
      <c r="G12" s="6"/>
      <c r="H12" s="6"/>
      <c r="I12" s="42">
        <v>1000000</v>
      </c>
      <c r="J12" s="41"/>
      <c r="K12" s="222" t="s">
        <v>146</v>
      </c>
      <c r="L12" s="222"/>
      <c r="M12" s="223"/>
    </row>
    <row r="13" spans="1:13" ht="32.25" customHeight="1">
      <c r="A13" s="116" t="s">
        <v>91</v>
      </c>
      <c r="B13" s="264" t="s">
        <v>386</v>
      </c>
      <c r="C13" s="264"/>
      <c r="D13" s="264"/>
      <c r="E13" s="197" t="s">
        <v>145</v>
      </c>
      <c r="F13" s="197"/>
      <c r="G13" s="6"/>
      <c r="H13" s="6"/>
      <c r="I13" s="42">
        <v>2500000</v>
      </c>
      <c r="J13" s="41"/>
      <c r="K13" s="222" t="s">
        <v>147</v>
      </c>
      <c r="L13" s="222"/>
      <c r="M13" s="223"/>
    </row>
    <row r="14" spans="1:13" ht="15.75">
      <c r="A14" s="118"/>
      <c r="B14" s="193" t="s">
        <v>317</v>
      </c>
      <c r="C14" s="193"/>
      <c r="D14" s="193"/>
      <c r="E14" s="197"/>
      <c r="F14" s="197"/>
      <c r="G14" s="40"/>
      <c r="H14" s="40"/>
      <c r="I14" s="44">
        <f>SUM(I11:I13)</f>
        <v>4755000</v>
      </c>
      <c r="J14" s="44">
        <f>SUM(J11:J11)</f>
        <v>0</v>
      </c>
      <c r="K14" s="197"/>
      <c r="L14" s="197"/>
      <c r="M14" s="219"/>
    </row>
    <row r="15" spans="1:13" ht="15.75">
      <c r="A15" s="118"/>
      <c r="B15" s="195" t="s">
        <v>383</v>
      </c>
      <c r="C15" s="195"/>
      <c r="D15" s="195"/>
      <c r="E15" s="200"/>
      <c r="F15" s="200"/>
      <c r="G15" s="40"/>
      <c r="H15" s="40"/>
      <c r="I15" s="192">
        <f>I14-J14</f>
        <v>4755000</v>
      </c>
      <c r="J15" s="192"/>
      <c r="K15" s="200"/>
      <c r="L15" s="200"/>
      <c r="M15" s="201"/>
    </row>
    <row r="16" spans="2:13" ht="15.75">
      <c r="B16" s="211"/>
      <c r="C16" s="211"/>
      <c r="D16" s="211"/>
      <c r="E16" s="211"/>
      <c r="F16" s="211"/>
      <c r="I16" s="1"/>
      <c r="J16" s="1"/>
      <c r="K16" s="211"/>
      <c r="L16" s="211"/>
      <c r="M16" s="211"/>
    </row>
    <row r="17" spans="2:13" ht="15.75">
      <c r="B17" s="211"/>
      <c r="C17" s="211"/>
      <c r="D17" s="211"/>
      <c r="E17" s="211"/>
      <c r="F17" s="211"/>
      <c r="I17" s="1"/>
      <c r="J17" s="1"/>
      <c r="K17" s="211"/>
      <c r="L17" s="211"/>
      <c r="M17" s="211"/>
    </row>
    <row r="18" spans="9:10" ht="15.75">
      <c r="I18" s="1"/>
      <c r="J18" s="1"/>
    </row>
    <row r="19" spans="9:10" ht="15.75">
      <c r="I19" s="1"/>
      <c r="J19" s="1"/>
    </row>
    <row r="20" ht="15.75">
      <c r="J20" s="1"/>
    </row>
  </sheetData>
  <mergeCells count="34">
    <mergeCell ref="B13:D13"/>
    <mergeCell ref="E13:F13"/>
    <mergeCell ref="K13:M13"/>
    <mergeCell ref="B11:D11"/>
    <mergeCell ref="E11:F11"/>
    <mergeCell ref="K11:M11"/>
    <mergeCell ref="K1:M1"/>
    <mergeCell ref="F5:H5"/>
    <mergeCell ref="B9:D9"/>
    <mergeCell ref="E9:F9"/>
    <mergeCell ref="I9:J9"/>
    <mergeCell ref="K9:M9"/>
    <mergeCell ref="A2:D2"/>
    <mergeCell ref="A7:E7"/>
    <mergeCell ref="B14:D14"/>
    <mergeCell ref="E14:F14"/>
    <mergeCell ref="K14:M14"/>
    <mergeCell ref="A1:D1"/>
    <mergeCell ref="B12:D12"/>
    <mergeCell ref="E12:F12"/>
    <mergeCell ref="K12:M12"/>
    <mergeCell ref="B10:D10"/>
    <mergeCell ref="E10:F10"/>
    <mergeCell ref="K10:M10"/>
    <mergeCell ref="B15:D15"/>
    <mergeCell ref="E15:F15"/>
    <mergeCell ref="I15:J15"/>
    <mergeCell ref="K15:M15"/>
    <mergeCell ref="B16:D16"/>
    <mergeCell ref="E16:F16"/>
    <mergeCell ref="K16:M16"/>
    <mergeCell ref="B17:D17"/>
    <mergeCell ref="E17:F17"/>
    <mergeCell ref="K17:M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9"/>
  </sheetPr>
  <dimension ref="A1:M21"/>
  <sheetViews>
    <sheetView tabSelected="1" workbookViewId="0" topLeftCell="A1">
      <selection activeCell="B19" sqref="B19"/>
    </sheetView>
  </sheetViews>
  <sheetFormatPr defaultColWidth="9.00390625" defaultRowHeight="15.75"/>
  <cols>
    <col min="1" max="1" width="9.50390625" style="0" customWidth="1"/>
    <col min="4" max="4" width="7.375" style="0" customWidth="1"/>
    <col min="6" max="6" width="11.75390625" style="0" customWidth="1"/>
    <col min="7" max="7" width="8.75390625" style="0" customWidth="1"/>
    <col min="8" max="8" width="8.25390625" style="0" customWidth="1"/>
    <col min="9" max="9" width="10.625" style="0" customWidth="1"/>
    <col min="10" max="10" width="10.375" style="0" customWidth="1"/>
  </cols>
  <sheetData>
    <row r="1" spans="1:13" ht="15.75">
      <c r="A1" s="203" t="s">
        <v>31</v>
      </c>
      <c r="B1" s="203"/>
      <c r="C1" s="203"/>
      <c r="D1" s="203"/>
      <c r="K1" s="211" t="s">
        <v>135</v>
      </c>
      <c r="L1" s="211"/>
      <c r="M1" s="211"/>
    </row>
    <row r="2" spans="1:13" ht="15.75">
      <c r="A2" s="225" t="s">
        <v>365</v>
      </c>
      <c r="B2" s="225"/>
      <c r="C2" s="225"/>
      <c r="D2" s="225"/>
      <c r="K2" s="21"/>
      <c r="L2" s="21"/>
      <c r="M2" s="21"/>
    </row>
    <row r="4" ht="15.75">
      <c r="G4" s="3" t="s">
        <v>376</v>
      </c>
    </row>
    <row r="5" spans="6:8" ht="15.75">
      <c r="F5" s="206" t="s">
        <v>318</v>
      </c>
      <c r="G5" s="206"/>
      <c r="H5" s="206"/>
    </row>
    <row r="6" spans="6:8" ht="15.75">
      <c r="F6" s="3"/>
      <c r="G6" s="3"/>
      <c r="H6" s="3"/>
    </row>
    <row r="7" spans="1:8" ht="15.75">
      <c r="A7" s="208" t="s">
        <v>136</v>
      </c>
      <c r="B7" s="208"/>
      <c r="C7" s="208"/>
      <c r="D7" s="208"/>
      <c r="E7" s="208"/>
      <c r="F7" s="3"/>
      <c r="G7" s="3"/>
      <c r="H7" s="3"/>
    </row>
    <row r="8" spans="6:8" ht="15.75">
      <c r="F8" s="3"/>
      <c r="G8" s="3"/>
      <c r="H8" s="3"/>
    </row>
    <row r="9" spans="1:13" ht="15.75">
      <c r="A9" s="3" t="s">
        <v>137</v>
      </c>
      <c r="B9" s="206" t="s">
        <v>368</v>
      </c>
      <c r="C9" s="206"/>
      <c r="D9" s="206"/>
      <c r="E9" s="203" t="s">
        <v>369</v>
      </c>
      <c r="F9" s="203"/>
      <c r="G9" s="39" t="s">
        <v>370</v>
      </c>
      <c r="H9" s="25" t="s">
        <v>7</v>
      </c>
      <c r="I9" s="206" t="s">
        <v>372</v>
      </c>
      <c r="J9" s="206"/>
      <c r="K9" s="206" t="s">
        <v>375</v>
      </c>
      <c r="L9" s="206"/>
      <c r="M9" s="206"/>
    </row>
    <row r="10" spans="2:13" ht="15.75">
      <c r="B10" s="211"/>
      <c r="C10" s="211"/>
      <c r="D10" s="211"/>
      <c r="E10" s="211"/>
      <c r="F10" s="211"/>
      <c r="I10" s="5" t="s">
        <v>373</v>
      </c>
      <c r="J10" s="5" t="s">
        <v>374</v>
      </c>
      <c r="K10" s="211"/>
      <c r="L10" s="211"/>
      <c r="M10" s="211"/>
    </row>
    <row r="11" spans="1:13" s="2" customFormat="1" ht="32.25" customHeight="1">
      <c r="A11" s="124" t="s">
        <v>138</v>
      </c>
      <c r="B11" s="193" t="s">
        <v>386</v>
      </c>
      <c r="C11" s="193"/>
      <c r="D11" s="193"/>
      <c r="E11" s="257" t="s">
        <v>139</v>
      </c>
      <c r="F11" s="257"/>
      <c r="G11" s="8"/>
      <c r="H11" s="8"/>
      <c r="I11" s="42"/>
      <c r="J11" s="42">
        <v>200000</v>
      </c>
      <c r="K11" s="214" t="s">
        <v>140</v>
      </c>
      <c r="L11" s="214"/>
      <c r="M11" s="215"/>
    </row>
    <row r="12" spans="1:13" ht="15.75">
      <c r="A12" s="117" t="s">
        <v>138</v>
      </c>
      <c r="B12" s="196" t="s">
        <v>390</v>
      </c>
      <c r="C12" s="196"/>
      <c r="D12" s="196"/>
      <c r="E12" s="197" t="s">
        <v>316</v>
      </c>
      <c r="F12" s="197"/>
      <c r="G12" s="6"/>
      <c r="H12" s="6"/>
      <c r="I12" s="41">
        <v>160000</v>
      </c>
      <c r="J12" s="41"/>
      <c r="K12" s="197" t="s">
        <v>141</v>
      </c>
      <c r="L12" s="197"/>
      <c r="M12" s="219"/>
    </row>
    <row r="13" spans="1:13" ht="15.75">
      <c r="A13" s="117" t="s">
        <v>138</v>
      </c>
      <c r="B13" s="196" t="s">
        <v>390</v>
      </c>
      <c r="C13" s="196"/>
      <c r="D13" s="196"/>
      <c r="E13" s="197" t="s">
        <v>316</v>
      </c>
      <c r="F13" s="197"/>
      <c r="G13" s="6"/>
      <c r="H13" s="6"/>
      <c r="I13" s="41">
        <v>40000</v>
      </c>
      <c r="J13" s="41"/>
      <c r="K13" s="197" t="s">
        <v>142</v>
      </c>
      <c r="L13" s="197"/>
      <c r="M13" s="219"/>
    </row>
    <row r="14" spans="1:13" s="2" customFormat="1" ht="15.75">
      <c r="A14" s="120"/>
      <c r="B14" s="212" t="s">
        <v>14</v>
      </c>
      <c r="C14" s="212"/>
      <c r="D14" s="212"/>
      <c r="E14" s="212"/>
      <c r="F14" s="212"/>
      <c r="G14" s="8"/>
      <c r="H14" s="8"/>
      <c r="I14" s="42">
        <f>SUM(I12:I13)</f>
        <v>200000</v>
      </c>
      <c r="J14" s="42"/>
      <c r="K14" s="212"/>
      <c r="L14" s="212"/>
      <c r="M14" s="213"/>
    </row>
    <row r="15" spans="1:13" ht="15.75">
      <c r="A15" s="118"/>
      <c r="B15" s="193" t="s">
        <v>377</v>
      </c>
      <c r="C15" s="193"/>
      <c r="D15" s="193"/>
      <c r="E15" s="197"/>
      <c r="F15" s="197"/>
      <c r="G15" s="40"/>
      <c r="H15" s="40"/>
      <c r="I15" s="44">
        <f>I14</f>
        <v>200000</v>
      </c>
      <c r="J15" s="44">
        <f>J11</f>
        <v>200000</v>
      </c>
      <c r="K15" s="197"/>
      <c r="L15" s="197"/>
      <c r="M15" s="219"/>
    </row>
    <row r="16" spans="1:13" ht="15.75">
      <c r="A16" s="118"/>
      <c r="B16" s="195" t="s">
        <v>383</v>
      </c>
      <c r="C16" s="195"/>
      <c r="D16" s="195"/>
      <c r="E16" s="200"/>
      <c r="F16" s="200"/>
      <c r="G16" s="40"/>
      <c r="H16" s="40"/>
      <c r="I16" s="192">
        <f>I15-J15</f>
        <v>0</v>
      </c>
      <c r="J16" s="192"/>
      <c r="K16" s="200"/>
      <c r="L16" s="200"/>
      <c r="M16" s="201"/>
    </row>
    <row r="17" spans="2:13" ht="15.75">
      <c r="B17" s="211"/>
      <c r="C17" s="211"/>
      <c r="D17" s="211"/>
      <c r="E17" s="211"/>
      <c r="F17" s="211"/>
      <c r="I17" s="1"/>
      <c r="J17" s="1"/>
      <c r="K17" s="211"/>
      <c r="L17" s="211"/>
      <c r="M17" s="211"/>
    </row>
    <row r="18" spans="2:13" ht="15.75">
      <c r="B18" s="211"/>
      <c r="C18" s="211"/>
      <c r="D18" s="211"/>
      <c r="E18" s="211"/>
      <c r="F18" s="211"/>
      <c r="I18" s="1"/>
      <c r="J18" s="1"/>
      <c r="K18" s="211"/>
      <c r="L18" s="211"/>
      <c r="M18" s="211"/>
    </row>
    <row r="19" spans="9:10" ht="15.75">
      <c r="I19" s="1"/>
      <c r="J19" s="1"/>
    </row>
    <row r="20" spans="9:10" ht="15.75">
      <c r="I20" s="1"/>
      <c r="J20" s="1"/>
    </row>
    <row r="21" ht="15.75">
      <c r="J21" s="1"/>
    </row>
  </sheetData>
  <mergeCells count="37">
    <mergeCell ref="B9:D9"/>
    <mergeCell ref="E9:F9"/>
    <mergeCell ref="I9:J9"/>
    <mergeCell ref="K13:M13"/>
    <mergeCell ref="B12:D12"/>
    <mergeCell ref="E12:F12"/>
    <mergeCell ref="K12:M12"/>
    <mergeCell ref="B17:D17"/>
    <mergeCell ref="E17:F17"/>
    <mergeCell ref="K17:M17"/>
    <mergeCell ref="B18:D18"/>
    <mergeCell ref="E18:F18"/>
    <mergeCell ref="K18:M18"/>
    <mergeCell ref="B16:D16"/>
    <mergeCell ref="E16:F16"/>
    <mergeCell ref="I16:J16"/>
    <mergeCell ref="K16:M16"/>
    <mergeCell ref="B15:D15"/>
    <mergeCell ref="E15:F15"/>
    <mergeCell ref="K15:M15"/>
    <mergeCell ref="B10:D10"/>
    <mergeCell ref="E10:F10"/>
    <mergeCell ref="K10:M10"/>
    <mergeCell ref="B11:D11"/>
    <mergeCell ref="E11:F11"/>
    <mergeCell ref="K11:M11"/>
    <mergeCell ref="B14:D14"/>
    <mergeCell ref="E14:F14"/>
    <mergeCell ref="K14:M14"/>
    <mergeCell ref="K9:M9"/>
    <mergeCell ref="A1:D1"/>
    <mergeCell ref="K1:M1"/>
    <mergeCell ref="A2:D2"/>
    <mergeCell ref="F5:H5"/>
    <mergeCell ref="A7:E7"/>
    <mergeCell ref="B13:D13"/>
    <mergeCell ref="E13:F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B72"/>
  <sheetViews>
    <sheetView zoomScale="75" zoomScaleNormal="75" workbookViewId="0" topLeftCell="C1">
      <selection activeCell="M24" sqref="M24"/>
    </sheetView>
  </sheetViews>
  <sheetFormatPr defaultColWidth="9.00390625" defaultRowHeight="15.75"/>
  <cols>
    <col min="1" max="1" width="8.00390625" style="168" customWidth="1"/>
    <col min="2" max="2" width="12.625" style="168" customWidth="1"/>
    <col min="3" max="4" width="8.00390625" style="168" customWidth="1"/>
    <col min="5" max="5" width="33.875" style="168" customWidth="1"/>
    <col min="6" max="6" width="26.125" style="168" bestFit="1" customWidth="1"/>
    <col min="7" max="11" width="8.00390625" style="168" customWidth="1"/>
    <col min="12" max="12" width="8.625" style="168" customWidth="1"/>
    <col min="13" max="13" width="8.00390625" style="168" customWidth="1"/>
    <col min="14" max="14" width="15.50390625" style="168" bestFit="1" customWidth="1"/>
    <col min="15" max="15" width="12.75390625" style="168" customWidth="1"/>
    <col min="16" max="16" width="12.25390625" style="168" bestFit="1" customWidth="1"/>
    <col min="17" max="28" width="8.00390625" style="167" customWidth="1"/>
    <col min="29" max="16384" width="8.00390625" style="168" customWidth="1"/>
  </cols>
  <sheetData>
    <row r="1" spans="1:16" ht="15">
      <c r="A1" s="269"/>
      <c r="B1" s="269"/>
      <c r="C1" s="269"/>
      <c r="D1" s="269"/>
      <c r="E1" s="269"/>
      <c r="F1" s="269"/>
      <c r="G1" s="270"/>
      <c r="H1" s="270"/>
      <c r="I1" s="270"/>
      <c r="J1" s="270"/>
      <c r="K1" s="270"/>
      <c r="L1" s="270" t="s">
        <v>323</v>
      </c>
      <c r="M1" s="270"/>
      <c r="N1" s="270"/>
      <c r="O1" s="270"/>
      <c r="P1" s="270"/>
    </row>
    <row r="2" spans="1:16" ht="15">
      <c r="A2" s="265" t="s">
        <v>36</v>
      </c>
      <c r="B2" s="265"/>
      <c r="C2" s="265"/>
      <c r="D2" s="265"/>
      <c r="E2" s="265"/>
      <c r="F2" s="265"/>
      <c r="G2" s="266"/>
      <c r="H2" s="266"/>
      <c r="I2" s="266"/>
      <c r="J2" s="266"/>
      <c r="K2" s="266"/>
      <c r="L2" s="266"/>
      <c r="M2" s="266"/>
      <c r="N2" s="266"/>
      <c r="O2" s="266"/>
      <c r="P2" s="79"/>
    </row>
    <row r="3" spans="1:16" ht="15">
      <c r="A3" s="265" t="s">
        <v>413</v>
      </c>
      <c r="B3" s="265"/>
      <c r="C3" s="265"/>
      <c r="D3" s="265"/>
      <c r="E3" s="265"/>
      <c r="F3" s="265"/>
      <c r="G3" s="266"/>
      <c r="H3" s="266"/>
      <c r="I3" s="266"/>
      <c r="J3" s="266"/>
      <c r="K3" s="266"/>
      <c r="L3" s="266"/>
      <c r="M3" s="266"/>
      <c r="N3" s="266"/>
      <c r="O3" s="266"/>
      <c r="P3" s="79"/>
    </row>
    <row r="4" spans="1:28" s="170" customFormat="1" ht="14.25">
      <c r="A4" s="267" t="s">
        <v>37</v>
      </c>
      <c r="B4" s="267"/>
      <c r="C4" s="267"/>
      <c r="D4" s="267"/>
      <c r="E4" s="267"/>
      <c r="F4" s="267"/>
      <c r="G4" s="268"/>
      <c r="H4" s="268"/>
      <c r="I4" s="268"/>
      <c r="J4" s="268"/>
      <c r="K4" s="268"/>
      <c r="L4" s="268"/>
      <c r="M4" s="268"/>
      <c r="N4" s="268"/>
      <c r="O4" s="268"/>
      <c r="P4" s="81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1:28" s="170" customFormat="1" ht="8.25" customHeight="1">
      <c r="A5" s="82"/>
      <c r="B5" s="82"/>
      <c r="C5" s="82"/>
      <c r="D5" s="82"/>
      <c r="E5" s="82"/>
      <c r="F5" s="82"/>
      <c r="G5" s="80"/>
      <c r="H5" s="80"/>
      <c r="I5" s="80"/>
      <c r="J5" s="80"/>
      <c r="K5" s="80"/>
      <c r="L5" s="80"/>
      <c r="M5" s="80"/>
      <c r="N5" s="80"/>
      <c r="O5" s="80"/>
      <c r="P5" s="80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</row>
    <row r="6" spans="1:28" s="172" customFormat="1" ht="27" customHeight="1">
      <c r="A6" s="271" t="s">
        <v>38</v>
      </c>
      <c r="B6" s="273" t="s">
        <v>39</v>
      </c>
      <c r="C6" s="274" t="s">
        <v>40</v>
      </c>
      <c r="D6" s="271" t="s">
        <v>41</v>
      </c>
      <c r="E6" s="271"/>
      <c r="F6" s="271"/>
      <c r="G6" s="273" t="s">
        <v>42</v>
      </c>
      <c r="H6" s="273" t="s">
        <v>43</v>
      </c>
      <c r="I6" s="273" t="s">
        <v>44</v>
      </c>
      <c r="J6" s="273" t="s">
        <v>45</v>
      </c>
      <c r="K6" s="273" t="s">
        <v>46</v>
      </c>
      <c r="L6" s="273" t="s">
        <v>47</v>
      </c>
      <c r="M6" s="273" t="s">
        <v>48</v>
      </c>
      <c r="N6" s="273" t="s">
        <v>49</v>
      </c>
      <c r="O6" s="273" t="s">
        <v>50</v>
      </c>
      <c r="P6" s="273" t="s">
        <v>51</v>
      </c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</row>
    <row r="7" spans="1:28" s="172" customFormat="1" ht="28.5" customHeight="1">
      <c r="A7" s="272"/>
      <c r="B7" s="273"/>
      <c r="C7" s="273"/>
      <c r="D7" s="83" t="s">
        <v>52</v>
      </c>
      <c r="E7" s="83" t="s">
        <v>53</v>
      </c>
      <c r="F7" s="83" t="s">
        <v>54</v>
      </c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</row>
    <row r="8" spans="1:28" s="170" customFormat="1" ht="12.75">
      <c r="A8" s="84"/>
      <c r="B8" s="85"/>
      <c r="C8" s="85"/>
      <c r="D8" s="86"/>
      <c r="E8" s="86"/>
      <c r="F8" s="86"/>
      <c r="G8" s="87"/>
      <c r="H8" s="87"/>
      <c r="I8" s="87"/>
      <c r="J8" s="87"/>
      <c r="K8" s="87"/>
      <c r="L8" s="88"/>
      <c r="M8" s="88"/>
      <c r="N8" s="88"/>
      <c r="O8" s="88"/>
      <c r="P8" s="88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</row>
    <row r="9" spans="1:28" s="170" customFormat="1" ht="12.75">
      <c r="A9" s="89" t="s">
        <v>55</v>
      </c>
      <c r="B9" s="85"/>
      <c r="C9" s="85"/>
      <c r="D9" s="86"/>
      <c r="E9" s="86"/>
      <c r="F9" s="86"/>
      <c r="G9" s="87"/>
      <c r="H9" s="87"/>
      <c r="I9" s="87"/>
      <c r="J9" s="87"/>
      <c r="K9" s="88"/>
      <c r="L9" s="88"/>
      <c r="M9" s="88"/>
      <c r="N9" s="88"/>
      <c r="O9" s="88"/>
      <c r="P9" s="88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s="170" customFormat="1" ht="12.75">
      <c r="A10" s="89"/>
      <c r="B10" s="85"/>
      <c r="C10" s="85"/>
      <c r="D10" s="86"/>
      <c r="E10" s="86"/>
      <c r="F10" s="86"/>
      <c r="G10" s="87"/>
      <c r="H10" s="87"/>
      <c r="I10" s="87"/>
      <c r="J10" s="87"/>
      <c r="K10" s="88"/>
      <c r="L10" s="88"/>
      <c r="M10" s="88"/>
      <c r="N10" s="88"/>
      <c r="O10" s="88"/>
      <c r="P10" s="88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s="170" customFormat="1" ht="12.75">
      <c r="A11" s="89" t="s">
        <v>56</v>
      </c>
      <c r="B11" s="85"/>
      <c r="C11" s="85"/>
      <c r="D11" s="86"/>
      <c r="E11" s="86"/>
      <c r="F11" s="86"/>
      <c r="G11" s="87"/>
      <c r="H11" s="87"/>
      <c r="I11" s="87"/>
      <c r="J11" s="87"/>
      <c r="K11" s="88"/>
      <c r="L11" s="88"/>
      <c r="M11" s="88"/>
      <c r="N11" s="88"/>
      <c r="O11" s="88"/>
      <c r="P11" s="88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1:28" s="170" customFormat="1" ht="89.25">
      <c r="A12" s="90" t="s">
        <v>57</v>
      </c>
      <c r="B12" s="90" t="s">
        <v>58</v>
      </c>
      <c r="C12" s="90" t="s">
        <v>59</v>
      </c>
      <c r="D12" s="90" t="s">
        <v>60</v>
      </c>
      <c r="E12" s="90" t="s">
        <v>61</v>
      </c>
      <c r="F12" s="90" t="s">
        <v>62</v>
      </c>
      <c r="G12" s="173">
        <v>60</v>
      </c>
      <c r="H12" s="173">
        <v>12973</v>
      </c>
      <c r="I12" s="173">
        <v>7782.8</v>
      </c>
      <c r="J12" s="173">
        <v>5190.2</v>
      </c>
      <c r="K12" s="115" t="s">
        <v>4</v>
      </c>
      <c r="L12" s="173">
        <v>7784</v>
      </c>
      <c r="M12" s="115" t="s">
        <v>63</v>
      </c>
      <c r="N12" s="174" t="s">
        <v>313</v>
      </c>
      <c r="O12" s="173">
        <v>7568</v>
      </c>
      <c r="P12" s="175" t="s">
        <v>314</v>
      </c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1:28" s="170" customFormat="1" ht="12.75">
      <c r="A13" s="90"/>
      <c r="B13" s="90"/>
      <c r="C13" s="90"/>
      <c r="D13" s="94"/>
      <c r="E13" s="90"/>
      <c r="F13" s="90"/>
      <c r="G13" s="176"/>
      <c r="H13" s="173"/>
      <c r="I13" s="173"/>
      <c r="J13" s="173"/>
      <c r="K13" s="115"/>
      <c r="L13" s="173"/>
      <c r="M13" s="177"/>
      <c r="N13" s="177"/>
      <c r="O13" s="177"/>
      <c r="P13" s="177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 s="170" customFormat="1" ht="12.75">
      <c r="A14" s="275" t="s">
        <v>65</v>
      </c>
      <c r="B14" s="275"/>
      <c r="C14" s="275"/>
      <c r="D14" s="275"/>
      <c r="E14" s="90"/>
      <c r="F14" s="90"/>
      <c r="G14" s="173"/>
      <c r="H14" s="173"/>
      <c r="I14" s="173"/>
      <c r="J14" s="173"/>
      <c r="K14" s="177"/>
      <c r="L14" s="173"/>
      <c r="M14" s="177"/>
      <c r="N14" s="177"/>
      <c r="O14" s="177"/>
      <c r="P14" s="177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</row>
    <row r="15" spans="1:28" s="170" customFormat="1" ht="38.25">
      <c r="A15" s="90" t="s">
        <v>66</v>
      </c>
      <c r="B15" s="90" t="s">
        <v>67</v>
      </c>
      <c r="C15" s="90" t="s">
        <v>68</v>
      </c>
      <c r="D15" s="90" t="s">
        <v>69</v>
      </c>
      <c r="E15" s="90" t="s">
        <v>70</v>
      </c>
      <c r="F15" s="90" t="s">
        <v>71</v>
      </c>
      <c r="G15" s="173">
        <v>92</v>
      </c>
      <c r="H15" s="173">
        <v>10000</v>
      </c>
      <c r="I15" s="173">
        <v>9200</v>
      </c>
      <c r="J15" s="173">
        <v>800</v>
      </c>
      <c r="K15" s="115" t="s">
        <v>4</v>
      </c>
      <c r="L15" s="173">
        <v>9200</v>
      </c>
      <c r="M15" s="115" t="s">
        <v>69</v>
      </c>
      <c r="N15" s="174" t="s">
        <v>72</v>
      </c>
      <c r="O15" s="173">
        <v>8998</v>
      </c>
      <c r="P15" s="175" t="s">
        <v>314</v>
      </c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</row>
    <row r="16" spans="1:28" s="170" customFormat="1" ht="12.75">
      <c r="A16" s="275" t="s">
        <v>73</v>
      </c>
      <c r="B16" s="275" t="s">
        <v>58</v>
      </c>
      <c r="C16" s="275" t="s">
        <v>74</v>
      </c>
      <c r="D16" s="275" t="s">
        <v>75</v>
      </c>
      <c r="E16" s="275" t="s">
        <v>76</v>
      </c>
      <c r="F16" s="275" t="s">
        <v>77</v>
      </c>
      <c r="G16" s="276">
        <v>74</v>
      </c>
      <c r="H16" s="276">
        <v>963772</v>
      </c>
      <c r="I16" s="276">
        <v>489883</v>
      </c>
      <c r="J16" s="276">
        <v>473889</v>
      </c>
      <c r="K16" s="277" t="s">
        <v>4</v>
      </c>
      <c r="L16" s="281">
        <v>471204</v>
      </c>
      <c r="M16" s="277" t="s">
        <v>324</v>
      </c>
      <c r="N16" s="282" t="s">
        <v>325</v>
      </c>
      <c r="O16" s="276">
        <v>164921</v>
      </c>
      <c r="P16" s="278" t="s">
        <v>326</v>
      </c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s="170" customFormat="1" ht="12.75">
      <c r="A17" s="275"/>
      <c r="B17" s="275"/>
      <c r="C17" s="275"/>
      <c r="D17" s="275"/>
      <c r="E17" s="275"/>
      <c r="F17" s="275"/>
      <c r="G17" s="276"/>
      <c r="H17" s="276"/>
      <c r="I17" s="276"/>
      <c r="J17" s="276"/>
      <c r="K17" s="277"/>
      <c r="L17" s="281"/>
      <c r="M17" s="277"/>
      <c r="N17" s="282"/>
      <c r="O17" s="282"/>
      <c r="P17" s="277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</row>
    <row r="18" spans="1:28" s="170" customFormat="1" ht="12.75">
      <c r="A18" s="279" t="s">
        <v>78</v>
      </c>
      <c r="B18" s="279"/>
      <c r="C18" s="279"/>
      <c r="D18" s="279"/>
      <c r="E18" s="279"/>
      <c r="F18" s="279"/>
      <c r="G18" s="91"/>
      <c r="H18" s="95">
        <f>SUM(H12,H15,H16)</f>
        <v>986745</v>
      </c>
      <c r="I18" s="95">
        <v>506865.8</v>
      </c>
      <c r="J18" s="95">
        <f>SUM(J12,J15,J16)</f>
        <v>479879.2</v>
      </c>
      <c r="K18" s="95"/>
      <c r="L18" s="95">
        <v>488188</v>
      </c>
      <c r="M18" s="95"/>
      <c r="N18" s="95"/>
      <c r="O18" s="95">
        <f>SUM(O12,O15,O16)</f>
        <v>181487</v>
      </c>
      <c r="P18" s="96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</row>
    <row r="19" spans="1:28" s="179" customFormat="1" ht="12.75">
      <c r="A19" s="97"/>
      <c r="B19" s="97"/>
      <c r="C19" s="97"/>
      <c r="D19" s="97"/>
      <c r="E19" s="97"/>
      <c r="F19" s="97"/>
      <c r="G19" s="98"/>
      <c r="H19" s="98"/>
      <c r="I19" s="98"/>
      <c r="J19" s="98"/>
      <c r="K19" s="98"/>
      <c r="L19" s="98"/>
      <c r="M19" s="98"/>
      <c r="N19" s="98"/>
      <c r="O19" s="98"/>
      <c r="P19" s="9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1:16" s="169" customFormat="1" ht="12.75">
      <c r="A20" s="280" t="s">
        <v>79</v>
      </c>
      <c r="B20" s="280"/>
      <c r="C20" s="280"/>
      <c r="D20" s="280"/>
      <c r="E20" s="97"/>
      <c r="F20" s="97"/>
      <c r="G20" s="98"/>
      <c r="H20" s="98"/>
      <c r="I20" s="98"/>
      <c r="J20" s="98"/>
      <c r="K20" s="98"/>
      <c r="L20" s="98"/>
      <c r="M20" s="98"/>
      <c r="N20" s="98"/>
      <c r="O20" s="98"/>
      <c r="P20" s="99"/>
    </row>
    <row r="21" spans="1:28" s="170" customFormat="1" ht="81.75" customHeight="1">
      <c r="A21" s="90" t="s">
        <v>80</v>
      </c>
      <c r="B21" s="90" t="s">
        <v>81</v>
      </c>
      <c r="C21" s="90" t="s">
        <v>82</v>
      </c>
      <c r="D21" s="90" t="s">
        <v>327</v>
      </c>
      <c r="E21" s="90" t="s">
        <v>83</v>
      </c>
      <c r="F21" s="90" t="s">
        <v>84</v>
      </c>
      <c r="G21" s="173">
        <v>100</v>
      </c>
      <c r="H21" s="173">
        <v>64000</v>
      </c>
      <c r="I21" s="173">
        <v>64000</v>
      </c>
      <c r="J21" s="173">
        <v>0</v>
      </c>
      <c r="K21" s="115"/>
      <c r="L21" s="173">
        <v>64000</v>
      </c>
      <c r="M21" s="115" t="s">
        <v>327</v>
      </c>
      <c r="N21" s="174" t="s">
        <v>328</v>
      </c>
      <c r="O21" s="173">
        <v>43977</v>
      </c>
      <c r="P21" s="175" t="s">
        <v>326</v>
      </c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</row>
    <row r="22" spans="1:28" s="170" customFormat="1" ht="38.25">
      <c r="A22" s="90" t="s">
        <v>85</v>
      </c>
      <c r="B22" s="90" t="s">
        <v>86</v>
      </c>
      <c r="C22" s="90" t="s">
        <v>87</v>
      </c>
      <c r="D22" s="90"/>
      <c r="E22" s="90" t="s">
        <v>88</v>
      </c>
      <c r="F22" s="90" t="s">
        <v>89</v>
      </c>
      <c r="G22" s="173">
        <v>80</v>
      </c>
      <c r="H22" s="287">
        <v>23665</v>
      </c>
      <c r="I22" s="173">
        <v>18932</v>
      </c>
      <c r="J22" s="173">
        <v>4733</v>
      </c>
      <c r="K22" s="115" t="s">
        <v>90</v>
      </c>
      <c r="L22" s="173">
        <v>11000</v>
      </c>
      <c r="M22" s="115" t="s">
        <v>329</v>
      </c>
      <c r="N22" s="175">
        <v>39993</v>
      </c>
      <c r="O22" s="173">
        <v>9280</v>
      </c>
      <c r="P22" s="175" t="s">
        <v>314</v>
      </c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</row>
    <row r="23" spans="1:28" s="170" customFormat="1" ht="38.25">
      <c r="A23" s="90" t="s">
        <v>91</v>
      </c>
      <c r="B23" s="90" t="s">
        <v>92</v>
      </c>
      <c r="C23" s="90" t="s">
        <v>93</v>
      </c>
      <c r="D23" s="90" t="s">
        <v>330</v>
      </c>
      <c r="E23" s="90" t="s">
        <v>94</v>
      </c>
      <c r="F23" s="90" t="s">
        <v>95</v>
      </c>
      <c r="G23" s="115" t="s">
        <v>96</v>
      </c>
      <c r="H23" s="173">
        <v>110000</v>
      </c>
      <c r="I23" s="173">
        <v>80000</v>
      </c>
      <c r="J23" s="173">
        <v>30000</v>
      </c>
      <c r="K23" s="115" t="s">
        <v>97</v>
      </c>
      <c r="L23" s="173">
        <v>80000</v>
      </c>
      <c r="M23" s="115" t="s">
        <v>330</v>
      </c>
      <c r="N23" s="115" t="s">
        <v>331</v>
      </c>
      <c r="O23" s="173">
        <v>28000</v>
      </c>
      <c r="P23" s="175" t="s">
        <v>326</v>
      </c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</row>
    <row r="24" spans="1:28" s="170" customFormat="1" ht="51">
      <c r="A24" s="90" t="s">
        <v>98</v>
      </c>
      <c r="B24" s="90" t="s">
        <v>99</v>
      </c>
      <c r="C24" s="90" t="s">
        <v>100</v>
      </c>
      <c r="D24" s="90" t="s">
        <v>101</v>
      </c>
      <c r="E24" s="90" t="s">
        <v>102</v>
      </c>
      <c r="F24" s="90" t="s">
        <v>103</v>
      </c>
      <c r="G24" s="178" t="s">
        <v>104</v>
      </c>
      <c r="H24" s="173">
        <v>175000</v>
      </c>
      <c r="I24" s="173">
        <v>105000</v>
      </c>
      <c r="J24" s="173">
        <v>70000</v>
      </c>
      <c r="K24" s="115" t="s">
        <v>97</v>
      </c>
      <c r="L24" s="173" t="s">
        <v>105</v>
      </c>
      <c r="M24" s="115"/>
      <c r="N24" s="115"/>
      <c r="O24" s="115"/>
      <c r="P24" s="175" t="s">
        <v>115</v>
      </c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spans="1:28" s="170" customFormat="1" ht="38.25">
      <c r="A25" s="90" t="s">
        <v>106</v>
      </c>
      <c r="B25" s="90" t="s">
        <v>92</v>
      </c>
      <c r="C25" s="90" t="s">
        <v>107</v>
      </c>
      <c r="D25" s="90" t="s">
        <v>332</v>
      </c>
      <c r="E25" s="90" t="s">
        <v>108</v>
      </c>
      <c r="F25" s="90" t="s">
        <v>109</v>
      </c>
      <c r="G25" s="173">
        <v>85</v>
      </c>
      <c r="H25" s="173">
        <v>171612</v>
      </c>
      <c r="I25" s="173">
        <v>90690</v>
      </c>
      <c r="J25" s="173">
        <v>21486</v>
      </c>
      <c r="K25" s="115" t="s">
        <v>97</v>
      </c>
      <c r="L25" s="173">
        <v>84033</v>
      </c>
      <c r="M25" s="115" t="s">
        <v>332</v>
      </c>
      <c r="N25" s="174">
        <v>40280</v>
      </c>
      <c r="O25" s="178">
        <v>15799</v>
      </c>
      <c r="P25" s="175" t="s">
        <v>326</v>
      </c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</row>
    <row r="26" spans="1:28" s="170" customFormat="1" ht="38.25">
      <c r="A26" s="90" t="s">
        <v>110</v>
      </c>
      <c r="B26" s="90" t="s">
        <v>92</v>
      </c>
      <c r="C26" s="90" t="s">
        <v>111</v>
      </c>
      <c r="D26" s="90" t="s">
        <v>112</v>
      </c>
      <c r="E26" s="90" t="s">
        <v>113</v>
      </c>
      <c r="F26" s="90" t="s">
        <v>114</v>
      </c>
      <c r="G26" s="173">
        <v>85</v>
      </c>
      <c r="H26" s="173">
        <v>331726</v>
      </c>
      <c r="I26" s="173">
        <v>281967</v>
      </c>
      <c r="J26" s="173">
        <v>49759</v>
      </c>
      <c r="K26" s="115" t="s">
        <v>97</v>
      </c>
      <c r="L26" s="173" t="s">
        <v>132</v>
      </c>
      <c r="M26" s="115"/>
      <c r="N26" s="115"/>
      <c r="O26" s="115"/>
      <c r="P26" s="173" t="s">
        <v>132</v>
      </c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</row>
    <row r="27" spans="1:28" s="170" customFormat="1" ht="38.25">
      <c r="A27" s="90" t="s">
        <v>116</v>
      </c>
      <c r="B27" s="90" t="s">
        <v>9</v>
      </c>
      <c r="C27" s="90" t="s">
        <v>117</v>
      </c>
      <c r="D27" s="90" t="s">
        <v>118</v>
      </c>
      <c r="E27" s="90" t="s">
        <v>119</v>
      </c>
      <c r="F27" s="90" t="s">
        <v>120</v>
      </c>
      <c r="G27" s="180">
        <v>100</v>
      </c>
      <c r="H27" s="180">
        <v>4000</v>
      </c>
      <c r="I27" s="180">
        <v>4000</v>
      </c>
      <c r="J27" s="180">
        <v>0</v>
      </c>
      <c r="K27" s="115"/>
      <c r="L27" s="173">
        <v>4000</v>
      </c>
      <c r="M27" s="115" t="s">
        <v>333</v>
      </c>
      <c r="N27" s="115" t="s">
        <v>334</v>
      </c>
      <c r="O27" s="181">
        <v>3125</v>
      </c>
      <c r="P27" s="175" t="s">
        <v>326</v>
      </c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</row>
    <row r="28" spans="1:28" s="170" customFormat="1" ht="12.75">
      <c r="A28" s="279" t="s">
        <v>121</v>
      </c>
      <c r="B28" s="279"/>
      <c r="C28" s="279"/>
      <c r="D28" s="279"/>
      <c r="E28" s="279"/>
      <c r="F28" s="279"/>
      <c r="G28" s="95"/>
      <c r="H28" s="95">
        <f>SUM(H21+H22+H23+H24+H25+H26+H27)</f>
        <v>880003</v>
      </c>
      <c r="I28" s="95">
        <f>SUM(I21+I22+I23+I24+I25+I26+I27)</f>
        <v>644589</v>
      </c>
      <c r="J28" s="95">
        <f>SUM(J21+J22+J23+J24+J25+J26+J27)</f>
        <v>175978</v>
      </c>
      <c r="K28" s="95"/>
      <c r="L28" s="95">
        <f>SUM(L21+L22+L23+L25+L27)</f>
        <v>243033</v>
      </c>
      <c r="M28" s="95"/>
      <c r="N28" s="95"/>
      <c r="O28" s="95">
        <f>SUM(O21,O22,O23,O24,O25,O26,O27)</f>
        <v>100181</v>
      </c>
      <c r="P28" s="88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</row>
    <row r="29" spans="1:16" s="169" customFormat="1" ht="12.75">
      <c r="A29" s="280" t="s">
        <v>122</v>
      </c>
      <c r="B29" s="280"/>
      <c r="C29" s="280"/>
      <c r="D29" s="280"/>
      <c r="E29" s="280"/>
      <c r="F29" s="280"/>
      <c r="G29" s="283"/>
      <c r="H29" s="283"/>
      <c r="I29" s="283"/>
      <c r="J29" s="283"/>
      <c r="K29" s="283"/>
      <c r="L29" s="98"/>
      <c r="M29" s="98"/>
      <c r="N29" s="98"/>
      <c r="O29" s="98"/>
      <c r="P29" s="99"/>
    </row>
    <row r="30" spans="1:16" s="169" customFormat="1" ht="12.75">
      <c r="A30" s="97" t="s">
        <v>123</v>
      </c>
      <c r="B30" s="280" t="s">
        <v>414</v>
      </c>
      <c r="C30" s="284"/>
      <c r="D30" s="284"/>
      <c r="E30" s="284"/>
      <c r="F30" s="284"/>
      <c r="G30" s="285"/>
      <c r="H30" s="285"/>
      <c r="I30" s="285"/>
      <c r="J30" s="285"/>
      <c r="K30" s="285"/>
      <c r="L30" s="285"/>
      <c r="M30" s="285"/>
      <c r="N30" s="285"/>
      <c r="O30" s="285"/>
      <c r="P30" s="285"/>
    </row>
    <row r="31" spans="1:16" s="169" customFormat="1" ht="12.75">
      <c r="A31" s="97"/>
      <c r="B31" s="97"/>
      <c r="C31" s="101"/>
      <c r="D31" s="101"/>
      <c r="E31" s="101"/>
      <c r="F31" s="101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1:16" s="169" customFormat="1" ht="12.75">
      <c r="A32" s="280" t="s">
        <v>124</v>
      </c>
      <c r="B32" s="280"/>
      <c r="C32" s="280"/>
      <c r="D32" s="280"/>
      <c r="E32" s="97"/>
      <c r="F32" s="97"/>
      <c r="G32" s="98"/>
      <c r="H32" s="98"/>
      <c r="I32" s="98"/>
      <c r="J32" s="98"/>
      <c r="K32" s="98"/>
      <c r="L32" s="98"/>
      <c r="M32" s="98"/>
      <c r="N32" s="98"/>
      <c r="O32" s="98"/>
      <c r="P32" s="99"/>
    </row>
    <row r="33" spans="1:28" s="170" customFormat="1" ht="76.5">
      <c r="A33" s="90" t="s">
        <v>125</v>
      </c>
      <c r="B33" s="90" t="s">
        <v>126</v>
      </c>
      <c r="C33" s="90" t="s">
        <v>127</v>
      </c>
      <c r="D33" s="90" t="s">
        <v>128</v>
      </c>
      <c r="E33" s="90" t="s">
        <v>129</v>
      </c>
      <c r="F33" s="90"/>
      <c r="G33" s="102">
        <v>82</v>
      </c>
      <c r="H33" s="173">
        <v>613</v>
      </c>
      <c r="I33" s="173">
        <v>500</v>
      </c>
      <c r="J33" s="173">
        <v>113</v>
      </c>
      <c r="K33" s="115" t="s">
        <v>130</v>
      </c>
      <c r="L33" s="115" t="s">
        <v>131</v>
      </c>
      <c r="M33" s="115"/>
      <c r="N33" s="92"/>
      <c r="O33" s="87"/>
      <c r="P33" s="87" t="s">
        <v>132</v>
      </c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</row>
    <row r="34" spans="1:28" s="170" customFormat="1" ht="38.25">
      <c r="A34" s="90" t="s">
        <v>133</v>
      </c>
      <c r="B34" s="90" t="s">
        <v>9</v>
      </c>
      <c r="C34" s="90"/>
      <c r="D34" s="90" t="s">
        <v>335</v>
      </c>
      <c r="E34" s="90" t="s">
        <v>134</v>
      </c>
      <c r="F34" s="90" t="s">
        <v>262</v>
      </c>
      <c r="G34" s="102">
        <v>31</v>
      </c>
      <c r="H34" s="173">
        <v>2437</v>
      </c>
      <c r="I34" s="173">
        <v>750</v>
      </c>
      <c r="J34" s="173">
        <v>1687</v>
      </c>
      <c r="K34" s="115" t="s">
        <v>263</v>
      </c>
      <c r="L34" s="115">
        <v>456</v>
      </c>
      <c r="M34" s="115" t="s">
        <v>335</v>
      </c>
      <c r="N34" s="92"/>
      <c r="O34" s="87"/>
      <c r="P34" s="87" t="s">
        <v>326</v>
      </c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</row>
    <row r="35" spans="1:28" s="170" customFormat="1" ht="38.25">
      <c r="A35" s="90" t="s">
        <v>264</v>
      </c>
      <c r="B35" s="90" t="s">
        <v>8</v>
      </c>
      <c r="C35" s="90" t="s">
        <v>265</v>
      </c>
      <c r="D35" s="90"/>
      <c r="E35" s="90" t="s">
        <v>266</v>
      </c>
      <c r="F35" s="90" t="s">
        <v>267</v>
      </c>
      <c r="G35" s="91">
        <v>100</v>
      </c>
      <c r="H35" s="173">
        <v>4601</v>
      </c>
      <c r="I35" s="173">
        <v>4601</v>
      </c>
      <c r="J35" s="173"/>
      <c r="K35" s="115"/>
      <c r="L35" s="173">
        <v>4601</v>
      </c>
      <c r="M35" s="115" t="s">
        <v>336</v>
      </c>
      <c r="N35" s="174">
        <v>40514</v>
      </c>
      <c r="O35" s="87">
        <v>2983</v>
      </c>
      <c r="P35" s="87" t="s">
        <v>326</v>
      </c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</row>
    <row r="36" spans="1:28" s="170" customFormat="1" ht="76.5">
      <c r="A36" s="90" t="s">
        <v>268</v>
      </c>
      <c r="B36" s="90" t="s">
        <v>86</v>
      </c>
      <c r="C36" s="90" t="s">
        <v>269</v>
      </c>
      <c r="D36" s="90"/>
      <c r="E36" s="90" t="s">
        <v>270</v>
      </c>
      <c r="F36" s="90" t="s">
        <v>271</v>
      </c>
      <c r="G36" s="91">
        <v>33</v>
      </c>
      <c r="H36" s="173">
        <v>60971</v>
      </c>
      <c r="I36" s="173">
        <v>20000</v>
      </c>
      <c r="J36" s="173">
        <v>40971</v>
      </c>
      <c r="K36" s="115" t="s">
        <v>130</v>
      </c>
      <c r="L36" s="173" t="s">
        <v>132</v>
      </c>
      <c r="M36" s="115"/>
      <c r="N36" s="92"/>
      <c r="O36" s="87"/>
      <c r="P36" s="103" t="s">
        <v>132</v>
      </c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</row>
    <row r="37" spans="1:28" s="170" customFormat="1" ht="70.5" customHeight="1">
      <c r="A37" s="90" t="s">
        <v>272</v>
      </c>
      <c r="B37" s="90" t="s">
        <v>92</v>
      </c>
      <c r="C37" s="90" t="s">
        <v>273</v>
      </c>
      <c r="D37" s="90" t="s">
        <v>274</v>
      </c>
      <c r="E37" s="90" t="s">
        <v>275</v>
      </c>
      <c r="F37" s="90" t="s">
        <v>276</v>
      </c>
      <c r="G37" s="91">
        <v>85</v>
      </c>
      <c r="H37" s="173">
        <v>71638</v>
      </c>
      <c r="I37" s="173">
        <v>60860</v>
      </c>
      <c r="J37" s="173">
        <v>10778</v>
      </c>
      <c r="K37" s="115" t="s">
        <v>337</v>
      </c>
      <c r="L37" s="173">
        <v>58087</v>
      </c>
      <c r="M37" s="115" t="s">
        <v>415</v>
      </c>
      <c r="N37" s="174">
        <v>40506</v>
      </c>
      <c r="O37" s="182">
        <v>23235</v>
      </c>
      <c r="P37" s="103" t="s">
        <v>326</v>
      </c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</row>
    <row r="38" spans="1:28" s="170" customFormat="1" ht="78" customHeight="1">
      <c r="A38" s="90" t="s">
        <v>286</v>
      </c>
      <c r="B38" s="90" t="s">
        <v>338</v>
      </c>
      <c r="C38" s="90" t="s">
        <v>339</v>
      </c>
      <c r="D38" s="90" t="s">
        <v>340</v>
      </c>
      <c r="E38" s="90" t="s">
        <v>341</v>
      </c>
      <c r="F38" s="90" t="s">
        <v>341</v>
      </c>
      <c r="G38" s="91"/>
      <c r="H38" s="173">
        <v>28600</v>
      </c>
      <c r="I38" s="173">
        <v>23100</v>
      </c>
      <c r="J38" s="173">
        <v>1050</v>
      </c>
      <c r="K38" s="115" t="s">
        <v>342</v>
      </c>
      <c r="L38" s="173"/>
      <c r="M38" s="183"/>
      <c r="N38" s="92" t="s">
        <v>343</v>
      </c>
      <c r="O38" s="87"/>
      <c r="P38" s="103" t="s">
        <v>131</v>
      </c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</row>
    <row r="39" spans="1:28" s="185" customFormat="1" ht="12.75">
      <c r="A39" s="279" t="s">
        <v>277</v>
      </c>
      <c r="B39" s="279"/>
      <c r="C39" s="279"/>
      <c r="D39" s="279"/>
      <c r="E39" s="279"/>
      <c r="F39" s="279"/>
      <c r="G39" s="95"/>
      <c r="H39" s="95">
        <f>SUM(H33:H38)</f>
        <v>168860</v>
      </c>
      <c r="I39" s="95">
        <f>SUM(I33:I38)</f>
        <v>109811</v>
      </c>
      <c r="J39" s="95">
        <f>SUM(J33:J38)</f>
        <v>54599</v>
      </c>
      <c r="K39" s="95"/>
      <c r="L39" s="95">
        <f>SUM(L33:L38)</f>
        <v>63144</v>
      </c>
      <c r="M39" s="95"/>
      <c r="N39" s="95"/>
      <c r="O39" s="95">
        <f>SUM(O33:O38)</f>
        <v>26218</v>
      </c>
      <c r="P39" s="96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</row>
    <row r="40" spans="1:16" s="169" customFormat="1" ht="12.75">
      <c r="A40" s="97"/>
      <c r="B40" s="101"/>
      <c r="C40" s="101"/>
      <c r="D40" s="101"/>
      <c r="E40" s="101"/>
      <c r="F40" s="101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1:16" s="169" customFormat="1" ht="12.75">
      <c r="A41" s="97"/>
      <c r="B41" s="101"/>
      <c r="C41" s="101"/>
      <c r="D41" s="101"/>
      <c r="E41" s="101"/>
      <c r="F41" s="101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1:16" s="169" customFormat="1" ht="12.75">
      <c r="A42" s="280" t="s">
        <v>278</v>
      </c>
      <c r="B42" s="280"/>
      <c r="C42" s="280"/>
      <c r="D42" s="280"/>
      <c r="E42" s="280"/>
      <c r="F42" s="280"/>
      <c r="G42" s="283"/>
      <c r="H42" s="98"/>
      <c r="I42" s="98"/>
      <c r="J42" s="98"/>
      <c r="K42" s="98"/>
      <c r="L42" s="98"/>
      <c r="M42" s="98"/>
      <c r="N42" s="98"/>
      <c r="O42" s="98"/>
      <c r="P42" s="99"/>
    </row>
    <row r="43" spans="1:28" s="170" customFormat="1" ht="51">
      <c r="A43" s="90" t="s">
        <v>291</v>
      </c>
      <c r="B43" s="90" t="s">
        <v>279</v>
      </c>
      <c r="C43" s="90"/>
      <c r="D43" s="90" t="s">
        <v>280</v>
      </c>
      <c r="E43" s="90" t="s">
        <v>281</v>
      </c>
      <c r="F43" s="90" t="s">
        <v>282</v>
      </c>
      <c r="G43" s="103">
        <v>100</v>
      </c>
      <c r="H43" s="103">
        <v>3106</v>
      </c>
      <c r="I43" s="103">
        <v>3106</v>
      </c>
      <c r="J43" s="103">
        <v>0</v>
      </c>
      <c r="K43" s="103"/>
      <c r="L43" s="103">
        <v>3106</v>
      </c>
      <c r="M43" s="90" t="s">
        <v>344</v>
      </c>
      <c r="N43" s="104">
        <v>40504</v>
      </c>
      <c r="O43" s="103">
        <v>1087</v>
      </c>
      <c r="P43" s="104" t="s">
        <v>326</v>
      </c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</row>
    <row r="44" spans="1:28" s="170" customFormat="1" ht="12.75">
      <c r="A44" s="279" t="s">
        <v>283</v>
      </c>
      <c r="B44" s="279"/>
      <c r="C44" s="279"/>
      <c r="D44" s="279"/>
      <c r="E44" s="279"/>
      <c r="F44" s="279"/>
      <c r="G44" s="95"/>
      <c r="H44" s="95">
        <v>3106</v>
      </c>
      <c r="I44" s="95">
        <v>3106</v>
      </c>
      <c r="J44" s="95">
        <v>0</v>
      </c>
      <c r="K44" s="95">
        <f>K43</f>
        <v>0</v>
      </c>
      <c r="L44" s="95">
        <f>SUM(L43)</f>
        <v>3106</v>
      </c>
      <c r="M44" s="91"/>
      <c r="N44" s="91"/>
      <c r="O44" s="95">
        <f>SUM(O43)</f>
        <v>1087</v>
      </c>
      <c r="P44" s="88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</row>
    <row r="45" spans="1:28" s="186" customFormat="1" ht="12.75">
      <c r="A45" s="97"/>
      <c r="B45" s="97"/>
      <c r="C45" s="97"/>
      <c r="D45" s="97"/>
      <c r="E45" s="97"/>
      <c r="F45" s="97"/>
      <c r="G45" s="98"/>
      <c r="H45" s="98"/>
      <c r="I45" s="98"/>
      <c r="J45" s="98"/>
      <c r="K45" s="98"/>
      <c r="L45" s="98"/>
      <c r="M45" s="98"/>
      <c r="N45" s="98"/>
      <c r="O45" s="98"/>
      <c r="P45" s="9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</row>
    <row r="46" spans="1:28" s="187" customFormat="1" ht="12.75">
      <c r="A46" s="97"/>
      <c r="B46" s="97"/>
      <c r="C46" s="97"/>
      <c r="D46" s="97"/>
      <c r="E46" s="97"/>
      <c r="F46" s="97"/>
      <c r="G46" s="98"/>
      <c r="H46" s="98"/>
      <c r="I46" s="98"/>
      <c r="J46" s="98"/>
      <c r="K46" s="98"/>
      <c r="L46" s="98"/>
      <c r="M46" s="98"/>
      <c r="N46" s="98"/>
      <c r="O46" s="98"/>
      <c r="P46" s="9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</row>
    <row r="47" spans="1:16" s="169" customFormat="1" ht="12.75">
      <c r="A47" s="286" t="s">
        <v>284</v>
      </c>
      <c r="B47" s="286"/>
      <c r="C47" s="286"/>
      <c r="D47" s="286"/>
      <c r="E47" s="97"/>
      <c r="F47" s="97"/>
      <c r="G47" s="98"/>
      <c r="H47" s="98"/>
      <c r="I47" s="98"/>
      <c r="J47" s="98"/>
      <c r="K47" s="98"/>
      <c r="L47" s="98"/>
      <c r="M47" s="98"/>
      <c r="N47" s="98"/>
      <c r="O47" s="98"/>
      <c r="P47" s="99"/>
    </row>
    <row r="48" spans="1:16" s="169" customFormat="1" ht="12.75">
      <c r="A48" s="280" t="s">
        <v>285</v>
      </c>
      <c r="B48" s="280"/>
      <c r="C48" s="280"/>
      <c r="D48" s="280"/>
      <c r="E48" s="97"/>
      <c r="F48" s="97"/>
      <c r="G48" s="98"/>
      <c r="H48" s="98"/>
      <c r="I48" s="98"/>
      <c r="J48" s="98"/>
      <c r="K48" s="98"/>
      <c r="L48" s="98"/>
      <c r="M48" s="98"/>
      <c r="N48" s="98"/>
      <c r="O48" s="98"/>
      <c r="P48" s="99"/>
    </row>
    <row r="49" spans="1:28" s="170" customFormat="1" ht="38.25">
      <c r="A49" s="90" t="s">
        <v>297</v>
      </c>
      <c r="B49" s="90" t="s">
        <v>287</v>
      </c>
      <c r="C49" s="90"/>
      <c r="D49" s="90"/>
      <c r="E49" s="90" t="s">
        <v>288</v>
      </c>
      <c r="F49" s="90" t="s">
        <v>289</v>
      </c>
      <c r="G49" s="103">
        <v>100</v>
      </c>
      <c r="H49" s="103">
        <v>330</v>
      </c>
      <c r="I49" s="103">
        <v>330</v>
      </c>
      <c r="J49" s="103">
        <v>0</v>
      </c>
      <c r="K49" s="103"/>
      <c r="L49" s="103">
        <v>330</v>
      </c>
      <c r="M49" s="103" t="s">
        <v>290</v>
      </c>
      <c r="N49" s="103"/>
      <c r="O49" s="103"/>
      <c r="P49" s="104" t="s">
        <v>64</v>
      </c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</row>
    <row r="50" spans="1:28" s="170" customFormat="1" ht="38.25">
      <c r="A50" s="90" t="s">
        <v>304</v>
      </c>
      <c r="B50" s="90" t="s">
        <v>287</v>
      </c>
      <c r="C50" s="90"/>
      <c r="D50" s="90">
        <v>1290</v>
      </c>
      <c r="E50" s="90" t="s">
        <v>292</v>
      </c>
      <c r="F50" s="90" t="s">
        <v>293</v>
      </c>
      <c r="G50" s="103">
        <v>100</v>
      </c>
      <c r="H50" s="103">
        <v>125</v>
      </c>
      <c r="I50" s="103">
        <v>125</v>
      </c>
      <c r="J50" s="103">
        <v>0</v>
      </c>
      <c r="K50" s="103"/>
      <c r="L50" s="103">
        <v>125</v>
      </c>
      <c r="M50" s="103" t="s">
        <v>294</v>
      </c>
      <c r="N50" s="104">
        <v>40248</v>
      </c>
      <c r="O50" s="103">
        <v>125</v>
      </c>
      <c r="P50" s="104" t="s">
        <v>314</v>
      </c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</row>
    <row r="51" spans="1:28" s="170" customFormat="1" ht="12.75">
      <c r="A51" s="279" t="s">
        <v>295</v>
      </c>
      <c r="B51" s="279"/>
      <c r="C51" s="279"/>
      <c r="D51" s="279"/>
      <c r="E51" s="279"/>
      <c r="F51" s="279"/>
      <c r="G51" s="95"/>
      <c r="H51" s="95">
        <v>455</v>
      </c>
      <c r="I51" s="95">
        <v>455</v>
      </c>
      <c r="J51" s="95">
        <v>0</v>
      </c>
      <c r="K51" s="95">
        <v>0</v>
      </c>
      <c r="L51" s="95">
        <v>455</v>
      </c>
      <c r="M51" s="95">
        <v>0</v>
      </c>
      <c r="N51" s="95"/>
      <c r="O51" s="95">
        <v>125</v>
      </c>
      <c r="P51" s="95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</row>
    <row r="52" spans="1:16" s="169" customFormat="1" ht="12.75">
      <c r="A52" s="97"/>
      <c r="B52" s="97"/>
      <c r="C52" s="97"/>
      <c r="D52" s="97"/>
      <c r="E52" s="97"/>
      <c r="F52" s="97"/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16" s="169" customFormat="1" ht="12.75">
      <c r="A53" s="97"/>
      <c r="B53" s="97"/>
      <c r="C53" s="97"/>
      <c r="D53" s="97"/>
      <c r="E53" s="97"/>
      <c r="F53" s="97"/>
      <c r="G53" s="105"/>
      <c r="H53" s="105"/>
      <c r="I53" s="105"/>
      <c r="J53" s="105"/>
      <c r="K53" s="105"/>
      <c r="L53" s="105"/>
      <c r="M53" s="105"/>
      <c r="N53" s="105"/>
      <c r="O53" s="105"/>
      <c r="P53" s="105"/>
    </row>
    <row r="54" spans="1:16" s="169" customFormat="1" ht="12.75">
      <c r="A54" s="97"/>
      <c r="B54" s="97"/>
      <c r="C54" s="97"/>
      <c r="D54" s="97"/>
      <c r="E54" s="97"/>
      <c r="F54" s="97"/>
      <c r="G54" s="105"/>
      <c r="H54" s="105"/>
      <c r="I54" s="105"/>
      <c r="J54" s="105"/>
      <c r="K54" s="105"/>
      <c r="L54" s="105"/>
      <c r="M54" s="105"/>
      <c r="N54" s="105"/>
      <c r="O54" s="105"/>
      <c r="P54" s="105"/>
    </row>
    <row r="55" spans="1:16" s="169" customFormat="1" ht="12.75">
      <c r="A55" s="97"/>
      <c r="B55" s="97"/>
      <c r="C55" s="97"/>
      <c r="D55" s="97"/>
      <c r="E55" s="97"/>
      <c r="F55" s="97"/>
      <c r="G55" s="105"/>
      <c r="H55" s="105"/>
      <c r="I55" s="105"/>
      <c r="J55" s="105"/>
      <c r="K55" s="105"/>
      <c r="L55" s="105"/>
      <c r="M55" s="105"/>
      <c r="N55" s="105"/>
      <c r="O55" s="105"/>
      <c r="P55" s="105"/>
    </row>
    <row r="56" spans="1:16" s="169" customFormat="1" ht="12.75">
      <c r="A56" s="97"/>
      <c r="B56" s="97"/>
      <c r="C56" s="97"/>
      <c r="D56" s="97"/>
      <c r="E56" s="97"/>
      <c r="F56" s="97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1:16" s="169" customFormat="1" ht="12.75">
      <c r="A57" s="97"/>
      <c r="B57" s="97"/>
      <c r="C57" s="97"/>
      <c r="D57" s="97"/>
      <c r="E57" s="97"/>
      <c r="F57" s="97"/>
      <c r="G57" s="98"/>
      <c r="H57" s="98"/>
      <c r="I57" s="98"/>
      <c r="J57" s="98"/>
      <c r="K57" s="98"/>
      <c r="L57" s="98"/>
      <c r="M57" s="98"/>
      <c r="N57" s="98"/>
      <c r="O57" s="98"/>
      <c r="P57" s="99"/>
    </row>
    <row r="58" spans="1:16" s="169" customFormat="1" ht="12.75">
      <c r="A58" s="280" t="s">
        <v>296</v>
      </c>
      <c r="B58" s="280"/>
      <c r="C58" s="280"/>
      <c r="D58" s="280"/>
      <c r="E58" s="280"/>
      <c r="F58" s="280"/>
      <c r="G58" s="98"/>
      <c r="H58" s="98"/>
      <c r="I58" s="98"/>
      <c r="J58" s="98"/>
      <c r="K58" s="106"/>
      <c r="L58" s="98"/>
      <c r="M58" s="99"/>
      <c r="N58" s="99"/>
      <c r="O58" s="99"/>
      <c r="P58" s="99"/>
    </row>
    <row r="59" spans="1:16" s="169" customFormat="1" ht="12.75">
      <c r="A59" s="280" t="s">
        <v>285</v>
      </c>
      <c r="B59" s="280"/>
      <c r="C59" s="280"/>
      <c r="D59" s="280"/>
      <c r="E59" s="97"/>
      <c r="F59" s="97"/>
      <c r="G59" s="98"/>
      <c r="H59" s="98"/>
      <c r="I59" s="98"/>
      <c r="J59" s="98"/>
      <c r="K59" s="100"/>
      <c r="L59" s="98"/>
      <c r="M59" s="107"/>
      <c r="N59" s="107"/>
      <c r="O59" s="100"/>
      <c r="P59" s="99"/>
    </row>
    <row r="60" spans="1:28" s="170" customFormat="1" ht="38.25">
      <c r="A60" s="90" t="s">
        <v>307</v>
      </c>
      <c r="B60" s="90" t="s">
        <v>305</v>
      </c>
      <c r="C60" s="90"/>
      <c r="D60" s="90" t="s">
        <v>345</v>
      </c>
      <c r="E60" s="90" t="s">
        <v>306</v>
      </c>
      <c r="F60" s="90" t="s">
        <v>346</v>
      </c>
      <c r="G60" s="103">
        <v>100</v>
      </c>
      <c r="H60" s="103">
        <v>5168</v>
      </c>
      <c r="I60" s="103">
        <v>5168</v>
      </c>
      <c r="J60" s="103">
        <v>0</v>
      </c>
      <c r="K60" s="87"/>
      <c r="L60" s="91">
        <v>4715</v>
      </c>
      <c r="M60" s="92"/>
      <c r="N60" s="92" t="s">
        <v>347</v>
      </c>
      <c r="O60" s="103">
        <v>4715</v>
      </c>
      <c r="P60" s="93" t="s">
        <v>314</v>
      </c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</row>
    <row r="61" spans="1:28" s="170" customFormat="1" ht="38.25">
      <c r="A61" s="90" t="s">
        <v>348</v>
      </c>
      <c r="B61" s="90" t="s">
        <v>298</v>
      </c>
      <c r="C61" s="90"/>
      <c r="D61" s="90" t="s">
        <v>299</v>
      </c>
      <c r="E61" s="90" t="s">
        <v>300</v>
      </c>
      <c r="F61" s="90" t="s">
        <v>301</v>
      </c>
      <c r="G61" s="103">
        <v>50</v>
      </c>
      <c r="H61" s="103">
        <v>6670</v>
      </c>
      <c r="I61" s="103">
        <v>3335</v>
      </c>
      <c r="J61" s="103">
        <v>3335</v>
      </c>
      <c r="K61" s="87"/>
      <c r="L61" s="103">
        <v>3335</v>
      </c>
      <c r="M61" s="87" t="s">
        <v>299</v>
      </c>
      <c r="N61" s="108" t="s">
        <v>302</v>
      </c>
      <c r="O61" s="103">
        <v>3335</v>
      </c>
      <c r="P61" s="93" t="s">
        <v>314</v>
      </c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</row>
    <row r="62" spans="1:28" s="170" customFormat="1" ht="12.75">
      <c r="A62" s="279" t="s">
        <v>303</v>
      </c>
      <c r="B62" s="279"/>
      <c r="C62" s="279"/>
      <c r="D62" s="279"/>
      <c r="E62" s="279"/>
      <c r="F62" s="279"/>
      <c r="G62" s="109"/>
      <c r="H62" s="109">
        <f>H61+H60</f>
        <v>11838</v>
      </c>
      <c r="I62" s="109">
        <f>I61+I60</f>
        <v>8503</v>
      </c>
      <c r="J62" s="109">
        <f>J61+J60</f>
        <v>3335</v>
      </c>
      <c r="K62" s="109"/>
      <c r="L62" s="109">
        <f>L61+L60</f>
        <v>8050</v>
      </c>
      <c r="M62" s="109"/>
      <c r="N62" s="109"/>
      <c r="O62" s="109">
        <f>O61+O60</f>
        <v>8050</v>
      </c>
      <c r="P62" s="10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</row>
    <row r="63" spans="1:16" s="169" customFormat="1" ht="12.75">
      <c r="A63" s="97"/>
      <c r="B63" s="97"/>
      <c r="C63" s="97"/>
      <c r="D63" s="97"/>
      <c r="E63" s="97"/>
      <c r="F63" s="97"/>
      <c r="G63" s="110"/>
      <c r="H63" s="110"/>
      <c r="I63" s="110"/>
      <c r="J63" s="110"/>
      <c r="K63" s="100"/>
      <c r="L63" s="110"/>
      <c r="M63" s="100"/>
      <c r="N63" s="111"/>
      <c r="O63" s="110"/>
      <c r="P63" s="112"/>
    </row>
    <row r="64" spans="1:16" s="169" customFormat="1" ht="12.75">
      <c r="A64" s="97"/>
      <c r="B64" s="97"/>
      <c r="C64" s="97"/>
      <c r="D64" s="97"/>
      <c r="E64" s="97"/>
      <c r="F64" s="97"/>
      <c r="G64" s="110"/>
      <c r="H64" s="110"/>
      <c r="I64" s="110"/>
      <c r="J64" s="110"/>
      <c r="K64" s="100"/>
      <c r="L64" s="110"/>
      <c r="M64" s="100"/>
      <c r="N64" s="111"/>
      <c r="O64" s="110"/>
      <c r="P64" s="112"/>
    </row>
    <row r="65" spans="1:28" s="186" customFormat="1" ht="12.75">
      <c r="A65" s="286" t="s">
        <v>124</v>
      </c>
      <c r="B65" s="284"/>
      <c r="C65" s="284"/>
      <c r="D65" s="284"/>
      <c r="E65" s="284"/>
      <c r="F65" s="284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</row>
    <row r="66" spans="1:28" s="170" customFormat="1" ht="38.25">
      <c r="A66" s="90" t="s">
        <v>349</v>
      </c>
      <c r="B66" s="90" t="s">
        <v>305</v>
      </c>
      <c r="C66" s="90"/>
      <c r="D66" s="90" t="s">
        <v>350</v>
      </c>
      <c r="E66" s="90" t="s">
        <v>306</v>
      </c>
      <c r="F66" s="90" t="s">
        <v>351</v>
      </c>
      <c r="G66" s="103">
        <v>100</v>
      </c>
      <c r="H66" s="103">
        <v>5200</v>
      </c>
      <c r="I66" s="103">
        <v>5200</v>
      </c>
      <c r="J66" s="103">
        <v>0</v>
      </c>
      <c r="K66" s="87"/>
      <c r="L66" s="103" t="s">
        <v>326</v>
      </c>
      <c r="M66" s="87"/>
      <c r="N66" s="108">
        <v>40438</v>
      </c>
      <c r="O66" s="103">
        <v>1004</v>
      </c>
      <c r="P66" s="103" t="s">
        <v>64</v>
      </c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</row>
    <row r="67" spans="1:28" s="170" customFormat="1" ht="38.25">
      <c r="A67" s="90" t="s">
        <v>352</v>
      </c>
      <c r="B67" s="90" t="s">
        <v>305</v>
      </c>
      <c r="C67" s="90"/>
      <c r="D67" s="90"/>
      <c r="E67" s="90" t="s">
        <v>308</v>
      </c>
      <c r="F67" s="90" t="s">
        <v>308</v>
      </c>
      <c r="G67" s="103">
        <v>100</v>
      </c>
      <c r="H67" s="103">
        <v>320</v>
      </c>
      <c r="I67" s="103">
        <v>320</v>
      </c>
      <c r="J67" s="103">
        <v>0</v>
      </c>
      <c r="K67" s="87"/>
      <c r="L67" s="103" t="s">
        <v>326</v>
      </c>
      <c r="M67" s="87"/>
      <c r="N67" s="108"/>
      <c r="O67" s="113">
        <v>0</v>
      </c>
      <c r="P67" s="103" t="s">
        <v>64</v>
      </c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</row>
    <row r="68" spans="1:28" s="170" customFormat="1" ht="38.25">
      <c r="A68" s="90" t="s">
        <v>353</v>
      </c>
      <c r="B68" s="90" t="s">
        <v>354</v>
      </c>
      <c r="C68" s="90"/>
      <c r="D68" s="90"/>
      <c r="E68" s="90" t="s">
        <v>355</v>
      </c>
      <c r="F68" s="90"/>
      <c r="G68" s="103">
        <v>100</v>
      </c>
      <c r="H68" s="103">
        <v>796</v>
      </c>
      <c r="I68" s="103">
        <v>796</v>
      </c>
      <c r="J68" s="103">
        <v>0</v>
      </c>
      <c r="K68" s="87"/>
      <c r="L68" s="103"/>
      <c r="M68" s="87"/>
      <c r="N68" s="108"/>
      <c r="O68" s="113"/>
      <c r="P68" s="188" t="s">
        <v>416</v>
      </c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</row>
    <row r="69" spans="1:28" s="170" customFormat="1" ht="38.25">
      <c r="A69" s="90" t="s">
        <v>357</v>
      </c>
      <c r="B69" s="90" t="s">
        <v>354</v>
      </c>
      <c r="C69" s="90"/>
      <c r="D69" s="90"/>
      <c r="E69" s="90" t="s">
        <v>358</v>
      </c>
      <c r="F69" s="90"/>
      <c r="G69" s="103">
        <v>100</v>
      </c>
      <c r="H69" s="103">
        <v>160</v>
      </c>
      <c r="I69" s="103">
        <v>160</v>
      </c>
      <c r="J69" s="103">
        <v>0</v>
      </c>
      <c r="K69" s="87"/>
      <c r="L69" s="103"/>
      <c r="M69" s="87"/>
      <c r="N69" s="108"/>
      <c r="O69" s="113"/>
      <c r="P69" s="103" t="s">
        <v>356</v>
      </c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</row>
    <row r="70" spans="1:28" s="170" customFormat="1" ht="12.75">
      <c r="A70" s="279" t="s">
        <v>309</v>
      </c>
      <c r="B70" s="279"/>
      <c r="C70" s="279"/>
      <c r="D70" s="279"/>
      <c r="E70" s="279"/>
      <c r="F70" s="279"/>
      <c r="G70" s="95"/>
      <c r="H70" s="95">
        <f>SUM(H66:H69)</f>
        <v>6476</v>
      </c>
      <c r="I70" s="95">
        <f>SUM(I66:I69)</f>
        <v>6476</v>
      </c>
      <c r="J70" s="95">
        <v>0</v>
      </c>
      <c r="K70" s="95"/>
      <c r="L70" s="95">
        <v>0</v>
      </c>
      <c r="M70" s="95"/>
      <c r="N70" s="95"/>
      <c r="O70" s="114">
        <f>SUM(O66:O69)</f>
        <v>1004</v>
      </c>
      <c r="P70" s="96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</row>
    <row r="71" spans="1:16" s="169" customFormat="1" ht="12.75">
      <c r="A71" s="97"/>
      <c r="B71" s="97"/>
      <c r="C71" s="97"/>
      <c r="D71" s="97"/>
      <c r="E71" s="97"/>
      <c r="F71" s="97"/>
      <c r="G71" s="98"/>
      <c r="H71" s="98"/>
      <c r="I71" s="98"/>
      <c r="J71" s="98"/>
      <c r="K71" s="98"/>
      <c r="L71" s="98"/>
      <c r="M71" s="98"/>
      <c r="N71" s="98"/>
      <c r="O71" s="98"/>
      <c r="P71" s="88"/>
    </row>
    <row r="72" spans="1:28" s="170" customFormat="1" ht="12.75">
      <c r="A72" s="89" t="s">
        <v>310</v>
      </c>
      <c r="B72" s="89"/>
      <c r="C72" s="89"/>
      <c r="D72" s="89"/>
      <c r="E72" s="89"/>
      <c r="F72" s="89"/>
      <c r="G72" s="91"/>
      <c r="H72" s="114">
        <f>SUM(H18+H28+H39+H44+H51+H62+H70)</f>
        <v>2057483</v>
      </c>
      <c r="I72" s="114">
        <f>SUM(I18+I28+I39+I44+I51+I62+I70)</f>
        <v>1279805.8</v>
      </c>
      <c r="J72" s="114">
        <f>SUM(J18+J28+J39+J44+J51+J62+J70)</f>
        <v>713791.2</v>
      </c>
      <c r="K72" s="95"/>
      <c r="L72" s="114">
        <f>SUM(L18+L28+L39+L44+L51+L62+L70)</f>
        <v>805976</v>
      </c>
      <c r="M72" s="95"/>
      <c r="N72" s="95"/>
      <c r="O72" s="114">
        <f>SUM(O18+O28+O39+O44+O51+O62+O70)</f>
        <v>318152</v>
      </c>
      <c r="P72" s="88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</row>
  </sheetData>
  <mergeCells count="56">
    <mergeCell ref="A65:P65"/>
    <mergeCell ref="A70:F70"/>
    <mergeCell ref="L1:P1"/>
    <mergeCell ref="A51:F51"/>
    <mergeCell ref="A58:F58"/>
    <mergeCell ref="A59:D59"/>
    <mergeCell ref="A62:F62"/>
    <mergeCell ref="A42:G42"/>
    <mergeCell ref="A44:F44"/>
    <mergeCell ref="A47:D47"/>
    <mergeCell ref="A48:D48"/>
    <mergeCell ref="A29:K29"/>
    <mergeCell ref="B30:P30"/>
    <mergeCell ref="A32:D32"/>
    <mergeCell ref="A39:F39"/>
    <mergeCell ref="P16:P17"/>
    <mergeCell ref="A18:F18"/>
    <mergeCell ref="A20:D20"/>
    <mergeCell ref="A28:F28"/>
    <mergeCell ref="L16:L17"/>
    <mergeCell ref="M16:M17"/>
    <mergeCell ref="N16:N17"/>
    <mergeCell ref="O16:O17"/>
    <mergeCell ref="H16:H17"/>
    <mergeCell ref="I16:I17"/>
    <mergeCell ref="O6:O7"/>
    <mergeCell ref="P6:P7"/>
    <mergeCell ref="L6:L7"/>
    <mergeCell ref="M6:M7"/>
    <mergeCell ref="N6:N7"/>
    <mergeCell ref="A14:D14"/>
    <mergeCell ref="A16:A17"/>
    <mergeCell ref="B16:B17"/>
    <mergeCell ref="C16:C17"/>
    <mergeCell ref="D16:D17"/>
    <mergeCell ref="E16:E17"/>
    <mergeCell ref="F16:F17"/>
    <mergeCell ref="G16:G17"/>
    <mergeCell ref="K6:K7"/>
    <mergeCell ref="G6:G7"/>
    <mergeCell ref="H6:H7"/>
    <mergeCell ref="I6:I7"/>
    <mergeCell ref="J6:J7"/>
    <mergeCell ref="J16:J17"/>
    <mergeCell ref="K16:K17"/>
    <mergeCell ref="A6:A7"/>
    <mergeCell ref="B6:B7"/>
    <mergeCell ref="C6:C7"/>
    <mergeCell ref="D6:F6"/>
    <mergeCell ref="A2:O2"/>
    <mergeCell ref="A3:O3"/>
    <mergeCell ref="A4:O4"/>
    <mergeCell ref="A1:C1"/>
    <mergeCell ref="D1:F1"/>
    <mergeCell ref="G1:I1"/>
    <mergeCell ref="J1:K1"/>
  </mergeCells>
  <printOptions/>
  <pageMargins left="0.3937007874015748" right="0.3937007874015748" top="0.5905511811023623" bottom="0.984251968503937" header="0.5118110236220472" footer="0.5118110236220472"/>
  <pageSetup fitToHeight="4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H99"/>
  <sheetViews>
    <sheetView workbookViewId="0" topLeftCell="A13">
      <selection activeCell="F21" sqref="F21"/>
    </sheetView>
  </sheetViews>
  <sheetFormatPr defaultColWidth="9.00390625" defaultRowHeight="15.75"/>
  <cols>
    <col min="1" max="1" width="9.375" style="0" bestFit="1" customWidth="1"/>
    <col min="2" max="2" width="26.625" style="0" customWidth="1"/>
    <col min="3" max="3" width="21.125" style="0" customWidth="1"/>
    <col min="4" max="4" width="10.50390625" style="0" customWidth="1"/>
    <col min="5" max="5" width="8.00390625" style="0" customWidth="1"/>
    <col min="6" max="7" width="10.875" style="0" bestFit="1" customWidth="1"/>
    <col min="8" max="8" width="28.25390625" style="0" customWidth="1"/>
  </cols>
  <sheetData>
    <row r="1" spans="1:8" ht="15.75">
      <c r="A1" s="206" t="s">
        <v>364</v>
      </c>
      <c r="B1" s="206"/>
      <c r="F1" s="210" t="s">
        <v>382</v>
      </c>
      <c r="G1" s="210"/>
      <c r="H1" s="210"/>
    </row>
    <row r="2" spans="1:2" ht="15.75">
      <c r="A2" s="211" t="s">
        <v>365</v>
      </c>
      <c r="B2" s="211"/>
    </row>
    <row r="3" spans="1:8" ht="15.75">
      <c r="A3" s="206" t="s">
        <v>376</v>
      </c>
      <c r="B3" s="206"/>
      <c r="C3" s="206"/>
      <c r="D3" s="206"/>
      <c r="E3" s="206"/>
      <c r="F3" s="206"/>
      <c r="G3" s="206"/>
      <c r="H3" s="206"/>
    </row>
    <row r="4" spans="1:8" ht="15.75">
      <c r="A4" s="206" t="s">
        <v>367</v>
      </c>
      <c r="B4" s="206"/>
      <c r="C4" s="206"/>
      <c r="D4" s="206"/>
      <c r="E4" s="206"/>
      <c r="F4" s="206"/>
      <c r="G4" s="206"/>
      <c r="H4" s="20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208" t="s">
        <v>152</v>
      </c>
      <c r="B6" s="208"/>
      <c r="C6" s="208"/>
      <c r="D6" s="208"/>
      <c r="E6" s="208"/>
      <c r="F6" s="3"/>
      <c r="G6" s="3"/>
      <c r="H6" s="3"/>
    </row>
    <row r="7" spans="1:8" ht="15.75" customHeight="1">
      <c r="A7" s="3"/>
      <c r="B7" s="3"/>
      <c r="C7" s="3"/>
      <c r="D7" s="3"/>
      <c r="E7" s="3"/>
      <c r="F7" s="3"/>
      <c r="G7" s="3"/>
      <c r="H7" s="3"/>
    </row>
    <row r="8" spans="1:8" ht="15.75">
      <c r="A8" s="3" t="s">
        <v>137</v>
      </c>
      <c r="B8" s="3" t="s">
        <v>368</v>
      </c>
      <c r="C8" s="3" t="s">
        <v>369</v>
      </c>
      <c r="D8" s="5" t="s">
        <v>370</v>
      </c>
      <c r="E8" s="5" t="s">
        <v>371</v>
      </c>
      <c r="F8" s="206" t="s">
        <v>372</v>
      </c>
      <c r="G8" s="206"/>
      <c r="H8" s="3" t="s">
        <v>375</v>
      </c>
    </row>
    <row r="9" spans="1:8" ht="15" customHeight="1">
      <c r="A9" s="2"/>
      <c r="B9" s="2"/>
      <c r="C9" s="2"/>
      <c r="D9" s="2"/>
      <c r="E9" s="2"/>
      <c r="F9" s="39" t="s">
        <v>373</v>
      </c>
      <c r="G9" s="39" t="s">
        <v>374</v>
      </c>
      <c r="H9" s="2"/>
    </row>
    <row r="10" spans="1:8" s="2" customFormat="1" ht="24.75">
      <c r="A10" s="133" t="s">
        <v>57</v>
      </c>
      <c r="B10" s="17" t="s">
        <v>387</v>
      </c>
      <c r="C10" s="12" t="s">
        <v>183</v>
      </c>
      <c r="D10" s="32"/>
      <c r="E10" s="8"/>
      <c r="F10" s="7">
        <v>1000000</v>
      </c>
      <c r="G10" s="7"/>
      <c r="H10" s="38" t="s">
        <v>225</v>
      </c>
    </row>
    <row r="11" spans="1:8" s="16" customFormat="1" ht="24.75">
      <c r="A11" s="133" t="s">
        <v>57</v>
      </c>
      <c r="B11" s="17" t="s">
        <v>387</v>
      </c>
      <c r="C11" s="12" t="s">
        <v>183</v>
      </c>
      <c r="D11" s="32"/>
      <c r="E11" s="15"/>
      <c r="F11" s="7">
        <v>1000000</v>
      </c>
      <c r="G11" s="7"/>
      <c r="H11" s="38" t="s">
        <v>226</v>
      </c>
    </row>
    <row r="12" spans="1:8" s="16" customFormat="1" ht="30">
      <c r="A12" s="133" t="s">
        <v>116</v>
      </c>
      <c r="B12" s="17" t="s">
        <v>378</v>
      </c>
      <c r="C12" s="12" t="s">
        <v>229</v>
      </c>
      <c r="D12" s="15"/>
      <c r="E12" s="15"/>
      <c r="F12" s="7">
        <v>235000</v>
      </c>
      <c r="G12" s="7"/>
      <c r="H12" s="11" t="s">
        <v>230</v>
      </c>
    </row>
    <row r="13" spans="1:8" s="16" customFormat="1" ht="15.75">
      <c r="A13" s="133" t="s">
        <v>125</v>
      </c>
      <c r="B13" s="17" t="s">
        <v>388</v>
      </c>
      <c r="C13" s="12"/>
      <c r="D13" s="15"/>
      <c r="E13" s="15"/>
      <c r="F13" s="7"/>
      <c r="G13" s="7">
        <v>408000</v>
      </c>
      <c r="H13" s="38" t="s">
        <v>5</v>
      </c>
    </row>
    <row r="14" spans="1:8" s="16" customFormat="1" ht="24.75">
      <c r="A14" s="133" t="s">
        <v>264</v>
      </c>
      <c r="B14" s="17" t="s">
        <v>322</v>
      </c>
      <c r="C14" s="12"/>
      <c r="D14" s="15">
        <v>882125</v>
      </c>
      <c r="E14" s="15"/>
      <c r="F14" s="7"/>
      <c r="G14" s="7">
        <v>45000</v>
      </c>
      <c r="H14" s="38" t="s">
        <v>231</v>
      </c>
    </row>
    <row r="15" spans="1:8" s="16" customFormat="1" ht="15.75">
      <c r="A15" s="133" t="s">
        <v>268</v>
      </c>
      <c r="B15" s="22" t="s">
        <v>388</v>
      </c>
      <c r="C15" s="12"/>
      <c r="D15" s="57"/>
      <c r="E15" s="15"/>
      <c r="F15" s="7"/>
      <c r="G15" s="7">
        <v>12838000</v>
      </c>
      <c r="H15" s="38" t="s">
        <v>5</v>
      </c>
    </row>
    <row r="16" spans="1:8" s="16" customFormat="1" ht="15.75">
      <c r="A16" s="133" t="s">
        <v>286</v>
      </c>
      <c r="B16" s="22" t="s">
        <v>378</v>
      </c>
      <c r="C16" s="12"/>
      <c r="D16" s="57"/>
      <c r="E16" s="15"/>
      <c r="F16" s="7">
        <v>15499000</v>
      </c>
      <c r="G16" s="7"/>
      <c r="H16" s="38" t="s">
        <v>234</v>
      </c>
    </row>
    <row r="17" spans="1:8" s="16" customFormat="1" ht="36.75">
      <c r="A17" s="133" t="s">
        <v>286</v>
      </c>
      <c r="B17" s="17" t="s">
        <v>378</v>
      </c>
      <c r="C17" s="12"/>
      <c r="D17" s="57"/>
      <c r="E17" s="15"/>
      <c r="F17" s="7">
        <v>13940000</v>
      </c>
      <c r="G17" s="7"/>
      <c r="H17" s="38" t="s">
        <v>237</v>
      </c>
    </row>
    <row r="18" spans="1:8" s="16" customFormat="1" ht="15.75">
      <c r="A18" s="133" t="s">
        <v>286</v>
      </c>
      <c r="B18" s="22" t="s">
        <v>390</v>
      </c>
      <c r="C18" s="12"/>
      <c r="D18" s="57"/>
      <c r="E18" s="15"/>
      <c r="F18" s="7"/>
      <c r="G18" s="7">
        <v>74107000</v>
      </c>
      <c r="H18" s="38" t="s">
        <v>232</v>
      </c>
    </row>
    <row r="19" spans="1:8" s="16" customFormat="1" ht="15.75">
      <c r="A19" s="133" t="s">
        <v>286</v>
      </c>
      <c r="B19" s="22" t="s">
        <v>390</v>
      </c>
      <c r="C19" s="12"/>
      <c r="D19" s="57"/>
      <c r="E19" s="15"/>
      <c r="F19" s="7"/>
      <c r="G19" s="7">
        <v>18527000</v>
      </c>
      <c r="H19" s="38" t="s">
        <v>233</v>
      </c>
    </row>
    <row r="20" spans="1:8" s="16" customFormat="1" ht="24.75">
      <c r="A20" s="133" t="s">
        <v>291</v>
      </c>
      <c r="B20" s="17" t="s">
        <v>378</v>
      </c>
      <c r="C20" s="12"/>
      <c r="D20" s="57"/>
      <c r="E20" s="15"/>
      <c r="F20" s="7">
        <v>26000000</v>
      </c>
      <c r="G20" s="7"/>
      <c r="H20" s="38" t="s">
        <v>235</v>
      </c>
    </row>
    <row r="21" spans="1:8" s="16" customFormat="1" ht="36.75">
      <c r="A21" s="133" t="s">
        <v>291</v>
      </c>
      <c r="B21" s="17" t="s">
        <v>378</v>
      </c>
      <c r="C21" s="12"/>
      <c r="D21" s="15"/>
      <c r="E21" s="15"/>
      <c r="F21" s="7">
        <v>30000000</v>
      </c>
      <c r="G21" s="7"/>
      <c r="H21" s="38" t="s">
        <v>238</v>
      </c>
    </row>
    <row r="22" spans="1:8" s="16" customFormat="1" ht="24.75">
      <c r="A22" s="133" t="s">
        <v>291</v>
      </c>
      <c r="B22" s="17" t="s">
        <v>390</v>
      </c>
      <c r="C22" s="12"/>
      <c r="D22" s="57"/>
      <c r="E22" s="15"/>
      <c r="F22" s="7"/>
      <c r="G22" s="7">
        <v>86400000</v>
      </c>
      <c r="H22" s="38" t="s">
        <v>235</v>
      </c>
    </row>
    <row r="23" spans="1:8" s="16" customFormat="1" ht="26.25">
      <c r="A23" s="133" t="s">
        <v>291</v>
      </c>
      <c r="B23" s="17" t="s">
        <v>390</v>
      </c>
      <c r="C23" s="12"/>
      <c r="D23" s="15"/>
      <c r="E23" s="15"/>
      <c r="F23" s="7"/>
      <c r="G23" s="7">
        <v>21600000</v>
      </c>
      <c r="H23" s="37" t="s">
        <v>236</v>
      </c>
    </row>
    <row r="24" spans="1:8" s="16" customFormat="1" ht="15.75">
      <c r="A24" s="133" t="s">
        <v>239</v>
      </c>
      <c r="B24" s="17" t="s">
        <v>388</v>
      </c>
      <c r="C24" s="12" t="s">
        <v>240</v>
      </c>
      <c r="D24" s="15"/>
      <c r="E24" s="15"/>
      <c r="F24" s="7">
        <v>4000</v>
      </c>
      <c r="G24" s="7"/>
      <c r="H24" s="37" t="s">
        <v>5</v>
      </c>
    </row>
    <row r="25" spans="1:8" s="16" customFormat="1" ht="15.75">
      <c r="A25" s="133" t="s">
        <v>85</v>
      </c>
      <c r="B25" s="17" t="s">
        <v>388</v>
      </c>
      <c r="C25" s="12" t="s">
        <v>227</v>
      </c>
      <c r="D25" s="32"/>
      <c r="E25" s="15"/>
      <c r="F25" s="7">
        <v>2148000</v>
      </c>
      <c r="G25" s="7"/>
      <c r="H25" s="38" t="s">
        <v>5</v>
      </c>
    </row>
    <row r="26" spans="1:8" s="16" customFormat="1" ht="30">
      <c r="A26" s="133" t="s">
        <v>110</v>
      </c>
      <c r="B26" s="17" t="s">
        <v>322</v>
      </c>
      <c r="C26" s="17" t="s">
        <v>391</v>
      </c>
      <c r="D26" s="32">
        <v>8821171</v>
      </c>
      <c r="E26" s="15"/>
      <c r="F26" s="7">
        <v>371000</v>
      </c>
      <c r="G26" s="7"/>
      <c r="H26" s="38" t="s">
        <v>228</v>
      </c>
    </row>
    <row r="27" spans="1:8" s="2" customFormat="1" ht="15.75">
      <c r="A27" s="135"/>
      <c r="B27" s="14" t="s">
        <v>243</v>
      </c>
      <c r="C27" s="13"/>
      <c r="D27" s="8"/>
      <c r="E27" s="8"/>
      <c r="F27" s="9">
        <f>F13+F15+F24+F25</f>
        <v>2152000</v>
      </c>
      <c r="G27" s="9">
        <f>G13+G15+G24+G25</f>
        <v>13246000</v>
      </c>
      <c r="H27" s="140"/>
    </row>
    <row r="28" spans="1:8" s="2" customFormat="1" ht="15.75">
      <c r="A28" s="135"/>
      <c r="B28" s="14" t="s">
        <v>242</v>
      </c>
      <c r="C28" s="13"/>
      <c r="D28" s="8"/>
      <c r="E28" s="8"/>
      <c r="F28" s="9">
        <f>F12+F16+F17+F20+F21</f>
        <v>85674000</v>
      </c>
      <c r="G28" s="9">
        <f>G12+G16+G17+G20+G21</f>
        <v>0</v>
      </c>
      <c r="H28" s="138"/>
    </row>
    <row r="29" spans="1:8" s="2" customFormat="1" ht="15.75">
      <c r="A29" s="135"/>
      <c r="B29" s="14" t="s">
        <v>14</v>
      </c>
      <c r="C29" s="13"/>
      <c r="D29" s="8"/>
      <c r="E29" s="8"/>
      <c r="F29" s="9">
        <f>F18+F19+F22+F23</f>
        <v>0</v>
      </c>
      <c r="G29" s="9">
        <f>G18+G19+G22+G23</f>
        <v>200634000</v>
      </c>
      <c r="H29" s="140"/>
    </row>
    <row r="30" spans="1:8" s="2" customFormat="1" ht="29.25">
      <c r="A30" s="135"/>
      <c r="B30" s="14" t="s">
        <v>0</v>
      </c>
      <c r="C30" s="13"/>
      <c r="D30" s="35"/>
      <c r="E30" s="8"/>
      <c r="F30" s="9">
        <f>F10+F11</f>
        <v>2000000</v>
      </c>
      <c r="G30" s="9">
        <f>G10+G11</f>
        <v>0</v>
      </c>
      <c r="H30" s="138"/>
    </row>
    <row r="31" spans="1:8" s="2" customFormat="1" ht="29.25">
      <c r="A31" s="135"/>
      <c r="B31" s="14" t="s">
        <v>241</v>
      </c>
      <c r="C31" s="13"/>
      <c r="D31" s="8"/>
      <c r="E31" s="8"/>
      <c r="F31" s="9">
        <f>F14+F26</f>
        <v>371000</v>
      </c>
      <c r="G31" s="9">
        <f>G14+G26</f>
        <v>45000</v>
      </c>
      <c r="H31" s="140"/>
    </row>
    <row r="32" spans="1:8" s="18" customFormat="1" ht="15">
      <c r="A32" s="139"/>
      <c r="B32" s="13" t="s">
        <v>377</v>
      </c>
      <c r="C32" s="13"/>
      <c r="D32" s="12"/>
      <c r="E32" s="13"/>
      <c r="F32" s="9">
        <f>SUM(F27:F31)</f>
        <v>90197000</v>
      </c>
      <c r="G32" s="9">
        <f>SUM(G27:G31)</f>
        <v>213925000</v>
      </c>
      <c r="H32" s="20"/>
    </row>
    <row r="33" spans="1:8" s="18" customFormat="1" ht="15">
      <c r="A33" s="139"/>
      <c r="B33" s="13" t="s">
        <v>384</v>
      </c>
      <c r="C33" s="13"/>
      <c r="D33" s="12"/>
      <c r="E33" s="13"/>
      <c r="F33" s="209">
        <f>F32-G32</f>
        <v>-123728000</v>
      </c>
      <c r="G33" s="209"/>
      <c r="H33" s="20"/>
    </row>
    <row r="34" spans="6:7" s="18" customFormat="1" ht="15">
      <c r="F34" s="19"/>
      <c r="G34" s="19"/>
    </row>
    <row r="35" spans="6:7" s="18" customFormat="1" ht="15">
      <c r="F35" s="19"/>
      <c r="G35" s="19"/>
    </row>
    <row r="36" spans="6:7" s="18" customFormat="1" ht="15">
      <c r="F36" s="19"/>
      <c r="G36" s="19"/>
    </row>
    <row r="37" spans="6:7" s="18" customFormat="1" ht="15">
      <c r="F37" s="19"/>
      <c r="G37" s="19"/>
    </row>
    <row r="38" spans="6:7" s="18" customFormat="1" ht="15">
      <c r="F38" s="19"/>
      <c r="G38" s="19"/>
    </row>
    <row r="39" spans="6:7" s="18" customFormat="1" ht="15">
      <c r="F39" s="19"/>
      <c r="G39" s="19"/>
    </row>
    <row r="40" spans="6:7" s="18" customFormat="1" ht="15">
      <c r="F40" s="19"/>
      <c r="G40" s="19"/>
    </row>
    <row r="41" spans="6:7" s="18" customFormat="1" ht="15">
      <c r="F41" s="19"/>
      <c r="G41" s="19"/>
    </row>
    <row r="42" spans="6:7" s="18" customFormat="1" ht="15">
      <c r="F42" s="19"/>
      <c r="G42" s="19"/>
    </row>
    <row r="43" spans="6:7" s="18" customFormat="1" ht="15">
      <c r="F43" s="19"/>
      <c r="G43" s="19"/>
    </row>
    <row r="44" spans="6:7" s="18" customFormat="1" ht="15">
      <c r="F44" s="19"/>
      <c r="G44" s="19"/>
    </row>
    <row r="45" spans="6:7" s="18" customFormat="1" ht="15">
      <c r="F45" s="19"/>
      <c r="G45" s="19"/>
    </row>
    <row r="46" spans="6:7" s="18" customFormat="1" ht="15">
      <c r="F46" s="19"/>
      <c r="G46" s="19"/>
    </row>
    <row r="47" spans="6:7" s="18" customFormat="1" ht="15">
      <c r="F47" s="19"/>
      <c r="G47" s="19"/>
    </row>
    <row r="48" spans="6:7" s="18" customFormat="1" ht="15">
      <c r="F48" s="19"/>
      <c r="G48" s="19"/>
    </row>
    <row r="49" spans="6:7" s="18" customFormat="1" ht="15">
      <c r="F49" s="19"/>
      <c r="G49" s="19"/>
    </row>
    <row r="50" spans="6:7" s="18" customFormat="1" ht="15">
      <c r="F50" s="19"/>
      <c r="G50" s="19"/>
    </row>
    <row r="51" spans="6:7" s="18" customFormat="1" ht="15">
      <c r="F51" s="19"/>
      <c r="G51" s="19"/>
    </row>
    <row r="52" spans="6:7" s="18" customFormat="1" ht="15">
      <c r="F52" s="19"/>
      <c r="G52" s="19"/>
    </row>
    <row r="53" spans="6:7" s="18" customFormat="1" ht="15">
      <c r="F53" s="19"/>
      <c r="G53" s="19"/>
    </row>
    <row r="54" spans="6:7" s="18" customFormat="1" ht="15">
      <c r="F54" s="19"/>
      <c r="G54" s="19"/>
    </row>
    <row r="55" spans="6:7" s="18" customFormat="1" ht="15">
      <c r="F55" s="19"/>
      <c r="G55" s="19"/>
    </row>
    <row r="56" spans="6:7" s="18" customFormat="1" ht="15">
      <c r="F56" s="19"/>
      <c r="G56" s="19"/>
    </row>
    <row r="57" spans="6:7" s="18" customFormat="1" ht="15">
      <c r="F57" s="19"/>
      <c r="G57" s="19"/>
    </row>
    <row r="58" spans="6:7" s="18" customFormat="1" ht="15">
      <c r="F58" s="19"/>
      <c r="G58" s="19"/>
    </row>
    <row r="59" spans="6:7" s="18" customFormat="1" ht="15">
      <c r="F59" s="19"/>
      <c r="G59" s="19"/>
    </row>
    <row r="60" spans="6:7" s="18" customFormat="1" ht="15">
      <c r="F60" s="19"/>
      <c r="G60" s="19"/>
    </row>
    <row r="61" spans="6:7" s="18" customFormat="1" ht="15">
      <c r="F61" s="19"/>
      <c r="G61" s="19"/>
    </row>
    <row r="62" spans="6:7" s="18" customFormat="1" ht="15">
      <c r="F62" s="19"/>
      <c r="G62" s="19"/>
    </row>
    <row r="63" spans="6:7" s="18" customFormat="1" ht="15">
      <c r="F63" s="19"/>
      <c r="G63" s="19"/>
    </row>
    <row r="64" s="18" customFormat="1" ht="15">
      <c r="G64" s="19"/>
    </row>
    <row r="65" s="18" customFormat="1" ht="15">
      <c r="G65" s="19"/>
    </row>
    <row r="66" s="18" customFormat="1" ht="15">
      <c r="G66" s="19"/>
    </row>
    <row r="67" s="18" customFormat="1" ht="15">
      <c r="G67" s="19"/>
    </row>
    <row r="68" s="18" customFormat="1" ht="15">
      <c r="G68" s="19"/>
    </row>
    <row r="69" s="18" customFormat="1" ht="15">
      <c r="G69" s="19"/>
    </row>
    <row r="70" s="18" customFormat="1" ht="15">
      <c r="G70" s="19"/>
    </row>
    <row r="71" s="18" customFormat="1" ht="15">
      <c r="G71" s="19"/>
    </row>
    <row r="72" s="18" customFormat="1" ht="15">
      <c r="G72" s="19"/>
    </row>
    <row r="73" s="18" customFormat="1" ht="15">
      <c r="G73" s="19"/>
    </row>
    <row r="74" s="18" customFormat="1" ht="15">
      <c r="G74" s="19"/>
    </row>
    <row r="75" s="18" customFormat="1" ht="15">
      <c r="G75" s="19"/>
    </row>
    <row r="76" s="18" customFormat="1" ht="15">
      <c r="G76" s="19"/>
    </row>
    <row r="77" s="18" customFormat="1" ht="15">
      <c r="G77" s="19"/>
    </row>
    <row r="78" s="18" customFormat="1" ht="15">
      <c r="G78" s="19"/>
    </row>
    <row r="79" s="18" customFormat="1" ht="15">
      <c r="G79" s="19"/>
    </row>
    <row r="80" s="18" customFormat="1" ht="15">
      <c r="G80" s="19"/>
    </row>
    <row r="81" s="18" customFormat="1" ht="15">
      <c r="G81" s="19"/>
    </row>
    <row r="82" s="18" customFormat="1" ht="15">
      <c r="G82" s="19"/>
    </row>
    <row r="83" s="18" customFormat="1" ht="15">
      <c r="G83" s="19"/>
    </row>
    <row r="84" s="18" customFormat="1" ht="15">
      <c r="G84" s="19"/>
    </row>
    <row r="85" s="18" customFormat="1" ht="15">
      <c r="G85" s="19"/>
    </row>
    <row r="86" s="18" customFormat="1" ht="15">
      <c r="G86" s="19"/>
    </row>
    <row r="87" s="18" customFormat="1" ht="15">
      <c r="G87" s="19"/>
    </row>
    <row r="88" s="18" customFormat="1" ht="15">
      <c r="G88" s="19"/>
    </row>
    <row r="89" s="18" customFormat="1" ht="15">
      <c r="G89" s="19"/>
    </row>
    <row r="90" s="18" customFormat="1" ht="15">
      <c r="G90" s="19"/>
    </row>
    <row r="91" s="18" customFormat="1" ht="15">
      <c r="G91" s="19"/>
    </row>
    <row r="92" s="18" customFormat="1" ht="15">
      <c r="G92" s="19"/>
    </row>
    <row r="93" s="18" customFormat="1" ht="15">
      <c r="G93" s="19"/>
    </row>
    <row r="94" s="18" customFormat="1" ht="15">
      <c r="G94" s="19"/>
    </row>
    <row r="95" s="18" customFormat="1" ht="15">
      <c r="G95" s="19"/>
    </row>
    <row r="96" s="18" customFormat="1" ht="15">
      <c r="G96" s="19"/>
    </row>
    <row r="97" s="18" customFormat="1" ht="15">
      <c r="G97" s="19"/>
    </row>
    <row r="98" s="18" customFormat="1" ht="15">
      <c r="G98" s="19"/>
    </row>
    <row r="99" s="18" customFormat="1" ht="15">
      <c r="G99" s="19"/>
    </row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</sheetData>
  <mergeCells count="8">
    <mergeCell ref="A4:H4"/>
    <mergeCell ref="F8:G8"/>
    <mergeCell ref="F33:G33"/>
    <mergeCell ref="A1:B1"/>
    <mergeCell ref="F1:H1"/>
    <mergeCell ref="A2:B2"/>
    <mergeCell ref="A3:H3"/>
    <mergeCell ref="A6:E6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39"/>
  </sheetPr>
  <dimension ref="A1:H91"/>
  <sheetViews>
    <sheetView workbookViewId="0" topLeftCell="A4">
      <selection activeCell="A5" sqref="A5"/>
    </sheetView>
  </sheetViews>
  <sheetFormatPr defaultColWidth="9.00390625" defaultRowHeight="15.75"/>
  <cols>
    <col min="1" max="1" width="9.375" style="0" bestFit="1" customWidth="1"/>
    <col min="2" max="2" width="29.00390625" style="0" customWidth="1"/>
    <col min="3" max="3" width="19.875" style="0" customWidth="1"/>
    <col min="4" max="4" width="8.625" style="0" customWidth="1"/>
    <col min="5" max="5" width="8.00390625" style="0" customWidth="1"/>
    <col min="6" max="7" width="11.00390625" style="0" bestFit="1" customWidth="1"/>
    <col min="8" max="8" width="28.375" style="0" customWidth="1"/>
  </cols>
  <sheetData>
    <row r="1" spans="1:8" ht="15.75">
      <c r="A1" s="206" t="s">
        <v>364</v>
      </c>
      <c r="B1" s="206"/>
      <c r="F1" s="210" t="s">
        <v>6</v>
      </c>
      <c r="G1" s="210"/>
      <c r="H1" s="210"/>
    </row>
    <row r="2" spans="1:2" ht="15.75">
      <c r="A2" s="211" t="s">
        <v>365</v>
      </c>
      <c r="B2" s="211"/>
    </row>
    <row r="3" spans="1:8" ht="15.75">
      <c r="A3" s="206" t="s">
        <v>376</v>
      </c>
      <c r="B3" s="206"/>
      <c r="C3" s="206"/>
      <c r="D3" s="206"/>
      <c r="E3" s="206"/>
      <c r="F3" s="206"/>
      <c r="G3" s="206"/>
      <c r="H3" s="206"/>
    </row>
    <row r="4" spans="1:8" ht="15.75">
      <c r="A4" s="206" t="s">
        <v>381</v>
      </c>
      <c r="B4" s="206"/>
      <c r="C4" s="206"/>
      <c r="D4" s="206"/>
      <c r="E4" s="206"/>
      <c r="F4" s="206"/>
      <c r="G4" s="206"/>
      <c r="H4" s="20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208" t="s">
        <v>136</v>
      </c>
      <c r="B6" s="208"/>
      <c r="C6" s="208"/>
      <c r="D6" s="208"/>
      <c r="E6" s="208"/>
      <c r="F6" s="3"/>
      <c r="G6" s="3"/>
      <c r="H6" s="3"/>
    </row>
    <row r="7" ht="15.75" customHeight="1"/>
    <row r="8" spans="1:8" ht="15.75">
      <c r="A8" s="3" t="s">
        <v>137</v>
      </c>
      <c r="B8" s="3" t="s">
        <v>368</v>
      </c>
      <c r="C8" s="3" t="s">
        <v>369</v>
      </c>
      <c r="D8" s="25" t="s">
        <v>370</v>
      </c>
      <c r="E8" s="5" t="s">
        <v>7</v>
      </c>
      <c r="F8" s="206" t="s">
        <v>372</v>
      </c>
      <c r="G8" s="206"/>
      <c r="H8" s="3" t="s">
        <v>375</v>
      </c>
    </row>
    <row r="9" spans="1:8" ht="13.5" customHeight="1">
      <c r="A9" s="2"/>
      <c r="B9" s="16"/>
      <c r="C9" s="16"/>
      <c r="D9" s="16"/>
      <c r="E9" s="16"/>
      <c r="F9" s="4" t="s">
        <v>373</v>
      </c>
      <c r="G9" s="4" t="s">
        <v>374</v>
      </c>
      <c r="H9" s="16"/>
    </row>
    <row r="10" spans="1:8" s="39" customFormat="1" ht="30" customHeight="1">
      <c r="A10" s="189" t="s">
        <v>66</v>
      </c>
      <c r="B10" s="32" t="s">
        <v>210</v>
      </c>
      <c r="C10" s="32" t="s">
        <v>213</v>
      </c>
      <c r="D10" s="75"/>
      <c r="E10" s="75"/>
      <c r="F10" s="151"/>
      <c r="G10" s="151">
        <v>320000</v>
      </c>
      <c r="H10" s="34" t="s">
        <v>214</v>
      </c>
    </row>
    <row r="11" spans="1:8" s="39" customFormat="1" ht="30" customHeight="1">
      <c r="A11" s="189" t="s">
        <v>66</v>
      </c>
      <c r="B11" s="32" t="s">
        <v>210</v>
      </c>
      <c r="C11" s="32" t="s">
        <v>213</v>
      </c>
      <c r="D11" s="75"/>
      <c r="E11" s="75"/>
      <c r="F11" s="151"/>
      <c r="G11" s="151">
        <v>80000</v>
      </c>
      <c r="H11" s="34" t="s">
        <v>215</v>
      </c>
    </row>
    <row r="12" spans="1:8" s="152" customFormat="1" ht="30" customHeight="1">
      <c r="A12" s="189" t="s">
        <v>66</v>
      </c>
      <c r="B12" s="32" t="s">
        <v>211</v>
      </c>
      <c r="C12" s="32" t="s">
        <v>213</v>
      </c>
      <c r="D12" s="75"/>
      <c r="E12" s="75"/>
      <c r="F12" s="151"/>
      <c r="G12" s="151">
        <v>1680000</v>
      </c>
      <c r="H12" s="34" t="s">
        <v>216</v>
      </c>
    </row>
    <row r="13" spans="1:8" s="152" customFormat="1" ht="30" customHeight="1">
      <c r="A13" s="189" t="s">
        <v>66</v>
      </c>
      <c r="B13" s="32" t="s">
        <v>211</v>
      </c>
      <c r="C13" s="32" t="s">
        <v>213</v>
      </c>
      <c r="D13" s="75"/>
      <c r="E13" s="75"/>
      <c r="F13" s="151"/>
      <c r="G13" s="151">
        <v>420000</v>
      </c>
      <c r="H13" s="34" t="s">
        <v>217</v>
      </c>
    </row>
    <row r="14" spans="1:8" s="152" customFormat="1" ht="30" customHeight="1">
      <c r="A14" s="189" t="s">
        <v>66</v>
      </c>
      <c r="B14" s="32" t="s">
        <v>212</v>
      </c>
      <c r="C14" s="32" t="s">
        <v>213</v>
      </c>
      <c r="D14" s="75"/>
      <c r="E14" s="75"/>
      <c r="F14" s="151">
        <v>2000000</v>
      </c>
      <c r="G14" s="151"/>
      <c r="H14" s="34" t="s">
        <v>394</v>
      </c>
    </row>
    <row r="15" spans="1:8" s="152" customFormat="1" ht="30" customHeight="1">
      <c r="A15" s="189" t="s">
        <v>66</v>
      </c>
      <c r="B15" s="32" t="s">
        <v>212</v>
      </c>
      <c r="C15" s="32" t="s">
        <v>213</v>
      </c>
      <c r="D15" s="75"/>
      <c r="E15" s="75"/>
      <c r="F15" s="151">
        <v>500000</v>
      </c>
      <c r="G15" s="151"/>
      <c r="H15" s="34" t="s">
        <v>395</v>
      </c>
    </row>
    <row r="16" spans="1:8" s="39" customFormat="1" ht="30" customHeight="1">
      <c r="A16" s="189" t="s">
        <v>98</v>
      </c>
      <c r="B16" s="32" t="s">
        <v>390</v>
      </c>
      <c r="C16" s="32" t="s">
        <v>396</v>
      </c>
      <c r="D16" s="75"/>
      <c r="E16" s="75"/>
      <c r="F16" s="151"/>
      <c r="G16" s="151">
        <v>620000</v>
      </c>
      <c r="H16" s="34" t="s">
        <v>218</v>
      </c>
    </row>
    <row r="17" spans="1:8" s="39" customFormat="1" ht="30" customHeight="1">
      <c r="A17" s="189" t="s">
        <v>98</v>
      </c>
      <c r="B17" s="32" t="s">
        <v>390</v>
      </c>
      <c r="C17" s="32" t="s">
        <v>396</v>
      </c>
      <c r="D17" s="75"/>
      <c r="E17" s="75"/>
      <c r="F17" s="151"/>
      <c r="G17" s="151">
        <v>155000</v>
      </c>
      <c r="H17" s="34" t="s">
        <v>219</v>
      </c>
    </row>
    <row r="18" spans="1:8" s="39" customFormat="1" ht="30" customHeight="1">
      <c r="A18" s="189" t="s">
        <v>98</v>
      </c>
      <c r="B18" s="32" t="s">
        <v>390</v>
      </c>
      <c r="C18" s="32" t="s">
        <v>396</v>
      </c>
      <c r="D18" s="75">
        <v>422100</v>
      </c>
      <c r="E18" s="75">
        <v>1254</v>
      </c>
      <c r="F18" s="151">
        <v>284000</v>
      </c>
      <c r="G18" s="151"/>
      <c r="H18" s="34" t="s">
        <v>220</v>
      </c>
    </row>
    <row r="19" spans="1:8" s="39" customFormat="1" ht="30" customHeight="1">
      <c r="A19" s="189" t="s">
        <v>98</v>
      </c>
      <c r="B19" s="32" t="s">
        <v>390</v>
      </c>
      <c r="C19" s="32" t="s">
        <v>396</v>
      </c>
      <c r="D19" s="75">
        <v>422100</v>
      </c>
      <c r="E19" s="75">
        <v>182111</v>
      </c>
      <c r="F19" s="151">
        <v>71000</v>
      </c>
      <c r="G19" s="151"/>
      <c r="H19" s="34" t="s">
        <v>221</v>
      </c>
    </row>
    <row r="20" spans="1:8" s="39" customFormat="1" ht="30" customHeight="1">
      <c r="A20" s="189" t="s">
        <v>98</v>
      </c>
      <c r="B20" s="32" t="s">
        <v>390</v>
      </c>
      <c r="C20" s="32" t="s">
        <v>396</v>
      </c>
      <c r="D20" s="75">
        <v>422200</v>
      </c>
      <c r="E20" s="75">
        <v>13152</v>
      </c>
      <c r="F20" s="151">
        <v>336000</v>
      </c>
      <c r="G20" s="151"/>
      <c r="H20" s="34" t="s">
        <v>222</v>
      </c>
    </row>
    <row r="21" spans="1:8" s="39" customFormat="1" ht="30" customHeight="1">
      <c r="A21" s="189" t="s">
        <v>98</v>
      </c>
      <c r="B21" s="32" t="s">
        <v>390</v>
      </c>
      <c r="C21" s="32" t="s">
        <v>396</v>
      </c>
      <c r="D21" s="75">
        <v>422200</v>
      </c>
      <c r="E21" s="75">
        <v>182111</v>
      </c>
      <c r="F21" s="151">
        <v>84000</v>
      </c>
      <c r="G21" s="151"/>
      <c r="H21" s="34" t="s">
        <v>223</v>
      </c>
    </row>
    <row r="22" spans="1:8" s="39" customFormat="1" ht="30" customHeight="1">
      <c r="A22" s="190"/>
      <c r="B22" s="35" t="s">
        <v>14</v>
      </c>
      <c r="C22" s="35"/>
      <c r="D22" s="145"/>
      <c r="E22" s="145"/>
      <c r="F22" s="191">
        <f>SUM(F10:F21)</f>
        <v>3275000</v>
      </c>
      <c r="G22" s="191">
        <f>SUM(G10:G21)</f>
        <v>3275000</v>
      </c>
      <c r="H22" s="136"/>
    </row>
    <row r="23" spans="1:8" s="152" customFormat="1" ht="30" customHeight="1">
      <c r="A23" s="189" t="s">
        <v>138</v>
      </c>
      <c r="B23" s="32" t="s">
        <v>387</v>
      </c>
      <c r="C23" s="32" t="s">
        <v>148</v>
      </c>
      <c r="D23" s="148"/>
      <c r="E23" s="75"/>
      <c r="F23" s="151"/>
      <c r="G23" s="151">
        <v>200000</v>
      </c>
      <c r="H23" s="37" t="s">
        <v>206</v>
      </c>
    </row>
    <row r="24" spans="1:8" s="152" customFormat="1" ht="30" customHeight="1">
      <c r="A24" s="189" t="s">
        <v>138</v>
      </c>
      <c r="B24" s="32" t="s">
        <v>387</v>
      </c>
      <c r="C24" s="32" t="s">
        <v>148</v>
      </c>
      <c r="D24" s="148"/>
      <c r="E24" s="75"/>
      <c r="F24" s="151">
        <v>200000</v>
      </c>
      <c r="G24" s="151"/>
      <c r="H24" s="37" t="s">
        <v>224</v>
      </c>
    </row>
    <row r="25" spans="1:8" s="39" customFormat="1" ht="30" customHeight="1">
      <c r="A25" s="190"/>
      <c r="B25" s="35" t="s">
        <v>0</v>
      </c>
      <c r="C25" s="35"/>
      <c r="D25" s="146"/>
      <c r="E25" s="145"/>
      <c r="F25" s="191">
        <f>SUM(F23:F24)</f>
        <v>200000</v>
      </c>
      <c r="G25" s="191">
        <f>SUM(G23:G24)</f>
        <v>200000</v>
      </c>
      <c r="H25" s="140"/>
    </row>
    <row r="26" spans="1:8" s="16" customFormat="1" ht="18.75" customHeight="1">
      <c r="A26" s="125"/>
      <c r="B26" s="23" t="s">
        <v>10</v>
      </c>
      <c r="C26" s="12"/>
      <c r="D26" s="15"/>
      <c r="E26" s="15"/>
      <c r="F26" s="9">
        <f>F22+F25</f>
        <v>3475000</v>
      </c>
      <c r="G26" s="9">
        <f>G22+G25</f>
        <v>3475000</v>
      </c>
      <c r="H26" s="37"/>
    </row>
    <row r="27" spans="1:8" s="27" customFormat="1" ht="18" customHeight="1">
      <c r="A27" s="132"/>
      <c r="B27" s="13" t="s">
        <v>383</v>
      </c>
      <c r="C27" s="13"/>
      <c r="D27" s="13"/>
      <c r="E27" s="13"/>
      <c r="F27" s="209">
        <f>F26-G26</f>
        <v>0</v>
      </c>
      <c r="G27" s="209"/>
      <c r="H27" s="29"/>
    </row>
    <row r="28" spans="5:7" s="27" customFormat="1" ht="15">
      <c r="E28" s="26"/>
      <c r="F28" s="26"/>
      <c r="G28" s="26"/>
    </row>
    <row r="29" spans="6:7" s="27" customFormat="1" ht="15">
      <c r="F29" s="26"/>
      <c r="G29" s="26"/>
    </row>
    <row r="30" spans="6:7" s="18" customFormat="1" ht="15">
      <c r="F30" s="19"/>
      <c r="G30" s="19"/>
    </row>
    <row r="31" spans="6:7" s="18" customFormat="1" ht="15">
      <c r="F31" s="19"/>
      <c r="G31" s="19"/>
    </row>
    <row r="32" spans="6:7" s="18" customFormat="1" ht="15">
      <c r="F32" s="19"/>
      <c r="G32" s="19"/>
    </row>
    <row r="33" spans="6:7" s="18" customFormat="1" ht="15">
      <c r="F33" s="19"/>
      <c r="G33" s="19"/>
    </row>
    <row r="34" spans="6:7" s="18" customFormat="1" ht="15">
      <c r="F34" s="19"/>
      <c r="G34" s="19"/>
    </row>
    <row r="35" spans="6:7" s="18" customFormat="1" ht="15">
      <c r="F35" s="19"/>
      <c r="G35" s="19"/>
    </row>
    <row r="36" spans="6:7" s="18" customFormat="1" ht="15">
      <c r="F36" s="19"/>
      <c r="G36" s="19"/>
    </row>
    <row r="37" spans="6:7" s="18" customFormat="1" ht="15">
      <c r="F37" s="19"/>
      <c r="G37" s="19"/>
    </row>
    <row r="38" spans="6:7" s="18" customFormat="1" ht="15">
      <c r="F38" s="19"/>
      <c r="G38" s="19"/>
    </row>
    <row r="39" spans="6:7" s="18" customFormat="1" ht="15">
      <c r="F39" s="19"/>
      <c r="G39" s="19"/>
    </row>
    <row r="40" spans="6:7" s="18" customFormat="1" ht="15">
      <c r="F40" s="19"/>
      <c r="G40" s="19"/>
    </row>
    <row r="41" spans="6:7" s="18" customFormat="1" ht="15">
      <c r="F41" s="19"/>
      <c r="G41" s="19"/>
    </row>
    <row r="42" spans="6:7" s="18" customFormat="1" ht="15">
      <c r="F42" s="19"/>
      <c r="G42" s="19"/>
    </row>
    <row r="43" spans="6:7" s="18" customFormat="1" ht="15">
      <c r="F43" s="19"/>
      <c r="G43" s="19"/>
    </row>
    <row r="44" spans="6:7" s="18" customFormat="1" ht="15">
      <c r="F44" s="19"/>
      <c r="G44" s="19"/>
    </row>
    <row r="45" spans="6:7" s="18" customFormat="1" ht="15">
      <c r="F45" s="19"/>
      <c r="G45" s="19"/>
    </row>
    <row r="46" spans="6:7" s="18" customFormat="1" ht="15">
      <c r="F46" s="19"/>
      <c r="G46" s="19"/>
    </row>
    <row r="47" spans="6:7" s="18" customFormat="1" ht="15">
      <c r="F47" s="19"/>
      <c r="G47" s="19"/>
    </row>
    <row r="48" spans="6:7" s="18" customFormat="1" ht="15">
      <c r="F48" s="19"/>
      <c r="G48" s="19"/>
    </row>
    <row r="49" spans="6:7" s="18" customFormat="1" ht="15">
      <c r="F49" s="19"/>
      <c r="G49" s="19"/>
    </row>
    <row r="50" spans="6:7" s="18" customFormat="1" ht="15">
      <c r="F50" s="19"/>
      <c r="G50" s="19"/>
    </row>
    <row r="51" spans="6:7" s="18" customFormat="1" ht="15">
      <c r="F51" s="19"/>
      <c r="G51" s="19"/>
    </row>
    <row r="52" spans="6:7" s="18" customFormat="1" ht="15">
      <c r="F52" s="19"/>
      <c r="G52" s="19"/>
    </row>
    <row r="53" spans="6:7" s="18" customFormat="1" ht="15">
      <c r="F53" s="19"/>
      <c r="G53" s="19"/>
    </row>
    <row r="54" spans="6:7" s="18" customFormat="1" ht="15">
      <c r="F54" s="19"/>
      <c r="G54" s="19"/>
    </row>
    <row r="55" spans="6:7" s="18" customFormat="1" ht="15">
      <c r="F55" s="19"/>
      <c r="G55" s="19"/>
    </row>
    <row r="56" s="18" customFormat="1" ht="15">
      <c r="G56" s="19"/>
    </row>
    <row r="57" s="18" customFormat="1" ht="15">
      <c r="G57" s="19"/>
    </row>
    <row r="58" s="18" customFormat="1" ht="15">
      <c r="G58" s="19"/>
    </row>
    <row r="59" s="18" customFormat="1" ht="15">
      <c r="G59" s="19"/>
    </row>
    <row r="60" s="18" customFormat="1" ht="15">
      <c r="G60" s="19"/>
    </row>
    <row r="61" s="18" customFormat="1" ht="15">
      <c r="G61" s="19"/>
    </row>
    <row r="62" s="18" customFormat="1" ht="15">
      <c r="G62" s="19"/>
    </row>
    <row r="63" s="18" customFormat="1" ht="15">
      <c r="G63" s="19"/>
    </row>
    <row r="64" s="18" customFormat="1" ht="15">
      <c r="G64" s="19"/>
    </row>
    <row r="65" s="18" customFormat="1" ht="15">
      <c r="G65" s="19"/>
    </row>
    <row r="66" s="18" customFormat="1" ht="15">
      <c r="G66" s="19"/>
    </row>
    <row r="67" s="18" customFormat="1" ht="15">
      <c r="G67" s="19"/>
    </row>
    <row r="68" s="18" customFormat="1" ht="15">
      <c r="G68" s="19"/>
    </row>
    <row r="69" s="18" customFormat="1" ht="15">
      <c r="G69" s="19"/>
    </row>
    <row r="70" s="18" customFormat="1" ht="15">
      <c r="G70" s="19"/>
    </row>
    <row r="71" s="18" customFormat="1" ht="15">
      <c r="G71" s="19"/>
    </row>
    <row r="72" s="18" customFormat="1" ht="15">
      <c r="G72" s="19"/>
    </row>
    <row r="73" s="18" customFormat="1" ht="15">
      <c r="G73" s="19"/>
    </row>
    <row r="74" s="18" customFormat="1" ht="15">
      <c r="G74" s="19"/>
    </row>
    <row r="75" s="18" customFormat="1" ht="15">
      <c r="G75" s="19"/>
    </row>
    <row r="76" s="18" customFormat="1" ht="15">
      <c r="G76" s="19"/>
    </row>
    <row r="77" s="18" customFormat="1" ht="15">
      <c r="G77" s="19"/>
    </row>
    <row r="78" s="18" customFormat="1" ht="15">
      <c r="G78" s="19"/>
    </row>
    <row r="79" s="18" customFormat="1" ht="15">
      <c r="G79" s="19"/>
    </row>
    <row r="80" s="18" customFormat="1" ht="15">
      <c r="G80" s="19"/>
    </row>
    <row r="81" s="18" customFormat="1" ht="15">
      <c r="G81" s="19"/>
    </row>
    <row r="82" s="18" customFormat="1" ht="15">
      <c r="G82" s="19"/>
    </row>
    <row r="83" s="18" customFormat="1" ht="15">
      <c r="G83" s="19"/>
    </row>
    <row r="84" s="18" customFormat="1" ht="15">
      <c r="G84" s="19"/>
    </row>
    <row r="85" s="18" customFormat="1" ht="15">
      <c r="G85" s="19"/>
    </row>
    <row r="86" s="18" customFormat="1" ht="15">
      <c r="G86" s="19"/>
    </row>
    <row r="87" s="18" customFormat="1" ht="15">
      <c r="G87" s="19"/>
    </row>
    <row r="88" s="18" customFormat="1" ht="15">
      <c r="G88" s="19"/>
    </row>
    <row r="89" s="18" customFormat="1" ht="15">
      <c r="G89" s="19"/>
    </row>
    <row r="90" s="18" customFormat="1" ht="15">
      <c r="G90" s="19"/>
    </row>
    <row r="91" s="18" customFormat="1" ht="15">
      <c r="G91" s="19"/>
    </row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</sheetData>
  <mergeCells count="8">
    <mergeCell ref="F27:G27"/>
    <mergeCell ref="A4:H4"/>
    <mergeCell ref="F8:G8"/>
    <mergeCell ref="A1:B1"/>
    <mergeCell ref="F1:H1"/>
    <mergeCell ref="A2:B2"/>
    <mergeCell ref="A3:H3"/>
    <mergeCell ref="A6:E6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H86"/>
  <sheetViews>
    <sheetView workbookViewId="0" topLeftCell="A1">
      <selection activeCell="A5" sqref="A5"/>
    </sheetView>
  </sheetViews>
  <sheetFormatPr defaultColWidth="9.00390625" defaultRowHeight="15.75"/>
  <cols>
    <col min="1" max="1" width="10.50390625" style="0" bestFit="1" customWidth="1"/>
    <col min="2" max="2" width="23.00390625" style="0" customWidth="1"/>
    <col min="3" max="3" width="25.125" style="0" customWidth="1"/>
    <col min="4" max="4" width="9.75390625" style="0" customWidth="1"/>
    <col min="5" max="5" width="8.25390625" style="0" customWidth="1"/>
    <col min="6" max="6" width="10.625" style="0" customWidth="1"/>
    <col min="7" max="7" width="10.875" style="0" customWidth="1"/>
    <col min="8" max="8" width="28.25390625" style="0" bestFit="1" customWidth="1"/>
  </cols>
  <sheetData>
    <row r="1" spans="1:8" ht="15.75">
      <c r="A1" s="206" t="s">
        <v>364</v>
      </c>
      <c r="B1" s="206"/>
      <c r="F1" s="210" t="s">
        <v>385</v>
      </c>
      <c r="G1" s="210"/>
      <c r="H1" s="210"/>
    </row>
    <row r="2" spans="1:2" ht="15.75">
      <c r="A2" s="211" t="s">
        <v>365</v>
      </c>
      <c r="B2" s="211"/>
    </row>
    <row r="3" spans="1:8" ht="15.75">
      <c r="A3" s="206" t="s">
        <v>378</v>
      </c>
      <c r="B3" s="206"/>
      <c r="C3" s="206"/>
      <c r="D3" s="206"/>
      <c r="E3" s="206"/>
      <c r="F3" s="206"/>
      <c r="G3" s="206"/>
      <c r="H3" s="206"/>
    </row>
    <row r="4" spans="1:8" ht="15.75">
      <c r="A4" s="206" t="s">
        <v>381</v>
      </c>
      <c r="B4" s="206"/>
      <c r="C4" s="206"/>
      <c r="D4" s="206"/>
      <c r="E4" s="206"/>
      <c r="F4" s="206"/>
      <c r="G4" s="206"/>
      <c r="H4" s="20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208" t="s">
        <v>136</v>
      </c>
      <c r="B6" s="208"/>
      <c r="C6" s="208"/>
      <c r="D6" s="208"/>
      <c r="E6" s="208"/>
      <c r="F6" s="3"/>
      <c r="G6" s="3"/>
      <c r="H6" s="3"/>
    </row>
    <row r="7" ht="15.75" customHeight="1"/>
    <row r="8" spans="1:8" ht="15.75">
      <c r="A8" s="3" t="s">
        <v>137</v>
      </c>
      <c r="B8" s="3" t="s">
        <v>368</v>
      </c>
      <c r="C8" s="3" t="s">
        <v>369</v>
      </c>
      <c r="D8" s="25" t="s">
        <v>370</v>
      </c>
      <c r="E8" s="5" t="s">
        <v>7</v>
      </c>
      <c r="F8" s="206" t="s">
        <v>372</v>
      </c>
      <c r="G8" s="206"/>
      <c r="H8" s="3" t="s">
        <v>375</v>
      </c>
    </row>
    <row r="9" spans="1:8" ht="13.5" customHeight="1">
      <c r="A9" s="2"/>
      <c r="B9" s="16"/>
      <c r="C9" s="16"/>
      <c r="D9" s="16"/>
      <c r="E9" s="16"/>
      <c r="F9" s="4" t="s">
        <v>373</v>
      </c>
      <c r="G9" s="4" t="s">
        <v>374</v>
      </c>
      <c r="H9" s="16"/>
    </row>
    <row r="10" spans="1:8" s="152" customFormat="1" ht="26.25" customHeight="1">
      <c r="A10" s="150" t="s">
        <v>73</v>
      </c>
      <c r="B10" s="32" t="s">
        <v>378</v>
      </c>
      <c r="C10" s="75" t="s">
        <v>180</v>
      </c>
      <c r="D10" s="75"/>
      <c r="E10" s="75"/>
      <c r="F10" s="151"/>
      <c r="G10" s="151">
        <v>160000</v>
      </c>
      <c r="H10" s="37" t="s">
        <v>312</v>
      </c>
    </row>
    <row r="11" spans="1:8" s="152" customFormat="1" ht="12.75">
      <c r="A11" s="150" t="s">
        <v>73</v>
      </c>
      <c r="B11" s="32" t="s">
        <v>387</v>
      </c>
      <c r="C11" s="75" t="s">
        <v>180</v>
      </c>
      <c r="D11" s="153"/>
      <c r="E11" s="153"/>
      <c r="F11" s="151">
        <v>160000</v>
      </c>
      <c r="G11" s="154"/>
      <c r="H11" s="155" t="s">
        <v>207</v>
      </c>
    </row>
    <row r="12" spans="1:8" s="152" customFormat="1" ht="12.75">
      <c r="A12" s="150" t="s">
        <v>297</v>
      </c>
      <c r="B12" s="32" t="s">
        <v>378</v>
      </c>
      <c r="C12" s="75"/>
      <c r="D12" s="75"/>
      <c r="E12" s="75"/>
      <c r="F12" s="151"/>
      <c r="G12" s="151">
        <v>74152000</v>
      </c>
      <c r="H12" s="155" t="s">
        <v>4</v>
      </c>
    </row>
    <row r="13" spans="1:8" s="152" customFormat="1" ht="25.5">
      <c r="A13" s="150" t="s">
        <v>297</v>
      </c>
      <c r="B13" s="32" t="s">
        <v>390</v>
      </c>
      <c r="C13" s="75"/>
      <c r="D13" s="75"/>
      <c r="E13" s="75"/>
      <c r="F13" s="151">
        <v>59322000</v>
      </c>
      <c r="G13" s="151"/>
      <c r="H13" s="46" t="s">
        <v>208</v>
      </c>
    </row>
    <row r="14" spans="1:8" s="152" customFormat="1" ht="29.25" customHeight="1">
      <c r="A14" s="150" t="s">
        <v>297</v>
      </c>
      <c r="B14" s="32" t="s">
        <v>390</v>
      </c>
      <c r="C14" s="75"/>
      <c r="D14" s="75"/>
      <c r="E14" s="75"/>
      <c r="F14" s="151">
        <v>14830000</v>
      </c>
      <c r="G14" s="151"/>
      <c r="H14" s="46" t="s">
        <v>209</v>
      </c>
    </row>
    <row r="15" spans="1:8" s="2" customFormat="1" ht="29.25" customHeight="1">
      <c r="A15" s="135"/>
      <c r="B15" s="23" t="s">
        <v>378</v>
      </c>
      <c r="C15" s="13"/>
      <c r="D15" s="8"/>
      <c r="E15" s="8"/>
      <c r="F15" s="9">
        <f>F10+F12</f>
        <v>0</v>
      </c>
      <c r="G15" s="9">
        <f>G10+G12</f>
        <v>74312000</v>
      </c>
      <c r="H15" s="149"/>
    </row>
    <row r="16" spans="1:8" s="2" customFormat="1" ht="29.25" customHeight="1">
      <c r="A16" s="135"/>
      <c r="B16" s="23" t="s">
        <v>387</v>
      </c>
      <c r="C16" s="13"/>
      <c r="D16" s="8"/>
      <c r="E16" s="8"/>
      <c r="F16" s="9">
        <f>F11</f>
        <v>160000</v>
      </c>
      <c r="G16" s="9"/>
      <c r="H16" s="149"/>
    </row>
    <row r="17" spans="1:8" s="2" customFormat="1" ht="29.25" customHeight="1">
      <c r="A17" s="135"/>
      <c r="B17" s="23" t="s">
        <v>390</v>
      </c>
      <c r="C17" s="13"/>
      <c r="D17" s="8"/>
      <c r="E17" s="8"/>
      <c r="F17" s="9">
        <f>F13+F14</f>
        <v>74152000</v>
      </c>
      <c r="G17" s="9">
        <f>G13+G14</f>
        <v>0</v>
      </c>
      <c r="H17" s="149"/>
    </row>
    <row r="18" spans="1:8" s="16" customFormat="1" ht="20.25" customHeight="1">
      <c r="A18" s="133"/>
      <c r="B18" s="14" t="s">
        <v>377</v>
      </c>
      <c r="C18" s="12"/>
      <c r="D18" s="15"/>
      <c r="E18" s="15"/>
      <c r="F18" s="9">
        <f>SUM(F15:F17)</f>
        <v>74312000</v>
      </c>
      <c r="G18" s="9">
        <f>SUM(G15:G17)</f>
        <v>74312000</v>
      </c>
      <c r="H18" s="11"/>
    </row>
    <row r="19" spans="1:8" s="18" customFormat="1" ht="18.75" customHeight="1">
      <c r="A19" s="133"/>
      <c r="B19" s="13" t="s">
        <v>383</v>
      </c>
      <c r="C19" s="13"/>
      <c r="D19" s="13"/>
      <c r="E19" s="13"/>
      <c r="F19" s="209">
        <f>F18-G18</f>
        <v>0</v>
      </c>
      <c r="G19" s="209"/>
      <c r="H19" s="20"/>
    </row>
    <row r="20" spans="6:7" s="18" customFormat="1" ht="15">
      <c r="F20" s="19"/>
      <c r="G20" s="19"/>
    </row>
    <row r="21" spans="6:7" s="18" customFormat="1" ht="15">
      <c r="F21" s="19"/>
      <c r="G21" s="19"/>
    </row>
    <row r="22" spans="6:7" s="18" customFormat="1" ht="15">
      <c r="F22" s="19"/>
      <c r="G22" s="19"/>
    </row>
    <row r="23" spans="5:7" s="18" customFormat="1" ht="15">
      <c r="E23" s="19"/>
      <c r="F23" s="19"/>
      <c r="G23" s="19"/>
    </row>
    <row r="24" spans="6:7" s="18" customFormat="1" ht="15">
      <c r="F24" s="19"/>
      <c r="G24" s="19"/>
    </row>
    <row r="25" spans="6:7" s="18" customFormat="1" ht="15">
      <c r="F25" s="19"/>
      <c r="G25" s="19"/>
    </row>
    <row r="26" spans="6:7" s="18" customFormat="1" ht="15">
      <c r="F26" s="19"/>
      <c r="G26" s="19"/>
    </row>
    <row r="27" spans="6:7" s="18" customFormat="1" ht="15">
      <c r="F27" s="19"/>
      <c r="G27" s="19"/>
    </row>
    <row r="28" spans="6:7" s="18" customFormat="1" ht="15">
      <c r="F28" s="19"/>
      <c r="G28" s="19"/>
    </row>
    <row r="29" spans="6:7" s="18" customFormat="1" ht="15">
      <c r="F29" s="19"/>
      <c r="G29" s="19"/>
    </row>
    <row r="30" spans="6:7" s="18" customFormat="1" ht="15">
      <c r="F30" s="19"/>
      <c r="G30" s="19"/>
    </row>
    <row r="31" spans="6:7" s="18" customFormat="1" ht="15">
      <c r="F31" s="19"/>
      <c r="G31" s="19"/>
    </row>
    <row r="32" spans="6:7" s="18" customFormat="1" ht="15">
      <c r="F32" s="19"/>
      <c r="G32" s="19"/>
    </row>
    <row r="33" spans="6:7" s="18" customFormat="1" ht="15">
      <c r="F33" s="19"/>
      <c r="G33" s="19"/>
    </row>
    <row r="34" spans="6:7" s="18" customFormat="1" ht="15">
      <c r="F34" s="19"/>
      <c r="G34" s="19"/>
    </row>
    <row r="35" spans="6:7" s="18" customFormat="1" ht="15">
      <c r="F35" s="19"/>
      <c r="G35" s="19"/>
    </row>
    <row r="36" spans="6:7" s="18" customFormat="1" ht="15">
      <c r="F36" s="19"/>
      <c r="G36" s="19"/>
    </row>
    <row r="37" spans="6:7" s="18" customFormat="1" ht="15">
      <c r="F37" s="19"/>
      <c r="G37" s="19"/>
    </row>
    <row r="38" spans="6:7" s="18" customFormat="1" ht="15">
      <c r="F38" s="19"/>
      <c r="G38" s="19"/>
    </row>
    <row r="39" spans="6:7" s="18" customFormat="1" ht="15">
      <c r="F39" s="19"/>
      <c r="G39" s="19"/>
    </row>
    <row r="40" spans="6:7" s="18" customFormat="1" ht="15">
      <c r="F40" s="19"/>
      <c r="G40" s="19"/>
    </row>
    <row r="41" spans="6:7" s="18" customFormat="1" ht="15">
      <c r="F41" s="19"/>
      <c r="G41" s="19"/>
    </row>
    <row r="42" spans="6:7" s="18" customFormat="1" ht="15">
      <c r="F42" s="19"/>
      <c r="G42" s="19"/>
    </row>
    <row r="43" spans="6:7" s="18" customFormat="1" ht="15">
      <c r="F43" s="19"/>
      <c r="G43" s="19"/>
    </row>
    <row r="44" spans="6:7" s="18" customFormat="1" ht="15">
      <c r="F44" s="19"/>
      <c r="G44" s="19"/>
    </row>
    <row r="45" spans="6:7" s="18" customFormat="1" ht="15">
      <c r="F45" s="19"/>
      <c r="G45" s="19"/>
    </row>
    <row r="46" spans="6:7" s="18" customFormat="1" ht="15">
      <c r="F46" s="19"/>
      <c r="G46" s="19"/>
    </row>
    <row r="47" spans="6:7" s="18" customFormat="1" ht="15">
      <c r="F47" s="19"/>
      <c r="G47" s="19"/>
    </row>
    <row r="48" spans="6:7" s="18" customFormat="1" ht="15">
      <c r="F48" s="19"/>
      <c r="G48" s="19"/>
    </row>
    <row r="49" spans="6:7" s="18" customFormat="1" ht="15">
      <c r="F49" s="19"/>
      <c r="G49" s="19"/>
    </row>
    <row r="50" spans="6:7" s="18" customFormat="1" ht="15">
      <c r="F50" s="19"/>
      <c r="G50" s="19"/>
    </row>
    <row r="51" s="18" customFormat="1" ht="15">
      <c r="G51" s="19"/>
    </row>
    <row r="52" s="18" customFormat="1" ht="15">
      <c r="G52" s="19"/>
    </row>
    <row r="53" s="18" customFormat="1" ht="15">
      <c r="G53" s="19"/>
    </row>
    <row r="54" s="18" customFormat="1" ht="15">
      <c r="G54" s="19"/>
    </row>
    <row r="55" s="18" customFormat="1" ht="15">
      <c r="G55" s="19"/>
    </row>
    <row r="56" s="18" customFormat="1" ht="15">
      <c r="G56" s="19"/>
    </row>
    <row r="57" s="18" customFormat="1" ht="15">
      <c r="G57" s="19"/>
    </row>
    <row r="58" s="18" customFormat="1" ht="15">
      <c r="G58" s="19"/>
    </row>
    <row r="59" s="18" customFormat="1" ht="15">
      <c r="G59" s="19"/>
    </row>
    <row r="60" s="18" customFormat="1" ht="15">
      <c r="G60" s="19"/>
    </row>
    <row r="61" s="18" customFormat="1" ht="15">
      <c r="G61" s="19"/>
    </row>
    <row r="62" s="18" customFormat="1" ht="15">
      <c r="G62" s="19"/>
    </row>
    <row r="63" s="18" customFormat="1" ht="15">
      <c r="G63" s="19"/>
    </row>
    <row r="64" s="18" customFormat="1" ht="15">
      <c r="G64" s="19"/>
    </row>
    <row r="65" s="18" customFormat="1" ht="15">
      <c r="G65" s="19"/>
    </row>
    <row r="66" s="18" customFormat="1" ht="15">
      <c r="G66" s="19"/>
    </row>
    <row r="67" s="18" customFormat="1" ht="15">
      <c r="G67" s="19"/>
    </row>
    <row r="68" s="18" customFormat="1" ht="15">
      <c r="G68" s="19"/>
    </row>
    <row r="69" s="18" customFormat="1" ht="15">
      <c r="G69" s="19"/>
    </row>
    <row r="70" s="18" customFormat="1" ht="15">
      <c r="G70" s="19"/>
    </row>
    <row r="71" s="18" customFormat="1" ht="15">
      <c r="G71" s="19"/>
    </row>
    <row r="72" s="18" customFormat="1" ht="15">
      <c r="G72" s="19"/>
    </row>
    <row r="73" s="18" customFormat="1" ht="15">
      <c r="G73" s="19"/>
    </row>
    <row r="74" s="18" customFormat="1" ht="15">
      <c r="G74" s="19"/>
    </row>
    <row r="75" s="18" customFormat="1" ht="15">
      <c r="G75" s="19"/>
    </row>
    <row r="76" s="18" customFormat="1" ht="15">
      <c r="G76" s="19"/>
    </row>
    <row r="77" s="18" customFormat="1" ht="15">
      <c r="G77" s="19"/>
    </row>
    <row r="78" s="18" customFormat="1" ht="15">
      <c r="G78" s="19"/>
    </row>
    <row r="79" s="18" customFormat="1" ht="15">
      <c r="G79" s="19"/>
    </row>
    <row r="80" s="18" customFormat="1" ht="15">
      <c r="G80" s="19"/>
    </row>
    <row r="81" s="18" customFormat="1" ht="15">
      <c r="G81" s="19"/>
    </row>
    <row r="82" s="18" customFormat="1" ht="15">
      <c r="G82" s="19"/>
    </row>
    <row r="83" s="18" customFormat="1" ht="15">
      <c r="G83" s="19"/>
    </row>
    <row r="84" s="18" customFormat="1" ht="15">
      <c r="G84" s="19"/>
    </row>
    <row r="85" s="18" customFormat="1" ht="15">
      <c r="G85" s="19"/>
    </row>
    <row r="86" s="18" customFormat="1" ht="15">
      <c r="G86" s="19"/>
    </row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</sheetData>
  <mergeCells count="8">
    <mergeCell ref="F8:G8"/>
    <mergeCell ref="F19:G19"/>
    <mergeCell ref="A3:H3"/>
    <mergeCell ref="A1:B1"/>
    <mergeCell ref="F1:H1"/>
    <mergeCell ref="A2:B2"/>
    <mergeCell ref="A4:H4"/>
    <mergeCell ref="A6:E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H116"/>
  <sheetViews>
    <sheetView workbookViewId="0" topLeftCell="A1">
      <selection activeCell="H12" sqref="H12"/>
    </sheetView>
  </sheetViews>
  <sheetFormatPr defaultColWidth="9.00390625" defaultRowHeight="15.75"/>
  <cols>
    <col min="1" max="1" width="9.375" style="0" bestFit="1" customWidth="1"/>
    <col min="2" max="2" width="26.00390625" style="0" bestFit="1" customWidth="1"/>
    <col min="3" max="3" width="19.875" style="0" customWidth="1"/>
    <col min="4" max="4" width="11.875" style="0" bestFit="1" customWidth="1"/>
    <col min="5" max="5" width="8.00390625" style="0" customWidth="1"/>
    <col min="6" max="7" width="11.125" style="0" bestFit="1" customWidth="1"/>
    <col min="8" max="8" width="28.375" style="0" customWidth="1"/>
  </cols>
  <sheetData>
    <row r="1" spans="1:8" ht="15.75">
      <c r="A1" s="211" t="s">
        <v>364</v>
      </c>
      <c r="B1" s="211"/>
      <c r="F1" s="210" t="s">
        <v>35</v>
      </c>
      <c r="G1" s="210"/>
      <c r="H1" s="210"/>
    </row>
    <row r="2" spans="1:2" ht="12" customHeight="1">
      <c r="A2" s="211" t="s">
        <v>365</v>
      </c>
      <c r="B2" s="211"/>
    </row>
    <row r="3" spans="1:8" ht="15.75">
      <c r="A3" s="206" t="s">
        <v>388</v>
      </c>
      <c r="B3" s="206"/>
      <c r="C3" s="206"/>
      <c r="D3" s="206"/>
      <c r="E3" s="206"/>
      <c r="F3" s="206"/>
      <c r="G3" s="206"/>
      <c r="H3" s="206"/>
    </row>
    <row r="4" spans="1:8" ht="15.75">
      <c r="A4" s="206" t="s">
        <v>381</v>
      </c>
      <c r="B4" s="206"/>
      <c r="C4" s="206"/>
      <c r="D4" s="206"/>
      <c r="E4" s="206"/>
      <c r="F4" s="206"/>
      <c r="G4" s="206"/>
      <c r="H4" s="206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208" t="s">
        <v>136</v>
      </c>
      <c r="B6" s="208"/>
      <c r="C6" s="208"/>
      <c r="D6" s="208"/>
      <c r="E6" s="208"/>
      <c r="F6" s="3"/>
      <c r="G6" s="3"/>
      <c r="H6" s="3"/>
    </row>
    <row r="7" ht="15.75" customHeight="1"/>
    <row r="8" spans="1:8" ht="15.75">
      <c r="A8" s="3" t="s">
        <v>137</v>
      </c>
      <c r="B8" s="3" t="s">
        <v>368</v>
      </c>
      <c r="C8" s="3" t="s">
        <v>369</v>
      </c>
      <c r="D8" s="25" t="s">
        <v>370</v>
      </c>
      <c r="E8" s="5" t="s">
        <v>7</v>
      </c>
      <c r="F8" s="206" t="s">
        <v>372</v>
      </c>
      <c r="G8" s="206"/>
      <c r="H8" s="3" t="s">
        <v>375</v>
      </c>
    </row>
    <row r="9" spans="1:8" ht="13.5" customHeight="1">
      <c r="A9" s="2"/>
      <c r="B9" s="16"/>
      <c r="C9" s="16"/>
      <c r="D9" s="16"/>
      <c r="E9" s="16"/>
      <c r="F9" s="4" t="s">
        <v>373</v>
      </c>
      <c r="G9" s="4" t="s">
        <v>374</v>
      </c>
      <c r="H9" s="16"/>
    </row>
    <row r="10" spans="1:8" s="27" customFormat="1" ht="18" customHeight="1">
      <c r="A10" s="133" t="s">
        <v>187</v>
      </c>
      <c r="B10" s="17" t="s">
        <v>388</v>
      </c>
      <c r="C10" s="17" t="s">
        <v>145</v>
      </c>
      <c r="D10" s="12"/>
      <c r="E10" s="12"/>
      <c r="F10" s="7"/>
      <c r="G10" s="7">
        <v>18200000</v>
      </c>
      <c r="H10" s="31" t="s">
        <v>5</v>
      </c>
    </row>
    <row r="11" spans="1:8" s="27" customFormat="1" ht="30">
      <c r="A11" s="133" t="s">
        <v>187</v>
      </c>
      <c r="B11" s="17" t="s">
        <v>387</v>
      </c>
      <c r="C11" s="17" t="s">
        <v>145</v>
      </c>
      <c r="D11" s="57"/>
      <c r="E11" s="12"/>
      <c r="F11" s="7">
        <v>3500000</v>
      </c>
      <c r="G11" s="7"/>
      <c r="H11" s="31" t="s">
        <v>423</v>
      </c>
    </row>
    <row r="12" spans="1:8" s="27" customFormat="1" ht="30">
      <c r="A12" s="133" t="s">
        <v>187</v>
      </c>
      <c r="B12" s="17" t="s">
        <v>386</v>
      </c>
      <c r="C12" s="17" t="s">
        <v>145</v>
      </c>
      <c r="D12" s="156" t="s">
        <v>188</v>
      </c>
      <c r="E12" s="12"/>
      <c r="F12" s="7">
        <v>5700000</v>
      </c>
      <c r="G12" s="7"/>
      <c r="H12" s="31" t="s">
        <v>189</v>
      </c>
    </row>
    <row r="13" spans="1:8" s="4" customFormat="1" ht="29.25" customHeight="1">
      <c r="A13" s="133" t="s">
        <v>187</v>
      </c>
      <c r="B13" s="17" t="s">
        <v>386</v>
      </c>
      <c r="C13" s="17" t="s">
        <v>145</v>
      </c>
      <c r="D13" s="12">
        <v>900400</v>
      </c>
      <c r="E13" s="12"/>
      <c r="F13" s="7">
        <v>1000000</v>
      </c>
      <c r="G13" s="7"/>
      <c r="H13" s="31" t="s">
        <v>190</v>
      </c>
    </row>
    <row r="14" spans="1:8" s="4" customFormat="1" ht="29.25" customHeight="1">
      <c r="A14" s="133" t="s">
        <v>187</v>
      </c>
      <c r="B14" s="17" t="s">
        <v>386</v>
      </c>
      <c r="C14" s="17" t="s">
        <v>145</v>
      </c>
      <c r="D14" s="12">
        <v>841403</v>
      </c>
      <c r="E14" s="12"/>
      <c r="F14" s="7">
        <v>8000000</v>
      </c>
      <c r="G14" s="7"/>
      <c r="H14" s="31" t="s">
        <v>200</v>
      </c>
    </row>
    <row r="15" spans="1:8" s="27" customFormat="1" ht="29.25" customHeight="1">
      <c r="A15" s="133" t="s">
        <v>193</v>
      </c>
      <c r="B15" s="17" t="s">
        <v>388</v>
      </c>
      <c r="C15" s="17" t="s">
        <v>145</v>
      </c>
      <c r="D15" s="12"/>
      <c r="E15" s="12"/>
      <c r="F15" s="7"/>
      <c r="G15" s="7">
        <v>2000000</v>
      </c>
      <c r="H15" s="31" t="s">
        <v>5</v>
      </c>
    </row>
    <row r="16" spans="1:8" s="27" customFormat="1" ht="45">
      <c r="A16" s="133" t="s">
        <v>193</v>
      </c>
      <c r="B16" s="17" t="s">
        <v>390</v>
      </c>
      <c r="C16" s="17" t="s">
        <v>145</v>
      </c>
      <c r="D16" s="12"/>
      <c r="E16" s="12"/>
      <c r="F16" s="7">
        <v>1600000</v>
      </c>
      <c r="G16" s="7"/>
      <c r="H16" s="31" t="s">
        <v>191</v>
      </c>
    </row>
    <row r="17" spans="1:8" s="27" customFormat="1" ht="45">
      <c r="A17" s="133" t="s">
        <v>193</v>
      </c>
      <c r="B17" s="17" t="s">
        <v>390</v>
      </c>
      <c r="C17" s="17" t="s">
        <v>145</v>
      </c>
      <c r="D17" s="12"/>
      <c r="E17" s="12"/>
      <c r="F17" s="7">
        <v>400000</v>
      </c>
      <c r="G17" s="7"/>
      <c r="H17" s="31" t="s">
        <v>192</v>
      </c>
    </row>
    <row r="18" spans="1:8" s="27" customFormat="1" ht="15">
      <c r="A18" s="133" t="s">
        <v>133</v>
      </c>
      <c r="B18" s="17" t="s">
        <v>388</v>
      </c>
      <c r="C18" s="17" t="s">
        <v>194</v>
      </c>
      <c r="D18" s="12"/>
      <c r="E18" s="12"/>
      <c r="F18" s="7"/>
      <c r="G18" s="7">
        <v>84000</v>
      </c>
      <c r="H18" s="31" t="s">
        <v>5</v>
      </c>
    </row>
    <row r="19" spans="1:8" s="27" customFormat="1" ht="30">
      <c r="A19" s="133" t="s">
        <v>133</v>
      </c>
      <c r="B19" s="17" t="s">
        <v>311</v>
      </c>
      <c r="C19" s="17" t="s">
        <v>194</v>
      </c>
      <c r="D19" s="12">
        <v>889921</v>
      </c>
      <c r="E19" s="12"/>
      <c r="F19" s="7">
        <v>81000</v>
      </c>
      <c r="G19" s="7"/>
      <c r="H19" s="31" t="s">
        <v>195</v>
      </c>
    </row>
    <row r="20" spans="1:8" s="27" customFormat="1" ht="30">
      <c r="A20" s="133" t="s">
        <v>133</v>
      </c>
      <c r="B20" s="17" t="s">
        <v>311</v>
      </c>
      <c r="C20" s="17" t="s">
        <v>194</v>
      </c>
      <c r="D20" s="12">
        <v>889921</v>
      </c>
      <c r="E20" s="12"/>
      <c r="F20" s="7">
        <v>3000</v>
      </c>
      <c r="G20" s="7"/>
      <c r="H20" s="31" t="s">
        <v>196</v>
      </c>
    </row>
    <row r="21" spans="1:8" s="27" customFormat="1" ht="15">
      <c r="A21" s="133" t="s">
        <v>133</v>
      </c>
      <c r="B21" s="17" t="s">
        <v>388</v>
      </c>
      <c r="C21" s="17"/>
      <c r="D21" s="57"/>
      <c r="E21" s="12"/>
      <c r="F21" s="7"/>
      <c r="G21" s="7">
        <v>2629000</v>
      </c>
      <c r="H21" s="31" t="s">
        <v>5</v>
      </c>
    </row>
    <row r="22" spans="1:8" s="27" customFormat="1" ht="30">
      <c r="A22" s="133" t="s">
        <v>133</v>
      </c>
      <c r="B22" s="17" t="s">
        <v>311</v>
      </c>
      <c r="C22" s="17"/>
      <c r="D22" s="12">
        <v>8411261</v>
      </c>
      <c r="E22" s="12"/>
      <c r="F22" s="7">
        <v>2567000</v>
      </c>
      <c r="G22" s="7"/>
      <c r="H22" s="31" t="s">
        <v>418</v>
      </c>
    </row>
    <row r="23" spans="1:8" s="27" customFormat="1" ht="30">
      <c r="A23" s="133" t="s">
        <v>133</v>
      </c>
      <c r="B23" s="17" t="s">
        <v>311</v>
      </c>
      <c r="C23" s="17"/>
      <c r="D23" s="12">
        <v>8520211</v>
      </c>
      <c r="E23" s="12"/>
      <c r="F23" s="7">
        <v>17000</v>
      </c>
      <c r="G23" s="7"/>
      <c r="H23" s="31" t="s">
        <v>419</v>
      </c>
    </row>
    <row r="24" spans="1:8" s="27" customFormat="1" ht="45">
      <c r="A24" s="133" t="s">
        <v>133</v>
      </c>
      <c r="B24" s="17" t="s">
        <v>311</v>
      </c>
      <c r="C24" s="17"/>
      <c r="D24" s="12">
        <v>8520211</v>
      </c>
      <c r="E24" s="12"/>
      <c r="F24" s="7">
        <v>1000</v>
      </c>
      <c r="G24" s="7"/>
      <c r="H24" s="31" t="s">
        <v>422</v>
      </c>
    </row>
    <row r="25" spans="1:8" s="27" customFormat="1" ht="30">
      <c r="A25" s="133" t="s">
        <v>133</v>
      </c>
      <c r="B25" s="17" t="s">
        <v>311</v>
      </c>
      <c r="C25" s="17"/>
      <c r="D25" s="12">
        <v>8821111</v>
      </c>
      <c r="E25" s="12"/>
      <c r="F25" s="7">
        <v>42000</v>
      </c>
      <c r="G25" s="7"/>
      <c r="H25" s="31" t="s">
        <v>420</v>
      </c>
    </row>
    <row r="26" spans="1:8" s="27" customFormat="1" ht="45">
      <c r="A26" s="133" t="s">
        <v>133</v>
      </c>
      <c r="B26" s="17" t="s">
        <v>311</v>
      </c>
      <c r="C26" s="17"/>
      <c r="D26" s="12">
        <v>8821111</v>
      </c>
      <c r="E26" s="12"/>
      <c r="F26" s="7">
        <v>2000</v>
      </c>
      <c r="G26" s="7"/>
      <c r="H26" s="31" t="s">
        <v>421</v>
      </c>
    </row>
    <row r="27" spans="1:8" s="27" customFormat="1" ht="30">
      <c r="A27" s="133" t="s">
        <v>272</v>
      </c>
      <c r="B27" s="17" t="s">
        <v>397</v>
      </c>
      <c r="C27" s="17"/>
      <c r="D27" s="12" t="s">
        <v>197</v>
      </c>
      <c r="E27" s="12"/>
      <c r="F27" s="7"/>
      <c r="G27" s="7">
        <v>770000</v>
      </c>
      <c r="H27" s="31" t="s">
        <v>398</v>
      </c>
    </row>
    <row r="28" spans="1:8" s="27" customFormat="1" ht="15">
      <c r="A28" s="133" t="s">
        <v>272</v>
      </c>
      <c r="B28" s="17" t="s">
        <v>388</v>
      </c>
      <c r="C28" s="17"/>
      <c r="D28" s="12"/>
      <c r="E28" s="12"/>
      <c r="F28" s="7">
        <v>770000</v>
      </c>
      <c r="G28" s="7"/>
      <c r="H28" s="31" t="s">
        <v>5</v>
      </c>
    </row>
    <row r="29" spans="1:8" s="27" customFormat="1" ht="30">
      <c r="A29" s="133" t="s">
        <v>297</v>
      </c>
      <c r="B29" s="17" t="s">
        <v>390</v>
      </c>
      <c r="C29" s="17"/>
      <c r="D29" s="12"/>
      <c r="E29" s="12"/>
      <c r="F29" s="7"/>
      <c r="G29" s="7">
        <v>59322000</v>
      </c>
      <c r="H29" s="31" t="s">
        <v>198</v>
      </c>
    </row>
    <row r="30" spans="1:8" s="27" customFormat="1" ht="30">
      <c r="A30" s="133" t="s">
        <v>297</v>
      </c>
      <c r="B30" s="17" t="s">
        <v>390</v>
      </c>
      <c r="C30" s="17"/>
      <c r="D30" s="12"/>
      <c r="E30" s="12"/>
      <c r="F30" s="7"/>
      <c r="G30" s="7">
        <v>14830000</v>
      </c>
      <c r="H30" s="31" t="s">
        <v>199</v>
      </c>
    </row>
    <row r="31" spans="1:8" s="27" customFormat="1" ht="15">
      <c r="A31" s="133" t="s">
        <v>297</v>
      </c>
      <c r="B31" s="17" t="s">
        <v>388</v>
      </c>
      <c r="C31" s="17"/>
      <c r="D31" s="12"/>
      <c r="E31" s="12"/>
      <c r="F31" s="7">
        <v>74152000</v>
      </c>
      <c r="G31" s="7"/>
      <c r="H31" s="31" t="s">
        <v>5</v>
      </c>
    </row>
    <row r="32" spans="1:8" s="27" customFormat="1" ht="15">
      <c r="A32" s="133" t="s">
        <v>304</v>
      </c>
      <c r="B32" s="17" t="s">
        <v>388</v>
      </c>
      <c r="C32" s="17" t="s">
        <v>399</v>
      </c>
      <c r="D32" s="12"/>
      <c r="E32" s="12"/>
      <c r="F32" s="7"/>
      <c r="G32" s="7">
        <v>1767000</v>
      </c>
      <c r="H32" s="31" t="s">
        <v>5</v>
      </c>
    </row>
    <row r="33" spans="1:8" s="27" customFormat="1" ht="30">
      <c r="A33" s="133" t="s">
        <v>304</v>
      </c>
      <c r="B33" s="17" t="s">
        <v>387</v>
      </c>
      <c r="C33" s="17" t="s">
        <v>399</v>
      </c>
      <c r="D33" s="137"/>
      <c r="E33" s="12"/>
      <c r="F33" s="7">
        <v>1767000</v>
      </c>
      <c r="G33" s="7"/>
      <c r="H33" s="31" t="s">
        <v>201</v>
      </c>
    </row>
    <row r="34" spans="1:8" s="27" customFormat="1" ht="15">
      <c r="A34" s="133" t="s">
        <v>307</v>
      </c>
      <c r="B34" s="17" t="s">
        <v>388</v>
      </c>
      <c r="C34" s="17" t="s">
        <v>400</v>
      </c>
      <c r="D34" s="12"/>
      <c r="E34" s="12"/>
      <c r="F34" s="7"/>
      <c r="G34" s="7">
        <v>2366000</v>
      </c>
      <c r="H34" s="31" t="s">
        <v>5</v>
      </c>
    </row>
    <row r="35" spans="1:8" s="27" customFormat="1" ht="15">
      <c r="A35" s="133" t="s">
        <v>307</v>
      </c>
      <c r="B35" s="17" t="s">
        <v>387</v>
      </c>
      <c r="C35" s="17" t="s">
        <v>400</v>
      </c>
      <c r="D35" s="57"/>
      <c r="E35" s="12"/>
      <c r="F35" s="7">
        <v>2366000</v>
      </c>
      <c r="G35" s="7"/>
      <c r="H35" s="31" t="s">
        <v>202</v>
      </c>
    </row>
    <row r="36" spans="1:8" s="27" customFormat="1" ht="15">
      <c r="A36" s="133" t="s">
        <v>348</v>
      </c>
      <c r="B36" s="17" t="s">
        <v>388</v>
      </c>
      <c r="C36" s="17" t="s">
        <v>401</v>
      </c>
      <c r="D36" s="12"/>
      <c r="E36" s="12"/>
      <c r="F36" s="7"/>
      <c r="G36" s="7">
        <v>899000</v>
      </c>
      <c r="H36" s="31" t="s">
        <v>5</v>
      </c>
    </row>
    <row r="37" spans="1:8" s="27" customFormat="1" ht="30">
      <c r="A37" s="133" t="s">
        <v>348</v>
      </c>
      <c r="B37" s="17" t="s">
        <v>387</v>
      </c>
      <c r="C37" s="17" t="s">
        <v>401</v>
      </c>
      <c r="D37" s="57"/>
      <c r="E37" s="12"/>
      <c r="F37" s="7">
        <v>899000</v>
      </c>
      <c r="G37" s="7"/>
      <c r="H37" s="31" t="s">
        <v>203</v>
      </c>
    </row>
    <row r="38" spans="1:8" s="27" customFormat="1" ht="15">
      <c r="A38" s="133" t="s">
        <v>349</v>
      </c>
      <c r="B38" s="17" t="s">
        <v>388</v>
      </c>
      <c r="C38" s="17" t="s">
        <v>402</v>
      </c>
      <c r="D38" s="12"/>
      <c r="E38" s="12"/>
      <c r="F38" s="7"/>
      <c r="G38" s="7">
        <v>585000</v>
      </c>
      <c r="H38" s="31" t="s">
        <v>5</v>
      </c>
    </row>
    <row r="39" spans="1:8" s="27" customFormat="1" ht="30">
      <c r="A39" s="133" t="s">
        <v>349</v>
      </c>
      <c r="B39" s="17" t="s">
        <v>387</v>
      </c>
      <c r="C39" s="17" t="s">
        <v>402</v>
      </c>
      <c r="D39" s="57"/>
      <c r="E39" s="12"/>
      <c r="F39" s="7">
        <v>585000</v>
      </c>
      <c r="G39" s="7"/>
      <c r="H39" s="31" t="s">
        <v>204</v>
      </c>
    </row>
    <row r="40" spans="1:8" s="27" customFormat="1" ht="15">
      <c r="A40" s="133" t="s">
        <v>352</v>
      </c>
      <c r="B40" s="17" t="s">
        <v>388</v>
      </c>
      <c r="C40" s="17" t="s">
        <v>403</v>
      </c>
      <c r="D40" s="12"/>
      <c r="E40" s="12"/>
      <c r="F40" s="7"/>
      <c r="G40" s="7">
        <v>1182000</v>
      </c>
      <c r="H40" s="31" t="s">
        <v>5</v>
      </c>
    </row>
    <row r="41" spans="1:8" s="27" customFormat="1" ht="30">
      <c r="A41" s="133" t="s">
        <v>352</v>
      </c>
      <c r="B41" s="17" t="s">
        <v>387</v>
      </c>
      <c r="C41" s="17" t="s">
        <v>403</v>
      </c>
      <c r="D41" s="57"/>
      <c r="E41" s="12"/>
      <c r="F41" s="7">
        <v>1182000</v>
      </c>
      <c r="G41" s="7"/>
      <c r="H41" s="31" t="s">
        <v>205</v>
      </c>
    </row>
    <row r="42" spans="1:8" s="27" customFormat="1" ht="15">
      <c r="A42" s="133" t="s">
        <v>153</v>
      </c>
      <c r="B42" s="17" t="s">
        <v>388</v>
      </c>
      <c r="C42" s="17" t="s">
        <v>168</v>
      </c>
      <c r="D42" s="12"/>
      <c r="E42" s="12"/>
      <c r="F42" s="7"/>
      <c r="G42" s="7">
        <v>1378000</v>
      </c>
      <c r="H42" s="31" t="s">
        <v>5</v>
      </c>
    </row>
    <row r="43" spans="1:8" s="27" customFormat="1" ht="30">
      <c r="A43" s="133" t="s">
        <v>153</v>
      </c>
      <c r="B43" s="17" t="s">
        <v>387</v>
      </c>
      <c r="C43" s="17" t="s">
        <v>168</v>
      </c>
      <c r="D43" s="12"/>
      <c r="E43" s="12"/>
      <c r="F43" s="7">
        <v>1378000</v>
      </c>
      <c r="G43" s="7"/>
      <c r="H43" s="31" t="s">
        <v>201</v>
      </c>
    </row>
    <row r="44" spans="1:8" s="27" customFormat="1" ht="15">
      <c r="A44" s="133" t="s">
        <v>138</v>
      </c>
      <c r="B44" s="17" t="s">
        <v>388</v>
      </c>
      <c r="C44" s="17" t="s">
        <v>144</v>
      </c>
      <c r="D44" s="12"/>
      <c r="E44" s="12"/>
      <c r="F44" s="7"/>
      <c r="G44" s="7">
        <v>1255000</v>
      </c>
      <c r="H44" s="31" t="s">
        <v>5</v>
      </c>
    </row>
    <row r="45" spans="1:8" s="27" customFormat="1" ht="30">
      <c r="A45" s="133" t="s">
        <v>138</v>
      </c>
      <c r="B45" s="17" t="s">
        <v>387</v>
      </c>
      <c r="C45" s="17" t="s">
        <v>144</v>
      </c>
      <c r="D45" s="12"/>
      <c r="E45" s="12"/>
      <c r="F45" s="7">
        <v>1255000</v>
      </c>
      <c r="G45" s="7"/>
      <c r="H45" s="31" t="s">
        <v>206</v>
      </c>
    </row>
    <row r="46" spans="1:8" s="4" customFormat="1" ht="14.25">
      <c r="A46" s="135"/>
      <c r="B46" s="14" t="s">
        <v>243</v>
      </c>
      <c r="C46" s="14"/>
      <c r="D46" s="13"/>
      <c r="E46" s="13"/>
      <c r="F46" s="9">
        <f>F10+F15+F21+F28+F31+F32+F34+F36+F38+F40+F42+F44+F18</f>
        <v>74922000</v>
      </c>
      <c r="G46" s="9">
        <f>G10+G15+G21+G28+G31+G32+G34+G36+G38+G40+G42+G44+G18</f>
        <v>32345000</v>
      </c>
      <c r="H46" s="157"/>
    </row>
    <row r="47" spans="1:8" s="4" customFormat="1" ht="14.25">
      <c r="A47" s="135"/>
      <c r="B47" s="14" t="s">
        <v>404</v>
      </c>
      <c r="C47" s="14"/>
      <c r="D47" s="13"/>
      <c r="E47" s="13"/>
      <c r="F47" s="9">
        <f>F11+F33+F35+F37+F39+F41+F43+F45</f>
        <v>12932000</v>
      </c>
      <c r="G47" s="9">
        <f>G11+G33+G35+G37+G39+G41+G43+G45</f>
        <v>0</v>
      </c>
      <c r="H47" s="157"/>
    </row>
    <row r="48" spans="1:8" s="4" customFormat="1" ht="14.25">
      <c r="A48" s="135"/>
      <c r="B48" s="14" t="s">
        <v>317</v>
      </c>
      <c r="C48" s="14"/>
      <c r="D48" s="13"/>
      <c r="E48" s="13"/>
      <c r="F48" s="9">
        <f>F12+F13+F14+F19+F20+F22+F23+F24+F25+F26</f>
        <v>17413000</v>
      </c>
      <c r="G48" s="9">
        <f>G12+G13+G14+G19+G20+G22+G23+G24+G25+G26</f>
        <v>0</v>
      </c>
      <c r="H48" s="157"/>
    </row>
    <row r="49" spans="1:8" s="4" customFormat="1" ht="14.25">
      <c r="A49" s="135"/>
      <c r="B49" s="14" t="s">
        <v>405</v>
      </c>
      <c r="C49" s="14"/>
      <c r="D49" s="13"/>
      <c r="E49" s="13"/>
      <c r="F49" s="9">
        <f>F16+F17+F29+F30</f>
        <v>2000000</v>
      </c>
      <c r="G49" s="9">
        <f>G16+G17+G29+G30</f>
        <v>74152000</v>
      </c>
      <c r="H49" s="157"/>
    </row>
    <row r="50" spans="1:8" s="4" customFormat="1" ht="28.5">
      <c r="A50" s="135"/>
      <c r="B50" s="14" t="s">
        <v>406</v>
      </c>
      <c r="C50" s="14"/>
      <c r="D50" s="13"/>
      <c r="E50" s="13"/>
      <c r="F50" s="9">
        <f>F27</f>
        <v>0</v>
      </c>
      <c r="G50" s="9">
        <f>G27</f>
        <v>770000</v>
      </c>
      <c r="H50" s="157"/>
    </row>
    <row r="51" spans="1:8" s="16" customFormat="1" ht="15.75">
      <c r="A51" s="134"/>
      <c r="B51" s="14" t="s">
        <v>377</v>
      </c>
      <c r="C51" s="12"/>
      <c r="D51" s="15"/>
      <c r="E51" s="15"/>
      <c r="F51" s="9">
        <f>SUM(F46:F50)</f>
        <v>107267000</v>
      </c>
      <c r="G51" s="9">
        <f>SUM(G46:G50)</f>
        <v>107267000</v>
      </c>
      <c r="H51" s="11"/>
    </row>
    <row r="52" spans="1:8" s="27" customFormat="1" ht="15">
      <c r="A52" s="133"/>
      <c r="B52" s="13" t="s">
        <v>383</v>
      </c>
      <c r="C52" s="13"/>
      <c r="D52" s="13"/>
      <c r="E52" s="13"/>
      <c r="F52" s="209">
        <f>F51-G51</f>
        <v>0</v>
      </c>
      <c r="G52" s="209"/>
      <c r="H52" s="29"/>
    </row>
    <row r="53" spans="5:7" s="27" customFormat="1" ht="15">
      <c r="E53" s="26"/>
      <c r="F53" s="26"/>
      <c r="G53" s="26"/>
    </row>
    <row r="54" spans="6:7" s="27" customFormat="1" ht="15">
      <c r="F54" s="26"/>
      <c r="G54" s="26"/>
    </row>
    <row r="55" spans="6:7" s="18" customFormat="1" ht="15">
      <c r="F55" s="19"/>
      <c r="G55" s="19"/>
    </row>
    <row r="56" spans="6:7" s="18" customFormat="1" ht="15">
      <c r="F56" s="19"/>
      <c r="G56" s="19"/>
    </row>
    <row r="57" spans="6:7" s="18" customFormat="1" ht="15">
      <c r="F57" s="19"/>
      <c r="G57" s="19"/>
    </row>
    <row r="58" spans="6:7" s="18" customFormat="1" ht="15">
      <c r="F58" s="19"/>
      <c r="G58" s="19"/>
    </row>
    <row r="59" spans="6:7" s="18" customFormat="1" ht="15">
      <c r="F59" s="19"/>
      <c r="G59" s="19"/>
    </row>
    <row r="60" spans="6:7" s="18" customFormat="1" ht="15">
      <c r="F60" s="19"/>
      <c r="G60" s="19"/>
    </row>
    <row r="61" spans="6:7" s="18" customFormat="1" ht="15">
      <c r="F61" s="19"/>
      <c r="G61" s="19"/>
    </row>
    <row r="62" spans="6:7" s="18" customFormat="1" ht="15">
      <c r="F62" s="19"/>
      <c r="G62" s="19"/>
    </row>
    <row r="63" spans="6:7" s="18" customFormat="1" ht="15">
      <c r="F63" s="19"/>
      <c r="G63" s="19"/>
    </row>
    <row r="64" spans="6:7" s="18" customFormat="1" ht="15">
      <c r="F64" s="19"/>
      <c r="G64" s="19"/>
    </row>
    <row r="65" spans="6:7" s="18" customFormat="1" ht="15">
      <c r="F65" s="19"/>
      <c r="G65" s="19"/>
    </row>
    <row r="66" spans="6:7" s="18" customFormat="1" ht="15">
      <c r="F66" s="19"/>
      <c r="G66" s="19"/>
    </row>
    <row r="67" spans="6:7" s="18" customFormat="1" ht="15">
      <c r="F67" s="19"/>
      <c r="G67" s="19"/>
    </row>
    <row r="68" spans="6:7" s="18" customFormat="1" ht="15">
      <c r="F68" s="19"/>
      <c r="G68" s="19"/>
    </row>
    <row r="69" spans="6:7" s="18" customFormat="1" ht="15">
      <c r="F69" s="19"/>
      <c r="G69" s="19"/>
    </row>
    <row r="70" spans="6:7" s="18" customFormat="1" ht="15">
      <c r="F70" s="19"/>
      <c r="G70" s="19"/>
    </row>
    <row r="71" spans="6:7" s="18" customFormat="1" ht="15">
      <c r="F71" s="19"/>
      <c r="G71" s="19"/>
    </row>
    <row r="72" spans="6:7" s="18" customFormat="1" ht="15">
      <c r="F72" s="19"/>
      <c r="G72" s="19"/>
    </row>
    <row r="73" spans="6:7" s="18" customFormat="1" ht="15">
      <c r="F73" s="19"/>
      <c r="G73" s="19"/>
    </row>
    <row r="74" spans="6:7" s="18" customFormat="1" ht="15">
      <c r="F74" s="19"/>
      <c r="G74" s="19"/>
    </row>
    <row r="75" spans="6:7" s="18" customFormat="1" ht="15">
      <c r="F75" s="19"/>
      <c r="G75" s="19"/>
    </row>
    <row r="76" spans="6:7" s="18" customFormat="1" ht="15">
      <c r="F76" s="19"/>
      <c r="G76" s="19"/>
    </row>
    <row r="77" spans="6:7" s="18" customFormat="1" ht="15">
      <c r="F77" s="19"/>
      <c r="G77" s="19"/>
    </row>
    <row r="78" spans="6:7" s="18" customFormat="1" ht="15">
      <c r="F78" s="19"/>
      <c r="G78" s="19"/>
    </row>
    <row r="79" spans="6:7" s="18" customFormat="1" ht="15">
      <c r="F79" s="19"/>
      <c r="G79" s="19"/>
    </row>
    <row r="80" spans="6:7" s="18" customFormat="1" ht="15">
      <c r="F80" s="19"/>
      <c r="G80" s="19"/>
    </row>
    <row r="81" s="18" customFormat="1" ht="15">
      <c r="G81" s="19"/>
    </row>
    <row r="82" s="18" customFormat="1" ht="15">
      <c r="G82" s="19"/>
    </row>
    <row r="83" s="18" customFormat="1" ht="15">
      <c r="G83" s="19"/>
    </row>
    <row r="84" s="18" customFormat="1" ht="15">
      <c r="G84" s="19"/>
    </row>
    <row r="85" s="18" customFormat="1" ht="15">
      <c r="G85" s="19"/>
    </row>
    <row r="86" s="18" customFormat="1" ht="15">
      <c r="G86" s="19"/>
    </row>
    <row r="87" s="18" customFormat="1" ht="15">
      <c r="G87" s="19"/>
    </row>
    <row r="88" s="18" customFormat="1" ht="15">
      <c r="G88" s="19"/>
    </row>
    <row r="89" s="18" customFormat="1" ht="15">
      <c r="G89" s="19"/>
    </row>
    <row r="90" s="18" customFormat="1" ht="15">
      <c r="G90" s="19"/>
    </row>
    <row r="91" s="18" customFormat="1" ht="15">
      <c r="G91" s="19"/>
    </row>
    <row r="92" s="18" customFormat="1" ht="15">
      <c r="G92" s="19"/>
    </row>
    <row r="93" s="18" customFormat="1" ht="15">
      <c r="G93" s="19"/>
    </row>
    <row r="94" s="18" customFormat="1" ht="15">
      <c r="G94" s="19"/>
    </row>
    <row r="95" s="18" customFormat="1" ht="15">
      <c r="G95" s="19"/>
    </row>
    <row r="96" s="18" customFormat="1" ht="15">
      <c r="G96" s="19"/>
    </row>
    <row r="97" s="18" customFormat="1" ht="15">
      <c r="G97" s="19"/>
    </row>
    <row r="98" s="18" customFormat="1" ht="15">
      <c r="G98" s="19"/>
    </row>
    <row r="99" s="18" customFormat="1" ht="15">
      <c r="G99" s="19"/>
    </row>
    <row r="100" s="18" customFormat="1" ht="15">
      <c r="G100" s="19"/>
    </row>
    <row r="101" s="18" customFormat="1" ht="15">
      <c r="G101" s="19"/>
    </row>
    <row r="102" s="18" customFormat="1" ht="15">
      <c r="G102" s="19"/>
    </row>
    <row r="103" s="18" customFormat="1" ht="15">
      <c r="G103" s="19"/>
    </row>
    <row r="104" s="18" customFormat="1" ht="15">
      <c r="G104" s="19"/>
    </row>
    <row r="105" s="18" customFormat="1" ht="15">
      <c r="G105" s="19"/>
    </row>
    <row r="106" s="18" customFormat="1" ht="15">
      <c r="G106" s="19"/>
    </row>
    <row r="107" s="18" customFormat="1" ht="15">
      <c r="G107" s="19"/>
    </row>
    <row r="108" s="18" customFormat="1" ht="15">
      <c r="G108" s="19"/>
    </row>
    <row r="109" s="18" customFormat="1" ht="15">
      <c r="G109" s="19"/>
    </row>
    <row r="110" s="18" customFormat="1" ht="15">
      <c r="G110" s="19"/>
    </row>
    <row r="111" s="18" customFormat="1" ht="15">
      <c r="G111" s="19"/>
    </row>
    <row r="112" s="18" customFormat="1" ht="15">
      <c r="G112" s="19"/>
    </row>
    <row r="113" s="18" customFormat="1" ht="15">
      <c r="G113" s="19"/>
    </row>
    <row r="114" s="18" customFormat="1" ht="15">
      <c r="G114" s="19"/>
    </row>
    <row r="115" s="18" customFormat="1" ht="15">
      <c r="G115" s="19"/>
    </row>
    <row r="116" s="18" customFormat="1" ht="15">
      <c r="G116" s="19"/>
    </row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</sheetData>
  <mergeCells count="8">
    <mergeCell ref="A4:H4"/>
    <mergeCell ref="F8:G8"/>
    <mergeCell ref="F52:G52"/>
    <mergeCell ref="A1:B1"/>
    <mergeCell ref="F1:H1"/>
    <mergeCell ref="A2:B2"/>
    <mergeCell ref="A3:H3"/>
    <mergeCell ref="A6:E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M19"/>
  <sheetViews>
    <sheetView workbookViewId="0" topLeftCell="A1">
      <selection activeCell="K12" sqref="K12:M12"/>
    </sheetView>
  </sheetViews>
  <sheetFormatPr defaultColWidth="9.00390625" defaultRowHeight="15.75"/>
  <cols>
    <col min="1" max="1" width="9.375" style="0" bestFit="1" customWidth="1"/>
    <col min="4" max="4" width="7.125" style="0" customWidth="1"/>
    <col min="6" max="6" width="12.25390625" style="0" customWidth="1"/>
    <col min="7" max="7" width="8.75390625" style="0" customWidth="1"/>
    <col min="8" max="8" width="8.25390625" style="0" customWidth="1"/>
    <col min="9" max="9" width="10.625" style="0" customWidth="1"/>
    <col min="10" max="10" width="10.25390625" style="0" bestFit="1" customWidth="1"/>
  </cols>
  <sheetData>
    <row r="1" spans="1:13" ht="15.75">
      <c r="A1" s="206" t="s">
        <v>15</v>
      </c>
      <c r="B1" s="206"/>
      <c r="K1" s="211" t="s">
        <v>21</v>
      </c>
      <c r="L1" s="211"/>
      <c r="M1" s="211"/>
    </row>
    <row r="2" spans="1:2" ht="15.75">
      <c r="A2" s="211" t="s">
        <v>365</v>
      </c>
      <c r="B2" s="211"/>
    </row>
    <row r="3" spans="1:2" ht="15.75">
      <c r="A3" s="21"/>
      <c r="B3" s="21"/>
    </row>
    <row r="4" ht="15.75">
      <c r="G4" s="2" t="s">
        <v>16</v>
      </c>
    </row>
    <row r="5" spans="6:8" ht="15.75">
      <c r="F5" s="206" t="s">
        <v>17</v>
      </c>
      <c r="G5" s="206"/>
      <c r="H5" s="206"/>
    </row>
    <row r="6" spans="6:8" ht="15.75">
      <c r="F6" s="3"/>
      <c r="G6" s="3"/>
      <c r="H6" s="3"/>
    </row>
    <row r="7" spans="1:8" ht="15.75">
      <c r="A7" s="208" t="s">
        <v>152</v>
      </c>
      <c r="B7" s="208"/>
      <c r="C7" s="208"/>
      <c r="D7" s="208"/>
      <c r="E7" s="208"/>
      <c r="F7" s="3"/>
      <c r="G7" s="3"/>
      <c r="H7" s="3"/>
    </row>
    <row r="9" spans="1:13" ht="15.75">
      <c r="A9" s="3" t="s">
        <v>137</v>
      </c>
      <c r="B9" s="206" t="s">
        <v>368</v>
      </c>
      <c r="C9" s="206"/>
      <c r="D9" s="206"/>
      <c r="E9" s="203" t="s">
        <v>369</v>
      </c>
      <c r="F9" s="203"/>
      <c r="G9" s="39" t="s">
        <v>370</v>
      </c>
      <c r="H9" s="25" t="s">
        <v>7</v>
      </c>
      <c r="I9" s="206" t="s">
        <v>372</v>
      </c>
      <c r="J9" s="206"/>
      <c r="K9" s="206" t="s">
        <v>375</v>
      </c>
      <c r="L9" s="206"/>
      <c r="M9" s="206"/>
    </row>
    <row r="10" spans="2:13" ht="15.75">
      <c r="B10" s="211"/>
      <c r="C10" s="211"/>
      <c r="D10" s="211"/>
      <c r="E10" s="211"/>
      <c r="F10" s="211"/>
      <c r="I10" s="5" t="s">
        <v>373</v>
      </c>
      <c r="J10" s="5" t="s">
        <v>374</v>
      </c>
      <c r="K10" s="211"/>
      <c r="L10" s="211"/>
      <c r="M10" s="211"/>
    </row>
    <row r="11" spans="1:13" s="2" customFormat="1" ht="15.75">
      <c r="A11" s="126" t="s">
        <v>353</v>
      </c>
      <c r="B11" s="193" t="s">
        <v>363</v>
      </c>
      <c r="C11" s="193"/>
      <c r="D11" s="193"/>
      <c r="E11" s="212" t="s">
        <v>185</v>
      </c>
      <c r="F11" s="212"/>
      <c r="G11" s="8"/>
      <c r="H11" s="8"/>
      <c r="I11" s="42">
        <v>13300000</v>
      </c>
      <c r="J11" s="42"/>
      <c r="K11" s="212" t="s">
        <v>424</v>
      </c>
      <c r="L11" s="212"/>
      <c r="M11" s="213"/>
    </row>
    <row r="12" spans="1:13" s="2" customFormat="1" ht="28.5" customHeight="1">
      <c r="A12" s="126" t="s">
        <v>307</v>
      </c>
      <c r="B12" s="193" t="s">
        <v>362</v>
      </c>
      <c r="C12" s="193"/>
      <c r="D12" s="193"/>
      <c r="E12" s="212" t="s">
        <v>400</v>
      </c>
      <c r="F12" s="212"/>
      <c r="G12" s="8"/>
      <c r="H12" s="8"/>
      <c r="I12" s="42">
        <v>2366000</v>
      </c>
      <c r="J12" s="42"/>
      <c r="K12" s="214" t="s">
        <v>321</v>
      </c>
      <c r="L12" s="214"/>
      <c r="M12" s="215"/>
    </row>
    <row r="13" spans="1:13" ht="15.75">
      <c r="A13" s="130"/>
      <c r="B13" s="194" t="s">
        <v>377</v>
      </c>
      <c r="C13" s="194"/>
      <c r="D13" s="194"/>
      <c r="E13" s="196"/>
      <c r="F13" s="196"/>
      <c r="G13" s="6"/>
      <c r="H13" s="6"/>
      <c r="I13" s="42">
        <f>SUM(I11:I12)</f>
        <v>15666000</v>
      </c>
      <c r="J13" s="42">
        <f>SUM(J11:J12)</f>
        <v>0</v>
      </c>
      <c r="K13" s="198"/>
      <c r="L13" s="198"/>
      <c r="M13" s="199"/>
    </row>
    <row r="14" spans="1:13" ht="15.75">
      <c r="A14" s="131"/>
      <c r="B14" s="195" t="s">
        <v>19</v>
      </c>
      <c r="C14" s="195"/>
      <c r="D14" s="195"/>
      <c r="E14" s="216"/>
      <c r="F14" s="216"/>
      <c r="G14" s="40"/>
      <c r="H14" s="40"/>
      <c r="I14" s="192">
        <f>I13-J13</f>
        <v>15666000</v>
      </c>
      <c r="J14" s="192"/>
      <c r="K14" s="200"/>
      <c r="L14" s="200"/>
      <c r="M14" s="201"/>
    </row>
    <row r="15" spans="2:13" ht="15.75">
      <c r="B15" s="211"/>
      <c r="C15" s="211"/>
      <c r="D15" s="211"/>
      <c r="E15" s="211"/>
      <c r="F15" s="211"/>
      <c r="I15" s="1"/>
      <c r="J15" s="1"/>
      <c r="K15" s="211"/>
      <c r="L15" s="211"/>
      <c r="M15" s="211"/>
    </row>
    <row r="16" spans="2:13" ht="15.75">
      <c r="B16" s="211"/>
      <c r="C16" s="211"/>
      <c r="D16" s="211"/>
      <c r="E16" s="211"/>
      <c r="F16" s="211"/>
      <c r="I16" s="1"/>
      <c r="J16" s="1"/>
      <c r="K16" s="211"/>
      <c r="L16" s="211"/>
      <c r="M16" s="211"/>
    </row>
    <row r="17" spans="9:10" ht="15.75">
      <c r="I17" s="1"/>
      <c r="J17" s="1"/>
    </row>
    <row r="18" spans="9:10" ht="15.75">
      <c r="I18" s="1"/>
      <c r="J18" s="1"/>
    </row>
    <row r="19" ht="15.75">
      <c r="J19" s="1"/>
    </row>
  </sheetData>
  <mergeCells count="31">
    <mergeCell ref="K16:M16"/>
    <mergeCell ref="E16:F16"/>
    <mergeCell ref="B10:D10"/>
    <mergeCell ref="B11:D11"/>
    <mergeCell ref="B12:D12"/>
    <mergeCell ref="B13:D13"/>
    <mergeCell ref="B14:D14"/>
    <mergeCell ref="B15:D15"/>
    <mergeCell ref="B16:D16"/>
    <mergeCell ref="E13:F13"/>
    <mergeCell ref="E14:F14"/>
    <mergeCell ref="E15:F15"/>
    <mergeCell ref="K13:M13"/>
    <mergeCell ref="K14:M14"/>
    <mergeCell ref="K15:M15"/>
    <mergeCell ref="I14:J14"/>
    <mergeCell ref="E10:F10"/>
    <mergeCell ref="E11:F11"/>
    <mergeCell ref="E12:F12"/>
    <mergeCell ref="K10:M10"/>
    <mergeCell ref="K11:M11"/>
    <mergeCell ref="K12:M12"/>
    <mergeCell ref="A1:B1"/>
    <mergeCell ref="K1:M1"/>
    <mergeCell ref="F5:H5"/>
    <mergeCell ref="B9:D9"/>
    <mergeCell ref="E9:F9"/>
    <mergeCell ref="I9:J9"/>
    <mergeCell ref="K9:M9"/>
    <mergeCell ref="A2:B2"/>
    <mergeCell ref="A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M17"/>
  <sheetViews>
    <sheetView workbookViewId="0" topLeftCell="A1">
      <selection activeCell="B14" sqref="B14:D14"/>
    </sheetView>
  </sheetViews>
  <sheetFormatPr defaultColWidth="9.00390625" defaultRowHeight="15.75"/>
  <cols>
    <col min="1" max="1" width="9.875" style="0" bestFit="1" customWidth="1"/>
    <col min="4" max="4" width="7.125" style="0" customWidth="1"/>
    <col min="6" max="6" width="11.875" style="0" customWidth="1"/>
    <col min="7" max="7" width="8.75390625" style="0" customWidth="1"/>
    <col min="8" max="8" width="7.375" style="0" customWidth="1"/>
    <col min="9" max="9" width="10.625" style="0" customWidth="1"/>
    <col min="10" max="10" width="11.375" style="0" customWidth="1"/>
  </cols>
  <sheetData>
    <row r="1" spans="1:13" ht="15.75">
      <c r="A1" s="206" t="s">
        <v>15</v>
      </c>
      <c r="B1" s="206"/>
      <c r="K1" s="211" t="s">
        <v>20</v>
      </c>
      <c r="L1" s="211"/>
      <c r="M1" s="211"/>
    </row>
    <row r="2" spans="1:2" ht="15.75">
      <c r="A2" s="211" t="s">
        <v>365</v>
      </c>
      <c r="B2" s="211"/>
    </row>
    <row r="3" spans="1:2" ht="15.75">
      <c r="A3" s="21"/>
      <c r="B3" s="21"/>
    </row>
    <row r="4" spans="6:8" ht="15.75">
      <c r="F4" s="206" t="s">
        <v>376</v>
      </c>
      <c r="G4" s="206"/>
      <c r="H4" s="206"/>
    </row>
    <row r="5" spans="6:8" ht="15.75">
      <c r="F5" s="206" t="s">
        <v>17</v>
      </c>
      <c r="G5" s="206"/>
      <c r="H5" s="206"/>
    </row>
    <row r="6" spans="6:8" ht="15.75">
      <c r="F6" s="3"/>
      <c r="G6" s="3"/>
      <c r="H6" s="3"/>
    </row>
    <row r="7" spans="1:8" ht="15.75">
      <c r="A7" s="208" t="s">
        <v>152</v>
      </c>
      <c r="B7" s="208"/>
      <c r="C7" s="208"/>
      <c r="D7" s="208"/>
      <c r="E7" s="208"/>
      <c r="F7" s="3"/>
      <c r="G7" s="3"/>
      <c r="H7" s="3"/>
    </row>
    <row r="9" spans="1:13" ht="15.75">
      <c r="A9" s="3" t="s">
        <v>137</v>
      </c>
      <c r="B9" s="206" t="s">
        <v>368</v>
      </c>
      <c r="C9" s="206"/>
      <c r="D9" s="206"/>
      <c r="E9" s="203" t="s">
        <v>369</v>
      </c>
      <c r="F9" s="203"/>
      <c r="G9" s="39" t="s">
        <v>370</v>
      </c>
      <c r="H9" s="25" t="s">
        <v>7</v>
      </c>
      <c r="I9" s="206" t="s">
        <v>372</v>
      </c>
      <c r="J9" s="206"/>
      <c r="K9" s="206" t="s">
        <v>375</v>
      </c>
      <c r="L9" s="206"/>
      <c r="M9" s="206"/>
    </row>
    <row r="10" spans="2:13" ht="15.75">
      <c r="B10" s="211"/>
      <c r="C10" s="211"/>
      <c r="D10" s="211"/>
      <c r="E10" s="211"/>
      <c r="F10" s="211"/>
      <c r="I10" s="5" t="s">
        <v>373</v>
      </c>
      <c r="J10" s="5" t="s">
        <v>374</v>
      </c>
      <c r="K10" s="211"/>
      <c r="L10" s="211"/>
      <c r="M10" s="211"/>
    </row>
    <row r="11" spans="1:13" ht="15.75">
      <c r="A11" s="130" t="s">
        <v>353</v>
      </c>
      <c r="B11" s="196" t="s">
        <v>311</v>
      </c>
      <c r="C11" s="196"/>
      <c r="D11" s="196"/>
      <c r="E11" s="197" t="s">
        <v>185</v>
      </c>
      <c r="F11" s="197"/>
      <c r="G11" s="6"/>
      <c r="H11" s="6"/>
      <c r="I11" s="41">
        <v>13300000</v>
      </c>
      <c r="J11" s="41"/>
      <c r="K11" s="197" t="s">
        <v>186</v>
      </c>
      <c r="L11" s="197"/>
      <c r="M11" s="219"/>
    </row>
    <row r="12" spans="1:13" ht="34.5" customHeight="1">
      <c r="A12" s="131" t="s">
        <v>307</v>
      </c>
      <c r="B12" s="196" t="s">
        <v>311</v>
      </c>
      <c r="C12" s="196"/>
      <c r="D12" s="196"/>
      <c r="E12" s="197" t="s">
        <v>400</v>
      </c>
      <c r="F12" s="197"/>
      <c r="G12" s="40"/>
      <c r="H12" s="40"/>
      <c r="I12" s="76">
        <v>2366000</v>
      </c>
      <c r="J12" s="76"/>
      <c r="K12" s="217" t="s">
        <v>182</v>
      </c>
      <c r="L12" s="217"/>
      <c r="M12" s="218"/>
    </row>
    <row r="13" spans="1:13" ht="33" customHeight="1">
      <c r="A13" s="131"/>
      <c r="B13" s="194" t="s">
        <v>162</v>
      </c>
      <c r="C13" s="194"/>
      <c r="D13" s="194"/>
      <c r="E13" s="220"/>
      <c r="F13" s="220"/>
      <c r="G13" s="40"/>
      <c r="H13" s="40"/>
      <c r="I13" s="44">
        <f>SUM(I11:I12)</f>
        <v>15666000</v>
      </c>
      <c r="J13" s="44"/>
      <c r="K13" s="196"/>
      <c r="L13" s="196"/>
      <c r="M13" s="221"/>
    </row>
    <row r="14" spans="1:13" ht="15.75">
      <c r="A14" s="43"/>
      <c r="B14" s="195" t="s">
        <v>383</v>
      </c>
      <c r="C14" s="195"/>
      <c r="D14" s="195"/>
      <c r="E14" s="200"/>
      <c r="F14" s="200"/>
      <c r="G14" s="40"/>
      <c r="H14" s="40"/>
      <c r="I14" s="192">
        <f>I13-J13</f>
        <v>15666000</v>
      </c>
      <c r="J14" s="192"/>
      <c r="K14" s="200"/>
      <c r="L14" s="200"/>
      <c r="M14" s="201"/>
    </row>
    <row r="15" spans="9:10" ht="15.75">
      <c r="I15" s="1"/>
      <c r="J15" s="1"/>
    </row>
    <row r="16" spans="9:10" ht="15.75">
      <c r="I16" s="1"/>
      <c r="J16" s="1"/>
    </row>
    <row r="17" ht="15.75">
      <c r="J17" s="1"/>
    </row>
  </sheetData>
  <mergeCells count="26">
    <mergeCell ref="B13:D13"/>
    <mergeCell ref="E13:F13"/>
    <mergeCell ref="K13:M13"/>
    <mergeCell ref="B14:D14"/>
    <mergeCell ref="E14:F14"/>
    <mergeCell ref="I14:J14"/>
    <mergeCell ref="K14:M14"/>
    <mergeCell ref="K10:M10"/>
    <mergeCell ref="B11:D11"/>
    <mergeCell ref="E11:F11"/>
    <mergeCell ref="K11:M11"/>
    <mergeCell ref="A2:B2"/>
    <mergeCell ref="F4:H4"/>
    <mergeCell ref="B10:D10"/>
    <mergeCell ref="E10:F10"/>
    <mergeCell ref="A7:E7"/>
    <mergeCell ref="B12:D12"/>
    <mergeCell ref="E12:F12"/>
    <mergeCell ref="K12:M12"/>
    <mergeCell ref="A1:B1"/>
    <mergeCell ref="K1:M1"/>
    <mergeCell ref="F5:H5"/>
    <mergeCell ref="B9:D9"/>
    <mergeCell ref="E9:F9"/>
    <mergeCell ref="I9:J9"/>
    <mergeCell ref="K9:M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M20"/>
  <sheetViews>
    <sheetView workbookViewId="0" topLeftCell="A1">
      <selection activeCell="K12" sqref="K12:M12"/>
    </sheetView>
  </sheetViews>
  <sheetFormatPr defaultColWidth="9.00390625" defaultRowHeight="15.75"/>
  <cols>
    <col min="1" max="1" width="9.25390625" style="0" bestFit="1" customWidth="1"/>
    <col min="4" max="4" width="8.625" style="0" customWidth="1"/>
    <col min="6" max="6" width="12.875" style="0" customWidth="1"/>
    <col min="7" max="7" width="8.875" style="0" bestFit="1" customWidth="1"/>
    <col min="8" max="8" width="7.00390625" style="0" bestFit="1" customWidth="1"/>
    <col min="9" max="9" width="10.625" style="0" customWidth="1"/>
    <col min="10" max="10" width="10.25390625" style="0" bestFit="1" customWidth="1"/>
  </cols>
  <sheetData>
    <row r="1" spans="1:13" ht="15.75">
      <c r="A1" s="206" t="s">
        <v>175</v>
      </c>
      <c r="B1" s="206"/>
      <c r="K1" s="211" t="s">
        <v>22</v>
      </c>
      <c r="L1" s="211"/>
      <c r="M1" s="211"/>
    </row>
    <row r="2" spans="1:2" ht="15.75">
      <c r="A2" s="211" t="s">
        <v>365</v>
      </c>
      <c r="B2" s="211"/>
    </row>
    <row r="3" spans="1:2" ht="15.75">
      <c r="A3" s="21"/>
      <c r="B3" s="21"/>
    </row>
    <row r="4" spans="6:8" ht="15.75">
      <c r="F4" s="206" t="s">
        <v>16</v>
      </c>
      <c r="G4" s="206"/>
      <c r="H4" s="206"/>
    </row>
    <row r="5" spans="6:8" ht="15.75">
      <c r="F5" s="206" t="s">
        <v>17</v>
      </c>
      <c r="G5" s="206"/>
      <c r="H5" s="206"/>
    </row>
    <row r="6" spans="6:8" ht="15.75">
      <c r="F6" s="3"/>
      <c r="G6" s="3"/>
      <c r="H6" s="3"/>
    </row>
    <row r="7" spans="1:8" s="27" customFormat="1" ht="15.75">
      <c r="A7" s="208" t="s">
        <v>152</v>
      </c>
      <c r="B7" s="208"/>
      <c r="C7" s="208"/>
      <c r="D7" s="208"/>
      <c r="E7" s="208"/>
      <c r="F7" s="5"/>
      <c r="G7" s="5"/>
      <c r="H7" s="5"/>
    </row>
    <row r="8" s="27" customFormat="1" ht="15"/>
    <row r="9" spans="1:13" s="27" customFormat="1" ht="15">
      <c r="A9" s="5" t="s">
        <v>137</v>
      </c>
      <c r="B9" s="203" t="s">
        <v>368</v>
      </c>
      <c r="C9" s="203"/>
      <c r="D9" s="203"/>
      <c r="E9" s="203" t="s">
        <v>369</v>
      </c>
      <c r="F9" s="203"/>
      <c r="G9" s="39" t="s">
        <v>370</v>
      </c>
      <c r="H9" s="25" t="s">
        <v>7</v>
      </c>
      <c r="I9" s="203" t="s">
        <v>372</v>
      </c>
      <c r="J9" s="203"/>
      <c r="K9" s="203" t="s">
        <v>375</v>
      </c>
      <c r="L9" s="203"/>
      <c r="M9" s="203"/>
    </row>
    <row r="10" spans="2:13" s="27" customFormat="1" ht="15">
      <c r="B10" s="225"/>
      <c r="C10" s="225"/>
      <c r="D10" s="225"/>
      <c r="E10" s="225"/>
      <c r="F10" s="225"/>
      <c r="I10" s="5" t="s">
        <v>373</v>
      </c>
      <c r="J10" s="5" t="s">
        <v>374</v>
      </c>
      <c r="K10" s="225"/>
      <c r="L10" s="225"/>
      <c r="M10" s="225"/>
    </row>
    <row r="11" spans="1:13" s="2" customFormat="1" ht="31.5" customHeight="1">
      <c r="A11" s="126" t="s">
        <v>357</v>
      </c>
      <c r="B11" s="214" t="s">
        <v>359</v>
      </c>
      <c r="C11" s="214"/>
      <c r="D11" s="214"/>
      <c r="E11" s="212" t="s">
        <v>176</v>
      </c>
      <c r="F11" s="212"/>
      <c r="G11" s="8"/>
      <c r="H11" s="8"/>
      <c r="I11" s="42">
        <v>1087000</v>
      </c>
      <c r="J11" s="42"/>
      <c r="K11" s="214" t="s">
        <v>407</v>
      </c>
      <c r="L11" s="214"/>
      <c r="M11" s="215"/>
    </row>
    <row r="12" spans="1:13" ht="31.5" customHeight="1">
      <c r="A12" s="130" t="s">
        <v>57</v>
      </c>
      <c r="B12" s="196" t="s">
        <v>387</v>
      </c>
      <c r="C12" s="196"/>
      <c r="D12" s="196"/>
      <c r="E12" s="197" t="s">
        <v>183</v>
      </c>
      <c r="F12" s="197"/>
      <c r="G12" s="6"/>
      <c r="H12" s="6"/>
      <c r="I12" s="41">
        <v>1000000</v>
      </c>
      <c r="J12" s="41"/>
      <c r="K12" s="222" t="s">
        <v>425</v>
      </c>
      <c r="L12" s="222"/>
      <c r="M12" s="223"/>
    </row>
    <row r="13" spans="1:13" ht="15.75">
      <c r="A13" s="130" t="s">
        <v>73</v>
      </c>
      <c r="B13" s="196" t="s">
        <v>387</v>
      </c>
      <c r="C13" s="196"/>
      <c r="D13" s="196"/>
      <c r="E13" s="224" t="s">
        <v>180</v>
      </c>
      <c r="F13" s="224"/>
      <c r="G13" s="6"/>
      <c r="H13" s="6"/>
      <c r="I13" s="41">
        <v>160000</v>
      </c>
      <c r="J13" s="41"/>
      <c r="K13" s="197" t="s">
        <v>321</v>
      </c>
      <c r="L13" s="197"/>
      <c r="M13" s="219"/>
    </row>
    <row r="14" spans="1:13" ht="15.75">
      <c r="A14" s="130" t="s">
        <v>348</v>
      </c>
      <c r="B14" s="196" t="s">
        <v>387</v>
      </c>
      <c r="C14" s="196"/>
      <c r="D14" s="196"/>
      <c r="E14" s="224" t="s">
        <v>401</v>
      </c>
      <c r="F14" s="224"/>
      <c r="G14" s="6"/>
      <c r="H14" s="6"/>
      <c r="I14" s="41">
        <v>899000</v>
      </c>
      <c r="J14" s="41"/>
      <c r="K14" s="197" t="s">
        <v>321</v>
      </c>
      <c r="L14" s="197"/>
      <c r="M14" s="219"/>
    </row>
    <row r="15" spans="1:13" ht="15.75">
      <c r="A15" s="130"/>
      <c r="B15" s="193" t="s">
        <v>13</v>
      </c>
      <c r="C15" s="193"/>
      <c r="D15" s="193"/>
      <c r="E15" s="220"/>
      <c r="F15" s="220"/>
      <c r="G15" s="6"/>
      <c r="H15" s="6"/>
      <c r="I15" s="42">
        <f>SUM(I12:I14)</f>
        <v>2059000</v>
      </c>
      <c r="J15" s="42">
        <f>SUM(J12:J14)</f>
        <v>0</v>
      </c>
      <c r="K15" s="197"/>
      <c r="L15" s="197"/>
      <c r="M15" s="219"/>
    </row>
    <row r="16" spans="1:13" ht="15.75">
      <c r="A16" s="131"/>
      <c r="B16" s="193" t="s">
        <v>377</v>
      </c>
      <c r="C16" s="193"/>
      <c r="D16" s="193"/>
      <c r="E16" s="196"/>
      <c r="F16" s="196"/>
      <c r="G16" s="40"/>
      <c r="H16" s="40"/>
      <c r="I16" s="44">
        <f>I11+I15</f>
        <v>3146000</v>
      </c>
      <c r="J16" s="44">
        <f>J11+J15</f>
        <v>0</v>
      </c>
      <c r="K16" s="197"/>
      <c r="L16" s="197"/>
      <c r="M16" s="219"/>
    </row>
    <row r="17" spans="1:13" ht="15.75">
      <c r="A17" s="131"/>
      <c r="B17" s="195" t="s">
        <v>383</v>
      </c>
      <c r="C17" s="195"/>
      <c r="D17" s="195"/>
      <c r="E17" s="200"/>
      <c r="F17" s="200"/>
      <c r="G17" s="40"/>
      <c r="H17" s="40"/>
      <c r="I17" s="192">
        <f>I16-J16</f>
        <v>3146000</v>
      </c>
      <c r="J17" s="192"/>
      <c r="K17" s="200"/>
      <c r="L17" s="200"/>
      <c r="M17" s="201"/>
    </row>
    <row r="18" spans="9:10" ht="15.75">
      <c r="I18" s="1"/>
      <c r="J18" s="1"/>
    </row>
    <row r="19" spans="9:10" ht="15.75">
      <c r="I19" s="1"/>
      <c r="J19" s="1"/>
    </row>
    <row r="20" ht="15.75">
      <c r="J20" s="1"/>
    </row>
  </sheetData>
  <mergeCells count="35">
    <mergeCell ref="B15:D15"/>
    <mergeCell ref="E15:F15"/>
    <mergeCell ref="K15:M15"/>
    <mergeCell ref="B17:D17"/>
    <mergeCell ref="E17:F17"/>
    <mergeCell ref="I17:J17"/>
    <mergeCell ref="K17:M17"/>
    <mergeCell ref="B16:D16"/>
    <mergeCell ref="E16:F16"/>
    <mergeCell ref="K16:M16"/>
    <mergeCell ref="B10:D10"/>
    <mergeCell ref="E10:F10"/>
    <mergeCell ref="K10:M10"/>
    <mergeCell ref="B11:D11"/>
    <mergeCell ref="E11:F11"/>
    <mergeCell ref="K11:M11"/>
    <mergeCell ref="A1:B1"/>
    <mergeCell ref="K1:M1"/>
    <mergeCell ref="F5:H5"/>
    <mergeCell ref="B9:D9"/>
    <mergeCell ref="E9:F9"/>
    <mergeCell ref="I9:J9"/>
    <mergeCell ref="K9:M9"/>
    <mergeCell ref="A2:B2"/>
    <mergeCell ref="A7:E7"/>
    <mergeCell ref="B13:D13"/>
    <mergeCell ref="B14:D14"/>
    <mergeCell ref="B12:D12"/>
    <mergeCell ref="E13:F13"/>
    <mergeCell ref="E14:F14"/>
    <mergeCell ref="E12:F12"/>
    <mergeCell ref="K13:M13"/>
    <mergeCell ref="K14:M14"/>
    <mergeCell ref="K12:M12"/>
    <mergeCell ref="F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Éva</dc:creator>
  <cp:keywords/>
  <dc:description/>
  <cp:lastModifiedBy>kovacs.melinda</cp:lastModifiedBy>
  <cp:lastPrinted>2010-12-02T13:12:14Z</cp:lastPrinted>
  <dcterms:created xsi:type="dcterms:W3CDTF">2005-09-14T08:40:41Z</dcterms:created>
  <dcterms:modified xsi:type="dcterms:W3CDTF">2010-12-03T11:15:43Z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