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46" yWindow="105" windowWidth="15480" windowHeight="11640" activeTab="8"/>
  </bookViews>
  <sheets>
    <sheet name="új mérleg" sheetId="1" r:id="rId1"/>
    <sheet name="normatíva" sheetId="2" r:id="rId2"/>
    <sheet name="sajátos" sheetId="3" r:id="rId3"/>
    <sheet name="felh. bev." sheetId="4" r:id="rId4"/>
    <sheet name="műk. p.eszk.átvét" sheetId="5" r:id="rId5"/>
    <sheet name="áthúzódó" sheetId="6" r:id="rId6"/>
    <sheet name="Bölcsi" sheetId="7" r:id="rId7"/>
    <sheet name="tartalék" sheetId="8" r:id="rId8"/>
    <sheet name="létszám " sheetId="9" r:id="rId9"/>
    <sheet name="Gamesz" sheetId="10" r:id="rId10"/>
  </sheets>
  <definedNames>
    <definedName name="_xlnm.Print_Titles" localSheetId="6">'Bölcsi'!$17:$17</definedName>
    <definedName name="_xlnm.Print_Titles" localSheetId="3">'felh. bev.'!$6:$6</definedName>
    <definedName name="_xlnm.Print_Titles" localSheetId="8">'létszám '!$6:$9</definedName>
    <definedName name="_xlnm.Print_Titles" localSheetId="4">'műk. p.eszk.átvét'!$7:$7</definedName>
    <definedName name="_xlnm.Print_Titles" localSheetId="1">'normatíva'!$7:$8</definedName>
  </definedNames>
  <calcPr fullCalcOnLoad="1"/>
</workbook>
</file>

<file path=xl/sharedStrings.xml><?xml version="1.0" encoding="utf-8"?>
<sst xmlns="http://schemas.openxmlformats.org/spreadsheetml/2006/main" count="955" uniqueCount="762">
  <si>
    <t>Peres-, kártérítési ügyekből származó kötelezettségek</t>
  </si>
  <si>
    <t>31.</t>
  </si>
  <si>
    <t>2011. évi költségvetési koncepciója</t>
  </si>
  <si>
    <t>2009. évi teljesítés</t>
  </si>
  <si>
    <t>2010. évi eredeti ei.</t>
  </si>
  <si>
    <t>2011. évre várható normatív hozzájárulások és kötött felhasználású</t>
  </si>
  <si>
    <t xml:space="preserve">Hivatal  informatikai rendszerének cseréje </t>
  </si>
  <si>
    <t>Római kori romokzöldfelületi rehabilitációja és turisztikai hasznosítása</t>
  </si>
  <si>
    <t>Normatív állami hozzájárulás:  494.100  Ft/fő elszámolás tényleges gondozási napok alapján</t>
  </si>
  <si>
    <t>létszámkeret tervezet</t>
  </si>
  <si>
    <t>Hévíz VárosÖnkormányzat</t>
  </si>
  <si>
    <t>2011. évi költségvetési  koncepció</t>
  </si>
  <si>
    <t>2011 évi költségvetési koncepció</t>
  </si>
  <si>
    <t>2010. évi várható</t>
  </si>
  <si>
    <t>2011. évi terv</t>
  </si>
  <si>
    <t>Mérték  (2010. évi)</t>
  </si>
  <si>
    <t>410,- Ft/fő/éjszaka</t>
  </si>
  <si>
    <t xml:space="preserve">Igényelt összeg </t>
  </si>
  <si>
    <t>Illyés Gyula Általános Iskola</t>
  </si>
  <si>
    <t xml:space="preserve">Hévíz Város Önkormányzat </t>
  </si>
  <si>
    <t>Brunszvik Teréz Napközi Otthonos Óvodán belül induló bölcsőde</t>
  </si>
  <si>
    <t>Tervezett működési kiadása</t>
  </si>
  <si>
    <t>2011. szeptember 1-től december 31-ig</t>
  </si>
  <si>
    <t>Személyi juttatások</t>
  </si>
  <si>
    <t>Közalkalmazottak illetménye</t>
  </si>
  <si>
    <t>Bölcsődei csoportok száma: 2 csoport</t>
  </si>
  <si>
    <t>Közalkalmazottak létszáma:</t>
  </si>
  <si>
    <t>Férőhelyek száma:  10 + 2 fő ellátott   /csoport</t>
  </si>
  <si>
    <t>Elszámolás alapja: tényleges gondozási napok száma</t>
  </si>
  <si>
    <t>Csoport dolgozói létszám igénye: 2 fő gyermekgondozó, 2 fő kisegítő</t>
  </si>
  <si>
    <t>Szakmai vezetői pótlék 1 fő * 26.000 Ft* 3 hó</t>
  </si>
  <si>
    <t>Étkezési hozzájárulás 7 fő * 12.000 Ft * 3 hó</t>
  </si>
  <si>
    <t>Munkábajárás költségtérítése 5 fő * 11.700 Ft * 3 hó</t>
  </si>
  <si>
    <t xml:space="preserve">     Gyermekvéd. támogatásban részesülők évi kétszeri támogatása</t>
  </si>
  <si>
    <t>Gróf I. Festetics Gy. Műv. Kp*</t>
  </si>
  <si>
    <t>*Az intézmény létszámkerete és összetétele újra gondolásra szorul a feladatok arányában</t>
  </si>
  <si>
    <t>Rendszeres személyi juttatás összesen</t>
  </si>
  <si>
    <t xml:space="preserve">        Gyermekgondozó  2 * 2 fő * 135.000 Ft * 3 hó</t>
  </si>
  <si>
    <t>Önkéntes nyugdíjpénztári hozzájárulás 2.562 e Ft * 5 %</t>
  </si>
  <si>
    <t>Személyi juttatások összesen:</t>
  </si>
  <si>
    <t xml:space="preserve">Munkáltatót terhelő járulék 2.562 e Ft * 27 % </t>
  </si>
  <si>
    <t>Dologi kiadás</t>
  </si>
  <si>
    <t>Irodaszer, nyomtatvány, könyv, folyóirat,</t>
  </si>
  <si>
    <t>Munkaruha, védőruha,</t>
  </si>
  <si>
    <t>Munkaalkalmassági vizsgálati díj</t>
  </si>
  <si>
    <t>Belföldi kiküldetés</t>
  </si>
  <si>
    <t>Tisztítószer</t>
  </si>
  <si>
    <t>Villamosenergia</t>
  </si>
  <si>
    <t>Gázdíj</t>
  </si>
  <si>
    <t>Víz-csatornadíj</t>
  </si>
  <si>
    <t>karbantartás</t>
  </si>
  <si>
    <t>Fertőtlenítőszer</t>
  </si>
  <si>
    <t>Dologi kiadás összesen:</t>
  </si>
  <si>
    <t>Működési kiadás összesen</t>
  </si>
  <si>
    <t>Szakmai eszközök, játékok, rajz eszközök és kisértékű eszközök nem kerültek tervezésre, mivel a bölcsőde megépítésével rendelkezésre állnak</t>
  </si>
  <si>
    <t>2011. évi koncepció</t>
  </si>
  <si>
    <t>2010. évi er. ei.</t>
  </si>
  <si>
    <t>2011 évi koncepció</t>
  </si>
  <si>
    <t>2011. évi várható adatok</t>
  </si>
  <si>
    <t>2010. évi eredeti normatíva</t>
  </si>
  <si>
    <t>Szociális és gyerekjóléti alapszolgáltatás fa. Családsegítésb (11773 fő) 50%</t>
  </si>
  <si>
    <t>Szociális és gyerekjóléti alapszolgáltatás fa. gyerekj. szolg.50%</t>
  </si>
  <si>
    <t>3. mell. 11.c. pont</t>
  </si>
  <si>
    <t>Szociálias étkezés</t>
  </si>
  <si>
    <t>3. mell. 11.d. pont</t>
  </si>
  <si>
    <t>3. mell. 11.f. pont</t>
  </si>
  <si>
    <t>Időskorúak nappali intézmányi ellátása</t>
  </si>
  <si>
    <t>3.mell. 12. ac. pont</t>
  </si>
  <si>
    <t>Demens betegek benntlakásos intézményi ellátása (önkormányzatnál új)</t>
  </si>
  <si>
    <t>3. mell. 15. a(2)1. pont</t>
  </si>
  <si>
    <t>Óvodai nevelés 1-3. név 8 hó                                       172 fő</t>
  </si>
  <si>
    <t>3. mell. 15. a(2)2. pont</t>
  </si>
  <si>
    <t>Óvodai nevelés 1-3. név 4 hó                                       164 fő</t>
  </si>
  <si>
    <t>Iskolai oktatás 1-2. évfolyam 8 hó                                  83 fő</t>
  </si>
  <si>
    <t>Iskolai oktatás 3. évfolyam 8 hó                                     60 fő</t>
  </si>
  <si>
    <t>Iskolai oktatás 4. évfolyam 8 hó                                     48 fő</t>
  </si>
  <si>
    <t xml:space="preserve">Iskolai oktatás 7. évfolyam 8 hó                                     </t>
  </si>
  <si>
    <t xml:space="preserve">Iskolai oktatás 8. évfolyam 8 hó                                     </t>
  </si>
  <si>
    <t>Iskolai oktatás 7-8. évfolyam 8 hó                                  87 fő</t>
  </si>
  <si>
    <t>Iskolai oktatás 1-2. évfolyam 4 hó                                  96 fő</t>
  </si>
  <si>
    <t>Római kori romok</t>
  </si>
  <si>
    <t>Iskolai oktatás 3. évfolyam 4 hó                                     35 fő</t>
  </si>
  <si>
    <t>Iskolai oktatás 4. évfolyam 4 hó                                     60 fő</t>
  </si>
  <si>
    <t>Iskolai oktatás 5-6. évfolyam 4 hó                                  93 fő</t>
  </si>
  <si>
    <t xml:space="preserve">Iskolai oktatás 7. évfolyam 4 hó                                     </t>
  </si>
  <si>
    <t xml:space="preserve">Iskolai oktatás 8. évfolyam 4 hó                                     </t>
  </si>
  <si>
    <t>Iskolai oktatás 7-8. évfolyam 4 hó                                  84 fő</t>
  </si>
  <si>
    <t>Középfokú iskolai okt. gimn. 9-10. évf. 8 hó                  110 fő</t>
  </si>
  <si>
    <t>Középfokú iskolai okt. gimn. 11. évf. 8 hó                       53 fő</t>
  </si>
  <si>
    <t>Középfokú iskolai okt. gimn. 12. évf. 8 hó                       57 fő</t>
  </si>
  <si>
    <t>Középfokú iskolai okt. gimn. 13. évf. 8 hó                       27 fő</t>
  </si>
  <si>
    <t xml:space="preserve">Középfokú iskolai okt. gimn. 12-13. évf. 8 hó                  </t>
  </si>
  <si>
    <t>Középfokú iskolai okt. gimn. 9-10. évf. 4 hó                  111 fő</t>
  </si>
  <si>
    <t>Középfokú iskolai okt. gimn. 11-13. évf. 4 hó                137 fő</t>
  </si>
  <si>
    <t xml:space="preserve">Középfokú iskolai okt. gimn. 11. évf. 4 hó                       </t>
  </si>
  <si>
    <t xml:space="preserve">Középfokú iskolai okt. gimn. 12. évf. 4 hó                       </t>
  </si>
  <si>
    <t xml:space="preserve">Középfokú iskolai okt. gimn. 13. évf. 4 hó                      </t>
  </si>
  <si>
    <t>Iskolai szakképzés elméleti 1. évfolyam 4 hó                   10 fő</t>
  </si>
  <si>
    <t>Alapfokú műv. okt. zeneműv-i okt. minősített int. 8 hó     73 fő</t>
  </si>
  <si>
    <t>Alapfokú műv. okt. képző-, tánc- és színműv. minösített int-ben 8 hó     12 fő</t>
  </si>
  <si>
    <t>Alapfokú műv. okt. zeneművészeti okt. minősített int. 4 hó          73 fő</t>
  </si>
  <si>
    <t>Alapfokú műv. okt. képző-, tánc- és színműv. minösített int-ben 4 hó     12 fő</t>
  </si>
  <si>
    <t>Napközis, isk. otth. foglalkozt. 1-4. évf. 8 hó                  191fő</t>
  </si>
  <si>
    <t>Napközis, isk. otth. foglalkozt. 5-8. évf. 8 hó                   19 fő</t>
  </si>
  <si>
    <t>Napközis, isk. otth. foglalkozt. 1-4. évf. 4 hó                  191 fő</t>
  </si>
  <si>
    <t>Napközis, isk. otth. foglalkozt. 5-8. évf. 4 hó                    19 fő</t>
  </si>
  <si>
    <t>3. mell. 16.aba pont</t>
  </si>
  <si>
    <t xml:space="preserve">3. mell. 16.2.1c(2) </t>
  </si>
  <si>
    <t xml:space="preserve">Testi, érzékszervi, súlyos, középsúlyos ért.fogy, autiszta halmozottan fogyatékos sajátos nev. igényű gyermek tanuló (160%-os tám.) 8 hó óvoda </t>
  </si>
  <si>
    <t>3. mell.16.bac (2)</t>
  </si>
  <si>
    <t xml:space="preserve">Testi, érzékszervi, súlyos, középsúlyos ért.fogy, autiszta halmozottan fogyatékos sajátos nev. igényű gyermek tanuló (160%-os tám.) 4 hó óvoda </t>
  </si>
  <si>
    <t>3. mell. 16.2.1.d (2)</t>
  </si>
  <si>
    <t>SNI beszédfogyatékos, enyhe értelmi fogy. megismerő funkc. org. okokra visszavezethető tartós és súlyos rendell. (80%-os tám) 8hó óvoda</t>
  </si>
  <si>
    <t>3. mell. 16.2.1.d (3)</t>
  </si>
  <si>
    <t>SNI beszédfogyatékos, enyhe értelmi fogy. megismerő funkc. org. okokra visszavezethető tartós és súlyos rendell. (80%-os tám) 8 hó általános iskolában</t>
  </si>
  <si>
    <t>3. mell.16.bad (2)</t>
  </si>
  <si>
    <t>Beszédfogyatékos, enyhe értelmi fogyatékos sajátos nev. ig. gyermek tanuló (80%-os tám.) 4hó óvoda</t>
  </si>
  <si>
    <t xml:space="preserve">3. mell. 16.2.1.d </t>
  </si>
  <si>
    <t>SNI beszédfogyatékos, enyhe értelmi fogy. megismerő funkc. org. okokra visszavezethető tartós és súlyos rendell.(80%-os tám) 4hó óvoda</t>
  </si>
  <si>
    <t>SNI beszédfogyatékos, enyhe értelmi fogy. megismerő funkc. org. okokra visszavezethető tartós és súlyos rendell. (80%-os tám.) 4 hó általános isk.</t>
  </si>
  <si>
    <t>3. mell. 16.2.1.e (3).</t>
  </si>
  <si>
    <t>SNI megismerő funkc. v. viselk. fejl. organikus okokra vissza nem vezethető tartós és súlyos rendellenesség (60% tám.) 8 hó általános iskola</t>
  </si>
  <si>
    <t>Pénzügyi mérleg ( e Ft)</t>
  </si>
  <si>
    <t>Bevételek</t>
  </si>
  <si>
    <t>2010. I-III.n.év.telj.</t>
  </si>
  <si>
    <t>Kiadások</t>
  </si>
  <si>
    <t>2010. I-III.n.év.telj</t>
  </si>
  <si>
    <t>1. Működési bevétel</t>
  </si>
  <si>
    <t>1. Működési kiadás</t>
  </si>
  <si>
    <t xml:space="preserve">    a, Intézményi működési bevétel </t>
  </si>
  <si>
    <t xml:space="preserve">    a, Személyi jellegű kiadás</t>
  </si>
  <si>
    <t xml:space="preserve">                      ebből felhalmozási kamatbevétel</t>
  </si>
  <si>
    <t xml:space="preserve">    b, Munkaadót terhelő járulék</t>
  </si>
  <si>
    <t xml:space="preserve">    b, Sajátos működési bevétel</t>
  </si>
  <si>
    <t xml:space="preserve">    c, Dologi jellegű kiadás, egyéb folyó kiadás</t>
  </si>
  <si>
    <t xml:space="preserve">    c, Támogatás, végleges pénzeszköz átvétel</t>
  </si>
  <si>
    <t xml:space="preserve">                      ebből felhalmozási hitel kamata</t>
  </si>
  <si>
    <t xml:space="preserve">        c/1. Állami támogatás</t>
  </si>
  <si>
    <t xml:space="preserve">    d, Támogatás értékű működési kiadás</t>
  </si>
  <si>
    <t xml:space="preserve">        c/2. Támogatásértékű pénzeszköz átvétel</t>
  </si>
  <si>
    <t xml:space="preserve">    e, Áht-n kívüli működési pénzeszköz átadás</t>
  </si>
  <si>
    <t xml:space="preserve">        c/3. Áht-n kívüli működési pénzeszköz átvétel</t>
  </si>
  <si>
    <t xml:space="preserve">    f, Ellátottak pénzbeli juttatása</t>
  </si>
  <si>
    <t xml:space="preserve">       c/4. Előző évi norm. áll.tám. elsz. különbözete</t>
  </si>
  <si>
    <t xml:space="preserve">    g, Szociálpolitikai juttatás</t>
  </si>
  <si>
    <t>Nemzetközi légiforgalom elősegítése</t>
  </si>
  <si>
    <t>Arculatépítés</t>
  </si>
  <si>
    <t>Gróf I. Festetics György 2011. évi programterve</t>
  </si>
  <si>
    <t>Római kori romok röld felület rehab. és turisztikai hasznosítása program</t>
  </si>
  <si>
    <t>Római kori romok röld felület rehab. és turisztikai hasznosítás</t>
  </si>
  <si>
    <t>Áthúzódó és fejlesztési igények összesen</t>
  </si>
  <si>
    <t>Támogatás, végleges pénzeszköz-átvétel összesen:</t>
  </si>
  <si>
    <t>Működési pénzforgalmi kiadás összesen:</t>
  </si>
  <si>
    <t>2. Felhalmozási bevétel</t>
  </si>
  <si>
    <t>2. Felhalmozási kiadás</t>
  </si>
  <si>
    <t xml:space="preserve">    a, Tárgyi eszközök, immateriális javak értékesítése</t>
  </si>
  <si>
    <t xml:space="preserve">    a, Felújítás</t>
  </si>
  <si>
    <t xml:space="preserve">    b, Sajátos felhalmozási bevétel</t>
  </si>
  <si>
    <t xml:space="preserve">    b, Beruházás</t>
  </si>
  <si>
    <t xml:space="preserve">    c, Pénzügyi felhalmozási bevétel</t>
  </si>
  <si>
    <t xml:space="preserve">    c, Támogatás értékű felhalmozási pénzeszköz-átadás</t>
  </si>
  <si>
    <t xml:space="preserve">    d, Támogatás értékű felhalmozási pénzeszköz-átvétel</t>
  </si>
  <si>
    <t xml:space="preserve">    d, Áht-n kívüli felhalmozási pénzeszköz-átadás</t>
  </si>
  <si>
    <t xml:space="preserve">    e, Áht-n kívüli felhalmozási pénzeszköz-átvétel</t>
  </si>
  <si>
    <t xml:space="preserve">    e, Felhalmozási kölcsön nyújtása</t>
  </si>
  <si>
    <t xml:space="preserve">    f, Felhalmozási kölcsön-visszatérülés</t>
  </si>
  <si>
    <t xml:space="preserve">    g, Állami támogatás (központosított állami támogatás)</t>
  </si>
  <si>
    <t xml:space="preserve">    h, Egyéb központi állami támogatás</t>
  </si>
  <si>
    <t>Felhalmozási pénzforgalmi bevétel összesen:</t>
  </si>
  <si>
    <t>Felhalmozási pénzforgalmi kiadás összesen:</t>
  </si>
  <si>
    <t>3. Költségvetési bevételek összesen:</t>
  </si>
  <si>
    <t>3. Költségvetési kiadások összesen:</t>
  </si>
  <si>
    <t>Költségvetési hiány</t>
  </si>
  <si>
    <t>Költségvetési többlet/hiány működési</t>
  </si>
  <si>
    <t>Költségvetési hiány felhalmozási</t>
  </si>
  <si>
    <t>4. Előző évi pénzmaradvány igénybevétele</t>
  </si>
  <si>
    <t>4. Kiadási tartalék</t>
  </si>
  <si>
    <t>Működési célú pénzmaradvány</t>
  </si>
  <si>
    <t xml:space="preserve">      a,Céltartalék</t>
  </si>
  <si>
    <t>Felhalmozási célú pénzmaradvány</t>
  </si>
  <si>
    <t xml:space="preserve">               Működési </t>
  </si>
  <si>
    <t xml:space="preserve">               Felhalmozási</t>
  </si>
  <si>
    <t xml:space="preserve">         Céltartalék összesen</t>
  </si>
  <si>
    <t xml:space="preserve">       b,Általános tartalék működési</t>
  </si>
  <si>
    <t>Pénzforgalom nélküli bevételek összesen</t>
  </si>
  <si>
    <t>Pénzforgalom nélküli kiadások összesen</t>
  </si>
  <si>
    <t>Pénzmaradvánnyal számított bevételek és kiadások különbözete (többlet)</t>
  </si>
  <si>
    <t xml:space="preserve">         Ebből felhalmozási többlet</t>
  </si>
  <si>
    <t>2010. I-III. n.évi telj.</t>
  </si>
  <si>
    <t xml:space="preserve">           Lakásfenntartási támogatás 90 %-os visszatérítés</t>
  </si>
  <si>
    <t xml:space="preserve">           Gyermekvéd. támogatásban részesülők évi kétszeri támogatása</t>
  </si>
  <si>
    <t xml:space="preserve">           Rendelkezésre állási támogatás 80 %-os térítése</t>
  </si>
  <si>
    <t xml:space="preserve">              Közcélú foglalkoztatás támogatása (bérminimum+közteher)*95 %</t>
  </si>
  <si>
    <t xml:space="preserve">          Helyi szervezésű int-hez kapcs. Többlettám. prémium évesek</t>
  </si>
  <si>
    <t xml:space="preserve">         2009. évi kereset kiegészítés</t>
  </si>
  <si>
    <t xml:space="preserve">         2010. évi kereset kiegészítés</t>
  </si>
  <si>
    <t xml:space="preserve">          Könyvtári érdekeltség növelő támogatás</t>
  </si>
  <si>
    <t xml:space="preserve">          Központi bérpolitikai intézkedések támogatása</t>
  </si>
  <si>
    <t>Helyi adó- és gépjárműadó bevételek  összen</t>
  </si>
  <si>
    <t xml:space="preserve">            Osztályfőnöki pótlék kiegészítése</t>
  </si>
  <si>
    <t xml:space="preserve">          Központi támogatás egyes sajátos kozokt. fel.telj-hez</t>
  </si>
  <si>
    <t xml:space="preserve">          Osztályfőnöki pótlék kiegészítése</t>
  </si>
  <si>
    <t>Egyéb központi támogatás</t>
  </si>
  <si>
    <t xml:space="preserve">    Üdülőhelyi feladatok kiegészítő támogatása</t>
  </si>
  <si>
    <t>Központosított állami támogatás összesen</t>
  </si>
  <si>
    <t xml:space="preserve">         Érettségi és szakmai vizsgák lebony. Központi tám.</t>
  </si>
  <si>
    <t>Telekértékesítés</t>
  </si>
  <si>
    <t>Felhalmozási bevétel összesen</t>
  </si>
  <si>
    <t>Sajátos működési bevétel</t>
  </si>
  <si>
    <t>Szja helyben maradórész 8 %</t>
  </si>
  <si>
    <t>Lakóingatlan bérbeadása</t>
  </si>
  <si>
    <t>Talajterhelési díj</t>
  </si>
  <si>
    <t>Építésügyi bírság</t>
  </si>
  <si>
    <t>SZJA-ból adóerőképesség miatti elvonás</t>
  </si>
  <si>
    <t>Sajátos Működési bevételek összesen</t>
  </si>
  <si>
    <t>Luxusadó</t>
  </si>
  <si>
    <t>Brunszvik T. N. O. Ó. Sugár utcai épületének átalakítása, bővítése</t>
  </si>
  <si>
    <t>Bruttó</t>
  </si>
  <si>
    <t>Brunszvik T. N. O. Ó. Sugár utcai bölcsőde építése</t>
  </si>
  <si>
    <t>Alsópáhok -Hévíz kerékpárút kivitelezése</t>
  </si>
  <si>
    <t>Hévíz gyógyhely városközpont reheb. II. ütem előkész.</t>
  </si>
  <si>
    <t>2011. évre áthúzódó fejlesztési kötelezettségek és fejlesztési igények</t>
  </si>
  <si>
    <t>Egregyi járda felújítása</t>
  </si>
  <si>
    <t>Martinovcs u. járda építés</t>
  </si>
  <si>
    <t>Móricz Zs u. Nagy I u. csapadékcsatorna építés</t>
  </si>
  <si>
    <t>Vörösmarty u. felújítás, kerékpárút kivitelezés</t>
  </si>
  <si>
    <t>Vajda Á u., Szabó L u. útfelújítás</t>
  </si>
  <si>
    <t>Árpád kori templom állagmegóvás</t>
  </si>
  <si>
    <t>Dr Korányi u., Semmelweis u., Sugár u., kivitelezése</t>
  </si>
  <si>
    <t>Kisfaludy u., Dózsa u.,  Veres P u., Budai N A u., Gersei P kivitelezés</t>
  </si>
  <si>
    <t>Ady utcai gyalogátkelőhely kialakítása</t>
  </si>
  <si>
    <t>Petőfi-József A u. Park u. lépcsők felújítása</t>
  </si>
  <si>
    <t>Térfigyelő kamera rendszer bővítése 3 db</t>
  </si>
  <si>
    <t>Áthúzódó fejlesztések</t>
  </si>
  <si>
    <t xml:space="preserve"> Fejlesztési igények</t>
  </si>
  <si>
    <t>2010.X.27. mód. ei.</t>
  </si>
  <si>
    <t>Nehéz helyzetbe került hévízi lakosok támogatási alapja</t>
  </si>
  <si>
    <t>Osztályfőnöki pótlék</t>
  </si>
  <si>
    <t>Bölcsőde működési kiadásaira</t>
  </si>
  <si>
    <t>Egyéb központi támogatás össezsen</t>
  </si>
  <si>
    <t xml:space="preserve">Támogatás értékű működési pénzeszköz átvétel </t>
  </si>
  <si>
    <t>Központi költségvetési szervtől működési átvett pénzeszköz:</t>
  </si>
  <si>
    <t xml:space="preserve">      Országgyűlési és helyhatósági választások támogatása</t>
  </si>
  <si>
    <t>Fejezeti kezelési pénzeszköz átvétel:</t>
  </si>
  <si>
    <t xml:space="preserve">      2009.december havi kereset kiegészítés </t>
  </si>
  <si>
    <t xml:space="preserve">      Prémiumévek program miatti támogatás</t>
  </si>
  <si>
    <t>felhalmozási  bevétel</t>
  </si>
  <si>
    <t>Felhalmozási és tőkejellegű bevétel</t>
  </si>
  <si>
    <t>Tárgyi eszközök értékesítése</t>
  </si>
  <si>
    <t>Gépjármű várakozóhely megváltás</t>
  </si>
  <si>
    <t>Tárgyi eszközök, immateriális javak értékesítése össz.:</t>
  </si>
  <si>
    <t>Sajátos felhalmozási bevétel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</si>
  <si>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</si>
  <si>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</si>
  <si>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</si>
  <si>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</si>
  <si>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</si>
  <si>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Támogatás értékű felhalmozási pénzeszköz átvétel</t>
  </si>
  <si>
    <t>Városközpont funkció bővítés NYDOP pályázat</t>
  </si>
  <si>
    <t>Polgármesteri Hivatal szervezet fejlesztése (ÁROP-1.A.2/A-2008-0147)</t>
  </si>
  <si>
    <t>Kompetencia alapú oktatás (TÁMOP-3.1.4-8/2-2009-0134)</t>
  </si>
  <si>
    <t>Orvosi rendelő akadálymentesítésére pályázati forrás (NYDOP-2007-5.1.1/E)</t>
  </si>
  <si>
    <t>Működési kiadásokra</t>
  </si>
  <si>
    <t>Felhalmozási kiadásokra</t>
  </si>
  <si>
    <t>Működési kiadásokra összesen</t>
  </si>
  <si>
    <t>Felhalmozási kiadásokra összesen</t>
  </si>
  <si>
    <t>Céltartalék összesen</t>
  </si>
  <si>
    <t>Brunszvik Teréz Napközi Otthonos Óvoda Sugár u.-i épület bővítése pály.forrás</t>
  </si>
  <si>
    <t>Alsópáhok-Hévíz kerékpárút (NFÜ)</t>
  </si>
  <si>
    <t>Bölcsöde létesítése (NYDOP-5.1.1/B-09-2009-006)</t>
  </si>
  <si>
    <t>Támogatás értékű felhalmozási pénzeszköz átvétel összesen:</t>
  </si>
  <si>
    <t>ÁHT-n kívüli felhalmozási pénzeszköz átvétel</t>
  </si>
  <si>
    <t>ÁHT-n kívüli felhalmozási pénzeszköz átvétel összesen:</t>
  </si>
  <si>
    <t>Felhalmozási célú kölcsön-visszatérülés</t>
  </si>
  <si>
    <t>Lakásépítési kölcsön visszatérülés</t>
  </si>
  <si>
    <t>Felhalmozási célú kölcsön-visszatérülés összesen:</t>
  </si>
  <si>
    <t>Üdülőhelyi feladatok kiegészítő állami támogatása</t>
  </si>
  <si>
    <t>Kiegészítő támogatások összesen</t>
  </si>
  <si>
    <t>Egyéb központ támogatás összesen:</t>
  </si>
  <si>
    <t>Polgármesteri hivatal mindösszesen:</t>
  </si>
  <si>
    <t>Polgármesteri Hiv. öszesen</t>
  </si>
  <si>
    <t>Bölcsőde</t>
  </si>
  <si>
    <t>2011. év</t>
  </si>
  <si>
    <t xml:space="preserve">Római kori romok zöldfelületi reheb. És turisztikai nasznosítás </t>
  </si>
  <si>
    <t>Gépkocsi értékesítés</t>
  </si>
  <si>
    <t xml:space="preserve">        Kisegítő (2 +1 fő) * 96.000 * 3 hó Ebből 1 fő fenntartási kötelezettség 2011. szeptember hótól 5 évig</t>
  </si>
  <si>
    <t>Létszám keret</t>
  </si>
  <si>
    <t>jan.1.</t>
  </si>
  <si>
    <t xml:space="preserve">Pedagógiai szakszolgálat </t>
  </si>
  <si>
    <t xml:space="preserve">          Intézményegység-vezető</t>
  </si>
  <si>
    <t xml:space="preserve">          Pszichológus</t>
  </si>
  <si>
    <t xml:space="preserve">          Logopédus</t>
  </si>
  <si>
    <t xml:space="preserve">         Gyógytestnevelő</t>
  </si>
  <si>
    <t>Teréz Anya Szoc.Integrált Intézmény</t>
  </si>
  <si>
    <t>Jelzőrendsz. házi segítségnyújtás</t>
  </si>
  <si>
    <t>Egyéb szoc. és gyermekjóléti szolg.</t>
  </si>
  <si>
    <t>Teréz A. Szoc. Integr. Int. össz.:</t>
  </si>
  <si>
    <t>Gr. I. Festetics Gy. Műv. Kp. össz:</t>
  </si>
  <si>
    <t>GAMESZ és közint. összesen:</t>
  </si>
  <si>
    <t>2011. évi költségvetési koncepció</t>
  </si>
  <si>
    <t xml:space="preserve">Polgármesteri Hiv. </t>
  </si>
  <si>
    <t>Település őrök</t>
  </si>
  <si>
    <t>dec.31.</t>
  </si>
  <si>
    <t xml:space="preserve"> Köztisztviselő</t>
  </si>
  <si>
    <t xml:space="preserve">      2010. évi egyszeri kereset-kiegészítés</t>
  </si>
  <si>
    <t xml:space="preserve">     Jelzőrendszeres házi seg. nyújtás pályázati forrás</t>
  </si>
  <si>
    <t xml:space="preserve">     Kompetencia alapú oktatás (TÁMOP-3.1.4-8/2-2009-0134)</t>
  </si>
  <si>
    <t xml:space="preserve">     Településőrők támogatása</t>
  </si>
  <si>
    <t xml:space="preserve">    Szoc.és Munkaügyi Min.(Bentlakásos szoc.ell.)</t>
  </si>
  <si>
    <t xml:space="preserve">     Mozgáskorlátozottak közl. támogatása</t>
  </si>
  <si>
    <t>Önkormányzatoktól átvett működési bevételek:</t>
  </si>
  <si>
    <t xml:space="preserve">     Társult önkormányzatok orvosi ügyeleti kiadásokhoz hozzájárulás</t>
  </si>
  <si>
    <t xml:space="preserve">     Társult önkormányzatok gyepmesteri tevékenység kiadásaihoz hozzájár.</t>
  </si>
  <si>
    <t xml:space="preserve">     Társult önkormányzatok hozzájárulása óvoda közös fenntartásához</t>
  </si>
  <si>
    <t xml:space="preserve">     Társult önkormányzatok iskola közös fenntartásához</t>
  </si>
  <si>
    <t>Hévízi Kistérség Önk-ainak T. Társulásától átvett pénzeszköz</t>
  </si>
  <si>
    <t xml:space="preserve">          általános iskola szakszolgálat feladatellátás támogatása:</t>
  </si>
  <si>
    <t>Előző évi norm. áll.tám. elsz. különbözete</t>
  </si>
  <si>
    <t xml:space="preserve">GAMESZ </t>
  </si>
  <si>
    <t>Zala Megyei Önkormányzat "Jó gyakorlat átadása"</t>
  </si>
  <si>
    <t>Munkaügyi Kp.</t>
  </si>
  <si>
    <t>Nemzeti Utánpótlás-nevelési Intézet</t>
  </si>
  <si>
    <t>Illyés Gyula Ált. és Művészeti Iskola mindösszesen:</t>
  </si>
  <si>
    <t>Brunszvik Teréz  Napközi Otthonos Óvoda</t>
  </si>
  <si>
    <t>ÁHT-n kívűli működési célú pénzeszköz-átvétel</t>
  </si>
  <si>
    <t>Dr. Hegedűs Lajos felajánlása</t>
  </si>
  <si>
    <t>Brunszvik Teréz Napközi Otthonos Óvoda mindösszesen:</t>
  </si>
  <si>
    <t>Munkaügyi Kp. (közhasznú munka)</t>
  </si>
  <si>
    <t>Önkormányzati Min. II. Magyar Borok támogatása 2009. évi</t>
  </si>
  <si>
    <t>Balatoni Fejlesztési Tanács</t>
  </si>
  <si>
    <t>Gamesz és önállóan műk. közint. támogatás értékű pe. átv. ö.:</t>
  </si>
  <si>
    <t>Gamesz és önállóan műk. közint. ÁHT-n kívüli műk. c. pe. átv.</t>
  </si>
  <si>
    <t>Gamesz és önállóan műk. köznt. működési c. pe. átv.összesen:</t>
  </si>
  <si>
    <t>Mindösszesen állami támogatás</t>
  </si>
  <si>
    <t xml:space="preserve">     Polgármesteri Hivatal szervezet fejlesztése (ÁROP-1.A.2/A-2008-0147)</t>
  </si>
  <si>
    <t xml:space="preserve">     Kríziskezelő támogatás</t>
  </si>
  <si>
    <t xml:space="preserve">                    működési többlet</t>
  </si>
  <si>
    <t>5. Finanszírozási célú bevételi műveletek</t>
  </si>
  <si>
    <t>5. Finanszírozási célú kiadási műveletek</t>
  </si>
  <si>
    <t>befektetési célú értékpapír beváltás</t>
  </si>
  <si>
    <t xml:space="preserve">     a, Hosszú lejáratú fejlesztési hiteltörlesztés</t>
  </si>
  <si>
    <t>Finanszírozási célú bevételi műveletek összesen</t>
  </si>
  <si>
    <t>Finanszírozási célú kiadási műveletek összesen</t>
  </si>
  <si>
    <t>Függő bevételek</t>
  </si>
  <si>
    <t>Függő kiadások</t>
  </si>
  <si>
    <t>Bevételek mindösszesen</t>
  </si>
  <si>
    <t>Kiadások mindösszesen</t>
  </si>
  <si>
    <t>SNI megismerő funkc. v. viselk. fejl. organikus okokra vissza nem vezethető tartós és súlyos rendellenesség (60% tám.) 4 hó általános iskola</t>
  </si>
  <si>
    <t>3. mell.16.bae(3)</t>
  </si>
  <si>
    <t>Megismerő funkciók vagy viselkedés fejlődésének tartó és súlyos rendellenessége miatt sajátos nev.igényű tanuló( 70%-os tám.) 4 hó ált. iskola</t>
  </si>
  <si>
    <t xml:space="preserve">3.mell.16.eb (1) </t>
  </si>
  <si>
    <t>Középszintű érettségi vizsga lebonyolítása</t>
  </si>
  <si>
    <t xml:space="preserve">3.mell.16.eb (2) </t>
  </si>
  <si>
    <t>Szakmai vizsgák lebonyolítása</t>
  </si>
  <si>
    <t xml:space="preserve">3.mell.16.ec  </t>
  </si>
  <si>
    <t>Szakmai informatikai fejlesztési feladatok támogatása</t>
  </si>
  <si>
    <t>Szakközépiskolába bejáró nappali tanulók ellátása 8 hó</t>
  </si>
  <si>
    <t>Intézményi társulásba járó gyerekek, tanulók ált. isk. 5-7. évf. 8 hó</t>
  </si>
  <si>
    <t>Intézményi társulásba járó gyerekek, tanulók ált. isk. 8. évf. 8 hó</t>
  </si>
  <si>
    <t>3. mell. 17.a pont</t>
  </si>
  <si>
    <t xml:space="preserve">ált. isk. rendsz.gyermekvédelmi kedvezményben részesülő </t>
  </si>
  <si>
    <t>kollégiumban tartós beteg vagy fogyatékos</t>
  </si>
  <si>
    <t>3. mell. 17.b pont</t>
  </si>
  <si>
    <t>Kollégiumi lakhatási feltételeinek megteremtése 4 hó</t>
  </si>
  <si>
    <t>8. mell. I/2. pont</t>
  </si>
  <si>
    <t>Pedagógus szakvizsga, továbbképzés, szakmaiszolg. igénybe vételének tám  8hó</t>
  </si>
  <si>
    <t>Pedagógus szakvizsga, továbbképzés, szakmaiszolg. igénybe vételének tám  4hó</t>
  </si>
  <si>
    <t>8. mell. I/3. pont</t>
  </si>
  <si>
    <t>Osztályfőnöki pótlék kiegészítése 8 fő</t>
  </si>
  <si>
    <t>Osztályfőnöki pótlék kiegészítése 4 fő</t>
  </si>
  <si>
    <t>20010/11. tanév = 8 hónap</t>
  </si>
  <si>
    <t>2011/12. tanév = 4 hónap</t>
  </si>
  <si>
    <t>Összesen (e Ft)</t>
  </si>
  <si>
    <t>Polgármesteri hivatal</t>
  </si>
  <si>
    <t>3. számú melléklet</t>
  </si>
  <si>
    <t>6. számú melléklet</t>
  </si>
  <si>
    <t>e Ft</t>
  </si>
  <si>
    <t>Megnevezés</t>
  </si>
  <si>
    <t>Építményadó</t>
  </si>
  <si>
    <t xml:space="preserve">Idegenforgalmi adó </t>
  </si>
  <si>
    <t>Iparűzési adó</t>
  </si>
  <si>
    <t>Helyi adók összesen:</t>
  </si>
  <si>
    <t>Gépjárműadó</t>
  </si>
  <si>
    <t>Hévíz Város Önkormányzat</t>
  </si>
  <si>
    <t>Intézmény</t>
  </si>
  <si>
    <t>Összesen</t>
  </si>
  <si>
    <t>GAMESZ</t>
  </si>
  <si>
    <t>Bibó István AGSZ.</t>
  </si>
  <si>
    <t>Alapfokú művészeti oktatás</t>
  </si>
  <si>
    <t>Házi segítségnyújtás</t>
  </si>
  <si>
    <t>Nappali szociális ellátás</t>
  </si>
  <si>
    <t>Mindösszesen:</t>
  </si>
  <si>
    <t>3. mell. 17.2.b. pont</t>
  </si>
  <si>
    <t>Általános hozzájárulás tanulói tankönyv</t>
  </si>
  <si>
    <t>Szociális továbbképzés</t>
  </si>
  <si>
    <t>Ssz.</t>
  </si>
  <si>
    <t>Áthúzódó beruházások mindösszesen:</t>
  </si>
  <si>
    <t>Megjegyzés: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</si>
  <si>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</si>
  <si>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</si>
  <si>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</si>
  <si>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</si>
  <si>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</si>
  <si>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</si>
  <si>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</si>
  <si>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</si>
  <si>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</si>
  <si>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</si>
  <si>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</si>
  <si>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</si>
  <si>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</si>
  <si>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</si>
  <si>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</si>
  <si>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4. számú melléklet</t>
  </si>
  <si>
    <t>Okmányirodák műk. gyám. ü. fa. alap-hozzájárulás</t>
  </si>
  <si>
    <t>állami támogatások összege</t>
  </si>
  <si>
    <t>Jogszab-ra hiv. Költségv-i tv. tervezet</t>
  </si>
  <si>
    <t>Mutatószám  (fő)</t>
  </si>
  <si>
    <t>Fajl. összeg Ft/fő</t>
  </si>
  <si>
    <t>Összesen (Ft)</t>
  </si>
  <si>
    <t>3. mell. 5. pont</t>
  </si>
  <si>
    <t>Lakott külterülettel kapcs. fa.</t>
  </si>
  <si>
    <t>3. mell. 8. pont</t>
  </si>
  <si>
    <t>Üdülőhelyi feladatok (Ft/IFA)</t>
  </si>
  <si>
    <t>3. melléklet összesen:</t>
  </si>
  <si>
    <t>8. mell. I/1. pont</t>
  </si>
  <si>
    <t>8. melléklet összesen:</t>
  </si>
  <si>
    <t>Pótlék, mulasztási bírság</t>
  </si>
  <si>
    <t>Munkaviszonyban foglalk.</t>
  </si>
  <si>
    <t>Közalkalmazott</t>
  </si>
  <si>
    <t>Főfoglalkozású</t>
  </si>
  <si>
    <t>Részfoglalkozású</t>
  </si>
  <si>
    <t>Kisegítő mezőgazd.szolg.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</si>
  <si>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</si>
  <si>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</si>
  <si>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</si>
  <si>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</si>
  <si>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</si>
  <si>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GAMESZ összesen:</t>
  </si>
  <si>
    <t>Pedagógus</t>
  </si>
  <si>
    <t>Kollégium</t>
  </si>
  <si>
    <t>Bibó AGSZ. összesen:</t>
  </si>
  <si>
    <t>Illyés Gyula Ált. és M. Isk.</t>
  </si>
  <si>
    <t>Napközi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</si>
  <si>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</si>
  <si>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</si>
  <si>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</si>
  <si>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</si>
  <si>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</si>
  <si>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Védőnő</t>
  </si>
  <si>
    <t>Konyha</t>
  </si>
  <si>
    <t>Városi könyvtár</t>
  </si>
  <si>
    <t>Fontana Filmszínház</t>
  </si>
  <si>
    <t>2. számú melléklet</t>
  </si>
  <si>
    <t>5. számú melléklet</t>
  </si>
  <si>
    <t>600,- Ft/m2/év</t>
  </si>
  <si>
    <t>3. mell. 10. pont</t>
  </si>
  <si>
    <t>3. mell. 17.1 .b pont</t>
  </si>
  <si>
    <t>8. mell. II/2. pont</t>
  </si>
  <si>
    <t>Bibó István AGSZ</t>
  </si>
  <si>
    <t>Önkorm.int.ell.szolg.</t>
  </si>
  <si>
    <t>Szakképző évfolyam</t>
  </si>
  <si>
    <t>Technikai személyzet</t>
  </si>
  <si>
    <t>Ápolás, gondozás, otthoni ellátás</t>
  </si>
  <si>
    <t>Családsegítő Szolgálat</t>
  </si>
  <si>
    <t>Szociális étkeztetés</t>
  </si>
  <si>
    <t>Központi igazgatás</t>
  </si>
  <si>
    <t>Okmányiroda működési kiad. (A minimum összeg)</t>
  </si>
  <si>
    <t>16.</t>
  </si>
  <si>
    <t>17.</t>
  </si>
  <si>
    <t>18.</t>
  </si>
  <si>
    <t>19.</t>
  </si>
  <si>
    <t>8. számú melléklet</t>
  </si>
  <si>
    <t>Sorsz.</t>
  </si>
  <si>
    <t>20.</t>
  </si>
  <si>
    <t>21.</t>
  </si>
  <si>
    <t>22.</t>
  </si>
  <si>
    <t>23.</t>
  </si>
  <si>
    <t>28.</t>
  </si>
  <si>
    <t>29.</t>
  </si>
  <si>
    <t>30.</t>
  </si>
  <si>
    <t>32.</t>
  </si>
  <si>
    <t>34.</t>
  </si>
  <si>
    <t>Települési önk. üzemeltetési igazg. és sport-kult. fa.</t>
  </si>
  <si>
    <t>Építésügyi igazgatási feladatok térségi normatív hj.</t>
  </si>
  <si>
    <t>Otthonközeli ellát. szociális étk. és házi segítségnyújtás együtt</t>
  </si>
  <si>
    <t>Otthonközeli ellát. szociális étk. és időskorúak nappali ellát. együtt</t>
  </si>
  <si>
    <t>Otthonközeli ellátás szociális étkezés biztosítása</t>
  </si>
  <si>
    <t>Otthonközeli ellátás házisegítségnyújtás biztosítása</t>
  </si>
  <si>
    <t>Otthonközeli ellátás időskorúak nappali int. ellátása</t>
  </si>
  <si>
    <t>Időskorúak ápoló-gondozó otthoni ellátása</t>
  </si>
  <si>
    <t>3.mell. 12. bca. pont</t>
  </si>
  <si>
    <t>3. mell. 15.b. pont</t>
  </si>
  <si>
    <t>3. mell. 15.c. pont</t>
  </si>
  <si>
    <t>3. mell. 15.d. pont</t>
  </si>
  <si>
    <t>Iskolai szakképzés elméleti 1. évfolyam 8 hó                   10 fő</t>
  </si>
  <si>
    <t>3. mell. 15.e. pont</t>
  </si>
  <si>
    <t>3. mell. 15.f. pont</t>
  </si>
  <si>
    <t>3. mell. 15.g. pont</t>
  </si>
  <si>
    <t>3. mell. 16.1.2 pont</t>
  </si>
  <si>
    <t>3. mell. 16.2.1.e.</t>
  </si>
  <si>
    <t>3. mell. 16.4. pont</t>
  </si>
  <si>
    <t xml:space="preserve">Nyelvi előkészítő évfolyam 8 hó                              </t>
  </si>
  <si>
    <t xml:space="preserve">Nyelvi előkészítő évfolyam 4 hó                              </t>
  </si>
  <si>
    <t>3. mell. 16.5.2.a. pont</t>
  </si>
  <si>
    <t xml:space="preserve">Ped.módszerek tám.minősített alapf. zeneműv. okt. 8 hó     </t>
  </si>
  <si>
    <t>3. mell. 16.5.2.b. pont</t>
  </si>
  <si>
    <t xml:space="preserve">Ped.módszerek tám.min.t alapf. képző, tánc és színműv. okt. 8 hó     </t>
  </si>
  <si>
    <t xml:space="preserve">Ped.módszerek tám.minősített alapf. zeneműv. okt. 4 hó     </t>
  </si>
  <si>
    <t xml:space="preserve">Ped.módszerek tám.min.t alapf. képző, tánc és színműv. okt. 4 hó     </t>
  </si>
  <si>
    <t>3. mell. 16.6.1. pont</t>
  </si>
  <si>
    <t>Gimnáziumba bejáró nappali tanulók ellátása 8 hó</t>
  </si>
  <si>
    <t>Gimnáziumba bejáró nappali tanulók ellátása 4 hó</t>
  </si>
  <si>
    <t>3. mell. 16.6.2.b. pont</t>
  </si>
  <si>
    <t>Intézményi társulásba járó gyerekek, tanulók óvoda 8 hó</t>
  </si>
  <si>
    <t>Intézményi társulásba járó gyerekek, tanulók ált. isk. 1-4. évf. 8 hó</t>
  </si>
  <si>
    <t>Intézményi társulásba járó gyerekek, tanulók ált. isk. 5-6. évf. 8 hó</t>
  </si>
  <si>
    <t>Intézményi társulásba járó gyerekek, tanulók ált. isk. 7-8. évf. 8 hó</t>
  </si>
  <si>
    <t>Intézményi társulásba járó gyerekek, tanulók óvoda 4 hó</t>
  </si>
  <si>
    <t>Intézményi társulásba járó gyerekek, tanulók ált. isk. 5-7. évf. 4 hó</t>
  </si>
  <si>
    <t>Intézményi társulásba járó gyerekek, tanulók ált. isk. 1-4. évf. 4 hó</t>
  </si>
  <si>
    <t>Intézményi társulásba járó gyerekek, tanulók ált. isk. 7-8. évf. 4 hó</t>
  </si>
  <si>
    <t xml:space="preserve">Kedvezményes óvodai, iskolai étkeztetés </t>
  </si>
  <si>
    <t>óvoda rendszeres gyermekvédelmi kedvezményben részesülő</t>
  </si>
  <si>
    <t>óvoda 3. v több gyerekes családban</t>
  </si>
  <si>
    <t>óvoda tartós beteg, fogyatékos</t>
  </si>
  <si>
    <t>ált. isk. rendsz.gyermekvédelmi kedvezményben részesülő 1-4. évf.</t>
  </si>
  <si>
    <t>ált. isk. rendsz.gyermekvédelmi kedvezményben részesülő 5-6. évf.</t>
  </si>
  <si>
    <t>ált. isk. rendsz.gyermekvédelmi kedvezményben részesülő 7. évf.</t>
  </si>
  <si>
    <t>ált. isk. 3 v. több gyerekes családban élő</t>
  </si>
  <si>
    <t>általános isk. tartós beteg vagy fogyatékos</t>
  </si>
  <si>
    <t>gimnázium rendszeres gyermekvédelmi kedvezményben részesülő</t>
  </si>
  <si>
    <t>gimnázium 3 v. több gyerekes családban élő</t>
  </si>
  <si>
    <t>gimnázium tartós beteg vagy fogyatékos</t>
  </si>
  <si>
    <t>kollégium rendszeres gyermekvédelmi kedvezményben részesülő</t>
  </si>
  <si>
    <t>kollégium 3 v. több gyermekes családban élő</t>
  </si>
  <si>
    <t>Kieg.  hj. az ált. isk. tanulók ingyenes étkezteztetéséhez 5-6. évf.</t>
  </si>
  <si>
    <t>Ingyenes tankönyvellátás</t>
  </si>
  <si>
    <t>3. mell. 17.3. pont</t>
  </si>
  <si>
    <t>Kollégiumi lakhatási feltételeinek megteremtése 8 hó</t>
  </si>
  <si>
    <t>Pedagógiai szakszolgálat 8 hó</t>
  </si>
  <si>
    <t>Pedagógiai szakszolgálat 4 hó</t>
  </si>
  <si>
    <t>Pénzbeli szociális juttatás (Ez tavalyi adat)</t>
  </si>
  <si>
    <t>Kieg. hj. építésügyi igazgatási feladatokhoz (tavalyi ügyiratszám)</t>
  </si>
  <si>
    <t>3. mell. 1.a. pont</t>
  </si>
  <si>
    <t>3. mell. 2.aa. pont</t>
  </si>
  <si>
    <t>3. mell. 2.ab. pont</t>
  </si>
  <si>
    <t>3. mell. 2.ac. pont</t>
  </si>
  <si>
    <t>3. mell. 2.ba. pont</t>
  </si>
  <si>
    <t>3. mell. 2.bb. pont</t>
  </si>
  <si>
    <t>3. mell. 11.a. pont</t>
  </si>
  <si>
    <t>3. mell. 11.b. pont</t>
  </si>
  <si>
    <t>3. mell. 11.ca. pont</t>
  </si>
  <si>
    <t>3. mell. 11.cb. pont</t>
  </si>
  <si>
    <t>3. mell. 11.cc. pont</t>
  </si>
  <si>
    <t>3. mell. 11.cd. pont</t>
  </si>
  <si>
    <t>3. mell. 11.ce. pont</t>
  </si>
  <si>
    <t>Gyámügyi igazgatás</t>
  </si>
  <si>
    <t>Szakmai gyakorlati képzés 8 hó</t>
  </si>
  <si>
    <t>Szakmai gyakorlati képzés 4 hó</t>
  </si>
  <si>
    <t>Kieg.  hj. az ált. isk. tanulók ingyenes étkezteztetéséhez 7. évf.</t>
  </si>
  <si>
    <t>Iskolai oktatás 5-6. évfolyam 8 hó                                  86 fő</t>
  </si>
  <si>
    <t>Kollégiumi közokt. fe. gimnáziumban 8 hó                       29 fő</t>
  </si>
  <si>
    <t>Kollégiumi közokt. fe. gimnáziumban 4 hó                       29 fő</t>
  </si>
  <si>
    <t>Mutató-szám  (fő)</t>
  </si>
  <si>
    <t>Nappali oktatás</t>
  </si>
  <si>
    <t>Működési pénzforgalmi bevétel összesen:</t>
  </si>
  <si>
    <t>kiadási tartalék</t>
  </si>
  <si>
    <t>Céltartalék</t>
  </si>
  <si>
    <t>Pályázati Alap</t>
  </si>
  <si>
    <t>Városfejlesztési feladatok érdekében tartalék</t>
  </si>
  <si>
    <t>Környezetvédelmi programtól adódó feladatok</t>
  </si>
  <si>
    <t>Környezetvédelmi Alap</t>
  </si>
  <si>
    <t>Tóvédelmi program</t>
  </si>
  <si>
    <t>Városszemléből adódó feladatok</t>
  </si>
  <si>
    <r>
      <t>Gépjármű-várakozóhely Építési Alap</t>
    </r>
    <r>
      <rPr>
        <sz val="12"/>
        <color indexed="10"/>
        <rFont val="Times New Roman"/>
        <family val="1"/>
      </rPr>
      <t xml:space="preserve"> </t>
    </r>
  </si>
  <si>
    <t>Önkormányzati kinevezett dolgozók juttatása</t>
  </si>
  <si>
    <t>Polgármesteri hatáskörben felhasználható</t>
  </si>
  <si>
    <t>Helyi védelem alá eső épületek felújításának támogatása (16/2007. (VI. 1.) Ör.)</t>
  </si>
  <si>
    <t>Általános tartalék</t>
  </si>
  <si>
    <t>Testületi hatáskörben felhasználható</t>
  </si>
  <si>
    <t>Általános tartalék összesen:</t>
  </si>
  <si>
    <t>Kiadási tartalék mindösszesen:</t>
  </si>
  <si>
    <t>működési támogatás, végleges pénzeszköz átvétel</t>
  </si>
  <si>
    <t>Polgármesteri Hivatal:</t>
  </si>
  <si>
    <t>Állami támogatás</t>
  </si>
  <si>
    <t>Normatív állami támogatás</t>
  </si>
  <si>
    <t>Normatív kötött állami hozzájárulás</t>
  </si>
  <si>
    <t xml:space="preserve">    Oktatási feladatok támogatása összesen:</t>
  </si>
  <si>
    <t xml:space="preserve">            Pedagógusok szakmai továbbképzése</t>
  </si>
  <si>
    <t xml:space="preserve">            Pedagógiai szakszolgálat</t>
  </si>
  <si>
    <t xml:space="preserve">           Szociális területen dolgozók továbbképzése és szakvizsga tám.</t>
  </si>
  <si>
    <t xml:space="preserve">           Rendszeres szociális segély</t>
  </si>
  <si>
    <t>Normatív kötött állami hozzájárulás összesen:</t>
  </si>
  <si>
    <t>Központosított állami támogatás</t>
  </si>
  <si>
    <t xml:space="preserve">          Alapfokú művészeti oktatás támogatása</t>
  </si>
  <si>
    <t xml:space="preserve"> </t>
  </si>
  <si>
    <t xml:space="preserve">          Gyerekszegénység elleni nyári gyermekétkeztetés</t>
  </si>
  <si>
    <t>26.</t>
  </si>
  <si>
    <t>Állami támogatás összesen:</t>
  </si>
  <si>
    <t>33.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</si>
  <si>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</si>
  <si>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</si>
  <si>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</si>
  <si>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</si>
  <si>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</si>
  <si>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</si>
  <si>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</si>
  <si>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</si>
  <si>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</si>
  <si>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    közoktatási feladat támogatása</t>
  </si>
  <si>
    <t>45.</t>
  </si>
  <si>
    <t xml:space="preserve">          óvoda támogatása</t>
  </si>
  <si>
    <t>46.</t>
  </si>
  <si>
    <t xml:space="preserve">          általános iskola oktatási feladat támogatása</t>
  </si>
  <si>
    <t>47.</t>
  </si>
  <si>
    <t>48.</t>
  </si>
  <si>
    <t>49.</t>
  </si>
  <si>
    <t xml:space="preserve">     szociális alapszolgáltatási feladat támogatása</t>
  </si>
  <si>
    <t>50.</t>
  </si>
  <si>
    <t xml:space="preserve">          családsegítési feladatokra</t>
  </si>
  <si>
    <t>51.</t>
  </si>
  <si>
    <t xml:space="preserve">          házi segítségnyújtás </t>
  </si>
  <si>
    <t>52.</t>
  </si>
  <si>
    <t>53.</t>
  </si>
  <si>
    <t xml:space="preserve">     gyermekjóléti szolgálat feladataira</t>
  </si>
  <si>
    <t>54.</t>
  </si>
  <si>
    <t xml:space="preserve">     mozgókönyvtári feladatok ellátása</t>
  </si>
  <si>
    <t>55.</t>
  </si>
  <si>
    <t>56.</t>
  </si>
  <si>
    <t>57.</t>
  </si>
  <si>
    <t>Polgármesteri Hivatal támogatás értékű bevétel ö.:</t>
  </si>
  <si>
    <t>58.</t>
  </si>
  <si>
    <t>59.</t>
  </si>
  <si>
    <t>60.</t>
  </si>
  <si>
    <t>61.</t>
  </si>
  <si>
    <t>Támogatás értékű működési pénzeszköz-átvétel:</t>
  </si>
  <si>
    <t>62.</t>
  </si>
  <si>
    <t>63.</t>
  </si>
  <si>
    <t>Egészségügyi Pénztár támogatása orvosi ügyeletre</t>
  </si>
  <si>
    <t>64.</t>
  </si>
  <si>
    <t>Egészségügyi Pénztár tám. anya-, gyermek, csecsemő véd. (isk.eü.)</t>
  </si>
  <si>
    <t>65.</t>
  </si>
  <si>
    <t>66.</t>
  </si>
  <si>
    <t>Támogatás értékű működési pénzeszköz-átvétel</t>
  </si>
  <si>
    <t>67.</t>
  </si>
  <si>
    <t>68.</t>
  </si>
  <si>
    <t>69.</t>
  </si>
  <si>
    <t>ÁHT-n kívüli működési célú  pénzeszköz-átvétel</t>
  </si>
  <si>
    <t>70.</t>
  </si>
  <si>
    <t>71.</t>
  </si>
  <si>
    <t>72.</t>
  </si>
  <si>
    <t>73.</t>
  </si>
  <si>
    <t>Bibó István AGSZ mindösszesen:</t>
  </si>
  <si>
    <t>74.</t>
  </si>
  <si>
    <t>75.</t>
  </si>
  <si>
    <t>76.</t>
  </si>
  <si>
    <t>Teréz Anya  Szociális Integrált Intézmény</t>
  </si>
  <si>
    <t>77.</t>
  </si>
  <si>
    <t>78.</t>
  </si>
  <si>
    <t>79.</t>
  </si>
  <si>
    <t>Egészségügyi Pénztár támogatása, védőnői szolgálat</t>
  </si>
  <si>
    <t>80.</t>
  </si>
  <si>
    <t>Támogatás értékű működési pénzeszköz-átvétel összesen:</t>
  </si>
  <si>
    <t>81.</t>
  </si>
  <si>
    <t>82.</t>
  </si>
  <si>
    <t>83.</t>
  </si>
  <si>
    <t>ÁHT-n kívüli működési c. pénzeszköz átvétel ö:</t>
  </si>
  <si>
    <t>84.</t>
  </si>
  <si>
    <t>Teréz Anya Szociális Integrált Int. mindösszesen:</t>
  </si>
  <si>
    <t>Gróf I. Festetics György Művelődési Központ</t>
  </si>
  <si>
    <t>85.</t>
  </si>
  <si>
    <t>Támogatás értékű műk. c. pe.-átadás</t>
  </si>
  <si>
    <t>86.</t>
  </si>
  <si>
    <t>87.</t>
  </si>
  <si>
    <t>88.</t>
  </si>
  <si>
    <t>Támogatás ért. működési pénzeszköz átvétel összesen:</t>
  </si>
  <si>
    <t>89.</t>
  </si>
  <si>
    <t>ÁHT-n kívüli működési c. pénzeszköz átvétel</t>
  </si>
  <si>
    <t>90.</t>
  </si>
  <si>
    <t>91.</t>
  </si>
  <si>
    <t>Mozgókép Alapítvány Art Mozi működési támogatása</t>
  </si>
  <si>
    <t>92.</t>
  </si>
  <si>
    <t>93.</t>
  </si>
  <si>
    <t>94.</t>
  </si>
  <si>
    <t>Gróf I. Festetics György Műv. Kp. mindösszesen:</t>
  </si>
  <si>
    <t>95.</t>
  </si>
  <si>
    <t>96.</t>
  </si>
  <si>
    <t>97.</t>
  </si>
  <si>
    <t>Mindösszesen támogatás értékű működési pe. átvétel</t>
  </si>
  <si>
    <t>Mindösszesen ÁHT-n kívüli működési pénzeszköz átvétel</t>
  </si>
  <si>
    <t>Támogatás, végleges pénzeszköz átvétel összesen:</t>
  </si>
  <si>
    <t>Otthonközeli ellátás összesen:</t>
  </si>
  <si>
    <t xml:space="preserve">    Szociális jutt. és kieg. feladatok támogatása össz.:</t>
  </si>
  <si>
    <t>3 évig 345 Ft/KW, 4-7 évig 300 Ft/KW, 8-11 évig 230 Ft/KW, 12-15. évig 180 Ft/KW, 16. és felette 140 Ft/KW</t>
  </si>
  <si>
    <t xml:space="preserve">Ady utcai közvilágítás kivitelezése </t>
  </si>
  <si>
    <t xml:space="preserve">           Ápolási díj + munkáltatót terh. jár. (24%-nak a 75%-a)</t>
  </si>
  <si>
    <t>Eszközállomány felújítása (cseréje - fejlesztés igénye) 2011. évben</t>
  </si>
  <si>
    <t>1. Parkfenntartás, Műszak, Köztisztaság, Temető</t>
  </si>
  <si>
    <t>Ár (ezer Ft)</t>
  </si>
  <si>
    <t>Traktor: 4x4 hajtás, fűtött fülke, első-hátsó hidraulikafelfüggesztés, kardánhajtás elől, hátul. Motorteljesítmény: 36-47 LE. Diesel üzemű, vízhűtéses. Max. szélesség 118 cm.</t>
  </si>
  <si>
    <t>5 500 + ÁFA</t>
  </si>
  <si>
    <t>700 + ÁFA</t>
  </si>
  <si>
    <t xml:space="preserve">          • tolólap: hidraulikusan fordítható, szélessége max. 125 cm </t>
  </si>
  <si>
    <t>300 + ÁFA</t>
  </si>
  <si>
    <t xml:space="preserve">          • sószóró</t>
  </si>
  <si>
    <t xml:space="preserve">          • hóseprő: hidraulikusan fordítható, szélessége max. 125 cm</t>
  </si>
  <si>
    <t>200 + ÁFA</t>
  </si>
  <si>
    <t xml:space="preserve">          • kasza: elől függesztett, oldalkidobós, munkaszélessége: min. 120 cm</t>
  </si>
  <si>
    <t>500 + ÁFA</t>
  </si>
  <si>
    <t>Kézi fűnyíró (5 db): min. 3,5 LE, oldalkidobós, fémház, min. 51 cm munkaszélesség</t>
  </si>
  <si>
    <t>22 000 + ÁFA</t>
  </si>
  <si>
    <t>Lombszívó és aprító: min. 60 cm munkaszélesség, 5 LE motorteljesítmény, aprítéktartály max. 200 l</t>
  </si>
  <si>
    <t>350 + ÁFA</t>
  </si>
  <si>
    <t>STIHL magassági ágvágó: teljeshossz vágókészlettel 2,7 - 3,9 m, motorteljesítmény min. 1,3 LE,vágórész min. 30 cm</t>
  </si>
  <si>
    <t>Aggregátor: 5,5 KW, 24 A</t>
  </si>
  <si>
    <t>Betonkeverő: 130 l</t>
  </si>
  <si>
    <t>100 + ÁFA</t>
  </si>
  <si>
    <t>Fúrógép: 12 v, 2 Ah</t>
  </si>
  <si>
    <t>Összesen:</t>
  </si>
  <si>
    <t>30 750 + ÁFA = 38 437,5</t>
  </si>
  <si>
    <t>2. Konyha</t>
  </si>
  <si>
    <t>Hűtőkamra csere      (zöldséges - húsos)</t>
  </si>
  <si>
    <t>2.000 + ÁFA</t>
  </si>
  <si>
    <t>Burgonya koptató: KG 501</t>
  </si>
  <si>
    <t>400 + ÁFA</t>
  </si>
  <si>
    <t>Hűtőgép (600 l): ALPFRIGO 600</t>
  </si>
  <si>
    <t>2 800 + ÁFA = 3 500</t>
  </si>
  <si>
    <t>3. Árpád utcai épület (volt sírkő műhely)</t>
  </si>
  <si>
    <t>Felújítása, átalakítása szociális épületté (parkosok, közterületesek részére)</t>
  </si>
  <si>
    <t>5 000 + ÁFA</t>
  </si>
  <si>
    <t>5 000 + ÁFA = 6 250</t>
  </si>
  <si>
    <t>48 187,5 ezer Ft.</t>
  </si>
  <si>
    <t>1. számú melléklet</t>
  </si>
  <si>
    <t>7. számú melléklet</t>
  </si>
  <si>
    <t>9. számú melléklet</t>
  </si>
  <si>
    <t>10. számú melléklet</t>
  </si>
  <si>
    <t xml:space="preserve">          • pótkocsi: billenő, min. 1400 kg terhelhetőséggel</t>
  </si>
  <si>
    <r>
      <t>Seprőgép: vizes, pormentes seprés, tartály max. 1-1,5 m</t>
    </r>
    <r>
      <rPr>
        <vertAlign val="superscript"/>
        <sz val="12"/>
        <rFont val="Times New Roman"/>
        <family val="1"/>
      </rPr>
      <t>3,</t>
    </r>
    <r>
      <rPr>
        <sz val="12"/>
        <rFont val="Times New Roman"/>
        <family val="1"/>
      </rPr>
      <t xml:space="preserve"> fülke, munkaszélesség max. 130 cm</t>
    </r>
  </si>
  <si>
    <t>GAMESZ fejlesztési igénye</t>
  </si>
  <si>
    <t>Polgármesteri  Hivatal működési célú pénzeszköz-átvétel össz.:</t>
  </si>
  <si>
    <t>GAMESZ támogatás értékű működési pénzeszköz-átvétel össz.:</t>
  </si>
  <si>
    <t>Bibó I. AGSZ. támogatás értékű műk. pénzeszköz-átvétel össz.:</t>
  </si>
  <si>
    <t>Bibó István AGSZ ÁHT-n kívüli műk. pénzeszk.-átv. össz.:</t>
  </si>
  <si>
    <t>Árpád u. felújítása, parkoló kiépítése, csapadékvíz elvezetés</t>
  </si>
  <si>
    <t>Művelődési Központ</t>
  </si>
  <si>
    <t>Muzeális Gyűjtemény</t>
  </si>
  <si>
    <t xml:space="preserve">    művelődésszervező (igazg. helyettesi feladat)</t>
  </si>
  <si>
    <t xml:space="preserve">    programszervező</t>
  </si>
  <si>
    <t xml:space="preserve">    programszervező, informatikus</t>
  </si>
  <si>
    <t xml:space="preserve">    gazdasági ügyintéző</t>
  </si>
  <si>
    <t xml:space="preserve">   vezető könyvtáros</t>
  </si>
  <si>
    <t xml:space="preserve">    könyvtáros</t>
  </si>
  <si>
    <t xml:space="preserve">    mozgókönyvtári könyvtáros</t>
  </si>
  <si>
    <t xml:space="preserve">    takarítónő</t>
  </si>
  <si>
    <t xml:space="preserve">    múzeumőr</t>
  </si>
  <si>
    <t xml:space="preserve">    történész-muzeológus (igazgatói feladat)</t>
  </si>
  <si>
    <t xml:space="preserve">    szakmai vezető, pénztáros</t>
  </si>
  <si>
    <t xml:space="preserve">     mozigépész</t>
  </si>
  <si>
    <t xml:space="preserve">     takarítónő</t>
  </si>
  <si>
    <t xml:space="preserve">      Gyermekgondozó</t>
  </si>
  <si>
    <t xml:space="preserve">      Kisegítő személyzet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</si>
</sst>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#,##0.000"/>
    <numFmt numFmtId="173" formatCode="m\.\ d\.;@"/>
    <numFmt numFmtId="174" formatCode="mmm/yyyy"/>
    <numFmt numFmtId="175" formatCode="_-* #,##0\ _F_t_-;\-* #,##0\ _F_t_-;_-* &quot;-&quot;??\ _F_t_-;_-@_-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1"/>
      <name val="Times New Roman"/>
      <family val="1"/>
    </font>
    <font>
      <b/>
      <sz val="10"/>
      <color indexed="10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51"/>
      <name val="Times New Roman"/>
      <family val="1"/>
    </font>
    <font>
      <b/>
      <sz val="10"/>
      <name val="Arial"/>
      <family val="0"/>
    </font>
    <font>
      <i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59"/>
      <name val="Times New Roman"/>
      <family val="1"/>
    </font>
    <font>
      <i/>
      <u val="single"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8" fillId="4" borderId="0" applyNumberFormat="0" applyBorder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22" borderId="1" applyNumberFormat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10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12" fillId="0" borderId="0" xfId="0" applyFont="1" applyAlignment="1">
      <alignment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shrinkToFit="1"/>
    </xf>
    <xf numFmtId="164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3" fillId="0" borderId="10" xfId="0" applyFont="1" applyBorder="1" applyAlignment="1">
      <alignment textRotation="90"/>
    </xf>
    <xf numFmtId="0" fontId="7" fillId="0" borderId="0" xfId="0" applyFont="1" applyFill="1" applyAlignment="1">
      <alignment/>
    </xf>
    <xf numFmtId="0" fontId="21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22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horizontal="center"/>
    </xf>
    <xf numFmtId="0" fontId="11" fillId="0" borderId="10" xfId="0" applyFont="1" applyBorder="1" applyAlignment="1">
      <alignment textRotation="90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6" fillId="0" borderId="13" xfId="0" applyFont="1" applyBorder="1" applyAlignment="1">
      <alignment/>
    </xf>
    <xf numFmtId="3" fontId="6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3" fontId="26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46" fillId="0" borderId="0" xfId="0" applyFont="1" applyBorder="1" applyAlignment="1">
      <alignment/>
    </xf>
    <xf numFmtId="3" fontId="46" fillId="0" borderId="0" xfId="0" applyNumberFormat="1" applyFont="1" applyBorder="1" applyAlignment="1">
      <alignment/>
    </xf>
    <xf numFmtId="0" fontId="46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/>
    </xf>
    <xf numFmtId="3" fontId="45" fillId="0" borderId="0" xfId="0" applyNumberFormat="1" applyFont="1" applyAlignment="1">
      <alignment/>
    </xf>
    <xf numFmtId="0" fontId="22" fillId="0" borderId="0" xfId="0" applyFont="1" applyAlignment="1">
      <alignment/>
    </xf>
    <xf numFmtId="0" fontId="16" fillId="0" borderId="13" xfId="0" applyFont="1" applyBorder="1" applyAlignment="1">
      <alignment/>
    </xf>
    <xf numFmtId="0" fontId="4" fillId="0" borderId="0" xfId="0" applyFont="1" applyBorder="1" applyAlignment="1">
      <alignment wrapText="1"/>
    </xf>
    <xf numFmtId="3" fontId="2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right" vertical="center"/>
    </xf>
    <xf numFmtId="10" fontId="7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3" fontId="16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" fillId="0" borderId="0" xfId="0" applyFont="1" applyAlignment="1">
      <alignment horizontal="left"/>
    </xf>
    <xf numFmtId="3" fontId="26" fillId="0" borderId="0" xfId="0" applyNumberFormat="1" applyFont="1" applyAlignment="1">
      <alignment/>
    </xf>
    <xf numFmtId="0" fontId="50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50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6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6" fillId="0" borderId="10" xfId="0" applyFont="1" applyBorder="1" applyAlignment="1">
      <alignment/>
    </xf>
    <xf numFmtId="0" fontId="4" fillId="0" borderId="17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" fillId="0" borderId="0" xfId="0" applyFont="1" applyAlignment="1">
      <alignment/>
    </xf>
    <xf numFmtId="10" fontId="9" fillId="0" borderId="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justify"/>
    </xf>
    <xf numFmtId="0" fontId="1" fillId="0" borderId="0" xfId="0" applyFont="1" applyAlignment="1">
      <alignment shrinkToFit="1"/>
    </xf>
    <xf numFmtId="0" fontId="4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4" fontId="4" fillId="0" borderId="14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1" fillId="0" borderId="10" xfId="0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0" fontId="1" fillId="0" borderId="16" xfId="0" applyFont="1" applyBorder="1" applyAlignment="1">
      <alignment horizontal="left" vertical="distributed" wrapText="1"/>
    </xf>
    <xf numFmtId="0" fontId="1" fillId="0" borderId="21" xfId="0" applyFont="1" applyBorder="1" applyAlignment="1">
      <alignment horizontal="left" vertical="distributed" wrapText="1"/>
    </xf>
    <xf numFmtId="0" fontId="1" fillId="0" borderId="23" xfId="0" applyFont="1" applyBorder="1" applyAlignment="1">
      <alignment horizontal="left" vertical="distributed" wrapText="1"/>
    </xf>
    <xf numFmtId="0" fontId="1" fillId="0" borderId="24" xfId="0" applyFont="1" applyBorder="1" applyAlignment="1">
      <alignment horizontal="left" vertical="distributed" wrapText="1"/>
    </xf>
    <xf numFmtId="0" fontId="2" fillId="0" borderId="20" xfId="0" applyFont="1" applyBorder="1" applyAlignment="1">
      <alignment horizontal="justify"/>
    </xf>
    <xf numFmtId="0" fontId="52" fillId="0" borderId="0" xfId="0" applyFont="1" applyAlignment="1">
      <alignment horizontal="center"/>
    </xf>
    <xf numFmtId="0" fontId="1" fillId="0" borderId="17" xfId="0" applyFont="1" applyBorder="1" applyAlignment="1">
      <alignment horizontal="justify"/>
    </xf>
    <xf numFmtId="0" fontId="1" fillId="0" borderId="16" xfId="0" applyFont="1" applyBorder="1" applyAlignment="1">
      <alignment vertical="justify" wrapText="1"/>
    </xf>
    <xf numFmtId="0" fontId="1" fillId="0" borderId="21" xfId="0" applyFont="1" applyBorder="1" applyAlignment="1">
      <alignment vertical="justify" wrapText="1"/>
    </xf>
    <xf numFmtId="0" fontId="1" fillId="0" borderId="25" xfId="0" applyFont="1" applyBorder="1" applyAlignment="1">
      <alignment vertical="justify" wrapText="1"/>
    </xf>
    <xf numFmtId="0" fontId="1" fillId="0" borderId="26" xfId="0" applyFont="1" applyBorder="1" applyAlignment="1">
      <alignment vertical="justify" wrapText="1"/>
    </xf>
    <xf numFmtId="0" fontId="1" fillId="0" borderId="19" xfId="0" applyFont="1" applyBorder="1" applyAlignment="1">
      <alignment horizontal="left"/>
    </xf>
    <xf numFmtId="0" fontId="1" fillId="0" borderId="27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72"/>
  <sheetViews>
    <sheetView workbookViewId="0" topLeftCell="A13">
      <selection activeCell="B53" sqref="B53"/>
    </sheetView>
  </sheetViews>
  <sheetFormatPr defaultColWidth="9.140625" defaultRowHeight="12.75"/>
  <cols>
    <col min="1" max="1" width="44.57421875" style="14" bestFit="1" customWidth="1"/>
    <col min="2" max="3" width="9.421875" style="14" bestFit="1" customWidth="1"/>
    <col min="4" max="4" width="9.140625" style="14" customWidth="1"/>
    <col min="5" max="5" width="9.28125" style="14" customWidth="1"/>
    <col min="6" max="6" width="43.421875" style="14" bestFit="1" customWidth="1"/>
    <col min="7" max="7" width="9.421875" style="14" bestFit="1" customWidth="1"/>
    <col min="8" max="8" width="9.140625" style="112" customWidth="1"/>
    <col min="9" max="9" width="9.00390625" style="14" customWidth="1"/>
    <col min="10" max="16384" width="9.140625" style="14" customWidth="1"/>
  </cols>
  <sheetData>
    <row r="1" spans="6:10" ht="12.75">
      <c r="F1" s="112"/>
      <c r="H1" s="216" t="s">
        <v>733</v>
      </c>
      <c r="I1" s="216"/>
      <c r="J1" s="216"/>
    </row>
    <row r="2" spans="1:11" s="114" customFormat="1" ht="12.75">
      <c r="A2" s="214" t="s">
        <v>383</v>
      </c>
      <c r="B2" s="214"/>
      <c r="C2" s="214"/>
      <c r="D2" s="214"/>
      <c r="E2" s="214"/>
      <c r="F2" s="214"/>
      <c r="G2" s="214"/>
      <c r="H2" s="214"/>
      <c r="I2" s="214"/>
      <c r="J2" s="214"/>
      <c r="K2" s="202"/>
    </row>
    <row r="3" spans="1:11" s="114" customFormat="1" ht="12.75">
      <c r="A3" s="214" t="s">
        <v>11</v>
      </c>
      <c r="B3" s="214"/>
      <c r="C3" s="214"/>
      <c r="D3" s="214"/>
      <c r="E3" s="214"/>
      <c r="F3" s="214"/>
      <c r="G3" s="214"/>
      <c r="H3" s="214"/>
      <c r="I3" s="214"/>
      <c r="J3" s="214"/>
      <c r="K3" s="202"/>
    </row>
    <row r="4" spans="1:11" s="114" customFormat="1" ht="12.75">
      <c r="A4" s="214" t="s">
        <v>122</v>
      </c>
      <c r="B4" s="214"/>
      <c r="C4" s="214"/>
      <c r="D4" s="214"/>
      <c r="E4" s="214"/>
      <c r="F4" s="214"/>
      <c r="G4" s="214"/>
      <c r="H4" s="214"/>
      <c r="I4" s="214"/>
      <c r="J4" s="214"/>
      <c r="K4" s="202"/>
    </row>
    <row r="5" spans="1:10" s="114" customFormat="1" ht="2.25" customHeight="1">
      <c r="A5" s="214"/>
      <c r="B5" s="215"/>
      <c r="C5" s="215"/>
      <c r="D5" s="215"/>
      <c r="E5" s="215"/>
      <c r="F5" s="215"/>
      <c r="G5" s="215"/>
      <c r="H5" s="215"/>
      <c r="I5" s="113"/>
      <c r="J5" s="113"/>
    </row>
    <row r="6" spans="1:11" s="117" customFormat="1" ht="47.25" customHeight="1">
      <c r="A6" s="115" t="s">
        <v>123</v>
      </c>
      <c r="B6" s="5" t="s">
        <v>4</v>
      </c>
      <c r="C6" s="116" t="s">
        <v>124</v>
      </c>
      <c r="D6" s="5" t="s">
        <v>13</v>
      </c>
      <c r="E6" s="5" t="s">
        <v>14</v>
      </c>
      <c r="F6" s="40" t="s">
        <v>125</v>
      </c>
      <c r="G6" s="5" t="s">
        <v>4</v>
      </c>
      <c r="H6" s="116" t="s">
        <v>126</v>
      </c>
      <c r="I6" s="5" t="s">
        <v>13</v>
      </c>
      <c r="J6" s="5" t="s">
        <v>14</v>
      </c>
      <c r="K6" s="15"/>
    </row>
    <row r="7" spans="1:8" ht="12.75">
      <c r="A7" s="118" t="s">
        <v>127</v>
      </c>
      <c r="B7" s="21"/>
      <c r="C7" s="119"/>
      <c r="D7" s="119"/>
      <c r="E7" s="119"/>
      <c r="F7" s="120" t="s">
        <v>128</v>
      </c>
      <c r="G7" s="119"/>
      <c r="H7" s="119"/>
    </row>
    <row r="8" spans="1:11" ht="12.75">
      <c r="A8" s="21" t="s">
        <v>129</v>
      </c>
      <c r="B8" s="22">
        <v>269402</v>
      </c>
      <c r="C8" s="22">
        <v>494367</v>
      </c>
      <c r="D8" s="22">
        <v>400000</v>
      </c>
      <c r="E8" s="22">
        <v>268005</v>
      </c>
      <c r="F8" s="121" t="s">
        <v>130</v>
      </c>
      <c r="G8" s="22">
        <v>898531</v>
      </c>
      <c r="H8" s="22">
        <v>685663</v>
      </c>
      <c r="I8" s="22">
        <v>898531</v>
      </c>
      <c r="J8" s="22">
        <v>856740</v>
      </c>
      <c r="K8" s="22"/>
    </row>
    <row r="9" spans="1:11" ht="12.75">
      <c r="A9" s="21" t="s">
        <v>131</v>
      </c>
      <c r="B9" s="22"/>
      <c r="C9" s="22">
        <v>2494</v>
      </c>
      <c r="D9" s="22"/>
      <c r="E9" s="22"/>
      <c r="F9" s="121" t="s">
        <v>132</v>
      </c>
      <c r="G9" s="22">
        <v>216239</v>
      </c>
      <c r="H9" s="22">
        <v>166841</v>
      </c>
      <c r="I9" s="22">
        <v>216239</v>
      </c>
      <c r="J9" s="22">
        <v>199273</v>
      </c>
      <c r="K9" s="22"/>
    </row>
    <row r="10" spans="1:11" ht="12.75">
      <c r="A10" s="21" t="s">
        <v>133</v>
      </c>
      <c r="B10" s="22">
        <v>864258</v>
      </c>
      <c r="C10" s="22">
        <v>811307</v>
      </c>
      <c r="D10" s="22">
        <v>966894</v>
      </c>
      <c r="E10" s="22">
        <v>965576</v>
      </c>
      <c r="F10" s="121" t="s">
        <v>134</v>
      </c>
      <c r="G10" s="22">
        <v>572200</v>
      </c>
      <c r="H10" s="22">
        <v>623082</v>
      </c>
      <c r="I10" s="22">
        <v>562204</v>
      </c>
      <c r="J10" s="22">
        <v>552341</v>
      </c>
      <c r="K10" s="22"/>
    </row>
    <row r="11" spans="1:11" ht="12.75">
      <c r="A11" s="21" t="s">
        <v>135</v>
      </c>
      <c r="B11" s="22"/>
      <c r="C11" s="22"/>
      <c r="D11" s="22"/>
      <c r="E11" s="22"/>
      <c r="F11" s="121" t="s">
        <v>136</v>
      </c>
      <c r="G11" s="29">
        <v>10000</v>
      </c>
      <c r="H11" s="22">
        <v>4701</v>
      </c>
      <c r="I11" s="22">
        <v>10000</v>
      </c>
      <c r="J11" s="22">
        <v>5000</v>
      </c>
      <c r="K11" s="22"/>
    </row>
    <row r="12" spans="1:11" ht="12.75">
      <c r="A12" s="21" t="s">
        <v>137</v>
      </c>
      <c r="B12" s="22">
        <v>554079</v>
      </c>
      <c r="C12" s="22">
        <v>508376</v>
      </c>
      <c r="D12" s="22">
        <v>637509</v>
      </c>
      <c r="E12" s="22">
        <v>658167</v>
      </c>
      <c r="F12" s="121" t="s">
        <v>138</v>
      </c>
      <c r="G12" s="22">
        <v>43821</v>
      </c>
      <c r="H12" s="22">
        <v>39842</v>
      </c>
      <c r="I12" s="22">
        <v>43821</v>
      </c>
      <c r="J12" s="22">
        <v>44000</v>
      </c>
      <c r="K12" s="22"/>
    </row>
    <row r="13" spans="1:11" ht="12.75">
      <c r="A13" s="21" t="s">
        <v>139</v>
      </c>
      <c r="B13" s="22">
        <v>153670</v>
      </c>
      <c r="C13" s="22">
        <v>67243</v>
      </c>
      <c r="D13" s="22">
        <v>89752</v>
      </c>
      <c r="E13" s="22">
        <v>77591</v>
      </c>
      <c r="F13" s="121" t="s">
        <v>140</v>
      </c>
      <c r="G13" s="22">
        <v>77955</v>
      </c>
      <c r="H13" s="22">
        <v>78450</v>
      </c>
      <c r="I13" s="22">
        <v>77955</v>
      </c>
      <c r="J13" s="22">
        <v>107675</v>
      </c>
      <c r="K13" s="22"/>
    </row>
    <row r="14" spans="1:11" ht="12.75">
      <c r="A14" s="21" t="s">
        <v>141</v>
      </c>
      <c r="B14" s="22">
        <v>3500</v>
      </c>
      <c r="C14" s="22">
        <v>2625</v>
      </c>
      <c r="D14" s="22">
        <v>4511</v>
      </c>
      <c r="E14" s="22">
        <v>0</v>
      </c>
      <c r="F14" s="121" t="s">
        <v>142</v>
      </c>
      <c r="G14" s="22">
        <v>2500</v>
      </c>
      <c r="H14" s="22">
        <v>2026</v>
      </c>
      <c r="I14" s="22">
        <v>2500</v>
      </c>
      <c r="J14" s="22">
        <v>2500</v>
      </c>
      <c r="K14" s="22"/>
    </row>
    <row r="15" spans="1:11" ht="12.75">
      <c r="A15" s="122" t="s">
        <v>143</v>
      </c>
      <c r="B15" s="30"/>
      <c r="C15" s="30">
        <v>74379</v>
      </c>
      <c r="D15" s="30">
        <v>74379</v>
      </c>
      <c r="E15" s="22"/>
      <c r="F15" s="121" t="s">
        <v>144</v>
      </c>
      <c r="G15" s="22">
        <v>35147</v>
      </c>
      <c r="H15" s="22">
        <v>24448</v>
      </c>
      <c r="I15" s="22">
        <v>35147</v>
      </c>
      <c r="J15" s="22">
        <v>41803</v>
      </c>
      <c r="K15" s="22"/>
    </row>
    <row r="16" spans="1:11" ht="12.75">
      <c r="A16" s="122" t="s">
        <v>151</v>
      </c>
      <c r="B16" s="30">
        <f>SUM(B12:B15)</f>
        <v>711249</v>
      </c>
      <c r="C16" s="30">
        <f>SUM(C12:C15)</f>
        <v>652623</v>
      </c>
      <c r="D16" s="30">
        <f>SUM(D12:D15)</f>
        <v>806151</v>
      </c>
      <c r="E16" s="30">
        <f>SUM(E12:E15)</f>
        <v>735758</v>
      </c>
      <c r="F16" s="121"/>
      <c r="H16" s="14"/>
      <c r="I16" s="29"/>
      <c r="J16" s="22"/>
      <c r="K16" s="22"/>
    </row>
    <row r="17" spans="1:11" ht="13.5">
      <c r="A17" s="123" t="s">
        <v>566</v>
      </c>
      <c r="B17" s="124">
        <f>SUM(B8:B10,B16)</f>
        <v>1844909</v>
      </c>
      <c r="C17" s="124">
        <f>C8+C10+C16</f>
        <v>1958297</v>
      </c>
      <c r="D17" s="124">
        <f>D8+D10+D16</f>
        <v>2173045</v>
      </c>
      <c r="E17" s="124">
        <f>E8+E10+E16</f>
        <v>1969339</v>
      </c>
      <c r="F17" s="125" t="s">
        <v>152</v>
      </c>
      <c r="G17" s="124">
        <f>G8+G9+G10+G12+G13+G14+G15</f>
        <v>1846393</v>
      </c>
      <c r="H17" s="124">
        <f>H8+H9+H10+H12+H13+H14+H15</f>
        <v>1620352</v>
      </c>
      <c r="I17" s="124">
        <f>I8+I9+I10+I12+I13+I14+I15</f>
        <v>1836397</v>
      </c>
      <c r="J17" s="124">
        <f>J8+J9+J10+J12+J13+J14+J15</f>
        <v>1804332</v>
      </c>
      <c r="K17" s="124"/>
    </row>
    <row r="18" spans="1:11" ht="12.75">
      <c r="A18" s="24" t="s">
        <v>153</v>
      </c>
      <c r="B18" s="22"/>
      <c r="C18" s="22"/>
      <c r="D18" s="22"/>
      <c r="E18" s="22"/>
      <c r="F18" s="126" t="s">
        <v>154</v>
      </c>
      <c r="G18" s="22"/>
      <c r="H18" s="22"/>
      <c r="I18" s="29"/>
      <c r="J18" s="22"/>
      <c r="K18" s="22"/>
    </row>
    <row r="19" spans="1:11" ht="12.75">
      <c r="A19" s="21" t="s">
        <v>155</v>
      </c>
      <c r="B19" s="22">
        <v>21142</v>
      </c>
      <c r="C19" s="22">
        <v>6375</v>
      </c>
      <c r="D19" s="22">
        <v>8179</v>
      </c>
      <c r="E19" s="22">
        <v>10041</v>
      </c>
      <c r="F19" s="121" t="s">
        <v>156</v>
      </c>
      <c r="G19" s="22">
        <v>66400</v>
      </c>
      <c r="H19" s="22">
        <v>46776</v>
      </c>
      <c r="I19" s="29">
        <v>70380</v>
      </c>
      <c r="J19" s="22">
        <f>E47-J17-J39-J45-J23</f>
        <v>334123</v>
      </c>
      <c r="K19" s="22"/>
    </row>
    <row r="20" spans="1:11" ht="12.75">
      <c r="A20" s="21" t="s">
        <v>157</v>
      </c>
      <c r="B20" s="22">
        <v>1575</v>
      </c>
      <c r="C20" s="22">
        <v>630</v>
      </c>
      <c r="D20" s="22">
        <v>1200</v>
      </c>
      <c r="E20" s="22">
        <v>1200</v>
      </c>
      <c r="F20" s="121" t="s">
        <v>158</v>
      </c>
      <c r="G20" s="22">
        <v>1168014</v>
      </c>
      <c r="H20" s="22">
        <v>908283</v>
      </c>
      <c r="I20" s="29">
        <v>1128858</v>
      </c>
      <c r="J20" s="22"/>
      <c r="K20" s="22"/>
    </row>
    <row r="21" spans="1:11" ht="12.75">
      <c r="A21" s="21" t="s">
        <v>159</v>
      </c>
      <c r="B21" s="22">
        <v>400</v>
      </c>
      <c r="C21" s="22">
        <v>3</v>
      </c>
      <c r="D21" s="22">
        <v>3</v>
      </c>
      <c r="E21" s="22"/>
      <c r="F21" s="121" t="s">
        <v>160</v>
      </c>
      <c r="G21" s="22">
        <v>13464</v>
      </c>
      <c r="H21" s="22"/>
      <c r="I21" s="29">
        <v>2174</v>
      </c>
      <c r="J21" s="22"/>
      <c r="K21" s="22"/>
    </row>
    <row r="22" spans="1:11" ht="12.75">
      <c r="A22" s="21" t="s">
        <v>161</v>
      </c>
      <c r="B22" s="22">
        <v>517448</v>
      </c>
      <c r="C22" s="22">
        <v>217775</v>
      </c>
      <c r="D22" s="22">
        <v>563240</v>
      </c>
      <c r="E22" s="22">
        <v>150079</v>
      </c>
      <c r="F22" s="121" t="s">
        <v>162</v>
      </c>
      <c r="G22" s="22">
        <v>2250</v>
      </c>
      <c r="H22" s="22">
        <v>700</v>
      </c>
      <c r="I22" s="29">
        <v>700</v>
      </c>
      <c r="J22" s="22"/>
      <c r="K22" s="22"/>
    </row>
    <row r="23" spans="1:11" ht="12.75">
      <c r="A23" s="21" t="s">
        <v>163</v>
      </c>
      <c r="B23" s="22"/>
      <c r="C23" s="22"/>
      <c r="D23" s="22"/>
      <c r="E23" s="22"/>
      <c r="F23" s="121" t="s">
        <v>164</v>
      </c>
      <c r="G23" s="22">
        <v>10600</v>
      </c>
      <c r="H23" s="22">
        <v>9800</v>
      </c>
      <c r="I23" s="29">
        <v>9800</v>
      </c>
      <c r="J23" s="22">
        <v>7200</v>
      </c>
      <c r="K23" s="22"/>
    </row>
    <row r="24" spans="1:11" ht="12.75">
      <c r="A24" s="21" t="s">
        <v>165</v>
      </c>
      <c r="B24" s="22">
        <v>3506</v>
      </c>
      <c r="C24" s="22">
        <v>3045</v>
      </c>
      <c r="D24" s="22">
        <v>3506</v>
      </c>
      <c r="E24" s="22">
        <v>3500</v>
      </c>
      <c r="F24" s="121"/>
      <c r="G24" s="22"/>
      <c r="H24" s="22"/>
      <c r="I24" s="29"/>
      <c r="J24" s="22"/>
      <c r="K24" s="22"/>
    </row>
    <row r="25" spans="1:11" s="128" customFormat="1" ht="13.5">
      <c r="A25" s="21" t="s">
        <v>166</v>
      </c>
      <c r="B25" s="22"/>
      <c r="C25" s="22"/>
      <c r="D25" s="22"/>
      <c r="E25" s="22"/>
      <c r="F25" s="121"/>
      <c r="G25" s="22"/>
      <c r="H25" s="22"/>
      <c r="I25" s="29"/>
      <c r="J25" s="22"/>
      <c r="K25" s="22"/>
    </row>
    <row r="26" spans="1:11" s="128" customFormat="1" ht="13.5">
      <c r="A26" s="21" t="s">
        <v>167</v>
      </c>
      <c r="B26" s="22"/>
      <c r="C26" s="22">
        <v>48199</v>
      </c>
      <c r="D26" s="22">
        <v>74152</v>
      </c>
      <c r="E26" s="22">
        <v>0</v>
      </c>
      <c r="F26" s="121"/>
      <c r="G26" s="22"/>
      <c r="H26" s="22"/>
      <c r="I26" s="29"/>
      <c r="J26" s="22"/>
      <c r="K26" s="22"/>
    </row>
    <row r="27" spans="1:11" s="127" customFormat="1" ht="4.5" customHeight="1">
      <c r="A27" s="129"/>
      <c r="B27" s="22"/>
      <c r="C27" s="22"/>
      <c r="D27" s="22"/>
      <c r="E27" s="22"/>
      <c r="F27" s="121"/>
      <c r="G27" s="22"/>
      <c r="H27" s="22"/>
      <c r="I27" s="29"/>
      <c r="J27" s="22"/>
      <c r="K27" s="22"/>
    </row>
    <row r="28" spans="1:11" ht="13.5">
      <c r="A28" s="123" t="s">
        <v>168</v>
      </c>
      <c r="B28" s="124">
        <f>SUM(B19:B25)</f>
        <v>544071</v>
      </c>
      <c r="C28" s="124">
        <f>SUM(C19:C26)</f>
        <v>276027</v>
      </c>
      <c r="D28" s="124">
        <f>SUM(D19:D26)</f>
        <v>650280</v>
      </c>
      <c r="E28" s="124">
        <f>SUM(E19:E26)</f>
        <v>164820</v>
      </c>
      <c r="F28" s="125" t="s">
        <v>169</v>
      </c>
      <c r="G28" s="124">
        <f>SUM(G19:G23)</f>
        <v>1260728</v>
      </c>
      <c r="H28" s="124">
        <f>SUM(H19:H23)</f>
        <v>965559</v>
      </c>
      <c r="I28" s="124">
        <f>SUM(I19:I23)</f>
        <v>1211912</v>
      </c>
      <c r="J28" s="124">
        <f>SUM(J19:J23)</f>
        <v>341323</v>
      </c>
      <c r="K28" s="22"/>
    </row>
    <row r="29" spans="1:11" s="26" customFormat="1" ht="12.75">
      <c r="A29" s="24" t="s">
        <v>170</v>
      </c>
      <c r="B29" s="23">
        <f>SUM(B17,B28)</f>
        <v>2388980</v>
      </c>
      <c r="C29" s="23">
        <f>SUM(C17,C28)</f>
        <v>2234324</v>
      </c>
      <c r="D29" s="23">
        <f>SUM(D17,D28)</f>
        <v>2823325</v>
      </c>
      <c r="E29" s="23">
        <f>SUM(E17,E28)</f>
        <v>2134159</v>
      </c>
      <c r="F29" s="126" t="s">
        <v>171</v>
      </c>
      <c r="G29" s="23">
        <f>SUM(G17,G28)</f>
        <v>3107121</v>
      </c>
      <c r="H29" s="23">
        <f>SUM(H17,H28)</f>
        <v>2585911</v>
      </c>
      <c r="I29" s="23">
        <f>SUM(I17,I28)</f>
        <v>3048309</v>
      </c>
      <c r="J29" s="23">
        <f>SUM(J17,J28)</f>
        <v>2145655</v>
      </c>
      <c r="K29" s="22"/>
    </row>
    <row r="30" spans="1:11" ht="12.75">
      <c r="A30" s="24" t="s">
        <v>172</v>
      </c>
      <c r="B30" s="23">
        <f>B29-G29</f>
        <v>-718141</v>
      </c>
      <c r="C30" s="23">
        <f>C29-H29</f>
        <v>-351587</v>
      </c>
      <c r="D30" s="23">
        <f>D29-I29</f>
        <v>-224984</v>
      </c>
      <c r="E30" s="23">
        <f>E29-J29</f>
        <v>-11496</v>
      </c>
      <c r="F30" s="126"/>
      <c r="G30" s="23"/>
      <c r="H30" s="23"/>
      <c r="I30" s="29"/>
      <c r="J30" s="22"/>
      <c r="K30" s="22"/>
    </row>
    <row r="31" spans="1:11" ht="12.75">
      <c r="A31" s="14" t="s">
        <v>173</v>
      </c>
      <c r="B31" s="22">
        <f>B17-B9-G17+G11</f>
        <v>8516</v>
      </c>
      <c r="C31" s="22">
        <f>C17-C9-H17+H11</f>
        <v>340152</v>
      </c>
      <c r="D31" s="22">
        <f>D17-D9-I17+I11</f>
        <v>346648</v>
      </c>
      <c r="E31" s="22">
        <f>E17-E9-J17+J11</f>
        <v>170007</v>
      </c>
      <c r="F31" s="121"/>
      <c r="H31" s="14"/>
      <c r="I31" s="29"/>
      <c r="J31" s="22"/>
      <c r="K31" s="22"/>
    </row>
    <row r="32" spans="1:11" ht="12.75">
      <c r="A32" s="14" t="s">
        <v>174</v>
      </c>
      <c r="B32" s="22">
        <f>B28+B9-G28-G11</f>
        <v>-726657</v>
      </c>
      <c r="C32" s="22">
        <f>C28+C9-H28-H11</f>
        <v>-691739</v>
      </c>
      <c r="D32" s="22">
        <f>D28+D9-I28-I11</f>
        <v>-571632</v>
      </c>
      <c r="E32" s="22">
        <f>E28+E9-J28-J11</f>
        <v>-181503</v>
      </c>
      <c r="F32" s="121"/>
      <c r="H32" s="14"/>
      <c r="I32" s="29"/>
      <c r="J32" s="22"/>
      <c r="K32" s="22"/>
    </row>
    <row r="33" spans="1:11" ht="12.75">
      <c r="A33" s="24" t="s">
        <v>175</v>
      </c>
      <c r="B33" s="22"/>
      <c r="C33" s="22"/>
      <c r="D33" s="22"/>
      <c r="E33" s="22"/>
      <c r="F33" s="126" t="s">
        <v>176</v>
      </c>
      <c r="G33" s="23"/>
      <c r="H33" s="23"/>
      <c r="I33" s="29"/>
      <c r="J33" s="22"/>
      <c r="K33" s="22"/>
    </row>
    <row r="34" spans="1:11" ht="12.75">
      <c r="A34" s="21" t="s">
        <v>177</v>
      </c>
      <c r="B34" s="22">
        <v>404067</v>
      </c>
      <c r="C34" s="22">
        <v>259133</v>
      </c>
      <c r="D34" s="22">
        <v>404067</v>
      </c>
      <c r="E34" s="22">
        <v>130000</v>
      </c>
      <c r="F34" s="121" t="s">
        <v>178</v>
      </c>
      <c r="G34" s="22"/>
      <c r="H34" s="22"/>
      <c r="I34" s="29"/>
      <c r="J34" s="22"/>
      <c r="K34" s="22"/>
    </row>
    <row r="35" spans="1:11" ht="13.5" customHeight="1">
      <c r="A35" s="21" t="s">
        <v>179</v>
      </c>
      <c r="B35" s="22">
        <v>864817</v>
      </c>
      <c r="C35" s="22">
        <v>718848</v>
      </c>
      <c r="D35" s="22">
        <v>864817</v>
      </c>
      <c r="E35" s="22">
        <v>500000</v>
      </c>
      <c r="F35" s="121" t="s">
        <v>180</v>
      </c>
      <c r="G35" s="22">
        <v>87000</v>
      </c>
      <c r="H35" s="22"/>
      <c r="I35" s="29">
        <v>20190</v>
      </c>
      <c r="J35" s="22">
        <v>119995</v>
      </c>
      <c r="K35" s="22"/>
    </row>
    <row r="36" spans="1:11" ht="13.5" customHeight="1">
      <c r="A36" s="21"/>
      <c r="B36" s="22"/>
      <c r="C36" s="22"/>
      <c r="D36" s="22"/>
      <c r="E36" s="22"/>
      <c r="F36" s="121" t="s">
        <v>181</v>
      </c>
      <c r="G36" s="22">
        <v>386850</v>
      </c>
      <c r="H36" s="22"/>
      <c r="I36" s="29">
        <v>437881</v>
      </c>
      <c r="J36" s="22">
        <v>442881</v>
      </c>
      <c r="K36" s="22"/>
    </row>
    <row r="37" spans="1:11" ht="12.75">
      <c r="A37" s="21"/>
      <c r="B37" s="22"/>
      <c r="C37" s="22"/>
      <c r="D37" s="22"/>
      <c r="E37" s="22"/>
      <c r="F37" s="132" t="s">
        <v>182</v>
      </c>
      <c r="G37" s="30">
        <f>SUM(G35:G36)</f>
        <v>473850</v>
      </c>
      <c r="H37" s="30">
        <f>SUM(H35:H36)</f>
        <v>0</v>
      </c>
      <c r="I37" s="30">
        <f>SUM(I35:I36)</f>
        <v>458071</v>
      </c>
      <c r="J37" s="30">
        <f>SUM(J35:J36)</f>
        <v>562876</v>
      </c>
      <c r="K37" s="22"/>
    </row>
    <row r="38" spans="1:11" ht="12.75">
      <c r="A38" s="21"/>
      <c r="B38" s="22"/>
      <c r="C38" s="22"/>
      <c r="D38" s="22"/>
      <c r="E38" s="22"/>
      <c r="F38" s="121" t="s">
        <v>183</v>
      </c>
      <c r="G38" s="22">
        <v>48813</v>
      </c>
      <c r="H38" s="22"/>
      <c r="I38" s="29"/>
      <c r="J38" s="22">
        <v>18128</v>
      </c>
      <c r="K38" s="22"/>
    </row>
    <row r="39" spans="1:11" ht="12.75">
      <c r="A39" s="24" t="s">
        <v>184</v>
      </c>
      <c r="B39" s="23">
        <f>SUM(B34:B35)</f>
        <v>1268884</v>
      </c>
      <c r="C39" s="23">
        <f>SUM(C34:C35)</f>
        <v>977981</v>
      </c>
      <c r="D39" s="23">
        <f>SUM(D34:D35)</f>
        <v>1268884</v>
      </c>
      <c r="E39" s="23">
        <f>SUM(E34:E35)</f>
        <v>630000</v>
      </c>
      <c r="F39" s="126" t="s">
        <v>185</v>
      </c>
      <c r="G39" s="23">
        <f>G37+G38</f>
        <v>522663</v>
      </c>
      <c r="H39" s="23">
        <f>H37+H38</f>
        <v>0</v>
      </c>
      <c r="I39" s="23">
        <f>I37+I38</f>
        <v>458071</v>
      </c>
      <c r="J39" s="23">
        <f>J37+J38</f>
        <v>581004</v>
      </c>
      <c r="K39" s="22"/>
    </row>
    <row r="40" spans="1:11" ht="25.5">
      <c r="A40" s="133" t="s">
        <v>186</v>
      </c>
      <c r="B40" s="23">
        <f>B39+B30</f>
        <v>550743</v>
      </c>
      <c r="C40" s="23">
        <f>C39+C30</f>
        <v>626394</v>
      </c>
      <c r="D40" s="23">
        <f>D39+D30</f>
        <v>1043900</v>
      </c>
      <c r="E40" s="23">
        <f>E39+E30</f>
        <v>618504</v>
      </c>
      <c r="F40" s="126"/>
      <c r="G40" s="23"/>
      <c r="H40" s="23"/>
      <c r="I40" s="29"/>
      <c r="J40" s="22"/>
      <c r="K40" s="22"/>
    </row>
    <row r="41" spans="1:11" s="26" customFormat="1" ht="12.75">
      <c r="A41" s="21" t="s">
        <v>187</v>
      </c>
      <c r="B41" s="22">
        <f>B35+B32</f>
        <v>138160</v>
      </c>
      <c r="C41" s="22">
        <f>C35+C32</f>
        <v>27109</v>
      </c>
      <c r="D41" s="22">
        <f>D35+D32</f>
        <v>293185</v>
      </c>
      <c r="E41" s="22">
        <f>E35+E32</f>
        <v>318497</v>
      </c>
      <c r="F41" s="126"/>
      <c r="I41" s="29"/>
      <c r="J41" s="22"/>
      <c r="K41" s="22"/>
    </row>
    <row r="42" spans="1:11" s="26" customFormat="1" ht="12.75">
      <c r="A42" s="21" t="s">
        <v>336</v>
      </c>
      <c r="B42" s="22">
        <f>B34+B31</f>
        <v>412583</v>
      </c>
      <c r="C42" s="22">
        <f>C34+C31</f>
        <v>599285</v>
      </c>
      <c r="D42" s="22">
        <f>D34+D31</f>
        <v>750715</v>
      </c>
      <c r="E42" s="22">
        <f>E34+E31</f>
        <v>300007</v>
      </c>
      <c r="F42" s="126"/>
      <c r="I42" s="29"/>
      <c r="J42" s="22"/>
      <c r="K42" s="22"/>
    </row>
    <row r="43" spans="1:11" ht="12.75">
      <c r="A43" s="24" t="s">
        <v>337</v>
      </c>
      <c r="B43" s="22"/>
      <c r="C43" s="22"/>
      <c r="D43" s="22"/>
      <c r="E43" s="22"/>
      <c r="F43" s="126" t="s">
        <v>338</v>
      </c>
      <c r="G43" s="22"/>
      <c r="H43" s="22"/>
      <c r="I43" s="29"/>
      <c r="J43" s="22"/>
      <c r="K43" s="22"/>
    </row>
    <row r="44" spans="1:10" ht="12.75">
      <c r="A44" s="21" t="s">
        <v>339</v>
      </c>
      <c r="B44" s="22">
        <v>9420</v>
      </c>
      <c r="C44" s="22">
        <v>9689</v>
      </c>
      <c r="D44" s="22">
        <v>9689</v>
      </c>
      <c r="E44" s="22">
        <v>0</v>
      </c>
      <c r="F44" s="121" t="s">
        <v>340</v>
      </c>
      <c r="G44" s="21">
        <v>37500</v>
      </c>
      <c r="H44" s="21">
        <v>37500</v>
      </c>
      <c r="I44" s="29">
        <v>37500</v>
      </c>
      <c r="J44" s="14">
        <v>37500</v>
      </c>
    </row>
    <row r="45" spans="1:10" ht="12.75">
      <c r="A45" s="24" t="s">
        <v>341</v>
      </c>
      <c r="B45" s="23">
        <f>SUM(B44:B44)</f>
        <v>9420</v>
      </c>
      <c r="C45" s="23">
        <f>SUM(C44:C44)</f>
        <v>9689</v>
      </c>
      <c r="D45" s="23">
        <f>SUM(D44:D44)</f>
        <v>9689</v>
      </c>
      <c r="E45" s="23">
        <f>SUM(E44:E44)</f>
        <v>0</v>
      </c>
      <c r="F45" s="126" t="s">
        <v>342</v>
      </c>
      <c r="G45" s="24">
        <f>SUM(G44:G44)</f>
        <v>37500</v>
      </c>
      <c r="H45" s="24">
        <f>SUM(H44:H44)</f>
        <v>37500</v>
      </c>
      <c r="I45" s="24">
        <f>SUM(I44:I44)</f>
        <v>37500</v>
      </c>
      <c r="J45" s="24">
        <f>SUM(J44:J44)</f>
        <v>37500</v>
      </c>
    </row>
    <row r="46" spans="1:9" ht="12.75">
      <c r="A46" s="24" t="s">
        <v>343</v>
      </c>
      <c r="B46" s="23"/>
      <c r="C46" s="23">
        <v>-39158</v>
      </c>
      <c r="D46" s="22"/>
      <c r="E46" s="22"/>
      <c r="F46" s="126" t="s">
        <v>344</v>
      </c>
      <c r="G46" s="24"/>
      <c r="H46" s="23">
        <v>7516</v>
      </c>
      <c r="I46" s="29"/>
    </row>
    <row r="47" spans="1:10" ht="12.75">
      <c r="A47" s="24" t="s">
        <v>345</v>
      </c>
      <c r="B47" s="23">
        <f>B29+B39+B45+B46</f>
        <v>3667284</v>
      </c>
      <c r="C47" s="23">
        <f>C29+C39+C45+C46</f>
        <v>3182836</v>
      </c>
      <c r="D47" s="23">
        <f>D29+D39+D45+D46</f>
        <v>4101898</v>
      </c>
      <c r="E47" s="23">
        <f>E29+E39+E45+E46</f>
        <v>2764159</v>
      </c>
      <c r="F47" s="126" t="s">
        <v>346</v>
      </c>
      <c r="G47" s="23">
        <f>G29+G45+G39</f>
        <v>3667284</v>
      </c>
      <c r="H47" s="23">
        <f>H29+H45+H39+H46</f>
        <v>2630927</v>
      </c>
      <c r="I47" s="23">
        <f>I29+I45+I39+I46</f>
        <v>3543880</v>
      </c>
      <c r="J47" s="23">
        <f>J29+J45+J39+J46</f>
        <v>2764159</v>
      </c>
    </row>
    <row r="48" spans="1:8" ht="12.75">
      <c r="A48" s="26"/>
      <c r="B48" s="28"/>
      <c r="C48" s="28"/>
      <c r="D48" s="28"/>
      <c r="E48" s="28"/>
      <c r="F48" s="26"/>
      <c r="G48" s="28"/>
      <c r="H48" s="28"/>
    </row>
    <row r="49" spans="2:9" s="112" customFormat="1" ht="12.75">
      <c r="B49" s="29"/>
      <c r="C49" s="14"/>
      <c r="D49" s="29"/>
      <c r="E49" s="29"/>
      <c r="F49" s="14"/>
      <c r="G49" s="14"/>
      <c r="H49" s="14"/>
      <c r="I49" s="14"/>
    </row>
    <row r="50" spans="2:8" ht="12.75">
      <c r="B50" s="29"/>
      <c r="C50" s="29"/>
      <c r="D50" s="29"/>
      <c r="E50" s="29"/>
      <c r="H50" s="14"/>
    </row>
    <row r="51" spans="2:8" ht="12.75">
      <c r="B51" s="29"/>
      <c r="C51" s="29"/>
      <c r="D51" s="29"/>
      <c r="E51" s="29"/>
      <c r="H51" s="14"/>
    </row>
    <row r="52" spans="2:8" ht="12.75">
      <c r="B52" s="29"/>
      <c r="C52" s="29"/>
      <c r="D52" s="29"/>
      <c r="E52" s="29"/>
      <c r="H52" s="14"/>
    </row>
    <row r="53" spans="2:8" ht="12.75">
      <c r="B53" s="29"/>
      <c r="C53" s="29"/>
      <c r="D53" s="29"/>
      <c r="E53" s="29"/>
      <c r="H53" s="14"/>
    </row>
    <row r="54" spans="2:8" ht="12.75">
      <c r="B54" s="29"/>
      <c r="C54" s="29"/>
      <c r="D54" s="29"/>
      <c r="E54" s="29"/>
      <c r="H54" s="14"/>
    </row>
    <row r="55" spans="2:5" ht="12.75">
      <c r="B55" s="29"/>
      <c r="C55" s="29"/>
      <c r="D55" s="29"/>
      <c r="E55" s="29"/>
    </row>
    <row r="56" spans="2:5" ht="12.75">
      <c r="B56" s="29"/>
      <c r="C56" s="29"/>
      <c r="D56" s="29"/>
      <c r="E56" s="29"/>
    </row>
    <row r="57" spans="2:5" ht="12.75">
      <c r="B57" s="29"/>
      <c r="C57" s="29"/>
      <c r="D57" s="29"/>
      <c r="E57" s="29"/>
    </row>
    <row r="58" spans="2:5" ht="12.75">
      <c r="B58" s="29"/>
      <c r="C58" s="29"/>
      <c r="D58" s="29"/>
      <c r="E58" s="29"/>
    </row>
    <row r="59" spans="2:5" ht="12.75">
      <c r="B59" s="29"/>
      <c r="C59" s="29"/>
      <c r="D59" s="29"/>
      <c r="E59" s="29"/>
    </row>
    <row r="60" spans="2:5" ht="12.75">
      <c r="B60" s="29"/>
      <c r="C60" s="29"/>
      <c r="D60" s="29"/>
      <c r="E60" s="29"/>
    </row>
    <row r="61" spans="2:5" ht="12.75">
      <c r="B61" s="29"/>
      <c r="C61" s="29"/>
      <c r="D61" s="29"/>
      <c r="E61" s="29"/>
    </row>
    <row r="62" spans="2:5" ht="12.75">
      <c r="B62" s="29"/>
      <c r="C62" s="29"/>
      <c r="D62" s="29"/>
      <c r="E62" s="29"/>
    </row>
    <row r="63" spans="2:5" ht="12.75">
      <c r="B63" s="29"/>
      <c r="C63" s="29"/>
      <c r="D63" s="29"/>
      <c r="E63" s="29"/>
    </row>
    <row r="64" spans="2:5" ht="12.75">
      <c r="B64" s="29"/>
      <c r="C64" s="29"/>
      <c r="D64" s="29"/>
      <c r="E64" s="29"/>
    </row>
    <row r="65" spans="2:5" ht="12.75">
      <c r="B65" s="29"/>
      <c r="C65" s="29"/>
      <c r="D65" s="29"/>
      <c r="E65" s="29"/>
    </row>
    <row r="66" spans="2:5" ht="12.75">
      <c r="B66" s="29"/>
      <c r="C66" s="29"/>
      <c r="D66" s="29"/>
      <c r="E66" s="29"/>
    </row>
    <row r="67" spans="2:5" ht="12.75">
      <c r="B67" s="29"/>
      <c r="C67" s="29"/>
      <c r="D67" s="29"/>
      <c r="E67" s="29"/>
    </row>
    <row r="68" spans="2:5" ht="12.75">
      <c r="B68" s="29"/>
      <c r="C68" s="29"/>
      <c r="D68" s="29"/>
      <c r="E68" s="29"/>
    </row>
    <row r="69" spans="2:5" ht="12.75">
      <c r="B69" s="29"/>
      <c r="C69" s="29"/>
      <c r="D69" s="29"/>
      <c r="E69" s="29"/>
    </row>
    <row r="70" spans="2:5" ht="12.75">
      <c r="B70" s="29"/>
      <c r="C70" s="29"/>
      <c r="D70" s="29"/>
      <c r="E70" s="29"/>
    </row>
    <row r="71" spans="2:5" ht="12.75">
      <c r="B71" s="29"/>
      <c r="C71" s="29"/>
      <c r="D71" s="29"/>
      <c r="E71" s="29"/>
    </row>
    <row r="72" spans="2:5" ht="12.75">
      <c r="B72" s="29"/>
      <c r="C72" s="29"/>
      <c r="D72" s="29"/>
      <c r="E72" s="29"/>
    </row>
  </sheetData>
  <mergeCells count="5">
    <mergeCell ref="A5:H5"/>
    <mergeCell ref="H1:J1"/>
    <mergeCell ref="A2:J2"/>
    <mergeCell ref="A3:J3"/>
    <mergeCell ref="A4:J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7">
      <selection activeCell="B28" sqref="B28"/>
    </sheetView>
  </sheetViews>
  <sheetFormatPr defaultColWidth="9.140625" defaultRowHeight="12.75"/>
  <cols>
    <col min="1" max="1" width="18.8515625" style="14" customWidth="1"/>
    <col min="2" max="2" width="57.8515625" style="14" customWidth="1"/>
    <col min="3" max="3" width="26.421875" style="14" customWidth="1"/>
    <col min="4" max="16384" width="9.140625" style="14" customWidth="1"/>
  </cols>
  <sheetData>
    <row r="1" spans="1:17" s="1" customFormat="1" ht="15.75">
      <c r="A1" s="12"/>
      <c r="B1" s="12"/>
      <c r="C1" s="196" t="s">
        <v>736</v>
      </c>
      <c r="D1" s="12"/>
      <c r="E1" s="12"/>
      <c r="F1" s="12"/>
      <c r="G1" s="12"/>
      <c r="H1" s="12"/>
      <c r="J1" s="196"/>
      <c r="K1" s="196"/>
      <c r="L1" s="196"/>
      <c r="M1" s="196"/>
      <c r="N1" s="196"/>
      <c r="O1" s="196"/>
      <c r="P1" s="196"/>
      <c r="Q1" s="196"/>
    </row>
    <row r="2" spans="1:17" s="1" customFormat="1" ht="15.75">
      <c r="A2" s="12"/>
      <c r="B2" s="12"/>
      <c r="C2" s="196"/>
      <c r="D2" s="12"/>
      <c r="E2" s="12"/>
      <c r="F2" s="12"/>
      <c r="G2" s="12"/>
      <c r="H2" s="12"/>
      <c r="J2" s="196"/>
      <c r="K2" s="196"/>
      <c r="L2" s="196"/>
      <c r="M2" s="196"/>
      <c r="N2" s="196"/>
      <c r="O2" s="196"/>
      <c r="P2" s="196"/>
      <c r="Q2" s="196"/>
    </row>
    <row r="3" spans="1:17" s="1" customFormat="1" ht="15.75">
      <c r="A3" s="217" t="s">
        <v>383</v>
      </c>
      <c r="B3" s="217"/>
      <c r="C3" s="21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s="1" customFormat="1" ht="15.75">
      <c r="A4" s="217" t="s">
        <v>299</v>
      </c>
      <c r="B4" s="217"/>
      <c r="C4" s="21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7" s="1" customFormat="1" ht="15.75">
      <c r="A5" s="227" t="s">
        <v>739</v>
      </c>
      <c r="B5" s="227"/>
      <c r="C5" s="227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7" spans="1:3" ht="18.75">
      <c r="A7" s="263" t="s">
        <v>697</v>
      </c>
      <c r="B7" s="263"/>
      <c r="C7" s="263"/>
    </row>
    <row r="9" spans="1:3" ht="15.75">
      <c r="A9" s="6" t="s">
        <v>698</v>
      </c>
      <c r="B9" s="6"/>
      <c r="C9" s="6"/>
    </row>
    <row r="11" spans="1:3" ht="15.75">
      <c r="A11" s="253" t="s">
        <v>377</v>
      </c>
      <c r="B11" s="253"/>
      <c r="C11" s="6" t="s">
        <v>699</v>
      </c>
    </row>
    <row r="12" spans="1:3" ht="48.75" customHeight="1">
      <c r="A12" s="254" t="s">
        <v>700</v>
      </c>
      <c r="B12" s="255"/>
      <c r="C12" s="90" t="s">
        <v>701</v>
      </c>
    </row>
    <row r="13" spans="1:3" ht="15.75">
      <c r="A13" s="250" t="s">
        <v>737</v>
      </c>
      <c r="B13" s="251"/>
      <c r="C13" s="90" t="s">
        <v>702</v>
      </c>
    </row>
    <row r="14" spans="1:3" ht="15.75">
      <c r="A14" s="250" t="s">
        <v>703</v>
      </c>
      <c r="B14" s="251"/>
      <c r="C14" s="90" t="s">
        <v>704</v>
      </c>
    </row>
    <row r="15" spans="1:3" ht="15.75">
      <c r="A15" s="252" t="s">
        <v>705</v>
      </c>
      <c r="B15" s="252"/>
      <c r="C15" s="90" t="s">
        <v>704</v>
      </c>
    </row>
    <row r="16" spans="1:3" ht="15.75">
      <c r="A16" s="252" t="s">
        <v>706</v>
      </c>
      <c r="B16" s="252"/>
      <c r="C16" s="90" t="s">
        <v>707</v>
      </c>
    </row>
    <row r="17" spans="1:3" ht="15.75">
      <c r="A17" s="250" t="s">
        <v>708</v>
      </c>
      <c r="B17" s="251"/>
      <c r="C17" s="90" t="s">
        <v>709</v>
      </c>
    </row>
    <row r="18" spans="1:3" ht="33" customHeight="1">
      <c r="A18" s="254" t="s">
        <v>710</v>
      </c>
      <c r="B18" s="255"/>
      <c r="C18" s="90" t="s">
        <v>707</v>
      </c>
    </row>
    <row r="19" spans="1:3" ht="30" customHeight="1">
      <c r="A19" s="254" t="s">
        <v>738</v>
      </c>
      <c r="B19" s="255"/>
      <c r="C19" s="91" t="s">
        <v>711</v>
      </c>
    </row>
    <row r="20" spans="1:3" ht="31.5" customHeight="1">
      <c r="A20" s="254" t="s">
        <v>712</v>
      </c>
      <c r="B20" s="255"/>
      <c r="C20" s="90" t="s">
        <v>713</v>
      </c>
    </row>
    <row r="21" spans="1:3" ht="31.5" customHeight="1">
      <c r="A21" s="254" t="s">
        <v>714</v>
      </c>
      <c r="B21" s="255"/>
      <c r="C21" s="90" t="s">
        <v>707</v>
      </c>
    </row>
    <row r="22" spans="1:3" ht="15.75">
      <c r="A22" s="256" t="s">
        <v>715</v>
      </c>
      <c r="B22" s="256"/>
      <c r="C22" s="90" t="s">
        <v>704</v>
      </c>
    </row>
    <row r="23" spans="1:3" ht="15.75">
      <c r="A23" s="256" t="s">
        <v>716</v>
      </c>
      <c r="B23" s="256"/>
      <c r="C23" s="90" t="s">
        <v>717</v>
      </c>
    </row>
    <row r="24" spans="1:3" ht="16.5" thickBot="1">
      <c r="A24" s="257" t="s">
        <v>718</v>
      </c>
      <c r="B24" s="257"/>
      <c r="C24" s="198" t="s">
        <v>717</v>
      </c>
    </row>
    <row r="25" spans="1:3" ht="15.75">
      <c r="A25" s="262" t="s">
        <v>719</v>
      </c>
      <c r="B25" s="262"/>
      <c r="C25" s="199" t="s">
        <v>720</v>
      </c>
    </row>
    <row r="26" spans="1:3" ht="15.75">
      <c r="A26" s="200"/>
      <c r="B26" s="200"/>
      <c r="C26" s="104"/>
    </row>
    <row r="27" spans="1:3" ht="15.75">
      <c r="A27" s="1"/>
      <c r="B27" s="1"/>
      <c r="C27" s="1"/>
    </row>
    <row r="28" ht="15.75">
      <c r="A28" s="6" t="s">
        <v>721</v>
      </c>
    </row>
    <row r="30" spans="1:3" ht="15.75">
      <c r="A30" s="253" t="s">
        <v>377</v>
      </c>
      <c r="B30" s="253"/>
      <c r="C30" s="6" t="s">
        <v>699</v>
      </c>
    </row>
    <row r="31" spans="1:3" ht="15" customHeight="1">
      <c r="A31" s="258" t="s">
        <v>722</v>
      </c>
      <c r="B31" s="259"/>
      <c r="C31" s="257" t="s">
        <v>723</v>
      </c>
    </row>
    <row r="32" spans="1:3" ht="15" customHeight="1">
      <c r="A32" s="260"/>
      <c r="B32" s="261"/>
      <c r="C32" s="264"/>
    </row>
    <row r="33" spans="1:3" ht="15.75">
      <c r="A33" s="252" t="s">
        <v>724</v>
      </c>
      <c r="B33" s="252"/>
      <c r="C33" s="90" t="s">
        <v>725</v>
      </c>
    </row>
    <row r="34" spans="1:3" ht="16.5" thickBot="1">
      <c r="A34" s="252" t="s">
        <v>726</v>
      </c>
      <c r="B34" s="252"/>
      <c r="C34" s="90" t="s">
        <v>725</v>
      </c>
    </row>
    <row r="35" spans="1:3" ht="15.75">
      <c r="A35" s="262" t="s">
        <v>719</v>
      </c>
      <c r="B35" s="262"/>
      <c r="C35" s="199" t="s">
        <v>727</v>
      </c>
    </row>
    <row r="36" ht="15.75" customHeight="1"/>
    <row r="37" ht="15.75" customHeight="1"/>
    <row r="38" s="6" customFormat="1" ht="15.75">
      <c r="A38" s="6" t="s">
        <v>728</v>
      </c>
    </row>
    <row r="40" spans="1:3" ht="15.75">
      <c r="A40" s="253" t="s">
        <v>377</v>
      </c>
      <c r="B40" s="253"/>
      <c r="C40" s="6" t="s">
        <v>699</v>
      </c>
    </row>
    <row r="41" spans="1:3" ht="15" customHeight="1">
      <c r="A41" s="265" t="s">
        <v>729</v>
      </c>
      <c r="B41" s="266"/>
      <c r="C41" s="269" t="s">
        <v>730</v>
      </c>
    </row>
    <row r="42" spans="1:3" ht="24.75" customHeight="1" thickBot="1">
      <c r="A42" s="267"/>
      <c r="B42" s="268"/>
      <c r="C42" s="270"/>
    </row>
    <row r="43" spans="1:3" ht="15.75">
      <c r="A43" s="262" t="s">
        <v>719</v>
      </c>
      <c r="B43" s="262"/>
      <c r="C43" s="199" t="s">
        <v>731</v>
      </c>
    </row>
    <row r="44" spans="1:3" ht="15.75">
      <c r="A44" s="200"/>
      <c r="B44" s="200"/>
      <c r="C44" s="104"/>
    </row>
    <row r="45" spans="1:2" ht="15.75">
      <c r="A45" s="6" t="s">
        <v>391</v>
      </c>
      <c r="B45" s="6" t="s">
        <v>732</v>
      </c>
    </row>
  </sheetData>
  <mergeCells count="29">
    <mergeCell ref="A3:C3"/>
    <mergeCell ref="A4:C4"/>
    <mergeCell ref="A5:C5"/>
    <mergeCell ref="A43:B43"/>
    <mergeCell ref="A7:C7"/>
    <mergeCell ref="C31:C32"/>
    <mergeCell ref="A41:B42"/>
    <mergeCell ref="C41:C42"/>
    <mergeCell ref="A40:B40"/>
    <mergeCell ref="A35:B35"/>
    <mergeCell ref="A33:B33"/>
    <mergeCell ref="A34:B34"/>
    <mergeCell ref="A31:B32"/>
    <mergeCell ref="A25:B25"/>
    <mergeCell ref="A11:B11"/>
    <mergeCell ref="A30:B30"/>
    <mergeCell ref="A21:B21"/>
    <mergeCell ref="A22:B22"/>
    <mergeCell ref="A23:B23"/>
    <mergeCell ref="A24:B24"/>
    <mergeCell ref="A12:B12"/>
    <mergeCell ref="A18:B18"/>
    <mergeCell ref="A19:B19"/>
    <mergeCell ref="A20:B20"/>
    <mergeCell ref="A13:B13"/>
    <mergeCell ref="A15:B15"/>
    <mergeCell ref="A16:B16"/>
    <mergeCell ref="A17:B17"/>
    <mergeCell ref="A14:B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H140"/>
  <sheetViews>
    <sheetView workbookViewId="0" topLeftCell="A1">
      <selection activeCell="A75" sqref="A75"/>
    </sheetView>
  </sheetViews>
  <sheetFormatPr defaultColWidth="9.140625" defaultRowHeight="12.75"/>
  <cols>
    <col min="1" max="1" width="26.140625" style="12" customWidth="1"/>
    <col min="2" max="2" width="55.28125" style="12" customWidth="1"/>
    <col min="3" max="3" width="12.28125" style="12" customWidth="1"/>
    <col min="4" max="5" width="13.7109375" style="12" customWidth="1"/>
    <col min="6" max="6" width="10.8515625" style="12" customWidth="1"/>
    <col min="7" max="7" width="9.140625" style="12" bestFit="1" customWidth="1"/>
    <col min="8" max="8" width="12.57421875" style="12" customWidth="1"/>
    <col min="9" max="16384" width="9.140625" style="12" customWidth="1"/>
  </cols>
  <sheetData>
    <row r="1" spans="1:8" ht="15">
      <c r="A1" s="217" t="s">
        <v>383</v>
      </c>
      <c r="B1" s="217"/>
      <c r="C1" s="217"/>
      <c r="D1" s="217"/>
      <c r="E1" s="217"/>
      <c r="F1" s="217"/>
      <c r="G1" s="217"/>
      <c r="H1" s="217"/>
    </row>
    <row r="2" spans="1:8" ht="15">
      <c r="A2" s="217" t="s">
        <v>11</v>
      </c>
      <c r="B2" s="217"/>
      <c r="C2" s="217"/>
      <c r="D2" s="217"/>
      <c r="E2" s="217"/>
      <c r="F2" s="217"/>
      <c r="G2" s="217"/>
      <c r="H2" s="217"/>
    </row>
    <row r="3" spans="3:8" ht="14.25" customHeight="1">
      <c r="C3" s="218" t="s">
        <v>453</v>
      </c>
      <c r="D3" s="218"/>
      <c r="E3" s="218"/>
      <c r="F3" s="218"/>
      <c r="G3" s="218"/>
      <c r="H3" s="218"/>
    </row>
    <row r="4" spans="1:8" ht="15">
      <c r="A4" s="217" t="s">
        <v>5</v>
      </c>
      <c r="B4" s="217"/>
      <c r="C4" s="217"/>
      <c r="D4" s="217"/>
      <c r="E4" s="217"/>
      <c r="F4" s="217"/>
      <c r="G4" s="217"/>
      <c r="H4" s="217"/>
    </row>
    <row r="5" spans="1:8" ht="15">
      <c r="A5" s="217" t="s">
        <v>415</v>
      </c>
      <c r="B5" s="217"/>
      <c r="C5" s="217"/>
      <c r="D5" s="217"/>
      <c r="E5" s="217"/>
      <c r="F5" s="217"/>
      <c r="G5" s="217"/>
      <c r="H5" s="217"/>
    </row>
    <row r="6" ht="12.75" customHeight="1">
      <c r="B6" s="86"/>
    </row>
    <row r="7" spans="1:8" ht="18" customHeight="1">
      <c r="A7" s="219" t="s">
        <v>416</v>
      </c>
      <c r="B7" s="221" t="s">
        <v>377</v>
      </c>
      <c r="C7" s="225" t="s">
        <v>58</v>
      </c>
      <c r="D7" s="223"/>
      <c r="E7" s="223"/>
      <c r="F7" s="223" t="s">
        <v>59</v>
      </c>
      <c r="G7" s="223"/>
      <c r="H7" s="224"/>
    </row>
    <row r="8" spans="1:8" ht="42.75">
      <c r="A8" s="220"/>
      <c r="B8" s="222"/>
      <c r="C8" s="43" t="s">
        <v>417</v>
      </c>
      <c r="D8" s="43" t="s">
        <v>418</v>
      </c>
      <c r="E8" s="43" t="s">
        <v>419</v>
      </c>
      <c r="F8" s="43" t="s">
        <v>564</v>
      </c>
      <c r="G8" s="43" t="s">
        <v>418</v>
      </c>
      <c r="H8" s="43" t="s">
        <v>372</v>
      </c>
    </row>
    <row r="9" spans="1:8" ht="15">
      <c r="A9" s="38" t="s">
        <v>544</v>
      </c>
      <c r="B9" s="12" t="s">
        <v>483</v>
      </c>
      <c r="C9" s="19">
        <v>4972</v>
      </c>
      <c r="D9" s="19">
        <v>2769</v>
      </c>
      <c r="E9" s="19">
        <v>13767468</v>
      </c>
      <c r="F9" s="19">
        <v>4968</v>
      </c>
      <c r="G9" s="19">
        <v>1947</v>
      </c>
      <c r="H9" s="19">
        <v>9672696</v>
      </c>
    </row>
    <row r="10" spans="1:8" ht="15">
      <c r="A10" s="38" t="s">
        <v>545</v>
      </c>
      <c r="B10" s="12" t="s">
        <v>414</v>
      </c>
      <c r="C10" s="19"/>
      <c r="D10" s="19"/>
      <c r="E10" s="19">
        <v>3000000</v>
      </c>
      <c r="F10" s="19"/>
      <c r="G10" s="19"/>
      <c r="H10" s="19">
        <v>3000000</v>
      </c>
    </row>
    <row r="11" spans="1:8" ht="15">
      <c r="A11" s="38" t="s">
        <v>546</v>
      </c>
      <c r="B11" s="12" t="s">
        <v>467</v>
      </c>
      <c r="C11" s="19">
        <v>9682</v>
      </c>
      <c r="D11" s="19">
        <v>276</v>
      </c>
      <c r="E11" s="19">
        <v>2672232</v>
      </c>
      <c r="F11" s="19">
        <v>10964</v>
      </c>
      <c r="G11" s="19">
        <v>276</v>
      </c>
      <c r="H11" s="19">
        <v>3026064</v>
      </c>
    </row>
    <row r="12" spans="1:8" ht="15">
      <c r="A12" s="38" t="s">
        <v>547</v>
      </c>
      <c r="B12" s="12" t="s">
        <v>557</v>
      </c>
      <c r="C12" s="19">
        <v>14</v>
      </c>
      <c r="D12" s="19">
        <v>28600</v>
      </c>
      <c r="E12" s="19">
        <v>400400</v>
      </c>
      <c r="F12" s="19">
        <v>4968</v>
      </c>
      <c r="G12" s="19">
        <v>229</v>
      </c>
      <c r="H12" s="19">
        <v>1137672</v>
      </c>
    </row>
    <row r="13" spans="1:8" ht="15">
      <c r="A13" s="38" t="s">
        <v>548</v>
      </c>
      <c r="B13" s="12" t="s">
        <v>484</v>
      </c>
      <c r="C13" s="19">
        <v>11773</v>
      </c>
      <c r="D13" s="19">
        <v>56</v>
      </c>
      <c r="E13" s="19">
        <v>659288</v>
      </c>
      <c r="F13" s="19">
        <v>11644</v>
      </c>
      <c r="G13" s="19">
        <v>56</v>
      </c>
      <c r="H13" s="19">
        <v>652064</v>
      </c>
    </row>
    <row r="14" spans="1:8" ht="15">
      <c r="A14" s="38" t="s">
        <v>549</v>
      </c>
      <c r="B14" s="12" t="s">
        <v>543</v>
      </c>
      <c r="C14" s="19">
        <v>375</v>
      </c>
      <c r="D14" s="19">
        <v>7729</v>
      </c>
      <c r="E14" s="19">
        <v>2898375</v>
      </c>
      <c r="F14" s="19">
        <v>181</v>
      </c>
      <c r="G14" s="19">
        <v>7729</v>
      </c>
      <c r="H14" s="19">
        <v>1398949</v>
      </c>
    </row>
    <row r="15" spans="1:8" ht="15">
      <c r="A15" s="38" t="s">
        <v>420</v>
      </c>
      <c r="B15" s="12" t="s">
        <v>421</v>
      </c>
      <c r="C15" s="19">
        <v>8</v>
      </c>
      <c r="D15" s="19">
        <v>2612</v>
      </c>
      <c r="E15" s="19">
        <v>20896</v>
      </c>
      <c r="F15" s="19">
        <v>9</v>
      </c>
      <c r="G15" s="19">
        <v>2612</v>
      </c>
      <c r="H15" s="19">
        <v>23508</v>
      </c>
    </row>
    <row r="16" spans="1:8" ht="15">
      <c r="A16" s="38" t="s">
        <v>422</v>
      </c>
      <c r="B16" s="12" t="s">
        <v>423</v>
      </c>
      <c r="C16" s="19">
        <v>336000000</v>
      </c>
      <c r="D16" s="19">
        <v>1</v>
      </c>
      <c r="E16" s="19">
        <v>336000000</v>
      </c>
      <c r="F16" s="19">
        <v>240000000</v>
      </c>
      <c r="G16" s="19">
        <v>1</v>
      </c>
      <c r="H16" s="19">
        <v>240000000</v>
      </c>
    </row>
    <row r="17" spans="1:8" ht="15">
      <c r="A17" s="38" t="s">
        <v>456</v>
      </c>
      <c r="B17" s="12" t="s">
        <v>542</v>
      </c>
      <c r="C17" s="19"/>
      <c r="D17" s="19"/>
      <c r="E17" s="19">
        <v>23364504</v>
      </c>
      <c r="F17" s="19"/>
      <c r="G17" s="19"/>
      <c r="H17" s="19">
        <v>23364504</v>
      </c>
    </row>
    <row r="18" spans="1:8" ht="15">
      <c r="A18" s="38" t="s">
        <v>550</v>
      </c>
      <c r="B18" s="12" t="s">
        <v>60</v>
      </c>
      <c r="C18" s="19">
        <v>2.4764</v>
      </c>
      <c r="D18" s="19">
        <v>3950000</v>
      </c>
      <c r="E18" s="19">
        <v>4890890</v>
      </c>
      <c r="F18" s="19">
        <v>2.0816</v>
      </c>
      <c r="G18" s="19">
        <v>3950000</v>
      </c>
      <c r="H18" s="19">
        <v>4111160</v>
      </c>
    </row>
    <row r="19" spans="1:8" ht="15">
      <c r="A19" s="38" t="s">
        <v>551</v>
      </c>
      <c r="B19" s="12" t="s">
        <v>61</v>
      </c>
      <c r="C19" s="19">
        <v>2.4764</v>
      </c>
      <c r="D19" s="19">
        <v>3950000</v>
      </c>
      <c r="E19" s="19">
        <v>4890890</v>
      </c>
      <c r="F19" s="19">
        <v>2.0816</v>
      </c>
      <c r="G19" s="19">
        <v>3950000</v>
      </c>
      <c r="H19" s="19">
        <v>4111160</v>
      </c>
    </row>
    <row r="20" spans="1:8" ht="15">
      <c r="A20" s="38" t="s">
        <v>62</v>
      </c>
      <c r="B20" s="12" t="s">
        <v>63</v>
      </c>
      <c r="C20" s="19">
        <v>55</v>
      </c>
      <c r="D20" s="19">
        <v>55360</v>
      </c>
      <c r="E20" s="19">
        <v>3044800</v>
      </c>
      <c r="F20" s="19"/>
      <c r="G20" s="19"/>
      <c r="H20" s="19"/>
    </row>
    <row r="21" spans="1:8" ht="15">
      <c r="A21" s="38" t="s">
        <v>64</v>
      </c>
      <c r="B21" s="12" t="s">
        <v>389</v>
      </c>
      <c r="C21" s="19">
        <v>40</v>
      </c>
      <c r="D21" s="19">
        <v>166080</v>
      </c>
      <c r="E21" s="19">
        <v>6643200</v>
      </c>
      <c r="F21" s="19"/>
      <c r="G21" s="19"/>
      <c r="H21" s="19"/>
    </row>
    <row r="22" spans="1:8" ht="15">
      <c r="A22" s="38" t="s">
        <v>65</v>
      </c>
      <c r="B22" s="12" t="s">
        <v>66</v>
      </c>
      <c r="C22" s="19">
        <v>22</v>
      </c>
      <c r="D22" s="19">
        <v>88580</v>
      </c>
      <c r="E22" s="19">
        <v>1948760</v>
      </c>
      <c r="F22" s="19"/>
      <c r="G22" s="19"/>
      <c r="H22" s="19"/>
    </row>
    <row r="23" spans="1:8" ht="15">
      <c r="A23" s="38" t="s">
        <v>552</v>
      </c>
      <c r="B23" s="12" t="s">
        <v>485</v>
      </c>
      <c r="C23" s="19"/>
      <c r="D23" s="19">
        <v>0</v>
      </c>
      <c r="E23" s="19"/>
      <c r="F23" s="19">
        <v>8</v>
      </c>
      <c r="G23" s="19">
        <v>221450</v>
      </c>
      <c r="H23" s="19">
        <v>1771600</v>
      </c>
    </row>
    <row r="24" spans="1:8" ht="15">
      <c r="A24" s="38" t="s">
        <v>553</v>
      </c>
      <c r="B24" s="12" t="s">
        <v>486</v>
      </c>
      <c r="C24" s="19"/>
      <c r="D24" s="19">
        <v>0</v>
      </c>
      <c r="E24" s="19"/>
      <c r="F24" s="19">
        <v>11</v>
      </c>
      <c r="G24" s="19">
        <v>143943</v>
      </c>
      <c r="H24" s="19">
        <v>1583368</v>
      </c>
    </row>
    <row r="25" spans="1:8" s="60" customFormat="1" ht="15">
      <c r="A25" s="61" t="s">
        <v>554</v>
      </c>
      <c r="B25" s="60" t="s">
        <v>487</v>
      </c>
      <c r="C25" s="59"/>
      <c r="D25" s="59">
        <v>0</v>
      </c>
      <c r="E25" s="59"/>
      <c r="F25" s="59">
        <v>45</v>
      </c>
      <c r="G25" s="59">
        <v>55363</v>
      </c>
      <c r="H25" s="59">
        <v>2491313</v>
      </c>
    </row>
    <row r="26" spans="1:8" ht="15">
      <c r="A26" s="38" t="s">
        <v>555</v>
      </c>
      <c r="B26" s="12" t="s">
        <v>488</v>
      </c>
      <c r="C26" s="19"/>
      <c r="D26" s="19">
        <v>0</v>
      </c>
      <c r="E26" s="19"/>
      <c r="F26" s="19">
        <v>22</v>
      </c>
      <c r="G26" s="19">
        <v>166088</v>
      </c>
      <c r="H26" s="19">
        <v>3653925</v>
      </c>
    </row>
    <row r="27" spans="1:8" ht="15">
      <c r="A27" s="38" t="s">
        <v>556</v>
      </c>
      <c r="B27" s="12" t="s">
        <v>489</v>
      </c>
      <c r="C27" s="45"/>
      <c r="D27" s="19">
        <v>0</v>
      </c>
      <c r="E27" s="19"/>
      <c r="F27" s="19">
        <v>14</v>
      </c>
      <c r="G27" s="19">
        <v>88580</v>
      </c>
      <c r="H27" s="19">
        <v>1240120</v>
      </c>
    </row>
    <row r="28" spans="1:8" ht="15">
      <c r="A28" s="38"/>
      <c r="B28" s="12" t="s">
        <v>692</v>
      </c>
      <c r="C28" s="45"/>
      <c r="D28" s="19">
        <v>0</v>
      </c>
      <c r="E28" s="19"/>
      <c r="F28" s="19"/>
      <c r="G28" s="19"/>
      <c r="H28" s="19">
        <v>10740326</v>
      </c>
    </row>
    <row r="29" spans="1:8" ht="15">
      <c r="A29" s="38" t="s">
        <v>67</v>
      </c>
      <c r="B29" s="12" t="s">
        <v>68</v>
      </c>
      <c r="C29" s="45">
        <v>4</v>
      </c>
      <c r="D29" s="19">
        <v>710650</v>
      </c>
      <c r="E29" s="19">
        <v>2842600</v>
      </c>
      <c r="F29" s="19"/>
      <c r="G29" s="19"/>
      <c r="H29" s="19"/>
    </row>
    <row r="30" spans="1:8" ht="15">
      <c r="A30" s="38" t="s">
        <v>491</v>
      </c>
      <c r="B30" s="12" t="s">
        <v>490</v>
      </c>
      <c r="C30" s="45">
        <v>53</v>
      </c>
      <c r="D30" s="19">
        <v>635650</v>
      </c>
      <c r="E30" s="19">
        <v>33689450</v>
      </c>
      <c r="F30" s="19">
        <v>57</v>
      </c>
      <c r="G30" s="19">
        <v>635650</v>
      </c>
      <c r="H30" s="19">
        <v>36232050</v>
      </c>
    </row>
    <row r="31" spans="1:8" ht="15">
      <c r="A31" s="38" t="s">
        <v>69</v>
      </c>
      <c r="B31" s="12" t="s">
        <v>70</v>
      </c>
      <c r="C31" s="45">
        <v>13.9</v>
      </c>
      <c r="D31" s="19">
        <v>1566667</v>
      </c>
      <c r="E31" s="19">
        <v>21776671</v>
      </c>
      <c r="F31" s="19">
        <v>13.1</v>
      </c>
      <c r="G31" s="19">
        <v>1566667</v>
      </c>
      <c r="H31" s="19">
        <v>20523333</v>
      </c>
    </row>
    <row r="32" spans="1:8" ht="15">
      <c r="A32" s="38" t="s">
        <v>71</v>
      </c>
      <c r="B32" s="12" t="s">
        <v>72</v>
      </c>
      <c r="C32" s="45">
        <v>13.3</v>
      </c>
      <c r="D32" s="19">
        <v>783333</v>
      </c>
      <c r="E32" s="19">
        <v>10418329</v>
      </c>
      <c r="F32" s="19">
        <v>12.7</v>
      </c>
      <c r="G32" s="19">
        <v>783333</v>
      </c>
      <c r="H32" s="19">
        <v>9948333</v>
      </c>
    </row>
    <row r="33" spans="1:8" ht="15">
      <c r="A33" s="38" t="s">
        <v>492</v>
      </c>
      <c r="B33" s="12" t="s">
        <v>73</v>
      </c>
      <c r="C33" s="45">
        <v>4.7</v>
      </c>
      <c r="D33" s="19">
        <v>1566667</v>
      </c>
      <c r="E33" s="19">
        <v>7363335</v>
      </c>
      <c r="F33" s="111">
        <v>5.1</v>
      </c>
      <c r="G33" s="111">
        <v>1566667</v>
      </c>
      <c r="H33" s="111">
        <v>7990000</v>
      </c>
    </row>
    <row r="34" spans="1:8" ht="15">
      <c r="A34" s="38" t="s">
        <v>492</v>
      </c>
      <c r="B34" s="12" t="s">
        <v>74</v>
      </c>
      <c r="C34" s="45">
        <v>3.5</v>
      </c>
      <c r="D34" s="19">
        <v>1566667</v>
      </c>
      <c r="E34" s="19">
        <v>5483335</v>
      </c>
      <c r="F34" s="111">
        <v>2.8</v>
      </c>
      <c r="G34" s="111">
        <v>1566667</v>
      </c>
      <c r="H34" s="111">
        <v>4386667</v>
      </c>
    </row>
    <row r="35" spans="1:8" ht="15">
      <c r="A35" s="38" t="s">
        <v>492</v>
      </c>
      <c r="B35" s="12" t="s">
        <v>75</v>
      </c>
      <c r="C35" s="45">
        <v>3.2</v>
      </c>
      <c r="D35" s="19">
        <v>1566667</v>
      </c>
      <c r="E35" s="19">
        <v>5013334</v>
      </c>
      <c r="F35" s="19">
        <v>3.6</v>
      </c>
      <c r="G35" s="19">
        <v>1566667</v>
      </c>
      <c r="H35" s="19">
        <v>5640000</v>
      </c>
    </row>
    <row r="36" spans="1:8" ht="15">
      <c r="A36" s="38" t="s">
        <v>492</v>
      </c>
      <c r="B36" s="12" t="s">
        <v>561</v>
      </c>
      <c r="C36" s="45">
        <v>5.8</v>
      </c>
      <c r="D36" s="19">
        <v>1566667</v>
      </c>
      <c r="E36" s="19">
        <v>9086669</v>
      </c>
      <c r="F36" s="19">
        <v>5.5</v>
      </c>
      <c r="G36" s="19">
        <v>1566667</v>
      </c>
      <c r="H36" s="19">
        <v>8616667</v>
      </c>
    </row>
    <row r="37" spans="1:8" ht="15">
      <c r="A37" s="38" t="s">
        <v>492</v>
      </c>
      <c r="B37" s="12" t="s">
        <v>76</v>
      </c>
      <c r="C37" s="45"/>
      <c r="D37" s="19">
        <v>0</v>
      </c>
      <c r="E37" s="19">
        <v>0</v>
      </c>
      <c r="F37" s="19">
        <v>3.5</v>
      </c>
      <c r="G37" s="19">
        <v>1566667</v>
      </c>
      <c r="H37" s="19">
        <v>5483333</v>
      </c>
    </row>
    <row r="38" spans="1:8" ht="15">
      <c r="A38" s="38" t="s">
        <v>492</v>
      </c>
      <c r="B38" s="12" t="s">
        <v>77</v>
      </c>
      <c r="C38" s="45"/>
      <c r="D38" s="19">
        <v>0</v>
      </c>
      <c r="E38" s="19">
        <v>0</v>
      </c>
      <c r="F38" s="19">
        <v>4.2</v>
      </c>
      <c r="G38" s="19">
        <v>1566667</v>
      </c>
      <c r="H38" s="19">
        <v>6580000</v>
      </c>
    </row>
    <row r="39" spans="1:8" ht="15">
      <c r="A39" s="38" t="s">
        <v>492</v>
      </c>
      <c r="B39" s="12" t="s">
        <v>78</v>
      </c>
      <c r="C39" s="45">
        <v>6.7</v>
      </c>
      <c r="D39" s="19">
        <v>1566667</v>
      </c>
      <c r="E39" s="19">
        <v>10496669</v>
      </c>
      <c r="F39" s="19"/>
      <c r="G39" s="19"/>
      <c r="H39" s="19"/>
    </row>
    <row r="40" spans="1:8" ht="15">
      <c r="A40" s="38" t="s">
        <v>492</v>
      </c>
      <c r="B40" s="12" t="s">
        <v>79</v>
      </c>
      <c r="C40" s="45">
        <v>5.5</v>
      </c>
      <c r="D40" s="19">
        <v>783333</v>
      </c>
      <c r="E40" s="19">
        <v>4308332</v>
      </c>
      <c r="F40" s="19">
        <v>4.7</v>
      </c>
      <c r="G40" s="19">
        <v>783333</v>
      </c>
      <c r="H40" s="19">
        <v>3681667</v>
      </c>
    </row>
    <row r="41" spans="1:8" ht="15">
      <c r="A41" s="38" t="s">
        <v>492</v>
      </c>
      <c r="B41" s="12" t="s">
        <v>81</v>
      </c>
      <c r="C41" s="46">
        <v>2</v>
      </c>
      <c r="D41" s="19">
        <v>783333</v>
      </c>
      <c r="E41" s="47">
        <v>1566666</v>
      </c>
      <c r="F41" s="19">
        <v>3.2</v>
      </c>
      <c r="G41" s="19">
        <v>783333</v>
      </c>
      <c r="H41" s="19">
        <v>2506667</v>
      </c>
    </row>
    <row r="42" spans="1:8" ht="15">
      <c r="A42" s="12" t="s">
        <v>492</v>
      </c>
      <c r="B42" s="12" t="s">
        <v>82</v>
      </c>
      <c r="C42" s="46">
        <v>4</v>
      </c>
      <c r="D42" s="19">
        <v>783333</v>
      </c>
      <c r="E42" s="47">
        <v>3133332</v>
      </c>
      <c r="F42" s="111">
        <v>3.2</v>
      </c>
      <c r="G42" s="111">
        <v>783333</v>
      </c>
      <c r="H42" s="111">
        <v>2506667</v>
      </c>
    </row>
    <row r="43" spans="1:8" ht="15">
      <c r="A43" s="12" t="s">
        <v>492</v>
      </c>
      <c r="B43" s="12" t="s">
        <v>83</v>
      </c>
      <c r="C43" s="46">
        <v>6.3</v>
      </c>
      <c r="D43" s="19">
        <v>783333</v>
      </c>
      <c r="E43" s="47">
        <v>4934998</v>
      </c>
      <c r="F43" s="111">
        <v>5.5</v>
      </c>
      <c r="G43" s="111">
        <v>783333</v>
      </c>
      <c r="H43" s="111">
        <v>4308333</v>
      </c>
    </row>
    <row r="44" spans="1:8" ht="15">
      <c r="A44" s="12" t="s">
        <v>492</v>
      </c>
      <c r="B44" s="12" t="s">
        <v>84</v>
      </c>
      <c r="C44" s="46"/>
      <c r="D44" s="19">
        <v>0</v>
      </c>
      <c r="E44" s="47">
        <v>0</v>
      </c>
      <c r="F44" s="19">
        <v>3.2</v>
      </c>
      <c r="G44" s="19">
        <v>783333</v>
      </c>
      <c r="H44" s="19">
        <v>2506667</v>
      </c>
    </row>
    <row r="45" spans="1:8" ht="15">
      <c r="A45" s="12" t="s">
        <v>492</v>
      </c>
      <c r="B45" s="12" t="s">
        <v>85</v>
      </c>
      <c r="C45" s="46"/>
      <c r="D45" s="19">
        <v>0</v>
      </c>
      <c r="E45" s="47">
        <v>0</v>
      </c>
      <c r="F45" s="19">
        <v>3.5</v>
      </c>
      <c r="G45" s="19">
        <v>783333</v>
      </c>
      <c r="H45" s="19">
        <v>2741667</v>
      </c>
    </row>
    <row r="46" spans="1:8" ht="15">
      <c r="A46" s="12" t="s">
        <v>492</v>
      </c>
      <c r="B46" s="12" t="s">
        <v>86</v>
      </c>
      <c r="C46" s="46">
        <v>6.4</v>
      </c>
      <c r="D46" s="19">
        <v>783333</v>
      </c>
      <c r="E46" s="47">
        <v>5013331</v>
      </c>
      <c r="F46" s="111"/>
      <c r="G46" s="111"/>
      <c r="H46" s="111"/>
    </row>
    <row r="47" spans="1:8" ht="15">
      <c r="A47" s="12" t="s">
        <v>493</v>
      </c>
      <c r="B47" s="12" t="s">
        <v>87</v>
      </c>
      <c r="C47" s="46">
        <v>9.2</v>
      </c>
      <c r="D47" s="19">
        <v>1566667</v>
      </c>
      <c r="E47" s="47">
        <v>14413336</v>
      </c>
      <c r="F47" s="111">
        <v>9.2</v>
      </c>
      <c r="G47" s="111">
        <v>1566667</v>
      </c>
      <c r="H47" s="111">
        <v>14413333</v>
      </c>
    </row>
    <row r="48" spans="1:8" ht="15">
      <c r="A48" s="38" t="s">
        <v>493</v>
      </c>
      <c r="B48" s="12" t="s">
        <v>88</v>
      </c>
      <c r="C48" s="46">
        <v>5.2</v>
      </c>
      <c r="D48" s="19">
        <v>1566667</v>
      </c>
      <c r="E48" s="47">
        <v>8146668</v>
      </c>
      <c r="F48" s="19">
        <v>5.6</v>
      </c>
      <c r="G48" s="19">
        <v>1566667</v>
      </c>
      <c r="H48" s="19">
        <v>8773333</v>
      </c>
    </row>
    <row r="49" spans="1:8" ht="15">
      <c r="A49" s="38" t="s">
        <v>493</v>
      </c>
      <c r="B49" s="12" t="s">
        <v>89</v>
      </c>
      <c r="C49" s="46">
        <v>5.6</v>
      </c>
      <c r="D49" s="19">
        <v>1566667</v>
      </c>
      <c r="E49" s="47">
        <v>8773335</v>
      </c>
      <c r="F49" s="19"/>
      <c r="G49" s="19"/>
      <c r="H49" s="19"/>
    </row>
    <row r="50" spans="1:8" ht="15">
      <c r="A50" s="38" t="s">
        <v>493</v>
      </c>
      <c r="B50" s="12" t="s">
        <v>90</v>
      </c>
      <c r="C50" s="46">
        <v>2.9</v>
      </c>
      <c r="D50" s="19">
        <v>1566667</v>
      </c>
      <c r="E50" s="48">
        <v>4543334</v>
      </c>
      <c r="F50" s="19"/>
      <c r="G50" s="19"/>
      <c r="H50" s="19"/>
    </row>
    <row r="51" spans="1:8" ht="15">
      <c r="A51" s="12" t="s">
        <v>493</v>
      </c>
      <c r="B51" s="12" t="s">
        <v>91</v>
      </c>
      <c r="C51" s="45"/>
      <c r="D51" s="19">
        <v>0</v>
      </c>
      <c r="E51" s="19">
        <v>0</v>
      </c>
      <c r="F51" s="19">
        <v>7.9</v>
      </c>
      <c r="G51" s="19">
        <v>783333</v>
      </c>
      <c r="H51" s="19">
        <v>12376667</v>
      </c>
    </row>
    <row r="52" spans="1:8" ht="15">
      <c r="A52" s="12" t="s">
        <v>493</v>
      </c>
      <c r="B52" s="12" t="s">
        <v>92</v>
      </c>
      <c r="C52" s="45">
        <v>9.2</v>
      </c>
      <c r="D52" s="19">
        <v>783333</v>
      </c>
      <c r="E52" s="19">
        <v>7206664</v>
      </c>
      <c r="F52" s="19">
        <v>9.3</v>
      </c>
      <c r="G52" s="19">
        <v>783333</v>
      </c>
      <c r="H52" s="19">
        <v>7285000</v>
      </c>
    </row>
    <row r="53" spans="1:8" ht="15">
      <c r="A53" s="12" t="s">
        <v>493</v>
      </c>
      <c r="B53" s="12" t="s">
        <v>93</v>
      </c>
      <c r="C53" s="45">
        <v>13.5</v>
      </c>
      <c r="D53" s="19">
        <v>783333</v>
      </c>
      <c r="E53" s="19">
        <v>10574996</v>
      </c>
      <c r="F53" s="19"/>
      <c r="G53" s="19"/>
      <c r="H53" s="19"/>
    </row>
    <row r="54" spans="1:8" ht="15">
      <c r="A54" s="38" t="s">
        <v>493</v>
      </c>
      <c r="B54" s="12" t="s">
        <v>94</v>
      </c>
      <c r="C54" s="45"/>
      <c r="D54" s="19">
        <v>0</v>
      </c>
      <c r="E54" s="19">
        <v>0</v>
      </c>
      <c r="F54" s="19">
        <v>5.4</v>
      </c>
      <c r="G54" s="19">
        <v>783333</v>
      </c>
      <c r="H54" s="19">
        <v>4230000</v>
      </c>
    </row>
    <row r="55" spans="1:8" ht="15">
      <c r="A55" s="12" t="s">
        <v>493</v>
      </c>
      <c r="B55" s="12" t="s">
        <v>95</v>
      </c>
      <c r="C55" s="45"/>
      <c r="D55" s="19">
        <v>0</v>
      </c>
      <c r="E55" s="19">
        <v>0</v>
      </c>
      <c r="F55" s="19">
        <v>5.6</v>
      </c>
      <c r="G55" s="19">
        <v>783333</v>
      </c>
      <c r="H55" s="19">
        <v>4386667</v>
      </c>
    </row>
    <row r="56" spans="1:8" ht="15">
      <c r="A56" s="38" t="s">
        <v>493</v>
      </c>
      <c r="B56" s="12" t="s">
        <v>96</v>
      </c>
      <c r="C56" s="45"/>
      <c r="D56" s="19">
        <v>0</v>
      </c>
      <c r="E56" s="19">
        <v>0</v>
      </c>
      <c r="F56" s="19">
        <v>2.8</v>
      </c>
      <c r="G56" s="19">
        <v>783333</v>
      </c>
      <c r="H56" s="19">
        <v>2193333</v>
      </c>
    </row>
    <row r="57" spans="1:8" ht="15">
      <c r="A57" s="12" t="s">
        <v>494</v>
      </c>
      <c r="B57" s="57" t="s">
        <v>495</v>
      </c>
      <c r="C57" s="45">
        <v>0.7</v>
      </c>
      <c r="D57" s="19">
        <v>1566667</v>
      </c>
      <c r="E57" s="19">
        <v>1096667</v>
      </c>
      <c r="F57" s="19">
        <v>0.7</v>
      </c>
      <c r="G57" s="19">
        <v>1566667</v>
      </c>
      <c r="H57" s="19">
        <v>1096667</v>
      </c>
    </row>
    <row r="58" spans="1:8" ht="15">
      <c r="A58" s="12" t="s">
        <v>494</v>
      </c>
      <c r="B58" s="12" t="s">
        <v>97</v>
      </c>
      <c r="C58" s="45">
        <v>0.7</v>
      </c>
      <c r="D58" s="19">
        <v>783333</v>
      </c>
      <c r="E58" s="19">
        <v>548333</v>
      </c>
      <c r="F58" s="19">
        <v>1.1</v>
      </c>
      <c r="G58" s="19">
        <v>783333</v>
      </c>
      <c r="H58" s="19">
        <v>861667</v>
      </c>
    </row>
    <row r="59" spans="1:8" ht="15">
      <c r="A59" s="12" t="s">
        <v>496</v>
      </c>
      <c r="B59" s="12" t="s">
        <v>98</v>
      </c>
      <c r="C59" s="45">
        <v>1.6</v>
      </c>
      <c r="D59" s="19">
        <v>1566667</v>
      </c>
      <c r="E59" s="19">
        <v>2506667</v>
      </c>
      <c r="F59" s="19">
        <v>1.4</v>
      </c>
      <c r="G59" s="19">
        <v>1566667</v>
      </c>
      <c r="H59" s="19">
        <v>2193333</v>
      </c>
    </row>
    <row r="60" spans="1:8" ht="15">
      <c r="A60" s="38" t="s">
        <v>496</v>
      </c>
      <c r="B60" s="12" t="s">
        <v>99</v>
      </c>
      <c r="C60" s="19">
        <v>0.1</v>
      </c>
      <c r="D60" s="19">
        <v>1566667</v>
      </c>
      <c r="E60" s="19">
        <v>156667</v>
      </c>
      <c r="F60" s="19">
        <v>0.2</v>
      </c>
      <c r="G60" s="19">
        <v>1566667</v>
      </c>
      <c r="H60" s="19">
        <v>313333</v>
      </c>
    </row>
    <row r="61" spans="1:8" ht="15">
      <c r="A61" s="38" t="s">
        <v>496</v>
      </c>
      <c r="B61" s="12" t="s">
        <v>100</v>
      </c>
      <c r="C61" s="19">
        <v>3.3</v>
      </c>
      <c r="D61" s="19">
        <v>783333</v>
      </c>
      <c r="E61" s="19">
        <v>2584999</v>
      </c>
      <c r="F61" s="19">
        <v>1.4</v>
      </c>
      <c r="G61" s="19">
        <v>783333</v>
      </c>
      <c r="H61" s="19">
        <v>1096667</v>
      </c>
    </row>
    <row r="62" spans="1:8" ht="30">
      <c r="A62" s="12" t="s">
        <v>496</v>
      </c>
      <c r="B62" s="35" t="s">
        <v>101</v>
      </c>
      <c r="C62" s="19">
        <v>0.2</v>
      </c>
      <c r="D62" s="19">
        <v>783333</v>
      </c>
      <c r="E62" s="19">
        <v>156667</v>
      </c>
      <c r="F62" s="19">
        <v>0.2</v>
      </c>
      <c r="G62" s="19">
        <v>783333</v>
      </c>
      <c r="H62" s="19">
        <v>156667</v>
      </c>
    </row>
    <row r="63" spans="1:8" ht="15">
      <c r="A63" s="12" t="s">
        <v>497</v>
      </c>
      <c r="B63" s="35" t="s">
        <v>562</v>
      </c>
      <c r="C63" s="19">
        <v>1.5</v>
      </c>
      <c r="D63" s="19">
        <v>1566667</v>
      </c>
      <c r="E63" s="19">
        <v>2350001</v>
      </c>
      <c r="F63" s="19">
        <v>1.5</v>
      </c>
      <c r="G63" s="19">
        <v>1566667</v>
      </c>
      <c r="H63" s="19">
        <v>2350000</v>
      </c>
    </row>
    <row r="64" spans="1:8" ht="15">
      <c r="A64" s="12" t="s">
        <v>497</v>
      </c>
      <c r="B64" s="35" t="s">
        <v>563</v>
      </c>
      <c r="C64" s="19">
        <v>3.5</v>
      </c>
      <c r="D64" s="19">
        <v>783333</v>
      </c>
      <c r="E64" s="19">
        <v>2741666</v>
      </c>
      <c r="F64" s="19">
        <v>1.5</v>
      </c>
      <c r="G64" s="19">
        <v>783333</v>
      </c>
      <c r="H64" s="19">
        <v>1175000</v>
      </c>
    </row>
    <row r="65" spans="1:8" ht="15">
      <c r="A65" s="12" t="s">
        <v>498</v>
      </c>
      <c r="B65" s="35" t="s">
        <v>102</v>
      </c>
      <c r="C65" s="19">
        <v>1.8</v>
      </c>
      <c r="D65" s="19">
        <v>1566667</v>
      </c>
      <c r="E65" s="19">
        <v>2820001</v>
      </c>
      <c r="F65" s="19">
        <v>1.7</v>
      </c>
      <c r="G65" s="19">
        <v>1566667</v>
      </c>
      <c r="H65" s="19">
        <v>2663333</v>
      </c>
    </row>
    <row r="66" spans="1:8" ht="15">
      <c r="A66" s="12" t="s">
        <v>498</v>
      </c>
      <c r="B66" s="35" t="s">
        <v>103</v>
      </c>
      <c r="C66" s="19">
        <v>0.1</v>
      </c>
      <c r="D66" s="19">
        <v>1566667</v>
      </c>
      <c r="E66" s="19">
        <v>156667</v>
      </c>
      <c r="F66" s="64">
        <v>0.2</v>
      </c>
      <c r="G66" s="19">
        <v>1566667</v>
      </c>
      <c r="H66" s="19">
        <v>313333</v>
      </c>
    </row>
    <row r="67" spans="1:8" ht="15">
      <c r="A67" s="12" t="s">
        <v>498</v>
      </c>
      <c r="B67" s="35" t="s">
        <v>104</v>
      </c>
      <c r="C67" s="19">
        <v>1.8</v>
      </c>
      <c r="D67" s="19">
        <v>783333</v>
      </c>
      <c r="E67" s="19">
        <v>1409999</v>
      </c>
      <c r="F67" s="19">
        <v>1.8</v>
      </c>
      <c r="G67" s="19">
        <v>783333</v>
      </c>
      <c r="H67" s="19">
        <v>1410000</v>
      </c>
    </row>
    <row r="68" spans="1:8" ht="15">
      <c r="A68" s="12" t="s">
        <v>498</v>
      </c>
      <c r="B68" s="12" t="s">
        <v>105</v>
      </c>
      <c r="C68" s="19">
        <v>0.1</v>
      </c>
      <c r="D68" s="19">
        <v>783333</v>
      </c>
      <c r="E68" s="19">
        <v>78333</v>
      </c>
      <c r="F68" s="19">
        <v>0.2</v>
      </c>
      <c r="G68" s="19">
        <v>783333</v>
      </c>
      <c r="H68" s="19">
        <v>156667</v>
      </c>
    </row>
    <row r="69" spans="1:8" ht="15">
      <c r="A69" s="12" t="s">
        <v>499</v>
      </c>
      <c r="B69" s="12" t="s">
        <v>558</v>
      </c>
      <c r="C69" s="19">
        <v>10</v>
      </c>
      <c r="D69" s="19">
        <v>65333</v>
      </c>
      <c r="E69" s="19">
        <v>653330</v>
      </c>
      <c r="F69" s="19">
        <v>10</v>
      </c>
      <c r="G69" s="19"/>
      <c r="H69" s="19">
        <v>653333</v>
      </c>
    </row>
    <row r="70" spans="1:8" ht="15">
      <c r="A70" s="12" t="s">
        <v>106</v>
      </c>
      <c r="B70" s="12" t="s">
        <v>559</v>
      </c>
      <c r="C70" s="19">
        <v>10</v>
      </c>
      <c r="D70" s="19">
        <v>32667</v>
      </c>
      <c r="E70" s="19">
        <v>326670</v>
      </c>
      <c r="F70" s="19">
        <v>15</v>
      </c>
      <c r="G70" s="19">
        <v>32667</v>
      </c>
      <c r="H70" s="19">
        <v>490000</v>
      </c>
    </row>
    <row r="71" spans="1:8" ht="15">
      <c r="A71" s="12" t="s">
        <v>107</v>
      </c>
      <c r="B71" s="12" t="s">
        <v>108</v>
      </c>
      <c r="C71" s="19">
        <v>1</v>
      </c>
      <c r="D71" s="19">
        <v>238933</v>
      </c>
      <c r="E71" s="19">
        <v>238933</v>
      </c>
      <c r="F71" s="19"/>
      <c r="G71" s="19"/>
      <c r="H71" s="19"/>
    </row>
    <row r="72" spans="1:8" ht="15">
      <c r="A72" s="12" t="s">
        <v>109</v>
      </c>
      <c r="B72" s="12" t="s">
        <v>110</v>
      </c>
      <c r="C72" s="19">
        <v>1</v>
      </c>
      <c r="D72" s="19">
        <v>119467</v>
      </c>
      <c r="E72" s="19">
        <v>119467</v>
      </c>
      <c r="F72" s="19"/>
      <c r="G72" s="19"/>
      <c r="H72" s="19"/>
    </row>
    <row r="73" spans="1:8" ht="15">
      <c r="A73" s="12" t="s">
        <v>111</v>
      </c>
      <c r="B73" s="12" t="s">
        <v>112</v>
      </c>
      <c r="C73" s="19">
        <v>5</v>
      </c>
      <c r="D73" s="19">
        <v>119467</v>
      </c>
      <c r="E73" s="19">
        <v>597335</v>
      </c>
      <c r="F73" s="19">
        <v>3</v>
      </c>
      <c r="G73" s="19">
        <v>119467</v>
      </c>
      <c r="H73" s="19">
        <v>358400</v>
      </c>
    </row>
    <row r="74" spans="1:8" ht="15">
      <c r="A74" s="12" t="s">
        <v>113</v>
      </c>
      <c r="B74" s="12" t="s">
        <v>114</v>
      </c>
      <c r="C74" s="19">
        <v>6</v>
      </c>
      <c r="D74" s="19">
        <v>119467</v>
      </c>
      <c r="E74" s="19">
        <v>716802</v>
      </c>
      <c r="F74" s="19">
        <v>9</v>
      </c>
      <c r="G74" s="19">
        <v>119467</v>
      </c>
      <c r="H74" s="19">
        <v>1075200</v>
      </c>
    </row>
    <row r="75" spans="1:8" ht="15">
      <c r="A75" s="12" t="s">
        <v>115</v>
      </c>
      <c r="B75" s="12" t="s">
        <v>116</v>
      </c>
      <c r="C75" s="19">
        <v>3</v>
      </c>
      <c r="D75" s="19">
        <v>59733</v>
      </c>
      <c r="E75" s="19">
        <v>179199</v>
      </c>
      <c r="F75" s="19"/>
      <c r="G75" s="19"/>
      <c r="H75" s="19"/>
    </row>
    <row r="76" spans="1:8" ht="15.75">
      <c r="A76" s="12" t="s">
        <v>117</v>
      </c>
      <c r="B76" s="201" t="s">
        <v>118</v>
      </c>
      <c r="C76" s="19"/>
      <c r="D76" s="19"/>
      <c r="E76" s="19"/>
      <c r="F76" s="111">
        <v>3</v>
      </c>
      <c r="G76" s="111">
        <v>59733</v>
      </c>
      <c r="H76" s="111">
        <v>179200</v>
      </c>
    </row>
    <row r="77" spans="1:8" ht="15.75">
      <c r="A77" s="12" t="s">
        <v>117</v>
      </c>
      <c r="B77" s="201" t="s">
        <v>119</v>
      </c>
      <c r="C77" s="19"/>
      <c r="D77" s="19"/>
      <c r="E77" s="19"/>
      <c r="F77" s="111">
        <v>10</v>
      </c>
      <c r="G77" s="111">
        <v>59733</v>
      </c>
      <c r="H77" s="111">
        <v>597333</v>
      </c>
    </row>
    <row r="78" spans="1:8" ht="15.75">
      <c r="A78" s="12" t="s">
        <v>120</v>
      </c>
      <c r="B78" s="201" t="s">
        <v>121</v>
      </c>
      <c r="C78" s="19">
        <v>1</v>
      </c>
      <c r="D78" s="19">
        <v>89600</v>
      </c>
      <c r="E78" s="19">
        <v>89600</v>
      </c>
      <c r="F78" s="111">
        <v>4</v>
      </c>
      <c r="G78" s="111">
        <v>89600</v>
      </c>
      <c r="H78" s="111">
        <v>358400</v>
      </c>
    </row>
    <row r="79" spans="1:8" ht="15.75">
      <c r="A79" s="12" t="s">
        <v>500</v>
      </c>
      <c r="B79" s="201" t="s">
        <v>347</v>
      </c>
      <c r="C79" s="19"/>
      <c r="D79" s="19"/>
      <c r="E79" s="19"/>
      <c r="F79" s="111">
        <v>4</v>
      </c>
      <c r="G79" s="111">
        <v>44800</v>
      </c>
      <c r="H79" s="111">
        <v>179200</v>
      </c>
    </row>
    <row r="80" spans="1:8" ht="15.75">
      <c r="A80" s="12" t="s">
        <v>348</v>
      </c>
      <c r="B80" s="201" t="s">
        <v>349</v>
      </c>
      <c r="C80" s="19">
        <v>6</v>
      </c>
      <c r="D80" s="19">
        <v>52267</v>
      </c>
      <c r="E80" s="19">
        <v>313602</v>
      </c>
      <c r="F80" s="111"/>
      <c r="G80" s="111"/>
      <c r="H80" s="111"/>
    </row>
    <row r="81" spans="1:8" ht="15">
      <c r="A81" s="12" t="s">
        <v>501</v>
      </c>
      <c r="B81" s="44" t="s">
        <v>502</v>
      </c>
      <c r="C81" s="19">
        <v>27</v>
      </c>
      <c r="D81" s="19">
        <v>42667</v>
      </c>
      <c r="E81" s="19">
        <v>1152009</v>
      </c>
      <c r="F81" s="111">
        <v>28</v>
      </c>
      <c r="G81" s="111">
        <v>42667</v>
      </c>
      <c r="H81" s="111">
        <v>1194667</v>
      </c>
    </row>
    <row r="82" spans="2:8" ht="15">
      <c r="B82" s="44" t="s">
        <v>503</v>
      </c>
      <c r="C82" s="19">
        <v>28</v>
      </c>
      <c r="D82" s="19">
        <v>21333</v>
      </c>
      <c r="E82" s="19">
        <v>597324</v>
      </c>
      <c r="F82" s="111">
        <v>28</v>
      </c>
      <c r="G82" s="111">
        <v>21334</v>
      </c>
      <c r="H82" s="111">
        <v>597333</v>
      </c>
    </row>
    <row r="83" spans="1:8" ht="15">
      <c r="A83" s="12" t="s">
        <v>504</v>
      </c>
      <c r="B83" s="44" t="s">
        <v>505</v>
      </c>
      <c r="C83" s="19">
        <v>73</v>
      </c>
      <c r="D83" s="19">
        <v>29933</v>
      </c>
      <c r="E83" s="19">
        <v>2185109</v>
      </c>
      <c r="F83" s="111">
        <v>68</v>
      </c>
      <c r="G83" s="111">
        <v>29933</v>
      </c>
      <c r="H83" s="111">
        <v>2035467</v>
      </c>
    </row>
    <row r="84" spans="1:8" ht="15">
      <c r="A84" s="12" t="s">
        <v>506</v>
      </c>
      <c r="B84" s="58" t="s">
        <v>507</v>
      </c>
      <c r="C84" s="59">
        <v>12</v>
      </c>
      <c r="D84" s="59">
        <v>11733</v>
      </c>
      <c r="E84" s="59">
        <v>140796</v>
      </c>
      <c r="F84" s="19">
        <v>21</v>
      </c>
      <c r="G84" s="19">
        <v>11733</v>
      </c>
      <c r="H84" s="19">
        <v>246400</v>
      </c>
    </row>
    <row r="85" spans="1:8" ht="15">
      <c r="A85" s="12" t="s">
        <v>504</v>
      </c>
      <c r="B85" s="44" t="s">
        <v>508</v>
      </c>
      <c r="C85" s="19"/>
      <c r="D85" s="19">
        <v>0</v>
      </c>
      <c r="E85" s="19"/>
      <c r="F85" s="19">
        <v>68</v>
      </c>
      <c r="G85" s="19">
        <v>14967</v>
      </c>
      <c r="H85" s="19">
        <v>1017733</v>
      </c>
    </row>
    <row r="86" spans="1:8" ht="15">
      <c r="A86" s="12" t="s">
        <v>506</v>
      </c>
      <c r="B86" s="44" t="s">
        <v>509</v>
      </c>
      <c r="C86" s="19"/>
      <c r="D86" s="19">
        <v>0</v>
      </c>
      <c r="E86" s="19"/>
      <c r="F86" s="19">
        <v>21</v>
      </c>
      <c r="G86" s="19">
        <v>5867</v>
      </c>
      <c r="H86" s="19">
        <v>123200</v>
      </c>
    </row>
    <row r="87" spans="1:8" ht="15">
      <c r="A87" s="12" t="s">
        <v>350</v>
      </c>
      <c r="B87" s="44" t="s">
        <v>351</v>
      </c>
      <c r="C87" s="19">
        <v>56</v>
      </c>
      <c r="D87" s="19">
        <v>6000</v>
      </c>
      <c r="E87" s="19">
        <v>336000</v>
      </c>
      <c r="F87" s="19"/>
      <c r="G87" s="19"/>
      <c r="H87" s="19"/>
    </row>
    <row r="88" spans="1:8" ht="15">
      <c r="A88" s="12" t="s">
        <v>352</v>
      </c>
      <c r="B88" s="44" t="s">
        <v>353</v>
      </c>
      <c r="C88" s="19">
        <v>10</v>
      </c>
      <c r="D88" s="19">
        <v>6000</v>
      </c>
      <c r="E88" s="19">
        <v>60000</v>
      </c>
      <c r="F88" s="19"/>
      <c r="G88" s="19"/>
      <c r="H88" s="19"/>
    </row>
    <row r="89" spans="1:8" ht="15">
      <c r="A89" s="12" t="s">
        <v>354</v>
      </c>
      <c r="B89" s="44" t="s">
        <v>355</v>
      </c>
      <c r="C89" s="19">
        <v>611</v>
      </c>
      <c r="D89" s="19">
        <v>1750</v>
      </c>
      <c r="E89" s="19">
        <v>1069250</v>
      </c>
      <c r="F89" s="19"/>
      <c r="G89" s="19"/>
      <c r="H89" s="19"/>
    </row>
    <row r="90" spans="1:8" ht="15">
      <c r="A90" s="12" t="s">
        <v>510</v>
      </c>
      <c r="B90" s="44" t="s">
        <v>511</v>
      </c>
      <c r="C90" s="19">
        <v>168</v>
      </c>
      <c r="D90" s="19">
        <v>10200</v>
      </c>
      <c r="E90" s="19">
        <v>1713600</v>
      </c>
      <c r="F90" s="19">
        <v>168</v>
      </c>
      <c r="G90" s="19">
        <v>10200</v>
      </c>
      <c r="H90" s="19">
        <v>1713600</v>
      </c>
    </row>
    <row r="91" spans="2:8" ht="15">
      <c r="B91" s="44" t="s">
        <v>356</v>
      </c>
      <c r="C91" s="19">
        <v>6</v>
      </c>
      <c r="D91" s="19">
        <v>10200</v>
      </c>
      <c r="E91" s="19">
        <v>61200</v>
      </c>
      <c r="F91" s="19"/>
      <c r="G91" s="19"/>
      <c r="H91" s="19"/>
    </row>
    <row r="92" spans="2:8" ht="15">
      <c r="B92" s="44" t="s">
        <v>512</v>
      </c>
      <c r="C92" s="19">
        <v>160</v>
      </c>
      <c r="D92" s="19">
        <v>5100</v>
      </c>
      <c r="E92" s="19">
        <v>816000</v>
      </c>
      <c r="F92" s="19">
        <v>150</v>
      </c>
      <c r="G92" s="19">
        <v>5100</v>
      </c>
      <c r="H92" s="19">
        <v>765000</v>
      </c>
    </row>
    <row r="93" spans="1:8" ht="15">
      <c r="A93" s="12" t="s">
        <v>513</v>
      </c>
      <c r="B93" s="44" t="s">
        <v>514</v>
      </c>
      <c r="C93" s="19">
        <v>13</v>
      </c>
      <c r="D93" s="19">
        <v>24200</v>
      </c>
      <c r="E93" s="19">
        <v>314600</v>
      </c>
      <c r="F93" s="19">
        <v>7</v>
      </c>
      <c r="G93" s="19">
        <v>24200</v>
      </c>
      <c r="H93" s="19">
        <v>169400</v>
      </c>
    </row>
    <row r="94" spans="1:8" ht="15">
      <c r="A94" s="12" t="s">
        <v>513</v>
      </c>
      <c r="B94" s="44" t="s">
        <v>515</v>
      </c>
      <c r="C94" s="19">
        <v>41</v>
      </c>
      <c r="D94" s="19">
        <v>24200</v>
      </c>
      <c r="E94" s="19">
        <v>992200</v>
      </c>
      <c r="F94" s="19">
        <v>32</v>
      </c>
      <c r="G94" s="19">
        <v>24200</v>
      </c>
      <c r="H94" s="19">
        <v>774400</v>
      </c>
    </row>
    <row r="95" spans="1:8" ht="15">
      <c r="A95" s="12" t="s">
        <v>513</v>
      </c>
      <c r="B95" s="44" t="s">
        <v>516</v>
      </c>
      <c r="C95" s="19"/>
      <c r="D95" s="19">
        <v>0</v>
      </c>
      <c r="E95" s="19"/>
      <c r="F95" s="19">
        <v>13</v>
      </c>
      <c r="G95" s="19">
        <v>24200</v>
      </c>
      <c r="H95" s="19">
        <v>314600</v>
      </c>
    </row>
    <row r="96" spans="1:8" ht="15">
      <c r="A96" s="12" t="s">
        <v>513</v>
      </c>
      <c r="B96" s="44" t="s">
        <v>357</v>
      </c>
      <c r="C96" s="19">
        <v>19</v>
      </c>
      <c r="D96" s="19">
        <v>24200</v>
      </c>
      <c r="E96" s="19">
        <v>459800</v>
      </c>
      <c r="F96" s="19"/>
      <c r="G96" s="19"/>
      <c r="H96" s="19"/>
    </row>
    <row r="97" spans="1:8" ht="15">
      <c r="A97" s="12" t="s">
        <v>513</v>
      </c>
      <c r="B97" s="44" t="s">
        <v>517</v>
      </c>
      <c r="C97" s="19"/>
      <c r="D97" s="19">
        <v>0</v>
      </c>
      <c r="E97" s="19"/>
      <c r="F97" s="19">
        <v>15</v>
      </c>
      <c r="G97" s="19">
        <v>24200</v>
      </c>
      <c r="H97" s="19">
        <v>363000</v>
      </c>
    </row>
    <row r="98" spans="1:8" ht="15">
      <c r="A98" s="12" t="s">
        <v>513</v>
      </c>
      <c r="B98" s="12" t="s">
        <v>358</v>
      </c>
      <c r="C98" s="19">
        <v>6</v>
      </c>
      <c r="D98" s="19">
        <v>24200</v>
      </c>
      <c r="E98" s="19">
        <v>145200</v>
      </c>
      <c r="F98" s="111"/>
      <c r="G98" s="111"/>
      <c r="H98" s="111"/>
    </row>
    <row r="99" spans="1:8" ht="15">
      <c r="A99" s="12" t="s">
        <v>513</v>
      </c>
      <c r="B99" s="12" t="s">
        <v>518</v>
      </c>
      <c r="C99" s="19"/>
      <c r="D99" s="19">
        <v>0</v>
      </c>
      <c r="E99" s="19"/>
      <c r="F99" s="111">
        <v>7</v>
      </c>
      <c r="G99" s="111">
        <v>12100</v>
      </c>
      <c r="H99" s="111">
        <v>84700</v>
      </c>
    </row>
    <row r="100" spans="1:8" ht="15">
      <c r="A100" s="12" t="s">
        <v>513</v>
      </c>
      <c r="B100" s="12" t="s">
        <v>520</v>
      </c>
      <c r="C100" s="19"/>
      <c r="D100" s="19">
        <v>0</v>
      </c>
      <c r="E100" s="19"/>
      <c r="F100" s="19">
        <v>30</v>
      </c>
      <c r="G100" s="19">
        <v>12100</v>
      </c>
      <c r="H100" s="19">
        <v>363000</v>
      </c>
    </row>
    <row r="101" spans="1:8" ht="15">
      <c r="A101" s="12" t="s">
        <v>513</v>
      </c>
      <c r="B101" s="12" t="s">
        <v>519</v>
      </c>
      <c r="C101" s="19"/>
      <c r="D101" s="19">
        <v>0</v>
      </c>
      <c r="E101" s="19"/>
      <c r="F101" s="19">
        <v>18</v>
      </c>
      <c r="G101" s="19">
        <v>12100</v>
      </c>
      <c r="H101" s="19">
        <v>217800</v>
      </c>
    </row>
    <row r="102" spans="1:8" ht="15">
      <c r="A102" s="12" t="s">
        <v>513</v>
      </c>
      <c r="B102" s="12" t="s">
        <v>521</v>
      </c>
      <c r="C102" s="19"/>
      <c r="D102" s="19">
        <v>0</v>
      </c>
      <c r="E102" s="19"/>
      <c r="F102" s="19">
        <v>6</v>
      </c>
      <c r="G102" s="19">
        <v>12100</v>
      </c>
      <c r="H102" s="19">
        <v>72600</v>
      </c>
    </row>
    <row r="103" spans="1:8" ht="15">
      <c r="A103" s="12" t="s">
        <v>359</v>
      </c>
      <c r="B103" s="12" t="s">
        <v>522</v>
      </c>
      <c r="C103" s="19">
        <v>190</v>
      </c>
      <c r="D103" s="19">
        <v>68000</v>
      </c>
      <c r="E103" s="19">
        <v>12920000</v>
      </c>
      <c r="F103" s="19">
        <v>193</v>
      </c>
      <c r="G103" s="19">
        <v>65000</v>
      </c>
      <c r="H103" s="19">
        <v>12545000</v>
      </c>
    </row>
    <row r="104" spans="1:8" ht="15">
      <c r="A104" s="49" t="s">
        <v>359</v>
      </c>
      <c r="B104" s="49" t="s">
        <v>523</v>
      </c>
      <c r="C104" s="50">
        <v>19</v>
      </c>
      <c r="D104" s="50"/>
      <c r="E104" s="39"/>
      <c r="F104" s="39">
        <v>12</v>
      </c>
      <c r="G104" s="39"/>
      <c r="H104" s="39"/>
    </row>
    <row r="105" spans="1:8" ht="15">
      <c r="A105" s="49" t="s">
        <v>359</v>
      </c>
      <c r="B105" s="49" t="s">
        <v>524</v>
      </c>
      <c r="C105" s="50">
        <v>12</v>
      </c>
      <c r="D105" s="50"/>
      <c r="E105" s="39"/>
      <c r="F105" s="19">
        <v>24</v>
      </c>
      <c r="G105" s="19"/>
      <c r="H105" s="19"/>
    </row>
    <row r="106" spans="1:8" ht="15">
      <c r="A106" s="12" t="s">
        <v>359</v>
      </c>
      <c r="B106" s="12" t="s">
        <v>525</v>
      </c>
      <c r="C106" s="19">
        <v>4</v>
      </c>
      <c r="D106" s="19"/>
      <c r="E106" s="19"/>
      <c r="F106" s="19">
        <v>4</v>
      </c>
      <c r="G106" s="19"/>
      <c r="H106" s="19"/>
    </row>
    <row r="107" spans="1:8" ht="15">
      <c r="A107" s="12" t="s">
        <v>359</v>
      </c>
      <c r="B107" s="12" t="s">
        <v>526</v>
      </c>
      <c r="C107" s="19"/>
      <c r="D107" s="19"/>
      <c r="E107" s="19"/>
      <c r="F107" s="19">
        <v>25</v>
      </c>
      <c r="G107" s="19"/>
      <c r="H107" s="19"/>
    </row>
    <row r="108" spans="1:8" ht="15">
      <c r="A108" s="12" t="s">
        <v>359</v>
      </c>
      <c r="B108" s="12" t="s">
        <v>527</v>
      </c>
      <c r="C108" s="19"/>
      <c r="D108" s="19"/>
      <c r="E108" s="19"/>
      <c r="F108" s="19">
        <v>11</v>
      </c>
      <c r="G108" s="19"/>
      <c r="H108" s="19"/>
    </row>
    <row r="109" spans="1:8" ht="15">
      <c r="A109" s="49" t="s">
        <v>359</v>
      </c>
      <c r="B109" s="49" t="s">
        <v>528</v>
      </c>
      <c r="C109" s="50"/>
      <c r="D109" s="50"/>
      <c r="E109" s="39"/>
      <c r="F109" s="39">
        <v>2</v>
      </c>
      <c r="G109" s="39"/>
      <c r="H109" s="39"/>
    </row>
    <row r="110" spans="1:8" ht="15">
      <c r="A110" s="49" t="s">
        <v>359</v>
      </c>
      <c r="B110" s="49" t="s">
        <v>360</v>
      </c>
      <c r="C110" s="50">
        <v>60</v>
      </c>
      <c r="D110" s="50"/>
      <c r="E110" s="39"/>
      <c r="F110" s="19"/>
      <c r="G110" s="19"/>
      <c r="H110" s="19"/>
    </row>
    <row r="111" spans="1:8" ht="15">
      <c r="A111" s="17" t="s">
        <v>359</v>
      </c>
      <c r="B111" s="17" t="s">
        <v>529</v>
      </c>
      <c r="C111" s="20">
        <v>50</v>
      </c>
      <c r="D111" s="20"/>
      <c r="E111" s="20"/>
      <c r="F111" s="20">
        <v>63</v>
      </c>
      <c r="G111" s="20"/>
      <c r="H111" s="20"/>
    </row>
    <row r="112" spans="1:6" ht="15">
      <c r="A112" s="17" t="s">
        <v>359</v>
      </c>
      <c r="B112" s="17" t="s">
        <v>530</v>
      </c>
      <c r="C112" s="20">
        <v>9</v>
      </c>
      <c r="D112" s="20"/>
      <c r="E112" s="20"/>
      <c r="F112" s="12">
        <v>10</v>
      </c>
    </row>
    <row r="113" spans="1:6" ht="15">
      <c r="A113" s="12" t="s">
        <v>359</v>
      </c>
      <c r="B113" s="12" t="s">
        <v>531</v>
      </c>
      <c r="C113" s="12">
        <v>5</v>
      </c>
      <c r="F113" s="12">
        <v>8</v>
      </c>
    </row>
    <row r="114" spans="1:6" ht="15">
      <c r="A114" s="12" t="s">
        <v>359</v>
      </c>
      <c r="B114" s="12" t="s">
        <v>532</v>
      </c>
      <c r="C114" s="12">
        <v>24</v>
      </c>
      <c r="F114" s="12">
        <v>26</v>
      </c>
    </row>
    <row r="115" spans="1:6" ht="15">
      <c r="A115" s="12" t="s">
        <v>359</v>
      </c>
      <c r="B115" s="12" t="s">
        <v>533</v>
      </c>
      <c r="C115" s="12">
        <v>2</v>
      </c>
      <c r="F115" s="12">
        <v>3</v>
      </c>
    </row>
    <row r="116" spans="1:6" ht="15">
      <c r="A116" s="12" t="s">
        <v>359</v>
      </c>
      <c r="B116" s="12" t="s">
        <v>534</v>
      </c>
      <c r="C116" s="12">
        <v>2</v>
      </c>
      <c r="F116" s="12">
        <v>2</v>
      </c>
    </row>
    <row r="117" spans="1:6" ht="15">
      <c r="A117" s="12" t="s">
        <v>359</v>
      </c>
      <c r="B117" s="12" t="s">
        <v>535</v>
      </c>
      <c r="C117" s="12">
        <v>2</v>
      </c>
      <c r="F117" s="12">
        <v>3</v>
      </c>
    </row>
    <row r="118" spans="2:8" ht="15">
      <c r="B118" s="12" t="s">
        <v>361</v>
      </c>
      <c r="C118" s="12">
        <v>1</v>
      </c>
      <c r="F118" s="19"/>
      <c r="G118" s="19"/>
      <c r="H118" s="19"/>
    </row>
    <row r="119" spans="1:8" ht="15">
      <c r="A119" s="12" t="s">
        <v>457</v>
      </c>
      <c r="B119" s="12" t="s">
        <v>536</v>
      </c>
      <c r="D119" s="12">
        <v>0</v>
      </c>
      <c r="F119" s="19">
        <v>11</v>
      </c>
      <c r="G119" s="19">
        <v>20000</v>
      </c>
      <c r="H119" s="19">
        <v>220000</v>
      </c>
    </row>
    <row r="120" spans="2:8" ht="15">
      <c r="B120" s="12" t="s">
        <v>560</v>
      </c>
      <c r="D120" s="12">
        <v>0</v>
      </c>
      <c r="F120" s="19">
        <v>2</v>
      </c>
      <c r="G120" s="19">
        <v>20000</v>
      </c>
      <c r="H120" s="19">
        <v>40000</v>
      </c>
    </row>
    <row r="121" spans="1:8" ht="15">
      <c r="A121" s="12" t="s">
        <v>362</v>
      </c>
      <c r="B121" s="12" t="s">
        <v>537</v>
      </c>
      <c r="C121" s="12">
        <v>179</v>
      </c>
      <c r="D121" s="19">
        <v>12000</v>
      </c>
      <c r="E121" s="19">
        <v>2148000</v>
      </c>
      <c r="F121" s="19">
        <v>160</v>
      </c>
      <c r="G121" s="19">
        <v>10000</v>
      </c>
      <c r="H121" s="19">
        <v>1600000</v>
      </c>
    </row>
    <row r="122" spans="1:8" ht="15">
      <c r="A122" s="12" t="s">
        <v>392</v>
      </c>
      <c r="B122" s="12" t="s">
        <v>393</v>
      </c>
      <c r="D122" s="12">
        <v>0</v>
      </c>
      <c r="E122" s="12">
        <v>0</v>
      </c>
      <c r="F122" s="19">
        <v>620</v>
      </c>
      <c r="G122" s="19">
        <v>1000</v>
      </c>
      <c r="H122" s="19">
        <v>620000</v>
      </c>
    </row>
    <row r="123" spans="1:8" ht="15">
      <c r="A123" s="12" t="s">
        <v>538</v>
      </c>
      <c r="B123" s="12" t="s">
        <v>539</v>
      </c>
      <c r="C123" s="12">
        <v>29</v>
      </c>
      <c r="D123" s="19">
        <v>110000</v>
      </c>
      <c r="E123" s="19">
        <v>3190000</v>
      </c>
      <c r="F123" s="19">
        <v>28</v>
      </c>
      <c r="G123" s="19">
        <v>110000</v>
      </c>
      <c r="H123" s="19">
        <v>3080000</v>
      </c>
    </row>
    <row r="124" spans="2:8" ht="15">
      <c r="B124" s="12" t="s">
        <v>363</v>
      </c>
      <c r="D124" s="12">
        <v>0</v>
      </c>
      <c r="F124" s="12">
        <v>28</v>
      </c>
      <c r="G124" s="19">
        <v>55000</v>
      </c>
      <c r="H124" s="19">
        <v>1540000</v>
      </c>
    </row>
    <row r="125" spans="1:8" s="62" customFormat="1" ht="15">
      <c r="A125" s="62" t="s">
        <v>424</v>
      </c>
      <c r="E125" s="63">
        <v>631129778</v>
      </c>
      <c r="H125" s="63">
        <v>525924120</v>
      </c>
    </row>
    <row r="126" ht="6" customHeight="1"/>
    <row r="127" spans="1:8" ht="15">
      <c r="A127" s="12" t="s">
        <v>425</v>
      </c>
      <c r="B127" s="12" t="s">
        <v>540</v>
      </c>
      <c r="C127" s="12">
        <v>4</v>
      </c>
      <c r="D127" s="19">
        <v>800000</v>
      </c>
      <c r="E127" s="19">
        <v>3200000</v>
      </c>
      <c r="F127" s="12">
        <v>4</v>
      </c>
      <c r="G127" s="19">
        <v>600000</v>
      </c>
      <c r="H127" s="19">
        <v>2400000</v>
      </c>
    </row>
    <row r="128" spans="1:8" ht="15">
      <c r="A128" s="12" t="s">
        <v>425</v>
      </c>
      <c r="B128" s="12" t="s">
        <v>541</v>
      </c>
      <c r="C128" s="12">
        <v>4</v>
      </c>
      <c r="D128" s="19">
        <v>400000</v>
      </c>
      <c r="E128" s="19">
        <v>1600000</v>
      </c>
      <c r="F128" s="12">
        <v>4</v>
      </c>
      <c r="G128" s="19">
        <v>300000</v>
      </c>
      <c r="H128" s="19">
        <v>1200000</v>
      </c>
    </row>
    <row r="129" spans="1:5" ht="15">
      <c r="A129" s="12" t="s">
        <v>364</v>
      </c>
      <c r="B129" s="12" t="s">
        <v>365</v>
      </c>
      <c r="C129" s="12">
        <v>88</v>
      </c>
      <c r="D129" s="19">
        <v>7000</v>
      </c>
      <c r="E129" s="19">
        <v>616000</v>
      </c>
    </row>
    <row r="130" spans="1:5" ht="15">
      <c r="A130" s="12" t="s">
        <v>364</v>
      </c>
      <c r="B130" s="12" t="s">
        <v>366</v>
      </c>
      <c r="C130" s="12">
        <v>88</v>
      </c>
      <c r="D130" s="19">
        <v>3500</v>
      </c>
      <c r="E130" s="19">
        <v>308000</v>
      </c>
    </row>
    <row r="131" spans="1:5" ht="15">
      <c r="A131" s="12" t="s">
        <v>367</v>
      </c>
      <c r="B131" s="12" t="s">
        <v>368</v>
      </c>
      <c r="C131" s="12">
        <v>27</v>
      </c>
      <c r="D131" s="19">
        <v>17333</v>
      </c>
      <c r="E131" s="19">
        <v>467991</v>
      </c>
    </row>
    <row r="132" spans="1:5" ht="15">
      <c r="A132" s="12" t="s">
        <v>367</v>
      </c>
      <c r="B132" s="12" t="s">
        <v>369</v>
      </c>
      <c r="C132" s="12">
        <v>27</v>
      </c>
      <c r="D132" s="19">
        <v>8667</v>
      </c>
      <c r="E132" s="19">
        <v>234009</v>
      </c>
    </row>
    <row r="133" spans="1:8" ht="15">
      <c r="A133" s="12" t="s">
        <v>458</v>
      </c>
      <c r="B133" s="12" t="s">
        <v>394</v>
      </c>
      <c r="C133" s="12">
        <v>27</v>
      </c>
      <c r="D133" s="19">
        <v>9400</v>
      </c>
      <c r="E133" s="19">
        <v>253800</v>
      </c>
      <c r="F133" s="12">
        <v>25</v>
      </c>
      <c r="G133" s="19">
        <v>9400</v>
      </c>
      <c r="H133" s="19">
        <v>235000</v>
      </c>
    </row>
    <row r="134" spans="1:8" ht="15">
      <c r="A134" s="12" t="s">
        <v>426</v>
      </c>
      <c r="E134" s="19">
        <v>6679800</v>
      </c>
      <c r="H134" s="19">
        <v>3835000</v>
      </c>
    </row>
    <row r="135" ht="9" customHeight="1"/>
    <row r="136" spans="1:8" s="17" customFormat="1" ht="14.25">
      <c r="A136" s="17" t="s">
        <v>391</v>
      </c>
      <c r="E136" s="20">
        <v>637809578</v>
      </c>
      <c r="H136" s="20">
        <v>529759120</v>
      </c>
    </row>
    <row r="137" ht="8.25" customHeight="1"/>
    <row r="138" ht="8.25" customHeight="1"/>
    <row r="139" spans="1:2" ht="15">
      <c r="A139" s="12" t="s">
        <v>397</v>
      </c>
      <c r="B139" s="12" t="s">
        <v>370</v>
      </c>
    </row>
    <row r="140" ht="15">
      <c r="B140" s="12" t="s">
        <v>371</v>
      </c>
    </row>
  </sheetData>
  <mergeCells count="9">
    <mergeCell ref="A5:H5"/>
    <mergeCell ref="A7:A8"/>
    <mergeCell ref="B7:B8"/>
    <mergeCell ref="F7:H7"/>
    <mergeCell ref="C7:E7"/>
    <mergeCell ref="A1:H1"/>
    <mergeCell ref="A2:H2"/>
    <mergeCell ref="C3:H3"/>
    <mergeCell ref="A4:H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28"/>
  <sheetViews>
    <sheetView workbookViewId="0" topLeftCell="A1">
      <selection activeCell="A7" sqref="A7"/>
    </sheetView>
  </sheetViews>
  <sheetFormatPr defaultColWidth="9.140625" defaultRowHeight="12.75"/>
  <cols>
    <col min="1" max="1" width="25.28125" style="1" customWidth="1"/>
    <col min="2" max="2" width="18.140625" style="1" customWidth="1"/>
    <col min="3" max="3" width="9.140625" style="1" customWidth="1"/>
    <col min="4" max="4" width="9.00390625" style="1" customWidth="1"/>
    <col min="5" max="5" width="10.00390625" style="1" customWidth="1"/>
    <col min="6" max="6" width="9.28125" style="1" customWidth="1"/>
    <col min="7" max="7" width="9.00390625" style="1" customWidth="1"/>
    <col min="8" max="16384" width="9.140625" style="1" customWidth="1"/>
  </cols>
  <sheetData>
    <row r="1" spans="6:7" ht="15.75">
      <c r="F1" s="228" t="s">
        <v>374</v>
      </c>
      <c r="G1" s="228"/>
    </row>
    <row r="3" spans="1:7" ht="15" customHeight="1">
      <c r="A3" s="227" t="s">
        <v>10</v>
      </c>
      <c r="B3" s="227"/>
      <c r="C3" s="227"/>
      <c r="D3" s="227"/>
      <c r="E3" s="227"/>
      <c r="F3" s="227"/>
      <c r="G3" s="227"/>
    </row>
    <row r="4" spans="1:7" ht="15" customHeight="1">
      <c r="A4" s="227" t="s">
        <v>2</v>
      </c>
      <c r="B4" s="227"/>
      <c r="C4" s="227"/>
      <c r="D4" s="227"/>
      <c r="E4" s="227"/>
      <c r="F4" s="227"/>
      <c r="G4" s="227"/>
    </row>
    <row r="5" spans="1:7" ht="15" customHeight="1">
      <c r="A5" s="227" t="s">
        <v>208</v>
      </c>
      <c r="B5" s="227"/>
      <c r="C5" s="227"/>
      <c r="D5" s="227"/>
      <c r="E5" s="227"/>
      <c r="F5" s="227"/>
      <c r="G5" s="227"/>
    </row>
    <row r="6" spans="1:7" ht="15" customHeight="1">
      <c r="A6" s="227" t="s">
        <v>376</v>
      </c>
      <c r="B6" s="227"/>
      <c r="C6" s="227"/>
      <c r="D6" s="227"/>
      <c r="E6" s="227"/>
      <c r="F6" s="227"/>
      <c r="G6" s="227"/>
    </row>
    <row r="7" spans="1:7" ht="15" customHeight="1">
      <c r="A7" s="2"/>
      <c r="B7" s="2"/>
      <c r="C7" s="2"/>
      <c r="D7" s="2"/>
      <c r="E7" s="2"/>
      <c r="F7" s="2"/>
      <c r="G7" s="2"/>
    </row>
    <row r="8" spans="1:7" ht="34.5" customHeight="1">
      <c r="A8" s="180" t="s">
        <v>198</v>
      </c>
      <c r="F8" s="3"/>
      <c r="G8" s="3"/>
    </row>
    <row r="9" spans="1:7" ht="37.5" customHeight="1">
      <c r="A9" s="4" t="s">
        <v>377</v>
      </c>
      <c r="B9" s="31" t="s">
        <v>15</v>
      </c>
      <c r="C9" s="5" t="s">
        <v>3</v>
      </c>
      <c r="D9" s="5" t="s">
        <v>4</v>
      </c>
      <c r="E9" s="116" t="s">
        <v>124</v>
      </c>
      <c r="F9" s="5" t="s">
        <v>13</v>
      </c>
      <c r="G9" s="5" t="s">
        <v>14</v>
      </c>
    </row>
    <row r="10" spans="2:7" ht="34.5" customHeight="1">
      <c r="B10" s="6"/>
      <c r="C10" s="2"/>
      <c r="D10" s="2"/>
      <c r="E10" s="2"/>
      <c r="F10" s="2"/>
      <c r="G10" s="6"/>
    </row>
    <row r="11" spans="1:7" ht="30" customHeight="1">
      <c r="A11" s="1" t="s">
        <v>378</v>
      </c>
      <c r="B11" s="1" t="s">
        <v>455</v>
      </c>
      <c r="C11" s="7">
        <v>153111</v>
      </c>
      <c r="D11" s="7">
        <v>153000</v>
      </c>
      <c r="E11" s="7">
        <v>139581</v>
      </c>
      <c r="F11" s="7">
        <v>150500</v>
      </c>
      <c r="G11" s="7">
        <v>150000</v>
      </c>
    </row>
    <row r="12" spans="1:7" ht="30" customHeight="1">
      <c r="A12" s="1" t="s">
        <v>379</v>
      </c>
      <c r="B12" s="1" t="s">
        <v>16</v>
      </c>
      <c r="C12" s="7">
        <v>275421</v>
      </c>
      <c r="D12" s="7">
        <v>311000</v>
      </c>
      <c r="E12" s="7">
        <v>290226</v>
      </c>
      <c r="F12" s="32">
        <v>395000</v>
      </c>
      <c r="G12" s="32">
        <v>400000</v>
      </c>
    </row>
    <row r="13" spans="1:7" ht="30" customHeight="1">
      <c r="A13" s="1" t="s">
        <v>380</v>
      </c>
      <c r="B13" s="33">
        <v>0.02</v>
      </c>
      <c r="C13" s="8">
        <v>287724</v>
      </c>
      <c r="D13" s="8">
        <v>285000</v>
      </c>
      <c r="E13" s="7">
        <v>289277</v>
      </c>
      <c r="F13" s="8">
        <v>310000</v>
      </c>
      <c r="G13" s="8">
        <v>310000</v>
      </c>
    </row>
    <row r="14" spans="1:7" ht="30" customHeight="1">
      <c r="A14" s="6" t="s">
        <v>381</v>
      </c>
      <c r="B14" s="34"/>
      <c r="C14" s="9">
        <f>SUM(C11:C13)</f>
        <v>716256</v>
      </c>
      <c r="D14" s="9">
        <f>SUM(D11:D13)</f>
        <v>749000</v>
      </c>
      <c r="E14" s="9">
        <f>SUM(E11:E13)</f>
        <v>719084</v>
      </c>
      <c r="F14" s="9">
        <f>SUM(F11:F13)</f>
        <v>855500</v>
      </c>
      <c r="G14" s="9">
        <f>SUM(G11:G13)</f>
        <v>860000</v>
      </c>
    </row>
    <row r="15" spans="1:7" ht="30" customHeight="1">
      <c r="A15" s="1" t="s">
        <v>427</v>
      </c>
      <c r="B15" s="34"/>
      <c r="C15" s="8">
        <v>3975</v>
      </c>
      <c r="D15" s="8">
        <v>4000</v>
      </c>
      <c r="E15" s="8">
        <v>1734</v>
      </c>
      <c r="F15" s="8">
        <v>3300</v>
      </c>
      <c r="G15" s="8">
        <v>3000</v>
      </c>
    </row>
    <row r="16" spans="1:7" ht="92.25" customHeight="1">
      <c r="A16" s="37" t="s">
        <v>382</v>
      </c>
      <c r="B16" s="139" t="s">
        <v>694</v>
      </c>
      <c r="C16" s="8">
        <v>36296</v>
      </c>
      <c r="D16" s="8">
        <v>40000</v>
      </c>
      <c r="E16" s="8">
        <v>38068</v>
      </c>
      <c r="F16" s="8">
        <v>40300</v>
      </c>
      <c r="G16" s="8">
        <v>40000</v>
      </c>
    </row>
    <row r="17" spans="1:7" ht="25.5" customHeight="1">
      <c r="A17" s="180" t="s">
        <v>198</v>
      </c>
      <c r="C17" s="10">
        <f>SUM(C14:C16)</f>
        <v>756527</v>
      </c>
      <c r="D17" s="10">
        <f>SUM(D14:D16)</f>
        <v>793000</v>
      </c>
      <c r="E17" s="10">
        <f>SUM(E14:E16)</f>
        <v>758886</v>
      </c>
      <c r="F17" s="10">
        <f>SUM(F14:F16)</f>
        <v>899100</v>
      </c>
      <c r="G17" s="10">
        <f>SUM(G14:G16)</f>
        <v>903000</v>
      </c>
    </row>
    <row r="18" ht="13.5" customHeight="1"/>
    <row r="19" spans="1:7" s="6" customFormat="1" ht="15.75">
      <c r="A19" s="26" t="s">
        <v>209</v>
      </c>
      <c r="C19" s="10">
        <v>71993</v>
      </c>
      <c r="D19" s="10">
        <v>69488</v>
      </c>
      <c r="E19" s="10">
        <v>54339</v>
      </c>
      <c r="F19" s="10">
        <v>69488</v>
      </c>
      <c r="G19" s="10">
        <v>61885</v>
      </c>
    </row>
    <row r="20" s="6" customFormat="1" ht="12" customHeight="1">
      <c r="A20" s="26"/>
    </row>
    <row r="21" spans="1:7" s="6" customFormat="1" ht="43.5">
      <c r="A21" s="176" t="s">
        <v>213</v>
      </c>
      <c r="B21" s="175"/>
      <c r="C21" s="175">
        <v>-486</v>
      </c>
      <c r="D21" s="175">
        <v>0</v>
      </c>
      <c r="E21" s="175">
        <v>-2377</v>
      </c>
      <c r="F21" s="175">
        <v>-2624</v>
      </c>
      <c r="G21" s="175">
        <v>0</v>
      </c>
    </row>
    <row r="22" spans="1:7" s="6" customFormat="1" ht="15.75">
      <c r="A22" s="175" t="s">
        <v>210</v>
      </c>
      <c r="B22" s="175"/>
      <c r="C22" s="175">
        <v>547</v>
      </c>
      <c r="D22" s="175">
        <v>600</v>
      </c>
      <c r="E22" s="175">
        <v>323</v>
      </c>
      <c r="F22" s="175">
        <v>571</v>
      </c>
      <c r="G22" s="175">
        <v>571</v>
      </c>
    </row>
    <row r="23" spans="1:7" ht="11.25" customHeight="1">
      <c r="A23" s="6"/>
      <c r="B23" s="6"/>
      <c r="C23" s="6"/>
      <c r="D23" s="6"/>
      <c r="E23" s="6"/>
      <c r="F23" s="6"/>
      <c r="G23" s="6"/>
    </row>
    <row r="24" spans="1:7" s="6" customFormat="1" ht="15.75">
      <c r="A24" s="6" t="s">
        <v>211</v>
      </c>
      <c r="C24" s="6">
        <v>194</v>
      </c>
      <c r="D24" s="6">
        <v>170</v>
      </c>
      <c r="E24" s="6">
        <v>136</v>
      </c>
      <c r="F24" s="6">
        <v>198</v>
      </c>
      <c r="G24" s="6">
        <v>120</v>
      </c>
    </row>
    <row r="25" spans="1:7" s="6" customFormat="1" ht="15.75">
      <c r="A25" s="6" t="s">
        <v>215</v>
      </c>
      <c r="C25" s="6">
        <v>78</v>
      </c>
      <c r="D25" s="6">
        <v>0</v>
      </c>
      <c r="E25" s="6">
        <v>0</v>
      </c>
      <c r="F25" s="6">
        <v>0</v>
      </c>
      <c r="G25" s="6">
        <v>0</v>
      </c>
    </row>
    <row r="26" spans="1:7" s="6" customFormat="1" ht="15.75">
      <c r="A26" s="6" t="s">
        <v>212</v>
      </c>
      <c r="C26" s="6">
        <v>1747</v>
      </c>
      <c r="D26" s="6">
        <v>1000</v>
      </c>
      <c r="E26" s="6">
        <v>0</v>
      </c>
      <c r="F26" s="6">
        <v>0</v>
      </c>
      <c r="G26" s="6">
        <v>0</v>
      </c>
    </row>
    <row r="28" spans="1:7" s="6" customFormat="1" ht="15.75">
      <c r="A28" s="226" t="s">
        <v>214</v>
      </c>
      <c r="B28" s="226"/>
      <c r="C28" s="10">
        <f>SUM(C17:C27)</f>
        <v>830600</v>
      </c>
      <c r="D28" s="10">
        <f>SUM(D17:D27)</f>
        <v>864258</v>
      </c>
      <c r="E28" s="10">
        <f>SUM(E17:E27)</f>
        <v>811307</v>
      </c>
      <c r="F28" s="10">
        <f>SUM(F17:F27)</f>
        <v>966733</v>
      </c>
      <c r="G28" s="10">
        <f>SUM(G17:G27)</f>
        <v>965576</v>
      </c>
    </row>
  </sheetData>
  <mergeCells count="6">
    <mergeCell ref="A28:B28"/>
    <mergeCell ref="A6:G6"/>
    <mergeCell ref="F1:G1"/>
    <mergeCell ref="A3:G3"/>
    <mergeCell ref="A4:G4"/>
    <mergeCell ref="A5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111"/>
  <sheetViews>
    <sheetView workbookViewId="0" topLeftCell="A1">
      <selection activeCell="A2" sqref="A2:E2"/>
    </sheetView>
  </sheetViews>
  <sheetFormatPr defaultColWidth="9.140625" defaultRowHeight="14.25" customHeight="1"/>
  <cols>
    <col min="1" max="1" width="60.421875" style="1" bestFit="1" customWidth="1"/>
    <col min="2" max="2" width="10.00390625" style="1" customWidth="1"/>
    <col min="3" max="3" width="10.57421875" style="51" customWidth="1"/>
    <col min="4" max="4" width="10.00390625" style="51" customWidth="1"/>
    <col min="5" max="5" width="10.28125" style="51" customWidth="1"/>
    <col min="6" max="16384" width="9.140625" style="1" customWidth="1"/>
  </cols>
  <sheetData>
    <row r="1" spans="2:5" ht="14.25" customHeight="1">
      <c r="B1" s="228" t="s">
        <v>413</v>
      </c>
      <c r="C1" s="228"/>
      <c r="D1" s="228"/>
      <c r="E1" s="228"/>
    </row>
    <row r="2" spans="1:5" ht="14.25" customHeight="1">
      <c r="A2" s="227" t="s">
        <v>383</v>
      </c>
      <c r="B2" s="227"/>
      <c r="C2" s="227"/>
      <c r="D2" s="227"/>
      <c r="E2" s="227"/>
    </row>
    <row r="3" spans="1:11" s="114" customFormat="1" ht="12.75">
      <c r="A3" s="214" t="s">
        <v>299</v>
      </c>
      <c r="B3" s="214"/>
      <c r="C3" s="214"/>
      <c r="D3" s="214"/>
      <c r="E3" s="214"/>
      <c r="F3" s="154"/>
      <c r="G3" s="154"/>
      <c r="H3" s="154"/>
      <c r="I3" s="154"/>
      <c r="J3" s="113"/>
      <c r="K3" s="113"/>
    </row>
    <row r="4" spans="1:5" s="6" customFormat="1" ht="14.25" customHeight="1">
      <c r="A4" s="227" t="s">
        <v>246</v>
      </c>
      <c r="B4" s="227"/>
      <c r="C4" s="227"/>
      <c r="D4" s="227"/>
      <c r="E4" s="227"/>
    </row>
    <row r="5" spans="1:5" ht="14.25" customHeight="1">
      <c r="A5" s="227" t="s">
        <v>376</v>
      </c>
      <c r="B5" s="227"/>
      <c r="C5" s="227"/>
      <c r="D5" s="227"/>
      <c r="E5" s="1"/>
    </row>
    <row r="6" spans="1:5" s="11" customFormat="1" ht="36.75" customHeight="1">
      <c r="A6" s="4" t="s">
        <v>377</v>
      </c>
      <c r="B6" s="116" t="s">
        <v>4</v>
      </c>
      <c r="C6" s="116" t="s">
        <v>126</v>
      </c>
      <c r="D6" s="5" t="s">
        <v>13</v>
      </c>
      <c r="E6" s="5" t="s">
        <v>55</v>
      </c>
    </row>
    <row r="7" spans="1:5" s="11" customFormat="1" ht="13.5" customHeight="1">
      <c r="A7" s="68"/>
      <c r="B7" s="15"/>
      <c r="C7" s="155"/>
      <c r="D7" s="155"/>
      <c r="E7" s="155"/>
    </row>
    <row r="8" spans="1:5" s="11" customFormat="1" ht="14.25" customHeight="1">
      <c r="A8" s="156" t="s">
        <v>247</v>
      </c>
      <c r="C8" s="157"/>
      <c r="D8" s="157"/>
      <c r="E8" s="157"/>
    </row>
    <row r="9" spans="1:5" s="11" customFormat="1" ht="10.5" customHeight="1">
      <c r="A9" s="156"/>
      <c r="C9" s="157"/>
      <c r="D9" s="157"/>
      <c r="E9" s="157"/>
    </row>
    <row r="10" spans="1:5" s="11" customFormat="1" ht="14.25" customHeight="1">
      <c r="A10" s="158" t="s">
        <v>373</v>
      </c>
      <c r="C10" s="159"/>
      <c r="D10" s="157"/>
      <c r="E10" s="157"/>
    </row>
    <row r="11" spans="1:5" s="11" customFormat="1" ht="14.25" customHeight="1">
      <c r="A11" s="160" t="s">
        <v>248</v>
      </c>
      <c r="C11" s="159"/>
      <c r="D11" s="157"/>
      <c r="E11" s="157"/>
    </row>
    <row r="12" spans="1:5" s="11" customFormat="1" ht="14.25" customHeight="1">
      <c r="A12" s="1" t="s">
        <v>284</v>
      </c>
      <c r="B12" s="11">
        <v>500</v>
      </c>
      <c r="C12" s="159"/>
      <c r="D12" s="157"/>
      <c r="E12" s="157"/>
    </row>
    <row r="13" spans="1:6" s="11" customFormat="1" ht="14.25" customHeight="1">
      <c r="A13" s="1" t="s">
        <v>249</v>
      </c>
      <c r="B13" s="7">
        <v>20642</v>
      </c>
      <c r="C13" s="7">
        <v>5840</v>
      </c>
      <c r="D13" s="7">
        <v>8179</v>
      </c>
      <c r="E13" s="7">
        <v>10041</v>
      </c>
      <c r="F13" s="157"/>
    </row>
    <row r="14" spans="1:5" s="11" customFormat="1" ht="14.25" customHeight="1">
      <c r="A14" s="1" t="s">
        <v>206</v>
      </c>
      <c r="B14" s="7"/>
      <c r="C14" s="7">
        <v>535</v>
      </c>
      <c r="D14" s="7"/>
      <c r="E14" s="7"/>
    </row>
    <row r="15" spans="1:5" s="11" customFormat="1" ht="14.25" customHeight="1">
      <c r="A15" s="6" t="s">
        <v>250</v>
      </c>
      <c r="B15" s="10">
        <f>SUM(B12:B14)</f>
        <v>21142</v>
      </c>
      <c r="C15" s="10">
        <f>SUM(C12:C14)</f>
        <v>6375</v>
      </c>
      <c r="D15" s="10">
        <f>SUM(D12:D14)</f>
        <v>8179</v>
      </c>
      <c r="E15" s="10">
        <f>SUM(E12:E14)</f>
        <v>10041</v>
      </c>
    </row>
    <row r="16" spans="2:5" s="11" customFormat="1" ht="12" customHeight="1">
      <c r="B16" s="161"/>
      <c r="C16" s="159"/>
      <c r="D16" s="159"/>
      <c r="E16" s="7"/>
    </row>
    <row r="17" spans="1:5" s="11" customFormat="1" ht="14.25" customHeight="1">
      <c r="A17" s="162" t="s">
        <v>251</v>
      </c>
      <c r="B17" s="161"/>
      <c r="C17" s="159"/>
      <c r="D17" s="159"/>
      <c r="E17" s="7"/>
    </row>
    <row r="18" spans="1:8" ht="14.25" customHeight="1">
      <c r="A18" s="1" t="s">
        <v>252</v>
      </c>
      <c r="B18" s="7">
        <v>1575</v>
      </c>
      <c r="C18" s="7">
        <v>630</v>
      </c>
      <c r="D18" s="7">
        <v>1200</v>
      </c>
      <c r="E18" s="7">
        <v>1200</v>
      </c>
      <c r="F18" s="51"/>
      <c r="H18" s="51"/>
    </row>
    <row r="19" spans="1:5" s="11" customFormat="1" ht="14.25" customHeight="1">
      <c r="A19" s="6" t="s">
        <v>253</v>
      </c>
      <c r="B19" s="10">
        <f>SUM(B18:B18)</f>
        <v>1575</v>
      </c>
      <c r="C19" s="10">
        <f>SUM(C18:C18)</f>
        <v>630</v>
      </c>
      <c r="D19" s="10">
        <f>SUM(D18:D18)</f>
        <v>1200</v>
      </c>
      <c r="E19" s="10">
        <f>SUM(E18:E18)</f>
        <v>1200</v>
      </c>
    </row>
    <row r="20" spans="2:5" s="11" customFormat="1" ht="14.25" customHeight="1">
      <c r="B20" s="161"/>
      <c r="C20" s="159"/>
      <c r="D20" s="159"/>
      <c r="E20" s="7"/>
    </row>
    <row r="21" spans="1:5" ht="14.25" customHeight="1">
      <c r="A21" s="162" t="s">
        <v>254</v>
      </c>
      <c r="B21" s="7"/>
      <c r="C21" s="52"/>
      <c r="D21" s="52"/>
      <c r="E21" s="7"/>
    </row>
    <row r="22" spans="1:5" ht="14.25" customHeight="1">
      <c r="A22" s="1" t="s">
        <v>255</v>
      </c>
      <c r="B22" s="7">
        <v>400</v>
      </c>
      <c r="C22" s="7">
        <v>3</v>
      </c>
      <c r="D22" s="7">
        <v>3</v>
      </c>
      <c r="E22" s="7"/>
    </row>
    <row r="23" spans="1:5" ht="14.25" customHeight="1">
      <c r="A23" s="6" t="s">
        <v>256</v>
      </c>
      <c r="B23" s="10">
        <f>SUM(B22:B22)</f>
        <v>400</v>
      </c>
      <c r="C23" s="10">
        <f>SUM(C22:C22)</f>
        <v>3</v>
      </c>
      <c r="D23" s="10">
        <f>SUM(D22:D22)</f>
        <v>3</v>
      </c>
      <c r="E23" s="10">
        <f>SUM(E22:E22)</f>
        <v>0</v>
      </c>
    </row>
    <row r="24" spans="2:5" ht="14.25" customHeight="1">
      <c r="B24" s="7"/>
      <c r="C24" s="52"/>
      <c r="D24" s="52"/>
      <c r="E24" s="7"/>
    </row>
    <row r="25" spans="1:5" s="6" customFormat="1" ht="14.25" customHeight="1">
      <c r="A25" s="162" t="s">
        <v>257</v>
      </c>
      <c r="B25" s="10"/>
      <c r="C25" s="42"/>
      <c r="D25" s="42"/>
      <c r="E25" s="7"/>
    </row>
    <row r="26" spans="1:5" s="6" customFormat="1" ht="14.25" customHeight="1">
      <c r="A26" s="1" t="s">
        <v>258</v>
      </c>
      <c r="B26" s="7">
        <v>489883</v>
      </c>
      <c r="C26" s="7">
        <v>164921</v>
      </c>
      <c r="D26" s="7">
        <v>489883</v>
      </c>
      <c r="E26" s="7">
        <v>0</v>
      </c>
    </row>
    <row r="27" spans="1:5" ht="14.25" customHeight="1">
      <c r="A27" s="14" t="s">
        <v>259</v>
      </c>
      <c r="B27" s="7">
        <v>680</v>
      </c>
      <c r="C27" s="7">
        <v>680</v>
      </c>
      <c r="D27" s="7">
        <v>680</v>
      </c>
      <c r="E27" s="7">
        <v>0</v>
      </c>
    </row>
    <row r="28" spans="1:6" ht="14.25" customHeight="1">
      <c r="A28" s="1" t="s">
        <v>260</v>
      </c>
      <c r="B28" s="7">
        <v>1826</v>
      </c>
      <c r="C28" s="7">
        <v>3532</v>
      </c>
      <c r="D28" s="7">
        <v>800</v>
      </c>
      <c r="E28" s="7">
        <v>0</v>
      </c>
      <c r="F28" s="51"/>
    </row>
    <row r="29" spans="1:5" ht="14.25" customHeight="1">
      <c r="A29" s="163" t="s">
        <v>261</v>
      </c>
      <c r="B29" s="7">
        <v>5059</v>
      </c>
      <c r="C29" s="7">
        <v>4843</v>
      </c>
      <c r="D29" s="7">
        <v>4843</v>
      </c>
      <c r="E29" s="7">
        <v>0</v>
      </c>
    </row>
    <row r="30" spans="1:5" ht="14.25" customHeight="1">
      <c r="A30" s="164" t="s">
        <v>267</v>
      </c>
      <c r="B30" s="7">
        <v>20000</v>
      </c>
      <c r="C30" s="7"/>
      <c r="D30" s="7">
        <v>0</v>
      </c>
      <c r="E30" s="7">
        <v>0</v>
      </c>
    </row>
    <row r="31" spans="1:5" ht="14.25" customHeight="1">
      <c r="A31" s="53" t="s">
        <v>268</v>
      </c>
      <c r="B31" s="7"/>
      <c r="C31" s="7">
        <v>15799</v>
      </c>
      <c r="D31" s="7">
        <v>15799</v>
      </c>
      <c r="E31" s="7">
        <v>63195</v>
      </c>
    </row>
    <row r="32" spans="1:5" ht="14.25" customHeight="1">
      <c r="A32" s="53" t="s">
        <v>269</v>
      </c>
      <c r="B32" s="7"/>
      <c r="C32" s="7">
        <v>28000</v>
      </c>
      <c r="D32" s="7">
        <v>28000</v>
      </c>
      <c r="E32" s="7">
        <v>52000</v>
      </c>
    </row>
    <row r="33" spans="1:6" ht="14.25" customHeight="1">
      <c r="A33" s="53" t="s">
        <v>283</v>
      </c>
      <c r="B33" s="7"/>
      <c r="C33" s="7"/>
      <c r="D33" s="7">
        <v>23235</v>
      </c>
      <c r="E33" s="7">
        <v>34884</v>
      </c>
      <c r="F33" s="7"/>
    </row>
    <row r="34" spans="1:5" ht="14.25" customHeight="1">
      <c r="A34" s="6" t="s">
        <v>270</v>
      </c>
      <c r="B34" s="10">
        <f>SUM(B26:B33)</f>
        <v>517448</v>
      </c>
      <c r="C34" s="10">
        <f>SUM(C26:C33)</f>
        <v>217775</v>
      </c>
      <c r="D34" s="10">
        <f>SUM(D26:D33)</f>
        <v>563240</v>
      </c>
      <c r="E34" s="10">
        <f>SUM(E26:E33)</f>
        <v>150079</v>
      </c>
    </row>
    <row r="35" spans="1:5" ht="13.5" customHeight="1">
      <c r="A35" s="6"/>
      <c r="B35" s="10"/>
      <c r="C35" s="42"/>
      <c r="D35" s="42"/>
      <c r="E35" s="7"/>
    </row>
    <row r="36" spans="1:5" ht="14.25" customHeight="1">
      <c r="A36" s="162" t="s">
        <v>271</v>
      </c>
      <c r="B36" s="7"/>
      <c r="C36" s="52"/>
      <c r="D36" s="52"/>
      <c r="E36" s="7"/>
    </row>
    <row r="37" spans="2:5" ht="12.75" customHeight="1">
      <c r="B37" s="7"/>
      <c r="C37" s="52"/>
      <c r="D37" s="52"/>
      <c r="E37" s="7"/>
    </row>
    <row r="38" spans="1:5" ht="14.25" customHeight="1">
      <c r="A38" s="6" t="s">
        <v>272</v>
      </c>
      <c r="B38" s="10">
        <f>SUM(B37:B37)</f>
        <v>0</v>
      </c>
      <c r="C38" s="10">
        <f>SUM(C37:C37)</f>
        <v>0</v>
      </c>
      <c r="D38" s="10">
        <f>SUM(D37:D37)</f>
        <v>0</v>
      </c>
      <c r="E38" s="7"/>
    </row>
    <row r="39" spans="1:5" ht="14.25" customHeight="1">
      <c r="A39" s="6"/>
      <c r="B39" s="10"/>
      <c r="C39" s="42"/>
      <c r="D39" s="42"/>
      <c r="E39" s="7"/>
    </row>
    <row r="40" spans="1:5" s="11" customFormat="1" ht="14.25" customHeight="1">
      <c r="A40" s="162" t="s">
        <v>273</v>
      </c>
      <c r="B40" s="161"/>
      <c r="C40" s="159"/>
      <c r="D40" s="159"/>
      <c r="E40" s="7"/>
    </row>
    <row r="41" spans="1:5" s="11" customFormat="1" ht="14.25" customHeight="1">
      <c r="A41" s="1" t="s">
        <v>274</v>
      </c>
      <c r="B41" s="7">
        <v>3506</v>
      </c>
      <c r="C41" s="7">
        <v>3045</v>
      </c>
      <c r="D41" s="7">
        <v>3506</v>
      </c>
      <c r="E41" s="7">
        <v>3500</v>
      </c>
    </row>
    <row r="42" spans="1:5" s="11" customFormat="1" ht="14.25" customHeight="1">
      <c r="A42" s="6" t="s">
        <v>275</v>
      </c>
      <c r="B42" s="10">
        <f>SUM(B41:B41)</f>
        <v>3506</v>
      </c>
      <c r="C42" s="10">
        <f>SUM(C41:C41)</f>
        <v>3045</v>
      </c>
      <c r="D42" s="10">
        <f>SUM(D41:D41)</f>
        <v>3506</v>
      </c>
      <c r="E42" s="10">
        <f>SUM(E41:E41)</f>
        <v>3500</v>
      </c>
    </row>
    <row r="43" spans="1:5" s="11" customFormat="1" ht="15.75" customHeight="1">
      <c r="A43" s="6"/>
      <c r="B43" s="10"/>
      <c r="C43" s="42"/>
      <c r="D43" s="42"/>
      <c r="E43" s="7"/>
    </row>
    <row r="44" spans="1:5" s="11" customFormat="1" ht="14.25" customHeight="1">
      <c r="A44" s="1" t="s">
        <v>276</v>
      </c>
      <c r="B44" s="10"/>
      <c r="C44" s="7"/>
      <c r="D44" s="7"/>
      <c r="E44" s="7"/>
    </row>
    <row r="45" spans="1:5" s="11" customFormat="1" ht="14.25" customHeight="1">
      <c r="A45" s="6" t="s">
        <v>277</v>
      </c>
      <c r="B45" s="10"/>
      <c r="C45" s="10">
        <f>SUM(C44)</f>
        <v>0</v>
      </c>
      <c r="D45" s="10">
        <f>SUM(D44)</f>
        <v>0</v>
      </c>
      <c r="E45" s="7"/>
    </row>
    <row r="46" spans="1:5" s="11" customFormat="1" ht="12.75" customHeight="1">
      <c r="A46" s="1"/>
      <c r="B46" s="10"/>
      <c r="C46" s="10"/>
      <c r="D46" s="42"/>
      <c r="E46" s="7"/>
    </row>
    <row r="47" spans="1:5" s="11" customFormat="1" ht="15.75" customHeight="1">
      <c r="A47" s="1" t="s">
        <v>276</v>
      </c>
      <c r="B47" s="10"/>
      <c r="C47" s="7">
        <v>48199</v>
      </c>
      <c r="D47" s="7">
        <v>74152</v>
      </c>
      <c r="E47" s="7"/>
    </row>
    <row r="48" spans="1:5" s="36" customFormat="1" ht="13.5" customHeight="1">
      <c r="A48" s="6" t="s">
        <v>278</v>
      </c>
      <c r="B48" s="10"/>
      <c r="C48" s="10">
        <f>SUM(C47)</f>
        <v>48199</v>
      </c>
      <c r="D48" s="10">
        <f>SUM(D47)</f>
        <v>74152</v>
      </c>
      <c r="E48" s="10"/>
    </row>
    <row r="49" spans="1:5" s="36" customFormat="1" ht="13.5" customHeight="1">
      <c r="A49" s="6" t="s">
        <v>207</v>
      </c>
      <c r="B49" s="10">
        <f>B15+B19+B23+B34+B38+B42+B45+B48</f>
        <v>544071</v>
      </c>
      <c r="C49" s="10">
        <f>C15+C19+C23+C34+C38+C42+C45+C48</f>
        <v>276027</v>
      </c>
      <c r="D49" s="10">
        <f>D15+D19+D23+D34+D38+D42+D45+D48</f>
        <v>650280</v>
      </c>
      <c r="E49" s="10">
        <f>E15+E19+E23+E34+E38+E42+E45+E48</f>
        <v>164820</v>
      </c>
    </row>
    <row r="50" spans="1:5" s="11" customFormat="1" ht="12.75" customHeight="1">
      <c r="A50" s="1"/>
      <c r="B50" s="10"/>
      <c r="C50" s="10"/>
      <c r="D50" s="42"/>
      <c r="E50" s="7"/>
    </row>
    <row r="51" spans="1:6" s="11" customFormat="1" ht="14.25" customHeight="1">
      <c r="A51" s="6" t="s">
        <v>179</v>
      </c>
      <c r="B51" s="10">
        <v>864817</v>
      </c>
      <c r="C51" s="10">
        <v>864817</v>
      </c>
      <c r="D51" s="10">
        <v>718848</v>
      </c>
      <c r="E51" s="52"/>
      <c r="F51" s="157"/>
    </row>
    <row r="52" spans="1:5" s="11" customFormat="1" ht="14.25" customHeight="1">
      <c r="A52" s="6" t="s">
        <v>279</v>
      </c>
      <c r="B52" s="10">
        <f>B15+B19+B23+B42+B34+B38+B51</f>
        <v>1408888</v>
      </c>
      <c r="C52" s="10">
        <f>C15+C19+C23+C42+C34+C38+C51</f>
        <v>1092645</v>
      </c>
      <c r="D52" s="10">
        <f>D15+D19+D23+D42+D34+D38+D51</f>
        <v>1294976</v>
      </c>
      <c r="E52" s="10">
        <f>E15+E19+E23+E42+E34+E38+E51</f>
        <v>164820</v>
      </c>
    </row>
    <row r="53" spans="1:5" s="11" customFormat="1" ht="14.25" customHeight="1">
      <c r="A53" s="6"/>
      <c r="B53" s="10"/>
      <c r="C53" s="42"/>
      <c r="D53" s="10"/>
      <c r="E53" s="7"/>
    </row>
    <row r="54" ht="14.25" customHeight="1">
      <c r="C54" s="52"/>
    </row>
    <row r="55" spans="2:3" ht="14.25" customHeight="1">
      <c r="B55" s="7"/>
      <c r="C55" s="52"/>
    </row>
    <row r="56" spans="2:3" ht="14.25" customHeight="1">
      <c r="B56" s="7"/>
      <c r="C56" s="52"/>
    </row>
    <row r="57" spans="2:3" ht="14.25" customHeight="1">
      <c r="B57" s="7"/>
      <c r="C57" s="52"/>
    </row>
    <row r="58" spans="2:3" ht="14.25" customHeight="1">
      <c r="B58" s="7"/>
      <c r="C58" s="52"/>
    </row>
    <row r="59" spans="2:3" ht="14.25" customHeight="1">
      <c r="B59" s="7"/>
      <c r="C59" s="52"/>
    </row>
    <row r="60" spans="2:3" ht="14.25" customHeight="1">
      <c r="B60" s="7"/>
      <c r="C60" s="52"/>
    </row>
    <row r="61" spans="2:3" ht="14.25" customHeight="1">
      <c r="B61" s="7"/>
      <c r="C61" s="52"/>
    </row>
    <row r="62" spans="2:3" ht="14.25" customHeight="1">
      <c r="B62" s="7"/>
      <c r="C62" s="52"/>
    </row>
    <row r="63" spans="2:3" ht="14.25" customHeight="1">
      <c r="B63" s="7"/>
      <c r="C63" s="52"/>
    </row>
    <row r="64" spans="2:3" ht="14.25" customHeight="1">
      <c r="B64" s="7"/>
      <c r="C64" s="52"/>
    </row>
    <row r="65" spans="2:3" ht="14.25" customHeight="1">
      <c r="B65" s="7"/>
      <c r="C65" s="52"/>
    </row>
    <row r="66" spans="2:3" ht="14.25" customHeight="1">
      <c r="B66" s="7"/>
      <c r="C66" s="52"/>
    </row>
    <row r="67" spans="2:3" ht="14.25" customHeight="1">
      <c r="B67" s="7"/>
      <c r="C67" s="52"/>
    </row>
    <row r="68" spans="2:3" ht="14.25" customHeight="1">
      <c r="B68" s="7"/>
      <c r="C68" s="52"/>
    </row>
    <row r="69" spans="2:3" ht="14.25" customHeight="1">
      <c r="B69" s="7"/>
      <c r="C69" s="52"/>
    </row>
    <row r="70" spans="2:3" ht="14.25" customHeight="1">
      <c r="B70" s="7"/>
      <c r="C70" s="52"/>
    </row>
    <row r="71" spans="2:3" ht="14.25" customHeight="1">
      <c r="B71" s="7"/>
      <c r="C71" s="52"/>
    </row>
    <row r="72" spans="2:3" ht="14.25" customHeight="1">
      <c r="B72" s="7"/>
      <c r="C72" s="52"/>
    </row>
    <row r="73" spans="2:3" ht="14.25" customHeight="1">
      <c r="B73" s="7"/>
      <c r="C73" s="52"/>
    </row>
    <row r="74" spans="2:3" ht="14.25" customHeight="1">
      <c r="B74" s="7"/>
      <c r="C74" s="52"/>
    </row>
    <row r="75" spans="2:3" ht="14.25" customHeight="1">
      <c r="B75" s="7"/>
      <c r="C75" s="52"/>
    </row>
    <row r="76" spans="2:3" ht="14.25" customHeight="1">
      <c r="B76" s="7"/>
      <c r="C76" s="52"/>
    </row>
    <row r="77" spans="2:3" ht="14.25" customHeight="1">
      <c r="B77" s="7"/>
      <c r="C77" s="52"/>
    </row>
    <row r="78" spans="2:3" ht="14.25" customHeight="1">
      <c r="B78" s="7"/>
      <c r="C78" s="52"/>
    </row>
    <row r="79" spans="2:3" ht="14.25" customHeight="1">
      <c r="B79" s="7"/>
      <c r="C79" s="52"/>
    </row>
    <row r="80" spans="2:3" ht="14.25" customHeight="1">
      <c r="B80" s="7"/>
      <c r="C80" s="52"/>
    </row>
    <row r="81" spans="2:3" ht="14.25" customHeight="1">
      <c r="B81" s="7"/>
      <c r="C81" s="52"/>
    </row>
    <row r="82" spans="2:3" ht="14.25" customHeight="1">
      <c r="B82" s="7"/>
      <c r="C82" s="52"/>
    </row>
    <row r="83" spans="2:3" ht="14.25" customHeight="1">
      <c r="B83" s="7"/>
      <c r="C83" s="52"/>
    </row>
    <row r="84" spans="2:3" ht="14.25" customHeight="1">
      <c r="B84" s="7"/>
      <c r="C84" s="52"/>
    </row>
    <row r="85" spans="2:3" ht="14.25" customHeight="1">
      <c r="B85" s="7"/>
      <c r="C85" s="52"/>
    </row>
    <row r="86" spans="2:3" ht="14.25" customHeight="1">
      <c r="B86" s="7"/>
      <c r="C86" s="52"/>
    </row>
    <row r="87" spans="2:3" ht="14.25" customHeight="1">
      <c r="B87" s="7"/>
      <c r="C87" s="52"/>
    </row>
    <row r="88" spans="2:3" ht="14.25" customHeight="1">
      <c r="B88" s="7"/>
      <c r="C88" s="52"/>
    </row>
    <row r="89" spans="2:3" ht="14.25" customHeight="1">
      <c r="B89" s="7"/>
      <c r="C89" s="52"/>
    </row>
    <row r="90" spans="2:3" ht="14.25" customHeight="1">
      <c r="B90" s="7"/>
      <c r="C90" s="52"/>
    </row>
    <row r="91" spans="2:3" ht="14.25" customHeight="1">
      <c r="B91" s="7"/>
      <c r="C91" s="52"/>
    </row>
    <row r="92" spans="2:3" ht="14.25" customHeight="1">
      <c r="B92" s="7"/>
      <c r="C92" s="52"/>
    </row>
    <row r="93" spans="2:3" ht="14.25" customHeight="1">
      <c r="B93" s="7"/>
      <c r="C93" s="52"/>
    </row>
    <row r="94" spans="2:3" ht="14.25" customHeight="1">
      <c r="B94" s="7"/>
      <c r="C94" s="52"/>
    </row>
    <row r="95" spans="2:3" ht="14.25" customHeight="1">
      <c r="B95" s="7"/>
      <c r="C95" s="52"/>
    </row>
    <row r="96" spans="2:3" ht="14.25" customHeight="1">
      <c r="B96" s="7"/>
      <c r="C96" s="52"/>
    </row>
    <row r="97" spans="2:3" ht="14.25" customHeight="1">
      <c r="B97" s="7"/>
      <c r="C97" s="52"/>
    </row>
    <row r="98" spans="2:3" ht="14.25" customHeight="1">
      <c r="B98" s="7"/>
      <c r="C98" s="52"/>
    </row>
    <row r="99" spans="2:3" ht="14.25" customHeight="1">
      <c r="B99" s="7"/>
      <c r="C99" s="52"/>
    </row>
    <row r="100" spans="2:3" ht="14.25" customHeight="1">
      <c r="B100" s="7"/>
      <c r="C100" s="52"/>
    </row>
    <row r="101" spans="2:3" ht="14.25" customHeight="1">
      <c r="B101" s="7"/>
      <c r="C101" s="52"/>
    </row>
    <row r="102" spans="2:3" ht="14.25" customHeight="1">
      <c r="B102" s="7"/>
      <c r="C102" s="52"/>
    </row>
    <row r="103" spans="2:3" ht="14.25" customHeight="1">
      <c r="B103" s="7"/>
      <c r="C103" s="52"/>
    </row>
    <row r="104" spans="2:3" ht="14.25" customHeight="1">
      <c r="B104" s="7"/>
      <c r="C104" s="52"/>
    </row>
    <row r="105" spans="2:3" ht="14.25" customHeight="1">
      <c r="B105" s="7"/>
      <c r="C105" s="52"/>
    </row>
    <row r="106" spans="2:3" ht="14.25" customHeight="1">
      <c r="B106" s="7"/>
      <c r="C106" s="52"/>
    </row>
    <row r="107" spans="2:3" ht="14.25" customHeight="1">
      <c r="B107" s="7"/>
      <c r="C107" s="52"/>
    </row>
    <row r="108" spans="2:3" ht="14.25" customHeight="1">
      <c r="B108" s="7"/>
      <c r="C108" s="52"/>
    </row>
    <row r="109" spans="2:3" ht="14.25" customHeight="1">
      <c r="B109" s="7"/>
      <c r="C109" s="52"/>
    </row>
    <row r="110" spans="2:3" ht="14.25" customHeight="1">
      <c r="B110" s="7"/>
      <c r="C110" s="52"/>
    </row>
    <row r="111" spans="2:3" ht="14.25" customHeight="1">
      <c r="B111" s="7"/>
      <c r="C111" s="52"/>
    </row>
  </sheetData>
  <mergeCells count="5">
    <mergeCell ref="B1:E1"/>
    <mergeCell ref="A5:D5"/>
    <mergeCell ref="A3:E3"/>
    <mergeCell ref="A4:E4"/>
    <mergeCell ref="A2:E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140"/>
  <sheetViews>
    <sheetView workbookViewId="0" topLeftCell="A112">
      <selection activeCell="F83" sqref="F83:F84"/>
    </sheetView>
  </sheetViews>
  <sheetFormatPr defaultColWidth="9.140625" defaultRowHeight="12.75"/>
  <cols>
    <col min="1" max="1" width="3.421875" style="0" customWidth="1"/>
    <col min="2" max="2" width="61.57421875" style="0" customWidth="1"/>
    <col min="3" max="3" width="9.57421875" style="0" customWidth="1"/>
    <col min="5" max="5" width="9.8515625" style="0" customWidth="1"/>
    <col min="10" max="10" width="10.140625" style="0" bestFit="1" customWidth="1"/>
  </cols>
  <sheetData>
    <row r="1" spans="2:6" ht="15.75">
      <c r="B1" s="228" t="s">
        <v>454</v>
      </c>
      <c r="C1" s="228"/>
      <c r="D1" s="228"/>
      <c r="E1" s="228"/>
      <c r="F1" s="228"/>
    </row>
    <row r="2" spans="1:6" ht="15.75">
      <c r="A2" s="227" t="s">
        <v>383</v>
      </c>
      <c r="B2" s="227"/>
      <c r="C2" s="227"/>
      <c r="D2" s="227"/>
      <c r="E2" s="227"/>
      <c r="F2" s="227"/>
    </row>
    <row r="3" spans="1:6" ht="15.75">
      <c r="A3" s="227" t="s">
        <v>299</v>
      </c>
      <c r="B3" s="227"/>
      <c r="C3" s="227"/>
      <c r="D3" s="227"/>
      <c r="E3" s="227"/>
      <c r="F3" s="227"/>
    </row>
    <row r="4" spans="1:6" ht="15.75">
      <c r="A4" s="227" t="s">
        <v>583</v>
      </c>
      <c r="B4" s="227"/>
      <c r="C4" s="227"/>
      <c r="D4" s="227"/>
      <c r="E4" s="227"/>
      <c r="F4" s="227"/>
    </row>
    <row r="5" spans="1:6" ht="15.75">
      <c r="A5" s="229" t="s">
        <v>376</v>
      </c>
      <c r="B5" s="229"/>
      <c r="C5" s="229"/>
      <c r="D5" s="229"/>
      <c r="E5" s="229"/>
      <c r="F5" s="229"/>
    </row>
    <row r="6" spans="2:3" ht="9" customHeight="1">
      <c r="B6" s="74"/>
      <c r="C6" s="74"/>
    </row>
    <row r="7" spans="1:6" ht="26.25" customHeight="1">
      <c r="A7" s="75" t="s">
        <v>473</v>
      </c>
      <c r="B7" s="4" t="s">
        <v>377</v>
      </c>
      <c r="C7" s="5" t="s">
        <v>56</v>
      </c>
      <c r="D7" s="5" t="s">
        <v>188</v>
      </c>
      <c r="E7" s="5" t="s">
        <v>13</v>
      </c>
      <c r="F7" s="5" t="s">
        <v>55</v>
      </c>
    </row>
    <row r="8" spans="2:3" ht="11.25" customHeight="1">
      <c r="B8" s="68"/>
      <c r="C8" s="15"/>
    </row>
    <row r="9" spans="2:5" ht="15.75">
      <c r="B9" s="76" t="s">
        <v>584</v>
      </c>
      <c r="C9" s="68"/>
      <c r="D9" s="1"/>
      <c r="E9" s="1"/>
    </row>
    <row r="10" spans="1:5" ht="15.75">
      <c r="A10" s="1" t="s">
        <v>398</v>
      </c>
      <c r="B10" s="70" t="s">
        <v>585</v>
      </c>
      <c r="C10" s="68"/>
      <c r="D10" s="7"/>
      <c r="E10" s="1"/>
    </row>
    <row r="11" spans="1:6" ht="15.75">
      <c r="A11" s="1" t="s">
        <v>399</v>
      </c>
      <c r="B11" s="77" t="s">
        <v>586</v>
      </c>
      <c r="C11" s="78">
        <v>525924</v>
      </c>
      <c r="D11" s="7">
        <v>419519</v>
      </c>
      <c r="E11" s="7">
        <v>525924</v>
      </c>
      <c r="F11" s="7">
        <v>631130</v>
      </c>
    </row>
    <row r="12" spans="1:6" ht="15.75">
      <c r="A12" s="1" t="s">
        <v>400</v>
      </c>
      <c r="B12" s="77" t="s">
        <v>587</v>
      </c>
      <c r="C12" s="78"/>
      <c r="D12" s="52"/>
      <c r="E12" s="7"/>
      <c r="F12" s="7"/>
    </row>
    <row r="13" spans="1:6" ht="15.75">
      <c r="A13" s="1" t="s">
        <v>401</v>
      </c>
      <c r="B13" s="77" t="s">
        <v>588</v>
      </c>
      <c r="C13" s="79">
        <f>SUM(C14:C16)</f>
        <v>3600</v>
      </c>
      <c r="D13" s="79">
        <f>SUM(D14:D16)</f>
        <v>2815</v>
      </c>
      <c r="E13" s="79">
        <f>SUM(E14:E16)</f>
        <v>3600</v>
      </c>
      <c r="F13" s="79">
        <f>SUM(F14:F16)</f>
        <v>6426</v>
      </c>
    </row>
    <row r="14" spans="1:6" ht="15.75">
      <c r="A14" s="1" t="s">
        <v>402</v>
      </c>
      <c r="B14" s="77" t="s">
        <v>589</v>
      </c>
      <c r="C14" s="78"/>
      <c r="D14" s="7"/>
      <c r="E14" s="7"/>
      <c r="F14" s="7">
        <v>924</v>
      </c>
    </row>
    <row r="15" spans="1:6" ht="15.75">
      <c r="A15" s="1" t="s">
        <v>403</v>
      </c>
      <c r="B15" s="77" t="s">
        <v>590</v>
      </c>
      <c r="C15" s="78">
        <v>3600</v>
      </c>
      <c r="D15" s="78">
        <v>2815</v>
      </c>
      <c r="E15" s="78">
        <v>3600</v>
      </c>
      <c r="F15" s="78">
        <v>4800</v>
      </c>
    </row>
    <row r="16" spans="1:6" ht="15.75">
      <c r="A16" s="1" t="s">
        <v>404</v>
      </c>
      <c r="B16" s="77" t="s">
        <v>199</v>
      </c>
      <c r="C16" s="107"/>
      <c r="D16" s="52"/>
      <c r="E16" s="52"/>
      <c r="F16" s="7">
        <v>702</v>
      </c>
    </row>
    <row r="17" spans="1:6" ht="15.75">
      <c r="A17" s="1" t="s">
        <v>405</v>
      </c>
      <c r="B17" s="80" t="s">
        <v>693</v>
      </c>
      <c r="C17" s="79">
        <f>SUM(C18:C24)</f>
        <v>24555</v>
      </c>
      <c r="D17" s="79">
        <f>SUM(D18:D24)</f>
        <v>20071</v>
      </c>
      <c r="E17" s="79">
        <f>SUM(E18:E24)</f>
        <v>28091</v>
      </c>
      <c r="F17" s="79">
        <f>SUM(F18:F24)</f>
        <v>20611</v>
      </c>
    </row>
    <row r="18" spans="1:6" ht="15.75">
      <c r="A18" s="1" t="s">
        <v>406</v>
      </c>
      <c r="B18" s="77" t="s">
        <v>591</v>
      </c>
      <c r="C18" s="78">
        <v>235</v>
      </c>
      <c r="D18" s="7">
        <v>176</v>
      </c>
      <c r="E18" s="7">
        <v>235</v>
      </c>
      <c r="F18" s="7">
        <v>254</v>
      </c>
    </row>
    <row r="19" spans="1:7" ht="15.75">
      <c r="A19" s="1" t="s">
        <v>407</v>
      </c>
      <c r="B19" s="77" t="s">
        <v>592</v>
      </c>
      <c r="C19" s="78">
        <v>1944</v>
      </c>
      <c r="D19" s="7">
        <v>1222</v>
      </c>
      <c r="E19" s="7">
        <v>1944</v>
      </c>
      <c r="F19" s="7">
        <v>1944</v>
      </c>
      <c r="G19" s="108"/>
    </row>
    <row r="20" spans="1:7" ht="15.75">
      <c r="A20" s="1" t="s">
        <v>408</v>
      </c>
      <c r="B20" s="88" t="s">
        <v>696</v>
      </c>
      <c r="C20" s="78">
        <v>6424</v>
      </c>
      <c r="D20" s="7">
        <v>5257</v>
      </c>
      <c r="E20" s="7">
        <v>6424</v>
      </c>
      <c r="F20" s="7">
        <v>7000</v>
      </c>
      <c r="G20" s="108"/>
    </row>
    <row r="21" spans="1:7" ht="15.75">
      <c r="A21" s="1" t="s">
        <v>409</v>
      </c>
      <c r="B21" s="77" t="s">
        <v>189</v>
      </c>
      <c r="C21" s="78">
        <v>648</v>
      </c>
      <c r="D21" s="7">
        <v>480</v>
      </c>
      <c r="E21" s="7">
        <v>648</v>
      </c>
      <c r="F21" s="7">
        <v>648</v>
      </c>
      <c r="G21" s="108"/>
    </row>
    <row r="22" spans="1:7" ht="15.75">
      <c r="A22" s="1" t="s">
        <v>410</v>
      </c>
      <c r="B22" s="77" t="s">
        <v>190</v>
      </c>
      <c r="C22" s="78">
        <v>464</v>
      </c>
      <c r="D22" s="52"/>
      <c r="E22" s="52"/>
      <c r="F22" s="7"/>
      <c r="G22" s="108"/>
    </row>
    <row r="23" spans="1:7" ht="15.75">
      <c r="A23" s="1" t="s">
        <v>412</v>
      </c>
      <c r="B23" s="81" t="s">
        <v>191</v>
      </c>
      <c r="C23" s="78">
        <v>6840</v>
      </c>
      <c r="D23" s="7">
        <v>3890</v>
      </c>
      <c r="E23" s="7">
        <v>6840</v>
      </c>
      <c r="F23" s="7">
        <v>9576</v>
      </c>
      <c r="G23" s="108"/>
    </row>
    <row r="24" spans="1:7" ht="15.75">
      <c r="A24" s="1" t="s">
        <v>411</v>
      </c>
      <c r="B24" s="140" t="s">
        <v>192</v>
      </c>
      <c r="C24" s="78">
        <v>8000</v>
      </c>
      <c r="D24" s="7">
        <v>9046</v>
      </c>
      <c r="E24" s="7">
        <v>12000</v>
      </c>
      <c r="F24" s="7">
        <v>1189</v>
      </c>
      <c r="G24" s="108"/>
    </row>
    <row r="25" spans="3:6" ht="12.75">
      <c r="C25" s="153"/>
      <c r="E25" s="84"/>
      <c r="F25" s="84"/>
    </row>
    <row r="26" spans="1:7" ht="15.75">
      <c r="A26" s="1" t="s">
        <v>468</v>
      </c>
      <c r="B26" s="80" t="s">
        <v>593</v>
      </c>
      <c r="C26" s="79">
        <f>C17+C13</f>
        <v>28155</v>
      </c>
      <c r="D26" s="79">
        <f>D17+D13</f>
        <v>22886</v>
      </c>
      <c r="E26" s="79">
        <f>E17+E13</f>
        <v>31691</v>
      </c>
      <c r="F26" s="79">
        <f>F17+F13</f>
        <v>27037</v>
      </c>
      <c r="G26" s="108"/>
    </row>
    <row r="27" spans="1:7" ht="15.75">
      <c r="A27" s="1" t="s">
        <v>469</v>
      </c>
      <c r="B27" s="77" t="s">
        <v>594</v>
      </c>
      <c r="C27" s="79"/>
      <c r="D27" s="78"/>
      <c r="E27" s="78"/>
      <c r="F27" s="78"/>
      <c r="G27" s="108"/>
    </row>
    <row r="28" spans="1:7" ht="15.75">
      <c r="A28" s="1" t="s">
        <v>470</v>
      </c>
      <c r="B28" s="77" t="s">
        <v>193</v>
      </c>
      <c r="C28" s="109"/>
      <c r="D28" s="7">
        <v>7225</v>
      </c>
      <c r="E28" s="7">
        <v>9636</v>
      </c>
      <c r="F28" s="7">
        <v>0</v>
      </c>
      <c r="G28" s="108"/>
    </row>
    <row r="29" spans="1:7" ht="15.75">
      <c r="A29" s="1"/>
      <c r="B29" s="77" t="s">
        <v>194</v>
      </c>
      <c r="C29" s="109"/>
      <c r="D29" s="7">
        <v>1614</v>
      </c>
      <c r="E29" s="7">
        <v>1614</v>
      </c>
      <c r="F29" s="7">
        <v>0</v>
      </c>
      <c r="G29" s="108"/>
    </row>
    <row r="30" spans="1:7" ht="15.75">
      <c r="A30" s="1"/>
      <c r="B30" s="77" t="s">
        <v>195</v>
      </c>
      <c r="C30" s="109"/>
      <c r="D30" s="7">
        <v>33648</v>
      </c>
      <c r="E30" s="7">
        <v>33648</v>
      </c>
      <c r="F30" s="7">
        <v>0</v>
      </c>
      <c r="G30" s="108"/>
    </row>
    <row r="31" spans="1:7" ht="15.75">
      <c r="A31" s="1"/>
      <c r="B31" s="77" t="s">
        <v>205</v>
      </c>
      <c r="C31" s="109"/>
      <c r="D31" s="7">
        <v>301</v>
      </c>
      <c r="E31" s="7">
        <v>301</v>
      </c>
      <c r="F31" s="52"/>
      <c r="G31" s="108"/>
    </row>
    <row r="32" spans="1:7" ht="15.75">
      <c r="A32" s="1" t="s">
        <v>476</v>
      </c>
      <c r="B32" s="77" t="s">
        <v>196</v>
      </c>
      <c r="C32" s="109"/>
      <c r="D32" s="7">
        <v>204</v>
      </c>
      <c r="E32" s="7">
        <v>478</v>
      </c>
      <c r="F32" s="52"/>
      <c r="G32" s="108"/>
    </row>
    <row r="33" spans="1:7" ht="15.75">
      <c r="A33" s="1" t="s">
        <v>475</v>
      </c>
      <c r="B33" s="77" t="s">
        <v>597</v>
      </c>
      <c r="C33" s="109"/>
      <c r="D33" s="7">
        <v>200</v>
      </c>
      <c r="E33" s="7">
        <v>180</v>
      </c>
      <c r="F33" s="52"/>
      <c r="G33" s="108"/>
    </row>
    <row r="34" spans="1:7" ht="15.75">
      <c r="A34" s="1"/>
      <c r="B34" s="77" t="s">
        <v>197</v>
      </c>
      <c r="C34" s="109"/>
      <c r="D34" s="7">
        <v>778</v>
      </c>
      <c r="E34" s="7">
        <v>778</v>
      </c>
      <c r="F34" s="52"/>
      <c r="G34" s="108"/>
    </row>
    <row r="35" spans="1:7" ht="15.75">
      <c r="A35" s="1"/>
      <c r="B35" s="77" t="s">
        <v>201</v>
      </c>
      <c r="C35" s="109"/>
      <c r="D35" s="7">
        <v>530</v>
      </c>
      <c r="E35" s="7">
        <v>588</v>
      </c>
      <c r="F35" s="52"/>
      <c r="G35" s="108"/>
    </row>
    <row r="36" spans="1:7" ht="15.75">
      <c r="A36" s="1"/>
      <c r="B36" s="77" t="s">
        <v>200</v>
      </c>
      <c r="C36" s="109"/>
      <c r="D36" s="7">
        <v>310</v>
      </c>
      <c r="E36" s="7">
        <v>310</v>
      </c>
      <c r="F36" s="52"/>
      <c r="G36" s="108"/>
    </row>
    <row r="37" spans="1:7" ht="15.75">
      <c r="A37" s="1" t="s">
        <v>471</v>
      </c>
      <c r="B37" s="77" t="s">
        <v>595</v>
      </c>
      <c r="C37" s="109" t="s">
        <v>596</v>
      </c>
      <c r="D37" s="7">
        <v>361</v>
      </c>
      <c r="E37" s="7">
        <v>361</v>
      </c>
      <c r="F37" s="7"/>
      <c r="G37" s="108"/>
    </row>
    <row r="38" spans="2:6" s="80" customFormat="1" ht="15.75">
      <c r="B38" s="80" t="s">
        <v>204</v>
      </c>
      <c r="D38" s="80">
        <f>SUM(D28:D37)</f>
        <v>45171</v>
      </c>
      <c r="E38" s="80">
        <f>SUM(E28:E37)</f>
        <v>47894</v>
      </c>
      <c r="F38" s="80">
        <f>SUM(F28:F37)</f>
        <v>0</v>
      </c>
    </row>
    <row r="39" spans="1:7" ht="15.75">
      <c r="A39" s="1"/>
      <c r="B39" s="77" t="s">
        <v>202</v>
      </c>
      <c r="C39" s="109"/>
      <c r="D39" s="7"/>
      <c r="E39" s="52"/>
      <c r="F39" s="7"/>
      <c r="G39" s="108"/>
    </row>
    <row r="40" spans="1:7" ht="15.75">
      <c r="A40" s="1"/>
      <c r="B40" s="77" t="s">
        <v>203</v>
      </c>
      <c r="C40" s="109"/>
      <c r="D40" s="7">
        <v>20800</v>
      </c>
      <c r="E40" s="7">
        <v>32000</v>
      </c>
      <c r="F40" s="7"/>
      <c r="G40" s="108"/>
    </row>
    <row r="41" spans="2:6" s="80" customFormat="1" ht="15.75">
      <c r="B41" s="80" t="s">
        <v>239</v>
      </c>
      <c r="D41" s="79">
        <f>SUM(D40)</f>
        <v>20800</v>
      </c>
      <c r="E41" s="79">
        <f>SUM(E40)</f>
        <v>32000</v>
      </c>
      <c r="F41" s="79">
        <f>SUM(F40)</f>
        <v>0</v>
      </c>
    </row>
    <row r="42" spans="1:7" ht="15.75">
      <c r="A42" s="1" t="s">
        <v>598</v>
      </c>
      <c r="B42" s="70" t="s">
        <v>599</v>
      </c>
      <c r="C42" s="171">
        <f>C11+C26+C38+C41</f>
        <v>554079</v>
      </c>
      <c r="D42" s="171">
        <f>D11+D26+D38+D41</f>
        <v>508376</v>
      </c>
      <c r="E42" s="171">
        <f>E11+E26+E38+E41</f>
        <v>637509</v>
      </c>
      <c r="F42" s="171">
        <f>F11+F26+F38+F41</f>
        <v>658167</v>
      </c>
      <c r="G42" s="108"/>
    </row>
    <row r="43" spans="2:7" ht="15.75">
      <c r="B43" s="82"/>
      <c r="C43" s="110"/>
      <c r="D43" s="110"/>
      <c r="E43" s="110"/>
      <c r="F43" s="42"/>
      <c r="G43" s="108"/>
    </row>
    <row r="44" spans="1:6" s="84" customFormat="1" ht="12.75">
      <c r="A44" s="25" t="s">
        <v>478</v>
      </c>
      <c r="B44" s="141" t="s">
        <v>240</v>
      </c>
      <c r="C44" s="134"/>
      <c r="D44" s="134"/>
      <c r="E44" s="134"/>
      <c r="F44" s="135"/>
    </row>
    <row r="45" spans="1:7" s="84" customFormat="1" ht="12.75">
      <c r="A45" s="136" t="s">
        <v>479</v>
      </c>
      <c r="B45" s="137" t="s">
        <v>241</v>
      </c>
      <c r="C45" s="138">
        <f>SUM(C46:C46)</f>
        <v>2000</v>
      </c>
      <c r="D45" s="138">
        <f>SUM(D46:D46)</f>
        <v>1987</v>
      </c>
      <c r="E45" s="138">
        <f>SUM(E46:E46)</f>
        <v>1987</v>
      </c>
      <c r="F45" s="142">
        <v>0</v>
      </c>
      <c r="G45" s="108"/>
    </row>
    <row r="46" spans="1:6" s="84" customFormat="1" ht="12.75">
      <c r="A46" s="136" t="s">
        <v>480</v>
      </c>
      <c r="B46" s="21" t="s">
        <v>242</v>
      </c>
      <c r="C46" s="29">
        <v>2000</v>
      </c>
      <c r="D46" s="29">
        <v>1987</v>
      </c>
      <c r="E46" s="29">
        <v>1987</v>
      </c>
      <c r="F46" s="142">
        <v>0</v>
      </c>
    </row>
    <row r="47" spans="1:6" s="108" customFormat="1" ht="12.75">
      <c r="A47" s="136" t="s">
        <v>1</v>
      </c>
      <c r="B47" s="137" t="s">
        <v>243</v>
      </c>
      <c r="C47" s="138">
        <f>SUM(C48:C58)</f>
        <v>94058</v>
      </c>
      <c r="D47" s="138">
        <f>SUM(D48:D58)</f>
        <v>24878</v>
      </c>
      <c r="E47" s="138">
        <f>SUM(E48:E58)</f>
        <v>29663</v>
      </c>
      <c r="F47" s="138">
        <f>SUM(F48:F58)</f>
        <v>12815</v>
      </c>
    </row>
    <row r="48" spans="1:6" s="84" customFormat="1" ht="12.75">
      <c r="A48" s="136" t="s">
        <v>481</v>
      </c>
      <c r="B48" s="21" t="s">
        <v>244</v>
      </c>
      <c r="C48" s="29">
        <v>1605</v>
      </c>
      <c r="D48" s="29"/>
      <c r="E48" s="142"/>
      <c r="F48" s="142">
        <v>0</v>
      </c>
    </row>
    <row r="49" spans="1:6" s="84" customFormat="1" ht="12.75">
      <c r="A49" s="136" t="s">
        <v>600</v>
      </c>
      <c r="B49" s="21" t="s">
        <v>245</v>
      </c>
      <c r="C49" s="29">
        <v>9636</v>
      </c>
      <c r="D49" s="29"/>
      <c r="E49" s="142"/>
      <c r="F49" s="142">
        <v>10104</v>
      </c>
    </row>
    <row r="50" spans="1:6" s="84" customFormat="1" ht="12.75">
      <c r="A50" s="136" t="s">
        <v>482</v>
      </c>
      <c r="B50" s="140" t="s">
        <v>304</v>
      </c>
      <c r="C50" s="142">
        <v>36529</v>
      </c>
      <c r="D50" s="142"/>
      <c r="E50" s="142"/>
      <c r="F50" s="142">
        <v>0</v>
      </c>
    </row>
    <row r="51" spans="1:6" s="84" customFormat="1" ht="12.75">
      <c r="A51" s="136" t="s">
        <v>601</v>
      </c>
      <c r="B51" s="21" t="s">
        <v>305</v>
      </c>
      <c r="C51" s="29"/>
      <c r="D51" s="29">
        <v>3125</v>
      </c>
      <c r="E51" s="29">
        <v>4000</v>
      </c>
      <c r="F51" s="142"/>
    </row>
    <row r="52" spans="1:6" s="84" customFormat="1" ht="12.75">
      <c r="A52" s="136" t="s">
        <v>602</v>
      </c>
      <c r="B52" s="14" t="s">
        <v>334</v>
      </c>
      <c r="C52" s="29">
        <v>6220</v>
      </c>
      <c r="D52" s="29">
        <v>6018</v>
      </c>
      <c r="E52" s="29">
        <v>6018</v>
      </c>
      <c r="F52" s="142">
        <v>0</v>
      </c>
    </row>
    <row r="53" spans="1:6" s="84" customFormat="1" ht="12.75">
      <c r="A53" s="136" t="s">
        <v>603</v>
      </c>
      <c r="B53" s="14" t="s">
        <v>306</v>
      </c>
      <c r="C53" s="29">
        <v>39774</v>
      </c>
      <c r="D53" s="29">
        <v>15077</v>
      </c>
      <c r="E53" s="29">
        <v>15077</v>
      </c>
      <c r="F53" s="142">
        <v>0</v>
      </c>
    </row>
    <row r="54" spans="1:7" s="84" customFormat="1" ht="12.75">
      <c r="A54" s="136" t="s">
        <v>604</v>
      </c>
      <c r="B54" s="21" t="s">
        <v>33</v>
      </c>
      <c r="C54" s="29"/>
      <c r="D54" s="29">
        <v>406</v>
      </c>
      <c r="E54" s="29">
        <v>835</v>
      </c>
      <c r="F54" s="142">
        <v>800</v>
      </c>
      <c r="G54" s="108"/>
    </row>
    <row r="55" spans="1:10" s="84" customFormat="1" ht="12.75">
      <c r="A55" s="136" t="s">
        <v>605</v>
      </c>
      <c r="B55" s="21" t="s">
        <v>307</v>
      </c>
      <c r="C55" s="29"/>
      <c r="D55" s="29"/>
      <c r="E55" s="29">
        <v>2983</v>
      </c>
      <c r="F55" s="142">
        <v>1617</v>
      </c>
      <c r="G55" s="108"/>
      <c r="J55" s="195"/>
    </row>
    <row r="56" spans="1:6" s="84" customFormat="1" ht="12.75">
      <c r="A56" s="136" t="s">
        <v>606</v>
      </c>
      <c r="B56" s="21" t="s">
        <v>308</v>
      </c>
      <c r="C56" s="29"/>
      <c r="D56" s="29"/>
      <c r="E56" s="29">
        <v>456</v>
      </c>
      <c r="F56" s="142">
        <v>0</v>
      </c>
    </row>
    <row r="57" spans="1:8" s="84" customFormat="1" ht="12.75">
      <c r="A57" s="136" t="s">
        <v>607</v>
      </c>
      <c r="B57" s="14" t="s">
        <v>309</v>
      </c>
      <c r="C57" s="29">
        <v>294</v>
      </c>
      <c r="D57" s="29">
        <v>249</v>
      </c>
      <c r="E57" s="29">
        <v>294</v>
      </c>
      <c r="F57" s="142">
        <v>294</v>
      </c>
      <c r="H57" s="195"/>
    </row>
    <row r="58" spans="1:6" s="84" customFormat="1" ht="12.75">
      <c r="A58" s="136"/>
      <c r="B58" s="14" t="s">
        <v>335</v>
      </c>
      <c r="C58" s="29"/>
      <c r="D58" s="29">
        <v>3</v>
      </c>
      <c r="E58" s="29"/>
      <c r="F58" s="142">
        <v>0</v>
      </c>
    </row>
    <row r="59" spans="1:6" s="84" customFormat="1" ht="12.75">
      <c r="A59" s="136" t="s">
        <v>608</v>
      </c>
      <c r="B59" s="137" t="s">
        <v>310</v>
      </c>
      <c r="C59" s="143">
        <f>SUM(C60:C63)</f>
        <v>5254</v>
      </c>
      <c r="D59" s="143">
        <f>SUM(D60:D63)</f>
        <v>3698</v>
      </c>
      <c r="E59" s="143">
        <f>SUM(E60:E63)</f>
        <v>5386</v>
      </c>
      <c r="F59" s="143">
        <f>SUM(F60:F63)</f>
        <v>5452</v>
      </c>
    </row>
    <row r="60" spans="1:7" s="84" customFormat="1" ht="12.75">
      <c r="A60" s="136" t="s">
        <v>609</v>
      </c>
      <c r="B60" s="21" t="s">
        <v>311</v>
      </c>
      <c r="C60" s="29">
        <v>4228</v>
      </c>
      <c r="D60" s="29">
        <v>2733</v>
      </c>
      <c r="E60" s="29">
        <v>4228</v>
      </c>
      <c r="F60" s="142">
        <v>4270</v>
      </c>
      <c r="G60" s="153"/>
    </row>
    <row r="61" spans="1:7" s="84" customFormat="1" ht="12.75">
      <c r="A61" s="136" t="s">
        <v>611</v>
      </c>
      <c r="B61" s="144" t="s">
        <v>312</v>
      </c>
      <c r="C61" s="29">
        <v>285</v>
      </c>
      <c r="D61" s="29">
        <v>214</v>
      </c>
      <c r="E61" s="29">
        <v>285</v>
      </c>
      <c r="F61" s="142">
        <v>285</v>
      </c>
      <c r="G61" s="153"/>
    </row>
    <row r="62" spans="1:7" s="84" customFormat="1" ht="12.75">
      <c r="A62" s="136" t="s">
        <v>613</v>
      </c>
      <c r="B62" s="14" t="s">
        <v>313</v>
      </c>
      <c r="C62" s="29">
        <v>210</v>
      </c>
      <c r="D62" s="29">
        <v>88</v>
      </c>
      <c r="E62" s="29">
        <v>210</v>
      </c>
      <c r="F62" s="142">
        <v>345</v>
      </c>
      <c r="G62" s="153"/>
    </row>
    <row r="63" spans="1:7" s="84" customFormat="1" ht="12.75">
      <c r="A63" s="136" t="s">
        <v>615</v>
      </c>
      <c r="B63" s="14" t="s">
        <v>314</v>
      </c>
      <c r="C63" s="29">
        <v>531</v>
      </c>
      <c r="D63" s="29">
        <v>663</v>
      </c>
      <c r="E63" s="29">
        <v>663</v>
      </c>
      <c r="F63" s="142">
        <v>552</v>
      </c>
      <c r="G63" s="153"/>
    </row>
    <row r="64" spans="1:11" s="84" customFormat="1" ht="12.75">
      <c r="A64" s="136" t="s">
        <v>616</v>
      </c>
      <c r="B64" s="137" t="s">
        <v>315</v>
      </c>
      <c r="C64" s="145">
        <f>SUM(C66:C74)</f>
        <v>36924</v>
      </c>
      <c r="D64" s="145">
        <f>SUM(D66:D74)</f>
        <v>23253</v>
      </c>
      <c r="E64" s="145">
        <f>SUM(E66:E74)</f>
        <v>36924</v>
      </c>
      <c r="F64" s="145">
        <f>SUM(F66:F74)</f>
        <v>44410</v>
      </c>
      <c r="G64" s="108"/>
      <c r="H64" s="108"/>
      <c r="K64" s="108"/>
    </row>
    <row r="65" spans="1:7" s="84" customFormat="1" ht="12.75">
      <c r="A65" s="136" t="s">
        <v>617</v>
      </c>
      <c r="B65" s="21" t="s">
        <v>610</v>
      </c>
      <c r="C65" s="108"/>
      <c r="D65" s="146"/>
      <c r="E65" s="130"/>
      <c r="F65" s="142"/>
      <c r="G65" s="153"/>
    </row>
    <row r="66" spans="1:7" s="84" customFormat="1" ht="12.75">
      <c r="A66" s="136" t="s">
        <v>619</v>
      </c>
      <c r="B66" s="21" t="s">
        <v>612</v>
      </c>
      <c r="C66" s="146">
        <v>6409</v>
      </c>
      <c r="D66" s="146">
        <v>4326</v>
      </c>
      <c r="E66" s="29">
        <v>6409</v>
      </c>
      <c r="F66" s="142">
        <v>7210</v>
      </c>
      <c r="G66" s="153"/>
    </row>
    <row r="67" spans="1:7" s="84" customFormat="1" ht="12.75">
      <c r="A67" s="136" t="s">
        <v>621</v>
      </c>
      <c r="B67" s="21" t="s">
        <v>614</v>
      </c>
      <c r="C67" s="146">
        <v>15597</v>
      </c>
      <c r="D67" s="146">
        <v>10630</v>
      </c>
      <c r="E67" s="29">
        <v>15597</v>
      </c>
      <c r="F67" s="142">
        <v>16980</v>
      </c>
      <c r="G67" s="153"/>
    </row>
    <row r="68" spans="1:7" s="84" customFormat="1" ht="12.75">
      <c r="A68" s="136" t="s">
        <v>623</v>
      </c>
      <c r="B68" s="21" t="s">
        <v>316</v>
      </c>
      <c r="C68" s="146">
        <v>6744</v>
      </c>
      <c r="D68" s="146">
        <v>3635</v>
      </c>
      <c r="E68" s="29">
        <v>6744</v>
      </c>
      <c r="F68" s="142">
        <v>10906</v>
      </c>
      <c r="G68" s="153"/>
    </row>
    <row r="69" spans="1:8" s="84" customFormat="1" ht="6.75" customHeight="1">
      <c r="A69" s="136"/>
      <c r="B69" s="21"/>
      <c r="C69" s="146"/>
      <c r="D69" s="146"/>
      <c r="E69" s="29"/>
      <c r="F69" s="142"/>
      <c r="G69" s="108"/>
      <c r="H69" s="108"/>
    </row>
    <row r="70" spans="1:8" s="84" customFormat="1" ht="12.75">
      <c r="A70" s="136" t="s">
        <v>624</v>
      </c>
      <c r="B70" s="21" t="s">
        <v>618</v>
      </c>
      <c r="C70" s="147"/>
      <c r="D70" s="146"/>
      <c r="E70" s="29"/>
      <c r="F70" s="142"/>
      <c r="G70" s="108"/>
      <c r="H70" s="108"/>
    </row>
    <row r="71" spans="1:6" s="84" customFormat="1" ht="12.75">
      <c r="A71" s="136" t="s">
        <v>626</v>
      </c>
      <c r="B71" s="21" t="s">
        <v>620</v>
      </c>
      <c r="C71" s="146">
        <v>2998</v>
      </c>
      <c r="D71" s="146">
        <v>1574</v>
      </c>
      <c r="E71" s="29">
        <v>2998</v>
      </c>
      <c r="F71" s="142">
        <v>3566</v>
      </c>
    </row>
    <row r="72" spans="1:6" s="84" customFormat="1" ht="12.75">
      <c r="A72" s="136" t="s">
        <v>628</v>
      </c>
      <c r="B72" s="21" t="s">
        <v>622</v>
      </c>
      <c r="C72" s="146">
        <v>1200</v>
      </c>
      <c r="D72" s="146">
        <v>600</v>
      </c>
      <c r="E72" s="29">
        <v>1200</v>
      </c>
      <c r="F72" s="142">
        <v>1600</v>
      </c>
    </row>
    <row r="73" spans="1:6" s="84" customFormat="1" ht="12.75">
      <c r="A73" s="136" t="s">
        <v>629</v>
      </c>
      <c r="B73" s="21" t="s">
        <v>625</v>
      </c>
      <c r="C73" s="146">
        <v>976</v>
      </c>
      <c r="D73" s="146">
        <v>488</v>
      </c>
      <c r="E73" s="29">
        <v>976</v>
      </c>
      <c r="F73" s="142">
        <v>1148</v>
      </c>
    </row>
    <row r="74" spans="1:6" s="84" customFormat="1" ht="12.75">
      <c r="A74" s="136" t="s">
        <v>630</v>
      </c>
      <c r="B74" s="21" t="s">
        <v>627</v>
      </c>
      <c r="C74" s="146">
        <v>3000</v>
      </c>
      <c r="D74" s="146">
        <v>2000</v>
      </c>
      <c r="E74" s="29">
        <v>3000</v>
      </c>
      <c r="F74" s="142">
        <v>3000</v>
      </c>
    </row>
    <row r="75" spans="1:6" s="84" customFormat="1" ht="12.75">
      <c r="A75" s="25" t="s">
        <v>632</v>
      </c>
      <c r="B75" s="26" t="s">
        <v>631</v>
      </c>
      <c r="C75" s="28">
        <f>C45+C47+C59+C64</f>
        <v>138236</v>
      </c>
      <c r="D75" s="28">
        <f>D45+D47+D59+D64</f>
        <v>53816</v>
      </c>
      <c r="E75" s="28">
        <f>E45+E47+E59+E64</f>
        <v>73960</v>
      </c>
      <c r="F75" s="28">
        <f>F45+F47+F59+F64</f>
        <v>62677</v>
      </c>
    </row>
    <row r="76" spans="1:6" s="84" customFormat="1" ht="13.5" customHeight="1">
      <c r="A76" s="25"/>
      <c r="B76" s="148"/>
      <c r="C76" s="149"/>
      <c r="D76" s="149"/>
      <c r="E76" s="149"/>
      <c r="F76" s="135"/>
    </row>
    <row r="77" spans="1:6" s="84" customFormat="1" ht="12.75">
      <c r="A77" s="25" t="s">
        <v>633</v>
      </c>
      <c r="B77" s="24" t="s">
        <v>317</v>
      </c>
      <c r="C77" s="149"/>
      <c r="D77" s="149">
        <v>74379</v>
      </c>
      <c r="E77" s="149">
        <v>74379</v>
      </c>
      <c r="F77" s="135"/>
    </row>
    <row r="78" spans="1:6" s="84" customFormat="1" ht="15" customHeight="1">
      <c r="A78" s="25"/>
      <c r="B78" s="148"/>
      <c r="C78" s="149"/>
      <c r="D78" s="150"/>
      <c r="E78" s="150"/>
      <c r="F78" s="135"/>
    </row>
    <row r="79" spans="1:6" s="84" customFormat="1" ht="12.75">
      <c r="A79" s="25" t="s">
        <v>634</v>
      </c>
      <c r="B79" s="26" t="s">
        <v>740</v>
      </c>
      <c r="C79" s="28">
        <f>C42+C75</f>
        <v>692315</v>
      </c>
      <c r="D79" s="28">
        <f>D42+D75+D77</f>
        <v>636571</v>
      </c>
      <c r="E79" s="28">
        <f>E42+E75+E77</f>
        <v>785848</v>
      </c>
      <c r="F79" s="28">
        <f>F42+F75+F77</f>
        <v>720844</v>
      </c>
    </row>
    <row r="80" spans="1:6" s="84" customFormat="1" ht="15" customHeight="1">
      <c r="A80" s="136"/>
      <c r="B80" s="26"/>
      <c r="C80" s="65"/>
      <c r="D80" s="65"/>
      <c r="E80" s="65"/>
      <c r="F80" s="135"/>
    </row>
    <row r="81" spans="1:6" s="84" customFormat="1" ht="12.75">
      <c r="A81" s="136"/>
      <c r="B81" s="151" t="s">
        <v>318</v>
      </c>
      <c r="C81" s="65"/>
      <c r="D81" s="65"/>
      <c r="E81" s="65"/>
      <c r="F81" s="135"/>
    </row>
    <row r="82" spans="1:6" s="84" customFormat="1" ht="12.75">
      <c r="A82" s="25" t="s">
        <v>635</v>
      </c>
      <c r="B82" s="26" t="s">
        <v>636</v>
      </c>
      <c r="C82" s="65"/>
      <c r="D82" s="65"/>
      <c r="E82" s="28"/>
      <c r="F82" s="135"/>
    </row>
    <row r="83" spans="1:6" s="84" customFormat="1" ht="12.75">
      <c r="A83" s="136" t="s">
        <v>637</v>
      </c>
      <c r="B83" s="14" t="s">
        <v>639</v>
      </c>
      <c r="C83" s="29">
        <v>7219</v>
      </c>
      <c r="D83" s="29">
        <v>5943</v>
      </c>
      <c r="E83" s="29">
        <v>7219</v>
      </c>
      <c r="F83" s="142">
        <v>7300</v>
      </c>
    </row>
    <row r="84" spans="1:6" s="84" customFormat="1" ht="12.75">
      <c r="A84" s="136" t="s">
        <v>638</v>
      </c>
      <c r="B84" s="14" t="s">
        <v>641</v>
      </c>
      <c r="C84" s="29">
        <v>370</v>
      </c>
      <c r="D84" s="29">
        <v>306</v>
      </c>
      <c r="E84" s="29">
        <v>370</v>
      </c>
      <c r="F84" s="142">
        <v>370</v>
      </c>
    </row>
    <row r="85" spans="1:6" s="84" customFormat="1" ht="12.75">
      <c r="A85" s="25" t="s">
        <v>640</v>
      </c>
      <c r="B85" s="26" t="s">
        <v>741</v>
      </c>
      <c r="C85" s="28">
        <f>SUM(C83:C84)</f>
        <v>7589</v>
      </c>
      <c r="D85" s="28">
        <f>SUM(D83:D84)</f>
        <v>6249</v>
      </c>
      <c r="E85" s="28">
        <f>SUM(E83:E84)</f>
        <v>7589</v>
      </c>
      <c r="F85" s="28">
        <f>SUM(F83:F84)</f>
        <v>7670</v>
      </c>
    </row>
    <row r="86" spans="1:6" s="84" customFormat="1" ht="7.5" customHeight="1">
      <c r="A86" s="136"/>
      <c r="B86" s="26"/>
      <c r="C86" s="29"/>
      <c r="D86" s="130"/>
      <c r="E86" s="29"/>
      <c r="F86" s="135"/>
    </row>
    <row r="87" spans="1:6" s="84" customFormat="1" ht="12.75">
      <c r="A87" s="136"/>
      <c r="B87" s="151" t="s">
        <v>459</v>
      </c>
      <c r="C87" s="65"/>
      <c r="D87" s="65"/>
      <c r="E87" s="28"/>
      <c r="F87" s="135"/>
    </row>
    <row r="88" spans="1:6" s="84" customFormat="1" ht="12.75">
      <c r="A88" s="25" t="s">
        <v>642</v>
      </c>
      <c r="B88" s="26" t="s">
        <v>644</v>
      </c>
      <c r="C88" s="65"/>
      <c r="D88" s="65"/>
      <c r="E88" s="28"/>
      <c r="F88" s="135"/>
    </row>
    <row r="89" spans="1:6" s="84" customFormat="1" ht="12.75">
      <c r="A89" s="136"/>
      <c r="B89" s="14" t="s">
        <v>319</v>
      </c>
      <c r="C89" s="130"/>
      <c r="D89" s="29">
        <v>200</v>
      </c>
      <c r="E89" s="29">
        <v>200</v>
      </c>
      <c r="F89" s="142"/>
    </row>
    <row r="90" spans="1:6" s="84" customFormat="1" ht="12.75">
      <c r="A90" s="25" t="s">
        <v>643</v>
      </c>
      <c r="B90" s="26" t="s">
        <v>742</v>
      </c>
      <c r="C90" s="28">
        <v>200</v>
      </c>
      <c r="D90" s="28">
        <v>200</v>
      </c>
      <c r="E90" s="28">
        <v>200</v>
      </c>
      <c r="F90" s="135"/>
    </row>
    <row r="91" spans="1:6" s="84" customFormat="1" ht="12.75">
      <c r="A91" s="25" t="s">
        <v>645</v>
      </c>
      <c r="B91" s="26" t="s">
        <v>648</v>
      </c>
      <c r="C91" s="130"/>
      <c r="D91" s="29"/>
      <c r="E91" s="29"/>
      <c r="F91" s="135"/>
    </row>
    <row r="92" spans="1:6" s="84" customFormat="1" ht="12.75">
      <c r="A92" s="25" t="s">
        <v>646</v>
      </c>
      <c r="B92" s="26" t="s">
        <v>743</v>
      </c>
      <c r="C92" s="152">
        <f>C91</f>
        <v>0</v>
      </c>
      <c r="D92" s="28">
        <f>D91</f>
        <v>0</v>
      </c>
      <c r="E92" s="28">
        <v>0</v>
      </c>
      <c r="F92" s="135"/>
    </row>
    <row r="93" spans="1:6" s="84" customFormat="1" ht="12.75">
      <c r="A93" s="25" t="s">
        <v>647</v>
      </c>
      <c r="B93" s="26" t="s">
        <v>653</v>
      </c>
      <c r="C93" s="152">
        <f>C90+C92</f>
        <v>200</v>
      </c>
      <c r="D93" s="28">
        <f>D90+D92</f>
        <v>200</v>
      </c>
      <c r="E93" s="28">
        <f>E90+E92</f>
        <v>200</v>
      </c>
      <c r="F93" s="135"/>
    </row>
    <row r="94" spans="1:6" s="84" customFormat="1" ht="8.25" customHeight="1">
      <c r="A94" s="136"/>
      <c r="B94" s="131"/>
      <c r="C94" s="130"/>
      <c r="D94" s="29"/>
      <c r="E94" s="29"/>
      <c r="F94" s="135"/>
    </row>
    <row r="95" spans="1:6" s="84" customFormat="1" ht="12.75">
      <c r="A95" s="136"/>
      <c r="B95" s="151" t="s">
        <v>18</v>
      </c>
      <c r="C95" s="65"/>
      <c r="D95" s="28"/>
      <c r="E95" s="28"/>
      <c r="F95" s="135"/>
    </row>
    <row r="96" spans="1:6" s="84" customFormat="1" ht="12.75">
      <c r="A96" s="25" t="s">
        <v>649</v>
      </c>
      <c r="B96" s="26" t="s">
        <v>636</v>
      </c>
      <c r="C96" s="65"/>
      <c r="D96" s="28"/>
      <c r="E96" s="28"/>
      <c r="F96" s="135"/>
    </row>
    <row r="97" spans="1:6" s="84" customFormat="1" ht="12.75">
      <c r="A97" s="136"/>
      <c r="B97" s="14" t="s">
        <v>320</v>
      </c>
      <c r="C97" s="130"/>
      <c r="D97" s="29">
        <v>597</v>
      </c>
      <c r="E97" s="29">
        <v>597</v>
      </c>
      <c r="F97" s="142"/>
    </row>
    <row r="98" spans="1:6" s="84" customFormat="1" ht="12.75">
      <c r="A98" s="136" t="s">
        <v>650</v>
      </c>
      <c r="B98" s="14" t="s">
        <v>321</v>
      </c>
      <c r="C98" s="65"/>
      <c r="D98" s="29"/>
      <c r="E98" s="28"/>
      <c r="F98" s="135"/>
    </row>
    <row r="99" spans="1:6" s="84" customFormat="1" ht="12.75">
      <c r="A99" s="25" t="s">
        <v>651</v>
      </c>
      <c r="B99" s="26" t="s">
        <v>648</v>
      </c>
      <c r="C99" s="28"/>
      <c r="D99" s="28"/>
      <c r="E99" s="28"/>
      <c r="F99" s="135"/>
    </row>
    <row r="100" spans="1:6" s="84" customFormat="1" ht="12.75">
      <c r="A100" s="136" t="s">
        <v>652</v>
      </c>
      <c r="B100" s="14" t="s">
        <v>321</v>
      </c>
      <c r="C100" s="29"/>
      <c r="D100" s="29">
        <v>125</v>
      </c>
      <c r="E100" s="29">
        <v>125</v>
      </c>
      <c r="F100" s="135"/>
    </row>
    <row r="101" spans="1:6" s="84" customFormat="1" ht="12.75">
      <c r="A101" s="25" t="s">
        <v>654</v>
      </c>
      <c r="B101" s="26" t="s">
        <v>322</v>
      </c>
      <c r="C101" s="28">
        <f>C98+C100</f>
        <v>0</v>
      </c>
      <c r="D101" s="28">
        <f>D98+D100</f>
        <v>125</v>
      </c>
      <c r="E101" s="28">
        <f>SUM(E97:E100)</f>
        <v>722</v>
      </c>
      <c r="F101" s="135"/>
    </row>
    <row r="102" spans="1:6" s="84" customFormat="1" ht="7.5" customHeight="1">
      <c r="A102" s="136"/>
      <c r="B102" s="112"/>
      <c r="C102" s="29"/>
      <c r="D102" s="29"/>
      <c r="E102" s="29"/>
      <c r="F102" s="135"/>
    </row>
    <row r="103" spans="1:6" s="84" customFormat="1" ht="12.75">
      <c r="A103" s="136"/>
      <c r="B103" s="151" t="s">
        <v>323</v>
      </c>
      <c r="C103" s="28"/>
      <c r="D103" s="29"/>
      <c r="E103" s="29"/>
      <c r="F103" s="135"/>
    </row>
    <row r="104" spans="1:6" s="84" customFormat="1" ht="12.75">
      <c r="A104" s="25" t="s">
        <v>655</v>
      </c>
      <c r="B104" s="26" t="s">
        <v>636</v>
      </c>
      <c r="C104" s="29"/>
      <c r="D104" s="29"/>
      <c r="E104" s="29"/>
      <c r="F104" s="135"/>
    </row>
    <row r="105" spans="1:6" s="85" customFormat="1" ht="12.75">
      <c r="A105" s="25"/>
      <c r="B105" s="26" t="s">
        <v>324</v>
      </c>
      <c r="C105" s="28"/>
      <c r="D105" s="28"/>
      <c r="E105" s="28"/>
      <c r="F105" s="135"/>
    </row>
    <row r="106" spans="1:6" s="84" customFormat="1" ht="12.75">
      <c r="A106" s="136"/>
      <c r="B106" s="14" t="s">
        <v>325</v>
      </c>
      <c r="C106" s="29"/>
      <c r="D106" s="29">
        <v>100</v>
      </c>
      <c r="E106" s="29">
        <v>100</v>
      </c>
      <c r="F106" s="142"/>
    </row>
    <row r="107" spans="1:6" s="84" customFormat="1" ht="12.75">
      <c r="A107" s="25" t="s">
        <v>656</v>
      </c>
      <c r="B107" s="26" t="s">
        <v>326</v>
      </c>
      <c r="C107" s="28">
        <v>100</v>
      </c>
      <c r="D107" s="28">
        <v>100</v>
      </c>
      <c r="E107" s="28">
        <v>100</v>
      </c>
      <c r="F107" s="135"/>
    </row>
    <row r="108" spans="1:6" s="84" customFormat="1" ht="7.5" customHeight="1">
      <c r="A108" s="136"/>
      <c r="B108" s="26"/>
      <c r="C108" s="65"/>
      <c r="D108" s="28"/>
      <c r="E108" s="130"/>
      <c r="F108" s="135"/>
    </row>
    <row r="109" spans="1:6" s="84" customFormat="1" ht="12.75">
      <c r="A109" s="136"/>
      <c r="B109" s="151" t="s">
        <v>657</v>
      </c>
      <c r="C109" s="65"/>
      <c r="D109" s="28"/>
      <c r="E109" s="130"/>
      <c r="F109" s="135"/>
    </row>
    <row r="110" spans="1:6" s="84" customFormat="1" ht="12.75">
      <c r="A110" s="25" t="s">
        <v>658</v>
      </c>
      <c r="B110" s="26" t="s">
        <v>636</v>
      </c>
      <c r="C110" s="130"/>
      <c r="D110" s="29"/>
      <c r="E110" s="29"/>
      <c r="F110" s="135"/>
    </row>
    <row r="111" spans="1:6" s="84" customFormat="1" ht="12.75">
      <c r="A111" s="136" t="s">
        <v>659</v>
      </c>
      <c r="B111" s="14" t="s">
        <v>327</v>
      </c>
      <c r="C111" s="29"/>
      <c r="D111" s="29">
        <v>346</v>
      </c>
      <c r="E111" s="29">
        <v>346</v>
      </c>
      <c r="F111" s="135"/>
    </row>
    <row r="112" spans="1:6" s="84" customFormat="1" ht="12.75">
      <c r="A112" s="136" t="s">
        <v>660</v>
      </c>
      <c r="B112" s="14" t="s">
        <v>661</v>
      </c>
      <c r="C112" s="29">
        <v>7657</v>
      </c>
      <c r="D112" s="29">
        <v>6035</v>
      </c>
      <c r="E112" s="29">
        <v>7657</v>
      </c>
      <c r="F112" s="142">
        <v>7244</v>
      </c>
    </row>
    <row r="113" spans="1:6" s="84" customFormat="1" ht="12.75">
      <c r="A113" s="25" t="s">
        <v>662</v>
      </c>
      <c r="B113" s="26" t="s">
        <v>663</v>
      </c>
      <c r="C113" s="28">
        <f>SUM(C111:C112)</f>
        <v>7657</v>
      </c>
      <c r="D113" s="28">
        <f>SUM(D111:D112)</f>
        <v>6381</v>
      </c>
      <c r="E113" s="28">
        <f>SUM(E111:E112)</f>
        <v>8003</v>
      </c>
      <c r="F113" s="28">
        <f>SUM(F111:F112)</f>
        <v>7244</v>
      </c>
    </row>
    <row r="114" spans="1:6" s="84" customFormat="1" ht="12.75">
      <c r="A114" s="25" t="s">
        <v>664</v>
      </c>
      <c r="B114" s="26" t="s">
        <v>648</v>
      </c>
      <c r="C114" s="29"/>
      <c r="D114" s="29"/>
      <c r="E114" s="29"/>
      <c r="F114" s="135"/>
    </row>
    <row r="115" spans="1:6" s="84" customFormat="1" ht="12.75">
      <c r="A115" s="25" t="s">
        <v>665</v>
      </c>
      <c r="B115" s="26" t="s">
        <v>667</v>
      </c>
      <c r="C115" s="28">
        <f>C114</f>
        <v>0</v>
      </c>
      <c r="D115" s="28">
        <f>D114</f>
        <v>0</v>
      </c>
      <c r="E115" s="28">
        <f>E114</f>
        <v>0</v>
      </c>
      <c r="F115" s="135"/>
    </row>
    <row r="116" spans="1:6" s="84" customFormat="1" ht="12.75">
      <c r="A116" s="25" t="s">
        <v>666</v>
      </c>
      <c r="B116" s="26" t="s">
        <v>669</v>
      </c>
      <c r="C116" s="28">
        <f>C113+C115</f>
        <v>7657</v>
      </c>
      <c r="D116" s="28">
        <f>D113+D115</f>
        <v>6381</v>
      </c>
      <c r="E116" s="28">
        <f>E113+E115</f>
        <v>8003</v>
      </c>
      <c r="F116" s="28">
        <f>F113+F115</f>
        <v>7244</v>
      </c>
    </row>
    <row r="117" spans="1:6" s="84" customFormat="1" ht="9" customHeight="1">
      <c r="A117" s="136"/>
      <c r="B117" s="112"/>
      <c r="C117" s="130"/>
      <c r="D117" s="29"/>
      <c r="E117" s="29"/>
      <c r="F117" s="135"/>
    </row>
    <row r="118" spans="1:6" s="84" customFormat="1" ht="12.75">
      <c r="A118" s="136"/>
      <c r="B118" s="151" t="s">
        <v>670</v>
      </c>
      <c r="C118" s="130"/>
      <c r="D118" s="130"/>
      <c r="E118" s="29"/>
      <c r="F118" s="135"/>
    </row>
    <row r="119" spans="1:6" s="84" customFormat="1" ht="12.75">
      <c r="A119" s="25" t="s">
        <v>668</v>
      </c>
      <c r="B119" s="26" t="s">
        <v>672</v>
      </c>
      <c r="C119" s="29"/>
      <c r="D119" s="28"/>
      <c r="E119" s="29"/>
      <c r="F119" s="135"/>
    </row>
    <row r="120" spans="1:7" s="84" customFormat="1" ht="12.75">
      <c r="A120" s="136" t="s">
        <v>671</v>
      </c>
      <c r="B120" s="14" t="s">
        <v>328</v>
      </c>
      <c r="C120" s="29">
        <v>188</v>
      </c>
      <c r="D120" s="29"/>
      <c r="E120" s="29"/>
      <c r="F120" s="135"/>
      <c r="G120" s="108"/>
    </row>
    <row r="121" spans="1:6" s="84" customFormat="1" ht="12.75">
      <c r="A121" s="25" t="s">
        <v>673</v>
      </c>
      <c r="B121" s="26" t="s">
        <v>676</v>
      </c>
      <c r="C121" s="28">
        <f>SUM(C120:C120)</f>
        <v>188</v>
      </c>
      <c r="D121" s="28">
        <f>SUM(D120:D120)</f>
        <v>0</v>
      </c>
      <c r="E121" s="28">
        <f>SUM(E120:E120)</f>
        <v>0</v>
      </c>
      <c r="F121" s="135"/>
    </row>
    <row r="122" spans="1:6" s="84" customFormat="1" ht="12.75">
      <c r="A122" s="25" t="s">
        <v>674</v>
      </c>
      <c r="B122" s="26" t="s">
        <v>678</v>
      </c>
      <c r="C122" s="29"/>
      <c r="D122" s="29"/>
      <c r="E122" s="29"/>
      <c r="F122" s="135"/>
    </row>
    <row r="123" spans="1:6" s="84" customFormat="1" ht="12.75">
      <c r="A123" s="136" t="s">
        <v>675</v>
      </c>
      <c r="B123" s="14" t="s">
        <v>681</v>
      </c>
      <c r="C123" s="29">
        <v>3500</v>
      </c>
      <c r="D123" s="29">
        <v>2211</v>
      </c>
      <c r="E123" s="29">
        <v>3500</v>
      </c>
      <c r="F123" s="135"/>
    </row>
    <row r="124" spans="1:6" s="84" customFormat="1" ht="12.75">
      <c r="A124" s="136" t="s">
        <v>677</v>
      </c>
      <c r="B124" s="14" t="s">
        <v>329</v>
      </c>
      <c r="C124" s="29"/>
      <c r="D124" s="29">
        <v>189</v>
      </c>
      <c r="E124" s="29">
        <v>189</v>
      </c>
      <c r="F124" s="135"/>
    </row>
    <row r="125" spans="1:6" s="84" customFormat="1" ht="12.75">
      <c r="A125" s="25" t="s">
        <v>679</v>
      </c>
      <c r="B125" s="26" t="s">
        <v>667</v>
      </c>
      <c r="C125" s="28">
        <f>SUM(C123:C123)</f>
        <v>3500</v>
      </c>
      <c r="D125" s="28">
        <f>SUM(D123:D124)</f>
        <v>2400</v>
      </c>
      <c r="E125" s="28">
        <f>SUM(E123:E124)</f>
        <v>3689</v>
      </c>
      <c r="F125" s="28">
        <f>SUM(F123:F124)</f>
        <v>0</v>
      </c>
    </row>
    <row r="126" spans="1:6" s="84" customFormat="1" ht="12.75">
      <c r="A126" s="25" t="s">
        <v>680</v>
      </c>
      <c r="B126" s="26" t="s">
        <v>685</v>
      </c>
      <c r="C126" s="28">
        <f>C121+C125</f>
        <v>3688</v>
      </c>
      <c r="D126" s="28">
        <f>D121+D125</f>
        <v>2400</v>
      </c>
      <c r="E126" s="28">
        <f>E121+E125</f>
        <v>3689</v>
      </c>
      <c r="F126" s="28">
        <f>F121+F125</f>
        <v>0</v>
      </c>
    </row>
    <row r="127" spans="1:6" s="84" customFormat="1" ht="6" customHeight="1">
      <c r="A127" s="25"/>
      <c r="C127" s="108"/>
      <c r="E127" s="108"/>
      <c r="F127" s="135"/>
    </row>
    <row r="128" spans="1:6" s="84" customFormat="1" ht="12.75">
      <c r="A128" s="25" t="s">
        <v>682</v>
      </c>
      <c r="B128" s="26" t="s">
        <v>330</v>
      </c>
      <c r="C128" s="28">
        <f>C85+C90+C113+C121</f>
        <v>15634</v>
      </c>
      <c r="D128" s="28">
        <f>D85+D90+D113+D121+D97</f>
        <v>13427</v>
      </c>
      <c r="E128" s="28">
        <f>E85+E90+E113+E121</f>
        <v>15792</v>
      </c>
      <c r="F128" s="28">
        <f>F85+F90+F113+F121</f>
        <v>14914</v>
      </c>
    </row>
    <row r="129" spans="1:6" s="84" customFormat="1" ht="12.75">
      <c r="A129" s="25" t="s">
        <v>683</v>
      </c>
      <c r="B129" s="26" t="s">
        <v>331</v>
      </c>
      <c r="C129" s="28">
        <f>C92+C101+C107+C115+C125</f>
        <v>3600</v>
      </c>
      <c r="D129" s="28">
        <f>D92+D101+D107+D115+D125</f>
        <v>2625</v>
      </c>
      <c r="E129" s="28">
        <f>E92+E101+E107+E115+E125</f>
        <v>4511</v>
      </c>
      <c r="F129" s="28">
        <f>F92+F101+F107+F115+F125</f>
        <v>0</v>
      </c>
    </row>
    <row r="130" spans="1:6" s="85" customFormat="1" ht="12.75">
      <c r="A130" s="25" t="s">
        <v>684</v>
      </c>
      <c r="B130" s="26" t="s">
        <v>332</v>
      </c>
      <c r="C130" s="28">
        <f>SUM(C128:C129)</f>
        <v>19234</v>
      </c>
      <c r="D130" s="28">
        <f>SUM(D128:D129)</f>
        <v>16052</v>
      </c>
      <c r="E130" s="28">
        <f>SUM(E128:E129)</f>
        <v>20303</v>
      </c>
      <c r="F130" s="28">
        <f>SUM(F128:F129)</f>
        <v>14914</v>
      </c>
    </row>
    <row r="131" spans="1:6" s="85" customFormat="1" ht="12.75">
      <c r="A131" s="25"/>
      <c r="B131" s="26"/>
      <c r="C131" s="28"/>
      <c r="D131" s="28"/>
      <c r="E131" s="28"/>
      <c r="F131" s="135"/>
    </row>
    <row r="132" spans="1:6" s="85" customFormat="1" ht="12.75">
      <c r="A132" s="25"/>
      <c r="B132" s="26" t="s">
        <v>333</v>
      </c>
      <c r="C132" s="28">
        <f>C42</f>
        <v>554079</v>
      </c>
      <c r="D132" s="28">
        <f>D42</f>
        <v>508376</v>
      </c>
      <c r="E132" s="28">
        <f>E42</f>
        <v>637509</v>
      </c>
      <c r="F132" s="28">
        <f>F42</f>
        <v>658167</v>
      </c>
    </row>
    <row r="133" spans="1:6" s="84" customFormat="1" ht="12.75">
      <c r="A133" s="25" t="s">
        <v>686</v>
      </c>
      <c r="B133" s="26" t="s">
        <v>689</v>
      </c>
      <c r="C133" s="28">
        <f aca="true" t="shared" si="0" ref="C133:F134">C75+C128</f>
        <v>153870</v>
      </c>
      <c r="D133" s="28">
        <f t="shared" si="0"/>
        <v>67243</v>
      </c>
      <c r="E133" s="28">
        <f t="shared" si="0"/>
        <v>89752</v>
      </c>
      <c r="F133" s="28">
        <f t="shared" si="0"/>
        <v>77591</v>
      </c>
    </row>
    <row r="134" spans="1:6" s="84" customFormat="1" ht="12.75">
      <c r="A134" s="25" t="s">
        <v>687</v>
      </c>
      <c r="B134" s="26" t="s">
        <v>690</v>
      </c>
      <c r="C134" s="28">
        <f t="shared" si="0"/>
        <v>3600</v>
      </c>
      <c r="D134" s="28">
        <f t="shared" si="0"/>
        <v>2625</v>
      </c>
      <c r="E134" s="28">
        <f t="shared" si="0"/>
        <v>4511</v>
      </c>
      <c r="F134" s="28">
        <f t="shared" si="0"/>
        <v>0</v>
      </c>
    </row>
    <row r="135" spans="1:6" s="84" customFormat="1" ht="12.75">
      <c r="A135" s="25"/>
      <c r="B135" s="24" t="s">
        <v>317</v>
      </c>
      <c r="C135" s="28"/>
      <c r="D135" s="28">
        <v>74379</v>
      </c>
      <c r="E135" s="28">
        <f>D77</f>
        <v>74379</v>
      </c>
      <c r="F135" s="135"/>
    </row>
    <row r="136" spans="1:6" s="14" customFormat="1" ht="14.25" customHeight="1">
      <c r="A136" s="136"/>
      <c r="B136" s="26"/>
      <c r="C136" s="28"/>
      <c r="D136" s="28"/>
      <c r="E136" s="28"/>
      <c r="F136" s="135"/>
    </row>
    <row r="137" spans="1:7" s="14" customFormat="1" ht="12.75">
      <c r="A137" s="25" t="s">
        <v>688</v>
      </c>
      <c r="B137" s="26" t="s">
        <v>691</v>
      </c>
      <c r="C137" s="28">
        <f>C79+C130</f>
        <v>711549</v>
      </c>
      <c r="D137" s="28">
        <f>D79+D130</f>
        <v>652623</v>
      </c>
      <c r="E137" s="28">
        <f>E79+E130</f>
        <v>806151</v>
      </c>
      <c r="F137" s="28">
        <f>F79+F130</f>
        <v>735758</v>
      </c>
      <c r="G137" s="29"/>
    </row>
    <row r="139" spans="2:6" ht="12.75">
      <c r="B139" s="26"/>
      <c r="F139" s="173"/>
    </row>
    <row r="140" spans="2:6" s="85" customFormat="1" ht="12.75">
      <c r="B140" s="26"/>
      <c r="F140" s="174"/>
    </row>
  </sheetData>
  <mergeCells count="5">
    <mergeCell ref="A5:F5"/>
    <mergeCell ref="B1:F1"/>
    <mergeCell ref="A2:F2"/>
    <mergeCell ref="A3:F3"/>
    <mergeCell ref="A4:F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C36"/>
  <sheetViews>
    <sheetView workbookViewId="0" topLeftCell="A1">
      <selection activeCell="A22" sqref="A22"/>
    </sheetView>
  </sheetViews>
  <sheetFormatPr defaultColWidth="9.140625" defaultRowHeight="12.75"/>
  <cols>
    <col min="1" max="1" width="4.421875" style="51" customWidth="1"/>
    <col min="2" max="2" width="60.8515625" style="51" customWidth="1"/>
    <col min="3" max="3" width="13.28125" style="51" customWidth="1"/>
    <col min="4" max="16384" width="9.140625" style="51" customWidth="1"/>
  </cols>
  <sheetData>
    <row r="1" spans="1:3" ht="15.75">
      <c r="A1" s="228" t="s">
        <v>375</v>
      </c>
      <c r="B1" s="228"/>
      <c r="C1" s="228"/>
    </row>
    <row r="2" spans="1:3" ht="15.75">
      <c r="A2" s="227" t="s">
        <v>383</v>
      </c>
      <c r="B2" s="227"/>
      <c r="C2" s="227"/>
    </row>
    <row r="3" spans="1:3" ht="15.75">
      <c r="A3" s="2"/>
      <c r="B3" s="2" t="s">
        <v>2</v>
      </c>
      <c r="C3" s="2"/>
    </row>
    <row r="4" spans="1:3" s="41" customFormat="1" ht="15.75">
      <c r="A4" s="227" t="s">
        <v>221</v>
      </c>
      <c r="B4" s="227"/>
      <c r="C4" s="227"/>
    </row>
    <row r="5" spans="1:3" s="41" customFormat="1" ht="15.75">
      <c r="A5" s="227" t="s">
        <v>376</v>
      </c>
      <c r="B5" s="227"/>
      <c r="C5" s="227"/>
    </row>
    <row r="6" spans="1:3" s="41" customFormat="1" ht="15.75">
      <c r="A6" s="6"/>
      <c r="B6" s="2"/>
      <c r="C6" s="2"/>
    </row>
    <row r="7" spans="1:3" ht="15.75">
      <c r="A7" s="5" t="s">
        <v>395</v>
      </c>
      <c r="B7" s="5" t="s">
        <v>377</v>
      </c>
      <c r="C7" s="5" t="s">
        <v>217</v>
      </c>
    </row>
    <row r="8" spans="1:3" ht="15.75">
      <c r="A8" s="1"/>
      <c r="B8" s="18"/>
      <c r="C8" s="18"/>
    </row>
    <row r="9" spans="1:3" ht="15.75">
      <c r="A9" s="1"/>
      <c r="B9" s="6" t="s">
        <v>373</v>
      </c>
      <c r="C9" s="6"/>
    </row>
    <row r="10" spans="1:3" ht="15.75">
      <c r="A10" s="1"/>
      <c r="B10" s="6" t="s">
        <v>233</v>
      </c>
      <c r="C10" s="11"/>
    </row>
    <row r="11" spans="1:3" ht="15.75">
      <c r="A11" s="90" t="s">
        <v>398</v>
      </c>
      <c r="B11" s="54" t="s">
        <v>222</v>
      </c>
      <c r="C11" s="54">
        <v>11500</v>
      </c>
    </row>
    <row r="12" spans="1:3" ht="15.75">
      <c r="A12" s="90" t="s">
        <v>399</v>
      </c>
      <c r="B12" s="54" t="s">
        <v>218</v>
      </c>
      <c r="C12" s="177">
        <v>108000</v>
      </c>
    </row>
    <row r="13" spans="1:3" ht="15.75">
      <c r="A13" s="90" t="s">
        <v>400</v>
      </c>
      <c r="B13" s="54" t="s">
        <v>216</v>
      </c>
      <c r="C13" s="177">
        <v>61250</v>
      </c>
    </row>
    <row r="14" spans="1:3" ht="15.75">
      <c r="A14" s="90" t="s">
        <v>401</v>
      </c>
      <c r="B14" s="54" t="s">
        <v>219</v>
      </c>
      <c r="C14" s="177">
        <v>102291</v>
      </c>
    </row>
    <row r="15" spans="1:3" ht="15.75">
      <c r="A15" s="90" t="s">
        <v>402</v>
      </c>
      <c r="B15" s="54" t="s">
        <v>220</v>
      </c>
      <c r="C15" s="177">
        <v>10000</v>
      </c>
    </row>
    <row r="16" spans="1:3" ht="15.75">
      <c r="A16" s="90" t="s">
        <v>403</v>
      </c>
      <c r="B16" s="54" t="s">
        <v>227</v>
      </c>
      <c r="C16" s="177">
        <v>3500</v>
      </c>
    </row>
    <row r="17" spans="1:3" ht="15.75">
      <c r="A17" s="90" t="s">
        <v>404</v>
      </c>
      <c r="B17" s="54" t="s">
        <v>695</v>
      </c>
      <c r="C17" s="177">
        <v>6000</v>
      </c>
    </row>
    <row r="18" spans="1:3" ht="15.75">
      <c r="A18" s="90" t="s">
        <v>405</v>
      </c>
      <c r="B18" s="54" t="s">
        <v>230</v>
      </c>
      <c r="C18" s="177">
        <v>4500</v>
      </c>
    </row>
    <row r="19" spans="1:3" ht="15.75">
      <c r="A19" s="90" t="s">
        <v>406</v>
      </c>
      <c r="B19" s="54" t="s">
        <v>80</v>
      </c>
      <c r="C19" s="177">
        <v>2150</v>
      </c>
    </row>
    <row r="20" spans="1:3" ht="31.5">
      <c r="A20" s="90" t="s">
        <v>407</v>
      </c>
      <c r="B20" s="54" t="s">
        <v>7</v>
      </c>
      <c r="C20" s="177">
        <v>73138</v>
      </c>
    </row>
    <row r="21" spans="1:3" s="41" customFormat="1" ht="15.75">
      <c r="A21" s="55"/>
      <c r="B21" s="89" t="s">
        <v>396</v>
      </c>
      <c r="C21" s="178">
        <f>SUM(C11:C20)</f>
        <v>382329</v>
      </c>
    </row>
    <row r="22" spans="2:3" ht="15.75">
      <c r="B22" s="66"/>
      <c r="C22" s="66"/>
    </row>
    <row r="23" spans="2:3" ht="15.75">
      <c r="B23" s="1" t="s">
        <v>234</v>
      </c>
      <c r="C23" s="179"/>
    </row>
    <row r="24" spans="1:3" s="1" customFormat="1" ht="15.75">
      <c r="A24" s="90" t="s">
        <v>398</v>
      </c>
      <c r="B24" s="90" t="s">
        <v>744</v>
      </c>
      <c r="C24" s="177">
        <v>41300</v>
      </c>
    </row>
    <row r="25" spans="1:3" ht="15.75">
      <c r="A25" s="90" t="s">
        <v>399</v>
      </c>
      <c r="B25" s="90" t="s">
        <v>223</v>
      </c>
      <c r="C25" s="177">
        <v>4000</v>
      </c>
    </row>
    <row r="26" spans="1:3" ht="15.75">
      <c r="A26" s="90" t="s">
        <v>400</v>
      </c>
      <c r="B26" s="90" t="s">
        <v>224</v>
      </c>
      <c r="C26" s="177">
        <v>20000</v>
      </c>
    </row>
    <row r="27" spans="1:3" ht="15.75">
      <c r="A27" s="90" t="s">
        <v>401</v>
      </c>
      <c r="B27" s="90" t="s">
        <v>225</v>
      </c>
      <c r="C27" s="177">
        <v>131400</v>
      </c>
    </row>
    <row r="28" spans="1:3" ht="15.75">
      <c r="A28" s="90" t="s">
        <v>402</v>
      </c>
      <c r="B28" s="90" t="s">
        <v>226</v>
      </c>
      <c r="C28" s="177">
        <v>20000</v>
      </c>
    </row>
    <row r="29" spans="1:3" ht="15.75">
      <c r="A29" s="90" t="s">
        <v>403</v>
      </c>
      <c r="B29" s="90" t="s">
        <v>228</v>
      </c>
      <c r="C29" s="177">
        <v>20000</v>
      </c>
    </row>
    <row r="30" spans="1:3" ht="31.5">
      <c r="A30" s="90" t="s">
        <v>404</v>
      </c>
      <c r="B30" s="54" t="s">
        <v>229</v>
      </c>
      <c r="C30" s="177">
        <v>30000</v>
      </c>
    </row>
    <row r="31" spans="1:3" ht="15.75">
      <c r="A31" s="90" t="s">
        <v>405</v>
      </c>
      <c r="B31" s="54" t="s">
        <v>231</v>
      </c>
      <c r="C31" s="177">
        <v>10000</v>
      </c>
    </row>
    <row r="32" spans="1:3" ht="15.75">
      <c r="A32" s="90" t="s">
        <v>406</v>
      </c>
      <c r="B32" s="90" t="s">
        <v>232</v>
      </c>
      <c r="C32" s="177">
        <v>3000</v>
      </c>
    </row>
    <row r="33" spans="1:3" ht="15.75">
      <c r="A33" s="90" t="s">
        <v>407</v>
      </c>
      <c r="B33" s="90" t="s">
        <v>6</v>
      </c>
      <c r="C33" s="177">
        <v>61254</v>
      </c>
    </row>
    <row r="34" spans="1:3" s="41" customFormat="1" ht="15.75">
      <c r="A34" s="93"/>
      <c r="B34" s="55" t="s">
        <v>234</v>
      </c>
      <c r="C34" s="178">
        <f>SUM(C24:C33)</f>
        <v>340954</v>
      </c>
    </row>
    <row r="36" spans="1:3" s="6" customFormat="1" ht="15.75">
      <c r="A36" s="55"/>
      <c r="B36" s="55" t="s">
        <v>150</v>
      </c>
      <c r="C36" s="92">
        <f>C21+C34</f>
        <v>723283</v>
      </c>
    </row>
  </sheetData>
  <mergeCells count="4">
    <mergeCell ref="A2:C2"/>
    <mergeCell ref="A4:C4"/>
    <mergeCell ref="A5:C5"/>
    <mergeCell ref="A1:C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112"/>
  <sheetViews>
    <sheetView workbookViewId="0" topLeftCell="A10">
      <selection activeCell="B1" sqref="B1:C1"/>
    </sheetView>
  </sheetViews>
  <sheetFormatPr defaultColWidth="9.140625" defaultRowHeight="12.75"/>
  <cols>
    <col min="1" max="1" width="3.7109375" style="51" customWidth="1"/>
    <col min="2" max="2" width="72.421875" style="51" customWidth="1"/>
    <col min="3" max="3" width="10.00390625" style="51" customWidth="1"/>
    <col min="4" max="16384" width="9.140625" style="51" customWidth="1"/>
  </cols>
  <sheetData>
    <row r="1" spans="2:3" ht="15.75">
      <c r="B1" s="228" t="s">
        <v>734</v>
      </c>
      <c r="C1" s="228"/>
    </row>
    <row r="2" spans="2:3" ht="15.75">
      <c r="B2" s="96"/>
      <c r="C2" s="96"/>
    </row>
    <row r="3" spans="1:3" s="1" customFormat="1" ht="15.75">
      <c r="A3" s="227" t="s">
        <v>19</v>
      </c>
      <c r="B3" s="227"/>
      <c r="C3" s="227"/>
    </row>
    <row r="4" spans="1:3" s="1" customFormat="1" ht="15.75">
      <c r="A4" s="2"/>
      <c r="B4" s="2" t="s">
        <v>299</v>
      </c>
      <c r="C4" s="2"/>
    </row>
    <row r="5" spans="1:3" s="6" customFormat="1" ht="15.75">
      <c r="A5" s="227" t="s">
        <v>20</v>
      </c>
      <c r="B5" s="227"/>
      <c r="C5" s="227"/>
    </row>
    <row r="6" spans="1:3" s="6" customFormat="1" ht="15.75">
      <c r="A6" s="227" t="s">
        <v>21</v>
      </c>
      <c r="B6" s="227"/>
      <c r="C6" s="227"/>
    </row>
    <row r="7" spans="1:3" s="6" customFormat="1" ht="15.75">
      <c r="A7" s="2"/>
      <c r="B7" s="2" t="s">
        <v>22</v>
      </c>
      <c r="C7" s="2"/>
    </row>
    <row r="8" spans="1:3" s="6" customFormat="1" ht="15.75">
      <c r="A8" s="2"/>
      <c r="B8" s="2" t="s">
        <v>376</v>
      </c>
      <c r="C8" s="2"/>
    </row>
    <row r="9" spans="1:3" s="6" customFormat="1" ht="15.75">
      <c r="A9" s="2"/>
      <c r="B9" s="2"/>
      <c r="C9" s="2"/>
    </row>
    <row r="10" spans="1:3" s="6" customFormat="1" ht="15.75">
      <c r="A10" s="2"/>
      <c r="B10" s="95" t="s">
        <v>25</v>
      </c>
      <c r="C10" s="2"/>
    </row>
    <row r="11" spans="1:3" s="6" customFormat="1" ht="15.75">
      <c r="A11" s="2"/>
      <c r="B11" s="95" t="s">
        <v>27</v>
      </c>
      <c r="C11" s="2"/>
    </row>
    <row r="12" spans="2:3" s="6" customFormat="1" ht="15.75">
      <c r="B12" s="95" t="s">
        <v>26</v>
      </c>
      <c r="C12" s="2"/>
    </row>
    <row r="13" spans="2:3" s="6" customFormat="1" ht="15.75">
      <c r="B13" s="95" t="s">
        <v>8</v>
      </c>
      <c r="C13" s="2"/>
    </row>
    <row r="14" spans="2:3" s="6" customFormat="1" ht="15.75">
      <c r="B14" s="95" t="s">
        <v>28</v>
      </c>
      <c r="C14" s="2"/>
    </row>
    <row r="15" spans="2:3" s="6" customFormat="1" ht="15.75">
      <c r="B15" s="95" t="s">
        <v>29</v>
      </c>
      <c r="C15" s="2"/>
    </row>
    <row r="16" spans="2:3" s="6" customFormat="1" ht="15.75">
      <c r="B16" s="95"/>
      <c r="C16" s="2"/>
    </row>
    <row r="17" spans="1:4" s="1" customFormat="1" ht="27.75">
      <c r="A17" s="56" t="s">
        <v>473</v>
      </c>
      <c r="B17" s="4" t="s">
        <v>377</v>
      </c>
      <c r="C17" s="87" t="s">
        <v>17</v>
      </c>
      <c r="D17" s="99"/>
    </row>
    <row r="18" spans="1:3" s="1" customFormat="1" ht="15.75">
      <c r="A18" s="90"/>
      <c r="B18" s="98" t="s">
        <v>23</v>
      </c>
      <c r="C18" s="16"/>
    </row>
    <row r="19" spans="1:3" s="1" customFormat="1" ht="15.75">
      <c r="A19" s="90" t="s">
        <v>398</v>
      </c>
      <c r="B19" s="90" t="s">
        <v>24</v>
      </c>
      <c r="C19" s="91"/>
    </row>
    <row r="20" spans="1:3" s="1" customFormat="1" ht="15.75">
      <c r="A20" s="90" t="s">
        <v>399</v>
      </c>
      <c r="B20" s="90" t="s">
        <v>37</v>
      </c>
      <c r="C20" s="91">
        <v>1620</v>
      </c>
    </row>
    <row r="21" spans="1:3" s="1" customFormat="1" ht="31.5">
      <c r="A21" s="90" t="s">
        <v>400</v>
      </c>
      <c r="B21" s="54" t="s">
        <v>285</v>
      </c>
      <c r="C21" s="91">
        <v>864</v>
      </c>
    </row>
    <row r="22" spans="1:3" s="1" customFormat="1" ht="15.75">
      <c r="A22" s="90" t="s">
        <v>401</v>
      </c>
      <c r="B22" s="90" t="s">
        <v>30</v>
      </c>
      <c r="C22" s="91">
        <v>78</v>
      </c>
    </row>
    <row r="23" spans="1:3" s="1" customFormat="1" ht="15.75">
      <c r="A23" s="90" t="s">
        <v>402</v>
      </c>
      <c r="B23" s="90" t="s">
        <v>36</v>
      </c>
      <c r="C23" s="92">
        <f>SUM(C20:C22)</f>
        <v>2562</v>
      </c>
    </row>
    <row r="24" spans="1:3" ht="15.75">
      <c r="A24" s="90" t="s">
        <v>403</v>
      </c>
      <c r="B24" s="90" t="s">
        <v>31</v>
      </c>
      <c r="C24" s="91">
        <v>252</v>
      </c>
    </row>
    <row r="25" spans="1:3" ht="15.75">
      <c r="A25" s="90" t="s">
        <v>404</v>
      </c>
      <c r="B25" s="90" t="s">
        <v>32</v>
      </c>
      <c r="C25" s="91">
        <v>176</v>
      </c>
    </row>
    <row r="26" spans="1:3" s="1" customFormat="1" ht="15.75">
      <c r="A26" s="90" t="s">
        <v>405</v>
      </c>
      <c r="B26" s="90" t="s">
        <v>38</v>
      </c>
      <c r="C26" s="91">
        <v>128</v>
      </c>
    </row>
    <row r="27" spans="1:3" s="6" customFormat="1" ht="15.75">
      <c r="A27" s="90" t="s">
        <v>406</v>
      </c>
      <c r="B27" s="55" t="s">
        <v>39</v>
      </c>
      <c r="C27" s="92">
        <f>SUM(C23:C26)</f>
        <v>3118</v>
      </c>
    </row>
    <row r="28" spans="1:3" s="1" customFormat="1" ht="15.75">
      <c r="A28" s="90" t="s">
        <v>407</v>
      </c>
      <c r="B28" s="55" t="s">
        <v>40</v>
      </c>
      <c r="C28" s="92">
        <v>692</v>
      </c>
    </row>
    <row r="29" spans="1:3" s="1" customFormat="1" ht="15.75">
      <c r="A29" s="90" t="s">
        <v>408</v>
      </c>
      <c r="B29" s="55" t="s">
        <v>41</v>
      </c>
      <c r="C29" s="91"/>
    </row>
    <row r="30" spans="1:3" ht="15.75">
      <c r="A30" s="90" t="s">
        <v>409</v>
      </c>
      <c r="B30" s="90" t="s">
        <v>42</v>
      </c>
      <c r="C30" s="91">
        <v>46</v>
      </c>
    </row>
    <row r="31" spans="1:3" s="1" customFormat="1" ht="15.75">
      <c r="A31" s="90" t="s">
        <v>410</v>
      </c>
      <c r="B31" s="90" t="s">
        <v>43</v>
      </c>
      <c r="C31" s="91">
        <v>192</v>
      </c>
    </row>
    <row r="32" spans="1:3" s="1" customFormat="1" ht="15.75">
      <c r="A32" s="90" t="s">
        <v>411</v>
      </c>
      <c r="B32" s="90" t="s">
        <v>44</v>
      </c>
      <c r="C32" s="91">
        <v>98</v>
      </c>
    </row>
    <row r="33" spans="1:3" s="1" customFormat="1" ht="15.75">
      <c r="A33" s="90" t="s">
        <v>412</v>
      </c>
      <c r="B33" s="54" t="s">
        <v>45</v>
      </c>
      <c r="C33" s="91">
        <v>10</v>
      </c>
    </row>
    <row r="34" spans="1:3" ht="15.75">
      <c r="A34" s="90" t="s">
        <v>468</v>
      </c>
      <c r="B34" s="54" t="s">
        <v>46</v>
      </c>
      <c r="C34" s="91">
        <v>100</v>
      </c>
    </row>
    <row r="35" spans="1:3" ht="15.75">
      <c r="A35" s="90" t="s">
        <v>469</v>
      </c>
      <c r="B35" s="90" t="s">
        <v>51</v>
      </c>
      <c r="C35" s="91">
        <v>88</v>
      </c>
    </row>
    <row r="36" spans="1:3" ht="15.75">
      <c r="A36" s="90" t="s">
        <v>470</v>
      </c>
      <c r="B36" s="90" t="s">
        <v>47</v>
      </c>
      <c r="C36" s="91">
        <v>150</v>
      </c>
    </row>
    <row r="37" spans="1:3" ht="15.75">
      <c r="A37" s="90" t="s">
        <v>471</v>
      </c>
      <c r="B37" s="90" t="s">
        <v>48</v>
      </c>
      <c r="C37" s="91">
        <v>313</v>
      </c>
    </row>
    <row r="38" spans="1:3" ht="15.75">
      <c r="A38" s="90" t="s">
        <v>474</v>
      </c>
      <c r="B38" s="90" t="s">
        <v>49</v>
      </c>
      <c r="C38" s="91">
        <v>125</v>
      </c>
    </row>
    <row r="39" spans="1:3" ht="15.75">
      <c r="A39" s="90" t="s">
        <v>475</v>
      </c>
      <c r="B39" s="90" t="s">
        <v>50</v>
      </c>
      <c r="C39" s="91">
        <v>63</v>
      </c>
    </row>
    <row r="40" spans="1:3" ht="15.75">
      <c r="A40" s="90" t="s">
        <v>476</v>
      </c>
      <c r="B40" s="55" t="s">
        <v>52</v>
      </c>
      <c r="C40" s="92">
        <f>SUM(C30:C39)</f>
        <v>1185</v>
      </c>
    </row>
    <row r="41" spans="1:3" s="41" customFormat="1" ht="15.75">
      <c r="A41" s="90" t="s">
        <v>477</v>
      </c>
      <c r="B41" s="55" t="s">
        <v>53</v>
      </c>
      <c r="C41" s="92">
        <f>C27+C28+C40</f>
        <v>4995</v>
      </c>
    </row>
    <row r="42" spans="1:3" ht="15.75">
      <c r="A42" s="106"/>
      <c r="B42" s="100"/>
      <c r="C42" s="94"/>
    </row>
    <row r="43" spans="1:3" ht="30.75" customHeight="1">
      <c r="A43" s="100"/>
      <c r="B43" s="230" t="s">
        <v>54</v>
      </c>
      <c r="C43" s="230"/>
    </row>
    <row r="44" spans="1:3" ht="15.75">
      <c r="A44" s="100"/>
      <c r="B44" s="101"/>
      <c r="C44" s="94"/>
    </row>
    <row r="45" spans="1:3" ht="15.75">
      <c r="A45" s="100"/>
      <c r="B45" s="101"/>
      <c r="C45" s="94"/>
    </row>
    <row r="46" spans="1:3" ht="15.75">
      <c r="A46" s="100"/>
      <c r="B46" s="101"/>
      <c r="C46" s="94"/>
    </row>
    <row r="47" spans="1:3" ht="15.75">
      <c r="A47" s="100"/>
      <c r="B47" s="101"/>
      <c r="C47" s="94"/>
    </row>
    <row r="48" spans="1:3" ht="15.75">
      <c r="A48" s="100"/>
      <c r="B48" s="101"/>
      <c r="C48" s="94"/>
    </row>
    <row r="49" spans="1:3" ht="15.75">
      <c r="A49" s="100"/>
      <c r="B49" s="100"/>
      <c r="C49" s="94"/>
    </row>
    <row r="50" spans="1:3" ht="15.75">
      <c r="A50" s="100"/>
      <c r="B50" s="100"/>
      <c r="C50" s="94"/>
    </row>
    <row r="51" spans="1:3" ht="15.75">
      <c r="A51" s="100"/>
      <c r="B51" s="100"/>
      <c r="C51" s="94"/>
    </row>
    <row r="52" spans="1:3" ht="15.75">
      <c r="A52" s="100"/>
      <c r="B52" s="100"/>
      <c r="C52" s="94"/>
    </row>
    <row r="53" spans="1:3" s="41" customFormat="1" ht="15.75">
      <c r="A53" s="100"/>
      <c r="B53" s="102"/>
      <c r="C53" s="103"/>
    </row>
    <row r="54" spans="1:3" s="41" customFormat="1" ht="15.75">
      <c r="A54" s="102"/>
      <c r="B54" s="102"/>
      <c r="C54" s="103"/>
    </row>
    <row r="55" spans="1:3" s="6" customFormat="1" ht="15.75">
      <c r="A55" s="104"/>
      <c r="B55" s="104"/>
      <c r="C55" s="9"/>
    </row>
    <row r="56" spans="1:3" s="6" customFormat="1" ht="15.75">
      <c r="A56" s="83"/>
      <c r="B56" s="83"/>
      <c r="C56" s="8"/>
    </row>
    <row r="57" spans="1:3" s="6" customFormat="1" ht="15.75">
      <c r="A57" s="83"/>
      <c r="B57" s="83"/>
      <c r="C57" s="8"/>
    </row>
    <row r="58" spans="1:3" s="6" customFormat="1" ht="15.75">
      <c r="A58" s="83"/>
      <c r="B58" s="104"/>
      <c r="C58" s="9"/>
    </row>
    <row r="59" spans="1:3" s="6" customFormat="1" ht="15.75">
      <c r="A59" s="83"/>
      <c r="B59" s="104"/>
      <c r="C59" s="9"/>
    </row>
    <row r="60" spans="1:3" ht="15.75">
      <c r="A60" s="100"/>
      <c r="B60" s="100"/>
      <c r="C60" s="94"/>
    </row>
    <row r="61" spans="1:3" s="41" customFormat="1" ht="15.75">
      <c r="A61" s="102"/>
      <c r="B61" s="102"/>
      <c r="C61" s="103"/>
    </row>
    <row r="62" spans="1:3" s="6" customFormat="1" ht="15.75">
      <c r="A62" s="83"/>
      <c r="B62" s="83"/>
      <c r="C62" s="8"/>
    </row>
    <row r="63" spans="1:3" s="6" customFormat="1" ht="15.75">
      <c r="A63" s="83"/>
      <c r="B63" s="83"/>
      <c r="C63" s="8"/>
    </row>
    <row r="64" spans="1:3" s="41" customFormat="1" ht="15.75">
      <c r="A64" s="100"/>
      <c r="B64" s="100"/>
      <c r="C64" s="94"/>
    </row>
    <row r="65" spans="1:3" s="41" customFormat="1" ht="15.75">
      <c r="A65" s="100"/>
      <c r="B65" s="102"/>
      <c r="C65" s="103"/>
    </row>
    <row r="66" spans="1:3" s="41" customFormat="1" ht="15.75">
      <c r="A66" s="100"/>
      <c r="B66" s="102"/>
      <c r="C66" s="103"/>
    </row>
    <row r="67" spans="1:3" s="6" customFormat="1" ht="15.75">
      <c r="A67" s="83"/>
      <c r="B67" s="83"/>
      <c r="C67" s="8"/>
    </row>
    <row r="68" spans="1:3" s="6" customFormat="1" ht="15.75">
      <c r="A68" s="104"/>
      <c r="B68" s="83"/>
      <c r="C68" s="8"/>
    </row>
    <row r="69" spans="1:3" s="6" customFormat="1" ht="15.75">
      <c r="A69" s="104"/>
      <c r="B69" s="83"/>
      <c r="C69" s="8"/>
    </row>
    <row r="70" spans="1:3" s="41" customFormat="1" ht="15.75">
      <c r="A70" s="102"/>
      <c r="B70" s="105"/>
      <c r="C70" s="103"/>
    </row>
    <row r="71" spans="1:3" ht="15.75">
      <c r="A71" s="100"/>
      <c r="B71" s="100"/>
      <c r="C71" s="100"/>
    </row>
    <row r="72" spans="1:3" ht="15.75">
      <c r="A72" s="100"/>
      <c r="B72" s="105"/>
      <c r="C72" s="103"/>
    </row>
    <row r="73" spans="1:3" ht="15.75">
      <c r="A73" s="100"/>
      <c r="B73" s="105"/>
      <c r="C73" s="100"/>
    </row>
    <row r="74" spans="1:3" ht="15.75">
      <c r="A74" s="100"/>
      <c r="B74" s="100"/>
      <c r="C74" s="100"/>
    </row>
    <row r="75" spans="1:3" ht="15.75">
      <c r="A75" s="100"/>
      <c r="B75" s="100"/>
      <c r="C75" s="100"/>
    </row>
    <row r="76" spans="1:3" ht="15.75">
      <c r="A76" s="100"/>
      <c r="B76" s="100"/>
      <c r="C76" s="100"/>
    </row>
    <row r="77" spans="1:3" ht="15.75">
      <c r="A77" s="100"/>
      <c r="B77" s="100"/>
      <c r="C77" s="100"/>
    </row>
    <row r="78" spans="1:3" ht="15.75">
      <c r="A78" s="100"/>
      <c r="B78" s="100"/>
      <c r="C78" s="100"/>
    </row>
    <row r="79" spans="1:3" ht="15.75">
      <c r="A79" s="100"/>
      <c r="B79" s="100"/>
      <c r="C79" s="100"/>
    </row>
    <row r="80" spans="1:3" ht="15.75">
      <c r="A80" s="100"/>
      <c r="B80" s="100"/>
      <c r="C80" s="100"/>
    </row>
    <row r="81" spans="1:3" ht="15.75">
      <c r="A81" s="100"/>
      <c r="B81" s="100"/>
      <c r="C81" s="100"/>
    </row>
    <row r="82" spans="1:3" ht="15.75">
      <c r="A82" s="100"/>
      <c r="B82" s="100"/>
      <c r="C82" s="100"/>
    </row>
    <row r="83" spans="1:3" ht="15.75">
      <c r="A83" s="100"/>
      <c r="B83" s="100"/>
      <c r="C83" s="100"/>
    </row>
    <row r="84" spans="1:3" ht="15.75">
      <c r="A84" s="100"/>
      <c r="B84" s="100"/>
      <c r="C84" s="100"/>
    </row>
    <row r="85" spans="1:3" ht="15.75">
      <c r="A85" s="100"/>
      <c r="B85" s="100"/>
      <c r="C85" s="100"/>
    </row>
    <row r="86" spans="1:3" ht="15.75">
      <c r="A86" s="100"/>
      <c r="B86" s="100"/>
      <c r="C86" s="100"/>
    </row>
    <row r="87" spans="1:3" ht="15.75">
      <c r="A87" s="100"/>
      <c r="B87" s="100"/>
      <c r="C87" s="100"/>
    </row>
    <row r="88" spans="1:3" ht="15.75">
      <c r="A88" s="100"/>
      <c r="B88" s="100"/>
      <c r="C88" s="100"/>
    </row>
    <row r="89" spans="1:3" ht="15.75">
      <c r="A89" s="100"/>
      <c r="B89" s="100"/>
      <c r="C89" s="100"/>
    </row>
    <row r="90" spans="1:3" ht="15.75">
      <c r="A90" s="100"/>
      <c r="B90" s="100"/>
      <c r="C90" s="100"/>
    </row>
    <row r="91" spans="1:3" ht="15.75">
      <c r="A91" s="100"/>
      <c r="B91" s="100"/>
      <c r="C91" s="100"/>
    </row>
    <row r="92" spans="1:3" ht="15.75">
      <c r="A92" s="100"/>
      <c r="B92" s="100"/>
      <c r="C92" s="100"/>
    </row>
    <row r="93" spans="1:3" ht="15.75">
      <c r="A93" s="100"/>
      <c r="B93" s="100"/>
      <c r="C93" s="100"/>
    </row>
    <row r="94" spans="1:3" ht="15.75">
      <c r="A94" s="100"/>
      <c r="B94" s="100"/>
      <c r="C94" s="100"/>
    </row>
    <row r="95" spans="1:3" ht="15.75">
      <c r="A95" s="100"/>
      <c r="B95" s="100"/>
      <c r="C95" s="100"/>
    </row>
    <row r="96" spans="1:3" ht="15.75">
      <c r="A96" s="100"/>
      <c r="B96" s="100"/>
      <c r="C96" s="100"/>
    </row>
    <row r="97" spans="1:3" ht="15.75">
      <c r="A97" s="100"/>
      <c r="B97" s="100"/>
      <c r="C97" s="100"/>
    </row>
    <row r="98" spans="1:3" ht="15.75">
      <c r="A98" s="100"/>
      <c r="B98" s="100"/>
      <c r="C98" s="100"/>
    </row>
    <row r="99" spans="1:3" ht="15.75">
      <c r="A99" s="100"/>
      <c r="B99" s="100"/>
      <c r="C99" s="100"/>
    </row>
    <row r="100" spans="1:3" ht="15.75">
      <c r="A100" s="100"/>
      <c r="B100" s="100"/>
      <c r="C100" s="100"/>
    </row>
    <row r="101" spans="1:3" ht="15.75">
      <c r="A101" s="100"/>
      <c r="B101" s="100"/>
      <c r="C101" s="100"/>
    </row>
    <row r="102" spans="1:3" ht="15.75">
      <c r="A102" s="100"/>
      <c r="B102" s="100"/>
      <c r="C102" s="100"/>
    </row>
    <row r="103" spans="1:3" ht="15.75">
      <c r="A103" s="100"/>
      <c r="B103" s="100"/>
      <c r="C103" s="100"/>
    </row>
    <row r="104" spans="1:3" ht="15.75">
      <c r="A104" s="100"/>
      <c r="B104" s="100"/>
      <c r="C104" s="100"/>
    </row>
    <row r="105" spans="1:3" ht="15.75">
      <c r="A105" s="100"/>
      <c r="B105" s="100"/>
      <c r="C105" s="100"/>
    </row>
    <row r="106" spans="1:3" ht="15.75">
      <c r="A106" s="100"/>
      <c r="B106" s="100"/>
      <c r="C106" s="100"/>
    </row>
    <row r="107" spans="1:3" ht="15.75">
      <c r="A107" s="100"/>
      <c r="B107" s="100"/>
      <c r="C107" s="100"/>
    </row>
    <row r="108" spans="1:3" ht="15.75">
      <c r="A108" s="100"/>
      <c r="B108" s="100"/>
      <c r="C108" s="100"/>
    </row>
    <row r="109" spans="1:3" ht="15.75">
      <c r="A109" s="100"/>
      <c r="B109" s="100"/>
      <c r="C109" s="100"/>
    </row>
    <row r="110" spans="1:3" ht="15.75">
      <c r="A110" s="100"/>
      <c r="B110" s="100"/>
      <c r="C110" s="100"/>
    </row>
    <row r="111" spans="1:3" ht="15.75">
      <c r="A111" s="100"/>
      <c r="B111" s="100"/>
      <c r="C111" s="100"/>
    </row>
    <row r="112" spans="1:3" ht="15.75">
      <c r="A112" s="100"/>
      <c r="B112" s="100"/>
      <c r="C112" s="100"/>
    </row>
  </sheetData>
  <mergeCells count="5">
    <mergeCell ref="B43:C43"/>
    <mergeCell ref="A6:C6"/>
    <mergeCell ref="B1:C1"/>
    <mergeCell ref="A3:C3"/>
    <mergeCell ref="A5:C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C55"/>
  <sheetViews>
    <sheetView workbookViewId="0" topLeftCell="A19">
      <selection activeCell="A15" sqref="A15"/>
    </sheetView>
  </sheetViews>
  <sheetFormatPr defaultColWidth="9.140625" defaultRowHeight="12.75"/>
  <cols>
    <col min="1" max="1" width="63.140625" style="1" customWidth="1"/>
    <col min="2" max="2" width="11.140625" style="1" customWidth="1"/>
    <col min="3" max="3" width="11.421875" style="1" customWidth="1"/>
    <col min="4" max="16384" width="9.140625" style="1" customWidth="1"/>
  </cols>
  <sheetData>
    <row r="1" spans="1:3" ht="15.75">
      <c r="A1" s="228" t="s">
        <v>472</v>
      </c>
      <c r="B1" s="228"/>
      <c r="C1" s="228"/>
    </row>
    <row r="2" spans="1:3" ht="15" customHeight="1">
      <c r="A2" s="227" t="s">
        <v>383</v>
      </c>
      <c r="B2" s="227"/>
      <c r="C2" s="227"/>
    </row>
    <row r="3" spans="1:3" ht="15" customHeight="1">
      <c r="A3" s="227" t="s">
        <v>12</v>
      </c>
      <c r="B3" s="227"/>
      <c r="C3" s="227"/>
    </row>
    <row r="4" spans="1:3" ht="15" customHeight="1">
      <c r="A4" s="227" t="s">
        <v>567</v>
      </c>
      <c r="B4" s="227"/>
      <c r="C4" s="227"/>
    </row>
    <row r="5" spans="1:3" ht="15" customHeight="1">
      <c r="A5" s="227" t="s">
        <v>376</v>
      </c>
      <c r="B5" s="227"/>
      <c r="C5" s="227"/>
    </row>
    <row r="6" spans="1:2" s="11" customFormat="1" ht="8.25" customHeight="1">
      <c r="A6" s="3"/>
      <c r="B6" s="3"/>
    </row>
    <row r="7" spans="1:3" ht="28.5">
      <c r="A7" s="4" t="s">
        <v>377</v>
      </c>
      <c r="B7" s="67" t="s">
        <v>235</v>
      </c>
      <c r="C7" s="67" t="s">
        <v>57</v>
      </c>
    </row>
    <row r="8" spans="1:2" ht="8.25" customHeight="1">
      <c r="A8" s="172"/>
      <c r="B8" s="68"/>
    </row>
    <row r="9" ht="19.5" customHeight="1">
      <c r="A9" s="69" t="s">
        <v>568</v>
      </c>
    </row>
    <row r="10" ht="19.5" customHeight="1">
      <c r="A10" s="70" t="s">
        <v>262</v>
      </c>
    </row>
    <row r="11" spans="1:3" ht="19.5" customHeight="1">
      <c r="A11" s="1" t="s">
        <v>571</v>
      </c>
      <c r="B11" s="7">
        <v>2000</v>
      </c>
      <c r="C11" s="7">
        <v>1000</v>
      </c>
    </row>
    <row r="12" spans="1:3" ht="19.5" customHeight="1">
      <c r="A12" s="1" t="s">
        <v>572</v>
      </c>
      <c r="B12" s="7">
        <v>1000</v>
      </c>
      <c r="C12" s="7">
        <v>1000</v>
      </c>
    </row>
    <row r="13" spans="1:3" ht="19.5" customHeight="1">
      <c r="A13" s="1" t="s">
        <v>573</v>
      </c>
      <c r="B13" s="7">
        <v>2000</v>
      </c>
      <c r="C13" s="7">
        <v>1000</v>
      </c>
    </row>
    <row r="14" spans="1:3" ht="19.5" customHeight="1">
      <c r="A14" s="1" t="s">
        <v>574</v>
      </c>
      <c r="B14" s="7">
        <v>3000</v>
      </c>
      <c r="C14" s="7">
        <v>3000</v>
      </c>
    </row>
    <row r="15" spans="1:3" ht="19.5" customHeight="1">
      <c r="A15" s="1" t="s">
        <v>576</v>
      </c>
      <c r="B15" s="7">
        <v>1592</v>
      </c>
      <c r="C15" s="52"/>
    </row>
    <row r="16" spans="1:3" ht="19.5" customHeight="1">
      <c r="A16" s="71" t="s">
        <v>577</v>
      </c>
      <c r="B16" s="7">
        <v>575</v>
      </c>
      <c r="C16" s="7">
        <v>3000</v>
      </c>
    </row>
    <row r="17" spans="1:3" ht="19.5" customHeight="1">
      <c r="A17" s="71" t="s">
        <v>0</v>
      </c>
      <c r="B17" s="7">
        <v>10000</v>
      </c>
      <c r="C17" s="7">
        <v>10000</v>
      </c>
    </row>
    <row r="18" spans="1:3" ht="19.5" customHeight="1">
      <c r="A18" s="71" t="s">
        <v>237</v>
      </c>
      <c r="B18" s="7">
        <v>23</v>
      </c>
      <c r="C18" s="7"/>
    </row>
    <row r="19" spans="1:3" ht="19.5" customHeight="1">
      <c r="A19" s="71" t="s">
        <v>238</v>
      </c>
      <c r="B19" s="7"/>
      <c r="C19" s="7">
        <v>4995</v>
      </c>
    </row>
    <row r="20" spans="1:3" ht="19.5" customHeight="1">
      <c r="A20" s="71" t="s">
        <v>147</v>
      </c>
      <c r="B20" s="7"/>
      <c r="C20" s="7">
        <v>39000</v>
      </c>
    </row>
    <row r="21" spans="1:3" ht="19.5" customHeight="1">
      <c r="A21" s="71" t="s">
        <v>148</v>
      </c>
      <c r="B21" s="7"/>
      <c r="C21" s="7">
        <v>4000</v>
      </c>
    </row>
    <row r="22" spans="1:3" ht="19.5" customHeight="1">
      <c r="A22" s="71" t="s">
        <v>146</v>
      </c>
      <c r="B22" s="7"/>
      <c r="C22" s="7">
        <v>3000</v>
      </c>
    </row>
    <row r="23" spans="1:3" ht="19.5" customHeight="1">
      <c r="A23" s="71" t="s">
        <v>145</v>
      </c>
      <c r="B23" s="7"/>
      <c r="C23" s="7">
        <v>50000</v>
      </c>
    </row>
    <row r="24" spans="1:3" ht="19.5" customHeight="1">
      <c r="A24" s="70" t="s">
        <v>264</v>
      </c>
      <c r="B24" s="10">
        <f>SUM(B11:B23)</f>
        <v>20190</v>
      </c>
      <c r="C24" s="10">
        <f>SUM(C11:C23)</f>
        <v>119995</v>
      </c>
    </row>
    <row r="25" spans="1:3" s="6" customFormat="1" ht="19.5" customHeight="1">
      <c r="A25" s="27" t="s">
        <v>263</v>
      </c>
      <c r="B25" s="42"/>
      <c r="C25" s="41"/>
    </row>
    <row r="26" spans="1:3" ht="19.5" customHeight="1">
      <c r="A26" s="1" t="s">
        <v>569</v>
      </c>
      <c r="B26" s="7">
        <v>375855</v>
      </c>
      <c r="C26" s="7">
        <v>301703</v>
      </c>
    </row>
    <row r="27" spans="1:3" ht="19.5" customHeight="1">
      <c r="A27" s="1" t="s">
        <v>570</v>
      </c>
      <c r="B27" s="7">
        <v>70000</v>
      </c>
      <c r="C27" s="7">
        <v>70000</v>
      </c>
    </row>
    <row r="28" spans="1:3" ht="19.5" customHeight="1">
      <c r="A28" s="1" t="s">
        <v>575</v>
      </c>
      <c r="B28" s="7">
        <v>62665</v>
      </c>
      <c r="C28" s="7">
        <v>64178</v>
      </c>
    </row>
    <row r="29" spans="1:3" s="51" customFormat="1" ht="30">
      <c r="A29" s="72" t="s">
        <v>578</v>
      </c>
      <c r="B29" s="7">
        <v>2000</v>
      </c>
      <c r="C29" s="7">
        <v>2000</v>
      </c>
    </row>
    <row r="30" spans="1:3" s="51" customFormat="1" ht="15.75">
      <c r="A30" s="72" t="s">
        <v>149</v>
      </c>
      <c r="B30" s="7">
        <v>18000</v>
      </c>
      <c r="C30" s="7">
        <v>0</v>
      </c>
    </row>
    <row r="31" spans="1:3" s="51" customFormat="1" ht="15.75">
      <c r="A31" s="72" t="s">
        <v>236</v>
      </c>
      <c r="B31" s="7">
        <v>5000</v>
      </c>
      <c r="C31" s="7">
        <v>5000</v>
      </c>
    </row>
    <row r="32" spans="1:3" s="51" customFormat="1" ht="15.75">
      <c r="A32" s="27" t="s">
        <v>265</v>
      </c>
      <c r="B32" s="10">
        <f>SUM(B26:B31)</f>
        <v>533520</v>
      </c>
      <c r="C32" s="10">
        <f>SUM(C26:C31)</f>
        <v>442881</v>
      </c>
    </row>
    <row r="33" spans="1:3" s="51" customFormat="1" ht="15.75">
      <c r="A33" s="27" t="s">
        <v>266</v>
      </c>
      <c r="B33" s="10">
        <f>B32+B24</f>
        <v>553710</v>
      </c>
      <c r="C33" s="10">
        <f>C32+C24</f>
        <v>562876</v>
      </c>
    </row>
    <row r="34" spans="1:3" s="51" customFormat="1" ht="5.25" customHeight="1">
      <c r="A34" s="27"/>
      <c r="B34" s="7"/>
      <c r="C34" s="7"/>
    </row>
    <row r="35" spans="1:3" ht="19.5" customHeight="1">
      <c r="A35" s="69" t="s">
        <v>579</v>
      </c>
      <c r="B35" s="7"/>
      <c r="C35" s="51"/>
    </row>
    <row r="36" spans="1:3" ht="19.5" customHeight="1">
      <c r="A36" s="1" t="s">
        <v>580</v>
      </c>
      <c r="B36" s="7">
        <v>52091</v>
      </c>
      <c r="C36" s="7">
        <v>18128</v>
      </c>
    </row>
    <row r="37" spans="1:3" s="6" customFormat="1" ht="19.5" customHeight="1">
      <c r="A37" s="6" t="s">
        <v>581</v>
      </c>
      <c r="B37" s="10">
        <f>SUM(B36:B36)</f>
        <v>52091</v>
      </c>
      <c r="C37" s="10">
        <f>SUM(C36:C36)</f>
        <v>18128</v>
      </c>
    </row>
    <row r="38" spans="2:3" ht="10.5" customHeight="1">
      <c r="B38" s="7"/>
      <c r="C38" s="51"/>
    </row>
    <row r="39" spans="1:3" s="6" customFormat="1" ht="19.5" customHeight="1">
      <c r="A39" s="6" t="s">
        <v>582</v>
      </c>
      <c r="B39" s="10">
        <f>B37+B33</f>
        <v>605801</v>
      </c>
      <c r="C39" s="10">
        <f>C37+C33</f>
        <v>581004</v>
      </c>
    </row>
    <row r="40" spans="2:3" s="6" customFormat="1" ht="19.5" customHeight="1">
      <c r="B40" s="10"/>
      <c r="C40" s="41"/>
    </row>
    <row r="41" spans="1:3" ht="19.5" customHeight="1">
      <c r="A41" s="73"/>
      <c r="B41" s="51"/>
      <c r="C41" s="51"/>
    </row>
    <row r="42" spans="2:3" ht="15" customHeight="1">
      <c r="B42" s="51"/>
      <c r="C42" s="51"/>
    </row>
    <row r="43" spans="2:3" ht="15.75">
      <c r="B43" s="51"/>
      <c r="C43" s="51"/>
    </row>
    <row r="44" spans="2:3" ht="15.75">
      <c r="B44" s="51"/>
      <c r="C44" s="51"/>
    </row>
    <row r="45" spans="2:3" ht="15.75">
      <c r="B45" s="51"/>
      <c r="C45" s="51"/>
    </row>
    <row r="46" spans="2:3" ht="15.75">
      <c r="B46" s="51"/>
      <c r="C46" s="51"/>
    </row>
    <row r="47" spans="2:3" ht="15.75">
      <c r="B47" s="51"/>
      <c r="C47" s="51"/>
    </row>
    <row r="48" spans="2:3" ht="15.75">
      <c r="B48" s="51"/>
      <c r="C48" s="51"/>
    </row>
    <row r="49" spans="2:3" ht="15.75">
      <c r="B49" s="51"/>
      <c r="C49" s="51"/>
    </row>
    <row r="50" spans="2:3" ht="15.75">
      <c r="B50" s="51"/>
      <c r="C50" s="51"/>
    </row>
    <row r="51" spans="2:3" ht="15.75">
      <c r="B51" s="51"/>
      <c r="C51" s="51"/>
    </row>
    <row r="52" spans="2:3" ht="15.75">
      <c r="B52" s="51"/>
      <c r="C52" s="51"/>
    </row>
    <row r="53" spans="2:3" ht="15.75">
      <c r="B53" s="51"/>
      <c r="C53" s="51"/>
    </row>
    <row r="54" spans="2:3" ht="15.75">
      <c r="B54" s="51"/>
      <c r="C54" s="51"/>
    </row>
    <row r="55" spans="2:3" ht="15.75">
      <c r="B55" s="51"/>
      <c r="C55" s="51"/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T89"/>
  <sheetViews>
    <sheetView tabSelected="1" workbookViewId="0" topLeftCell="A1">
      <selection activeCell="A3" sqref="A3:Q3"/>
    </sheetView>
  </sheetViews>
  <sheetFormatPr defaultColWidth="9.140625" defaultRowHeight="13.5" customHeight="1"/>
  <cols>
    <col min="1" max="1" width="28.140625" style="1" customWidth="1"/>
    <col min="2" max="2" width="6.00390625" style="1" customWidth="1"/>
    <col min="3" max="3" width="6.7109375" style="1" customWidth="1"/>
    <col min="4" max="6" width="6.00390625" style="1" customWidth="1"/>
    <col min="7" max="7" width="5.140625" style="1" customWidth="1"/>
    <col min="8" max="8" width="5.7109375" style="1" customWidth="1"/>
    <col min="9" max="9" width="6.28125" style="1" customWidth="1"/>
    <col min="10" max="10" width="5.7109375" style="1" customWidth="1"/>
    <col min="11" max="11" width="6.28125" style="1" customWidth="1"/>
    <col min="12" max="12" width="5.8515625" style="1" customWidth="1"/>
    <col min="13" max="13" width="6.28125" style="1" customWidth="1"/>
    <col min="14" max="14" width="5.7109375" style="1" customWidth="1"/>
    <col min="15" max="15" width="6.421875" style="1" customWidth="1"/>
    <col min="16" max="16" width="8.8515625" style="1" customWidth="1"/>
    <col min="17" max="17" width="6.00390625" style="1" customWidth="1"/>
    <col min="18" max="16384" width="9.140625" style="1" customWidth="1"/>
  </cols>
  <sheetData>
    <row r="1" spans="1:17" ht="15.75">
      <c r="A1" s="12"/>
      <c r="B1" s="12"/>
      <c r="C1" s="12"/>
      <c r="D1" s="12"/>
      <c r="E1" s="12"/>
      <c r="F1" s="12"/>
      <c r="G1" s="12"/>
      <c r="H1" s="12"/>
      <c r="I1" s="218" t="s">
        <v>735</v>
      </c>
      <c r="J1" s="218"/>
      <c r="K1" s="218"/>
      <c r="L1" s="218"/>
      <c r="M1" s="218"/>
      <c r="N1" s="218"/>
      <c r="O1" s="218"/>
      <c r="P1" s="218"/>
      <c r="Q1" s="218"/>
    </row>
    <row r="2" spans="1:17" ht="15.75">
      <c r="A2" s="217" t="s">
        <v>383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7" ht="15.75">
      <c r="A3" s="217" t="s">
        <v>299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</row>
    <row r="4" spans="1:17" ht="15.75">
      <c r="A4" s="217" t="s">
        <v>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</row>
    <row r="5" spans="1:17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s="14" customFormat="1" ht="24" customHeight="1">
      <c r="A6" s="235" t="s">
        <v>384</v>
      </c>
      <c r="B6" s="240" t="s">
        <v>428</v>
      </c>
      <c r="C6" s="241"/>
      <c r="D6" s="208" t="s">
        <v>303</v>
      </c>
      <c r="E6" s="208"/>
      <c r="F6" s="208"/>
      <c r="G6" s="208"/>
      <c r="H6" s="209" t="s">
        <v>429</v>
      </c>
      <c r="I6" s="210"/>
      <c r="J6" s="210"/>
      <c r="K6" s="211"/>
      <c r="L6" s="209" t="s">
        <v>385</v>
      </c>
      <c r="M6" s="236"/>
      <c r="N6" s="236"/>
      <c r="O6" s="237"/>
      <c r="P6" s="246" t="s">
        <v>286</v>
      </c>
      <c r="Q6" s="247"/>
    </row>
    <row r="7" spans="1:17" s="14" customFormat="1" ht="40.5" customHeight="1">
      <c r="A7" s="235"/>
      <c r="B7" s="242"/>
      <c r="C7" s="243"/>
      <c r="D7" s="207" t="s">
        <v>430</v>
      </c>
      <c r="E7" s="234"/>
      <c r="F7" s="212" t="s">
        <v>431</v>
      </c>
      <c r="G7" s="213"/>
      <c r="H7" s="207" t="s">
        <v>430</v>
      </c>
      <c r="I7" s="234"/>
      <c r="J7" s="212" t="s">
        <v>431</v>
      </c>
      <c r="K7" s="213"/>
      <c r="L7" s="212" t="s">
        <v>430</v>
      </c>
      <c r="M7" s="244"/>
      <c r="N7" s="212" t="s">
        <v>431</v>
      </c>
      <c r="O7" s="244"/>
      <c r="P7" s="248"/>
      <c r="Q7" s="249"/>
    </row>
    <row r="8" spans="1:17" s="14" customFormat="1" ht="13.5" customHeight="1">
      <c r="A8" s="235"/>
      <c r="B8" s="231" t="s">
        <v>282</v>
      </c>
      <c r="C8" s="232"/>
      <c r="D8" s="231" t="s">
        <v>282</v>
      </c>
      <c r="E8" s="239"/>
      <c r="F8" s="239"/>
      <c r="G8" s="232"/>
      <c r="H8" s="231" t="s">
        <v>282</v>
      </c>
      <c r="I8" s="232"/>
      <c r="J8" s="206" t="s">
        <v>282</v>
      </c>
      <c r="K8" s="211"/>
      <c r="L8" s="206" t="s">
        <v>282</v>
      </c>
      <c r="M8" s="245"/>
      <c r="N8" s="206" t="s">
        <v>282</v>
      </c>
      <c r="O8" s="245"/>
      <c r="P8" s="231" t="s">
        <v>282</v>
      </c>
      <c r="Q8" s="232"/>
    </row>
    <row r="9" spans="1:17" s="14" customFormat="1" ht="14.25" customHeight="1">
      <c r="A9" s="235"/>
      <c r="B9" s="165" t="s">
        <v>287</v>
      </c>
      <c r="C9" s="165" t="s">
        <v>302</v>
      </c>
      <c r="D9" s="165" t="s">
        <v>287</v>
      </c>
      <c r="E9" s="165" t="s">
        <v>302</v>
      </c>
      <c r="F9" s="165" t="s">
        <v>287</v>
      </c>
      <c r="G9" s="165" t="s">
        <v>302</v>
      </c>
      <c r="H9" s="165" t="s">
        <v>287</v>
      </c>
      <c r="I9" s="165" t="s">
        <v>302</v>
      </c>
      <c r="J9" s="165" t="s">
        <v>287</v>
      </c>
      <c r="K9" s="165" t="s">
        <v>302</v>
      </c>
      <c r="L9" s="165" t="s">
        <v>287</v>
      </c>
      <c r="M9" s="165" t="s">
        <v>302</v>
      </c>
      <c r="N9" s="165" t="s">
        <v>287</v>
      </c>
      <c r="O9" s="165" t="s">
        <v>302</v>
      </c>
      <c r="P9" s="165" t="s">
        <v>287</v>
      </c>
      <c r="Q9" s="165" t="s">
        <v>302</v>
      </c>
    </row>
    <row r="10" spans="1:17" s="21" customFormat="1" ht="14.25" customHeight="1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</row>
    <row r="11" spans="1:17" ht="14.25" customHeight="1">
      <c r="A11" s="170" t="s">
        <v>300</v>
      </c>
      <c r="B11" s="170">
        <v>10</v>
      </c>
      <c r="C11" s="181">
        <v>10</v>
      </c>
      <c r="D11" s="181">
        <v>49</v>
      </c>
      <c r="E11" s="181">
        <v>49</v>
      </c>
      <c r="F11" s="181">
        <v>1</v>
      </c>
      <c r="G11" s="181">
        <v>1</v>
      </c>
      <c r="H11" s="181"/>
      <c r="I11" s="181"/>
      <c r="J11" s="181"/>
      <c r="K11" s="181"/>
      <c r="L11" s="181">
        <f>B11+D11+H11</f>
        <v>59</v>
      </c>
      <c r="M11" s="181">
        <f>C11+E11+I11</f>
        <v>59</v>
      </c>
      <c r="N11" s="181">
        <f>F11+J11</f>
        <v>1</v>
      </c>
      <c r="O11" s="181">
        <f>G11+K11</f>
        <v>1</v>
      </c>
      <c r="P11" s="181">
        <f>L11+N11/2</f>
        <v>59.5</v>
      </c>
      <c r="Q11" s="181">
        <f>M11+O11/2</f>
        <v>59.5</v>
      </c>
    </row>
    <row r="12" spans="1:17" ht="14.25" customHeight="1">
      <c r="A12" s="166" t="s">
        <v>301</v>
      </c>
      <c r="B12" s="166">
        <v>0</v>
      </c>
      <c r="C12" s="182">
        <v>0</v>
      </c>
      <c r="D12" s="182"/>
      <c r="E12" s="182"/>
      <c r="F12" s="182"/>
      <c r="G12" s="182"/>
      <c r="H12" s="182"/>
      <c r="I12" s="182"/>
      <c r="J12" s="182"/>
      <c r="K12" s="182"/>
      <c r="L12" s="182">
        <f>B12+D12+H12</f>
        <v>0</v>
      </c>
      <c r="M12" s="182">
        <f>C12+E12+I12</f>
        <v>0</v>
      </c>
      <c r="N12" s="183"/>
      <c r="O12" s="182"/>
      <c r="P12" s="182">
        <f>L12+N12/2</f>
        <v>0</v>
      </c>
      <c r="Q12" s="182">
        <f>M12+O12/2</f>
        <v>0</v>
      </c>
    </row>
    <row r="13" spans="1:17" ht="15" customHeight="1">
      <c r="A13" s="169" t="s">
        <v>280</v>
      </c>
      <c r="B13" s="169">
        <f>SUM(B11:B12)</f>
        <v>10</v>
      </c>
      <c r="C13" s="169">
        <f aca="true" t="shared" si="0" ref="C13:Q13">SUM(C11:C12)</f>
        <v>10</v>
      </c>
      <c r="D13" s="169">
        <f t="shared" si="0"/>
        <v>49</v>
      </c>
      <c r="E13" s="169">
        <f t="shared" si="0"/>
        <v>49</v>
      </c>
      <c r="F13" s="169">
        <f t="shared" si="0"/>
        <v>1</v>
      </c>
      <c r="G13" s="169">
        <f t="shared" si="0"/>
        <v>1</v>
      </c>
      <c r="H13" s="169">
        <f t="shared" si="0"/>
        <v>0</v>
      </c>
      <c r="I13" s="169">
        <f t="shared" si="0"/>
        <v>0</v>
      </c>
      <c r="J13" s="169">
        <f t="shared" si="0"/>
        <v>0</v>
      </c>
      <c r="K13" s="169">
        <f t="shared" si="0"/>
        <v>0</v>
      </c>
      <c r="L13" s="169">
        <f t="shared" si="0"/>
        <v>59</v>
      </c>
      <c r="M13" s="169">
        <f t="shared" si="0"/>
        <v>59</v>
      </c>
      <c r="N13" s="169">
        <f t="shared" si="0"/>
        <v>1</v>
      </c>
      <c r="O13" s="169">
        <f t="shared" si="0"/>
        <v>1</v>
      </c>
      <c r="P13" s="169">
        <f t="shared" si="0"/>
        <v>59.5</v>
      </c>
      <c r="Q13" s="169">
        <f t="shared" si="0"/>
        <v>59.5</v>
      </c>
    </row>
    <row r="14" spans="1:17" ht="14.25" customHeight="1">
      <c r="A14" s="168" t="s">
        <v>386</v>
      </c>
      <c r="B14" s="168"/>
      <c r="C14" s="184"/>
      <c r="D14" s="185"/>
      <c r="E14" s="185"/>
      <c r="F14" s="185"/>
      <c r="G14" s="185"/>
      <c r="H14" s="185"/>
      <c r="I14" s="185"/>
      <c r="J14" s="185"/>
      <c r="K14" s="185"/>
      <c r="L14" s="185"/>
      <c r="M14" s="169"/>
      <c r="N14" s="185"/>
      <c r="O14" s="186"/>
      <c r="P14" s="186"/>
      <c r="Q14" s="186"/>
    </row>
    <row r="15" spans="1:17" ht="14.25" customHeight="1">
      <c r="A15" s="97" t="s">
        <v>450</v>
      </c>
      <c r="B15" s="97"/>
      <c r="C15" s="187"/>
      <c r="D15" s="187"/>
      <c r="E15" s="187"/>
      <c r="F15" s="187"/>
      <c r="G15" s="187"/>
      <c r="H15" s="187">
        <v>18</v>
      </c>
      <c r="I15" s="187">
        <f aca="true" t="shared" si="1" ref="I15:I23">H15</f>
        <v>18</v>
      </c>
      <c r="J15" s="187"/>
      <c r="K15" s="187"/>
      <c r="L15" s="182">
        <f aca="true" t="shared" si="2" ref="L15:L23">H15</f>
        <v>18</v>
      </c>
      <c r="M15" s="169">
        <f>I15</f>
        <v>18</v>
      </c>
      <c r="N15" s="187"/>
      <c r="O15" s="182"/>
      <c r="P15" s="182">
        <f aca="true" t="shared" si="3" ref="P15:P22">L15</f>
        <v>18</v>
      </c>
      <c r="Q15" s="182">
        <f aca="true" t="shared" si="4" ref="Q15:Q22">P15</f>
        <v>18</v>
      </c>
    </row>
    <row r="16" spans="1:17" ht="14.25" customHeight="1">
      <c r="A16" s="97" t="s">
        <v>432</v>
      </c>
      <c r="B16" s="97"/>
      <c r="C16" s="187"/>
      <c r="D16" s="187"/>
      <c r="E16" s="187"/>
      <c r="F16" s="187"/>
      <c r="G16" s="187"/>
      <c r="H16" s="187">
        <v>19</v>
      </c>
      <c r="I16" s="187">
        <f t="shared" si="1"/>
        <v>19</v>
      </c>
      <c r="J16" s="187"/>
      <c r="K16" s="187"/>
      <c r="L16" s="182">
        <f t="shared" si="2"/>
        <v>19</v>
      </c>
      <c r="M16" s="169">
        <f aca="true" t="shared" si="5" ref="M16:M23">I16</f>
        <v>19</v>
      </c>
      <c r="N16" s="187"/>
      <c r="O16" s="182"/>
      <c r="P16" s="182">
        <f t="shared" si="3"/>
        <v>19</v>
      </c>
      <c r="Q16" s="182">
        <f t="shared" si="4"/>
        <v>19</v>
      </c>
    </row>
    <row r="17" spans="1:17" ht="14.25" customHeight="1">
      <c r="A17" s="97" t="s">
        <v>460</v>
      </c>
      <c r="B17" s="97"/>
      <c r="C17" s="187"/>
      <c r="D17" s="187"/>
      <c r="E17" s="187"/>
      <c r="F17" s="187"/>
      <c r="G17" s="187"/>
      <c r="H17" s="187">
        <v>11</v>
      </c>
      <c r="I17" s="187">
        <f t="shared" si="1"/>
        <v>11</v>
      </c>
      <c r="J17" s="187"/>
      <c r="K17" s="187"/>
      <c r="L17" s="182">
        <f t="shared" si="2"/>
        <v>11</v>
      </c>
      <c r="M17" s="169">
        <f t="shared" si="5"/>
        <v>11</v>
      </c>
      <c r="N17" s="187"/>
      <c r="O17" s="182"/>
      <c r="P17" s="182">
        <f t="shared" si="3"/>
        <v>11</v>
      </c>
      <c r="Q17" s="182">
        <f t="shared" si="4"/>
        <v>11</v>
      </c>
    </row>
    <row r="18" spans="1:17" ht="14.25" customHeight="1">
      <c r="A18" s="97" t="s">
        <v>433</v>
      </c>
      <c r="B18" s="97"/>
      <c r="C18" s="187"/>
      <c r="D18" s="187"/>
      <c r="E18" s="187"/>
      <c r="F18" s="187"/>
      <c r="G18" s="187"/>
      <c r="H18" s="187">
        <v>10</v>
      </c>
      <c r="I18" s="187">
        <f t="shared" si="1"/>
        <v>10</v>
      </c>
      <c r="J18" s="187"/>
      <c r="K18" s="187"/>
      <c r="L18" s="182">
        <f t="shared" si="2"/>
        <v>10</v>
      </c>
      <c r="M18" s="169">
        <f t="shared" si="5"/>
        <v>10</v>
      </c>
      <c r="N18" s="187"/>
      <c r="O18" s="182"/>
      <c r="P18" s="182">
        <f t="shared" si="3"/>
        <v>10</v>
      </c>
      <c r="Q18" s="182">
        <f t="shared" si="4"/>
        <v>10</v>
      </c>
    </row>
    <row r="19" spans="1:17" ht="14.25" customHeight="1">
      <c r="A19" s="97" t="s">
        <v>434</v>
      </c>
      <c r="B19" s="97"/>
      <c r="C19" s="187"/>
      <c r="D19" s="187"/>
      <c r="E19" s="187"/>
      <c r="F19" s="187"/>
      <c r="G19" s="187"/>
      <c r="H19" s="187">
        <v>1</v>
      </c>
      <c r="I19" s="187">
        <f t="shared" si="1"/>
        <v>1</v>
      </c>
      <c r="J19" s="187"/>
      <c r="K19" s="187"/>
      <c r="L19" s="182">
        <f t="shared" si="2"/>
        <v>1</v>
      </c>
      <c r="M19" s="169">
        <f t="shared" si="5"/>
        <v>1</v>
      </c>
      <c r="N19" s="187"/>
      <c r="O19" s="182"/>
      <c r="P19" s="182">
        <f t="shared" si="3"/>
        <v>1</v>
      </c>
      <c r="Q19" s="182">
        <f t="shared" si="4"/>
        <v>1</v>
      </c>
    </row>
    <row r="20" spans="1:17" ht="14.25" customHeight="1">
      <c r="A20" s="97" t="s">
        <v>435</v>
      </c>
      <c r="B20" s="97"/>
      <c r="C20" s="187"/>
      <c r="D20" s="187"/>
      <c r="E20" s="187"/>
      <c r="F20" s="187"/>
      <c r="G20" s="187"/>
      <c r="H20" s="187">
        <v>4</v>
      </c>
      <c r="I20" s="187">
        <f t="shared" si="1"/>
        <v>4</v>
      </c>
      <c r="J20" s="187"/>
      <c r="K20" s="187"/>
      <c r="L20" s="182">
        <f t="shared" si="2"/>
        <v>4</v>
      </c>
      <c r="M20" s="169">
        <f t="shared" si="5"/>
        <v>4</v>
      </c>
      <c r="N20" s="187"/>
      <c r="O20" s="182"/>
      <c r="P20" s="182">
        <f t="shared" si="3"/>
        <v>4</v>
      </c>
      <c r="Q20" s="182">
        <f t="shared" si="4"/>
        <v>4</v>
      </c>
    </row>
    <row r="21" spans="1:17" ht="14.25" customHeight="1">
      <c r="A21" s="97" t="s">
        <v>436</v>
      </c>
      <c r="B21" s="97"/>
      <c r="C21" s="187"/>
      <c r="D21" s="187"/>
      <c r="E21" s="187"/>
      <c r="F21" s="187"/>
      <c r="G21" s="187"/>
      <c r="H21" s="187">
        <v>3</v>
      </c>
      <c r="I21" s="187">
        <f t="shared" si="1"/>
        <v>3</v>
      </c>
      <c r="J21" s="187"/>
      <c r="K21" s="187"/>
      <c r="L21" s="182">
        <f t="shared" si="2"/>
        <v>3</v>
      </c>
      <c r="M21" s="169">
        <f t="shared" si="5"/>
        <v>3</v>
      </c>
      <c r="N21" s="187"/>
      <c r="O21" s="182"/>
      <c r="P21" s="182">
        <f t="shared" si="3"/>
        <v>3</v>
      </c>
      <c r="Q21" s="182">
        <f t="shared" si="4"/>
        <v>3</v>
      </c>
    </row>
    <row r="22" spans="1:17" ht="14.25" customHeight="1">
      <c r="A22" s="97" t="s">
        <v>437</v>
      </c>
      <c r="B22" s="97"/>
      <c r="C22" s="187"/>
      <c r="D22" s="187"/>
      <c r="E22" s="187"/>
      <c r="F22" s="187"/>
      <c r="G22" s="187"/>
      <c r="H22" s="187">
        <v>3</v>
      </c>
      <c r="I22" s="187">
        <f t="shared" si="1"/>
        <v>3</v>
      </c>
      <c r="J22" s="187"/>
      <c r="K22" s="187"/>
      <c r="L22" s="182">
        <f t="shared" si="2"/>
        <v>3</v>
      </c>
      <c r="M22" s="169">
        <f t="shared" si="5"/>
        <v>3</v>
      </c>
      <c r="N22" s="187"/>
      <c r="O22" s="182"/>
      <c r="P22" s="182">
        <f t="shared" si="3"/>
        <v>3</v>
      </c>
      <c r="Q22" s="182">
        <f t="shared" si="4"/>
        <v>3</v>
      </c>
    </row>
    <row r="23" spans="1:17" ht="14.25" customHeight="1">
      <c r="A23" s="166" t="s">
        <v>438</v>
      </c>
      <c r="B23" s="166"/>
      <c r="C23" s="188"/>
      <c r="D23" s="187"/>
      <c r="E23" s="187"/>
      <c r="F23" s="187"/>
      <c r="G23" s="187"/>
      <c r="H23" s="182">
        <f>SUM(H15:H22)</f>
        <v>69</v>
      </c>
      <c r="I23" s="187">
        <f t="shared" si="1"/>
        <v>69</v>
      </c>
      <c r="J23" s="182"/>
      <c r="K23" s="182"/>
      <c r="L23" s="182">
        <f t="shared" si="2"/>
        <v>69</v>
      </c>
      <c r="M23" s="169">
        <f t="shared" si="5"/>
        <v>69</v>
      </c>
      <c r="N23" s="182"/>
      <c r="O23" s="182"/>
      <c r="P23" s="182">
        <f>SUM(P15:P22)</f>
        <v>69</v>
      </c>
      <c r="Q23" s="182">
        <f>SUM(Q15:Q22)</f>
        <v>69</v>
      </c>
    </row>
    <row r="24" spans="1:17" ht="6.75" customHeight="1">
      <c r="A24" s="167"/>
      <c r="B24" s="167"/>
      <c r="C24" s="189"/>
      <c r="D24" s="190"/>
      <c r="E24" s="190"/>
      <c r="F24" s="190"/>
      <c r="G24" s="190"/>
      <c r="H24" s="183"/>
      <c r="I24" s="191"/>
      <c r="J24" s="183"/>
      <c r="K24" s="183"/>
      <c r="L24" s="191"/>
      <c r="M24" s="192"/>
      <c r="N24" s="183"/>
      <c r="O24" s="192"/>
      <c r="P24" s="192"/>
      <c r="Q24" s="192"/>
    </row>
    <row r="25" spans="1:17" ht="14.25" customHeight="1">
      <c r="A25" s="168" t="s">
        <v>387</v>
      </c>
      <c r="B25" s="168"/>
      <c r="C25" s="184"/>
      <c r="D25" s="185"/>
      <c r="E25" s="185"/>
      <c r="F25" s="185"/>
      <c r="G25" s="185"/>
      <c r="H25" s="185"/>
      <c r="I25" s="191"/>
      <c r="J25" s="185"/>
      <c r="K25" s="185"/>
      <c r="L25" s="191"/>
      <c r="M25" s="192"/>
      <c r="N25" s="185"/>
      <c r="O25" s="192"/>
      <c r="P25" s="192"/>
      <c r="Q25" s="192"/>
    </row>
    <row r="26" spans="1:17" ht="14.25" customHeight="1">
      <c r="A26" s="97" t="s">
        <v>439</v>
      </c>
      <c r="B26" s="97"/>
      <c r="C26" s="187"/>
      <c r="D26" s="187"/>
      <c r="E26" s="187"/>
      <c r="F26" s="187"/>
      <c r="G26" s="187"/>
      <c r="H26" s="187">
        <v>22</v>
      </c>
      <c r="I26" s="187">
        <f>H26</f>
        <v>22</v>
      </c>
      <c r="J26" s="187"/>
      <c r="K26" s="187"/>
      <c r="L26" s="182">
        <f aca="true" t="shared" si="6" ref="L26:M30">H26</f>
        <v>22</v>
      </c>
      <c r="M26" s="182">
        <f t="shared" si="6"/>
        <v>22</v>
      </c>
      <c r="N26" s="187"/>
      <c r="O26" s="182"/>
      <c r="P26" s="182">
        <f>L26</f>
        <v>22</v>
      </c>
      <c r="Q26" s="182">
        <f>P26</f>
        <v>22</v>
      </c>
    </row>
    <row r="27" spans="1:17" ht="14.25" customHeight="1">
      <c r="A27" s="97" t="s">
        <v>461</v>
      </c>
      <c r="B27" s="97"/>
      <c r="C27" s="187"/>
      <c r="D27" s="187"/>
      <c r="E27" s="187"/>
      <c r="F27" s="187"/>
      <c r="G27" s="187"/>
      <c r="H27" s="187">
        <v>0</v>
      </c>
      <c r="I27" s="187">
        <f>H27</f>
        <v>0</v>
      </c>
      <c r="J27" s="187"/>
      <c r="K27" s="187"/>
      <c r="L27" s="182">
        <f t="shared" si="6"/>
        <v>0</v>
      </c>
      <c r="M27" s="182">
        <f t="shared" si="6"/>
        <v>0</v>
      </c>
      <c r="N27" s="187"/>
      <c r="O27" s="182"/>
      <c r="P27" s="182">
        <f>L27</f>
        <v>0</v>
      </c>
      <c r="Q27" s="182">
        <f>P27</f>
        <v>0</v>
      </c>
    </row>
    <row r="28" spans="1:17" ht="14.25" customHeight="1">
      <c r="A28" s="97" t="s">
        <v>440</v>
      </c>
      <c r="B28" s="97"/>
      <c r="C28" s="187"/>
      <c r="D28" s="187"/>
      <c r="E28" s="187"/>
      <c r="F28" s="187"/>
      <c r="G28" s="187"/>
      <c r="H28" s="187">
        <v>1</v>
      </c>
      <c r="I28" s="187">
        <f>H28</f>
        <v>1</v>
      </c>
      <c r="J28" s="187"/>
      <c r="K28" s="187"/>
      <c r="L28" s="182">
        <f t="shared" si="6"/>
        <v>1</v>
      </c>
      <c r="M28" s="182">
        <f t="shared" si="6"/>
        <v>1</v>
      </c>
      <c r="N28" s="187"/>
      <c r="O28" s="182"/>
      <c r="P28" s="182">
        <f>L28</f>
        <v>1</v>
      </c>
      <c r="Q28" s="182">
        <f>P28</f>
        <v>1</v>
      </c>
    </row>
    <row r="29" spans="1:17" ht="14.25" customHeight="1">
      <c r="A29" s="97" t="s">
        <v>462</v>
      </c>
      <c r="B29" s="97"/>
      <c r="C29" s="187"/>
      <c r="D29" s="187"/>
      <c r="E29" s="187"/>
      <c r="F29" s="187"/>
      <c r="G29" s="187"/>
      <c r="H29" s="187">
        <v>8</v>
      </c>
      <c r="I29" s="187">
        <f>H29</f>
        <v>8</v>
      </c>
      <c r="J29" s="187"/>
      <c r="K29" s="187"/>
      <c r="L29" s="182">
        <f t="shared" si="6"/>
        <v>8</v>
      </c>
      <c r="M29" s="182">
        <f t="shared" si="6"/>
        <v>8</v>
      </c>
      <c r="N29" s="187"/>
      <c r="O29" s="182"/>
      <c r="P29" s="182">
        <f>L29</f>
        <v>8</v>
      </c>
      <c r="Q29" s="182">
        <f>P29</f>
        <v>8</v>
      </c>
    </row>
    <row r="30" spans="1:17" ht="14.25" customHeight="1">
      <c r="A30" s="166" t="s">
        <v>441</v>
      </c>
      <c r="B30" s="166"/>
      <c r="C30" s="188"/>
      <c r="D30" s="182"/>
      <c r="E30" s="182"/>
      <c r="F30" s="182"/>
      <c r="G30" s="182"/>
      <c r="H30" s="182">
        <f>SUM(H26:H29)</f>
        <v>31</v>
      </c>
      <c r="I30" s="187">
        <f>H30</f>
        <v>31</v>
      </c>
      <c r="J30" s="182"/>
      <c r="K30" s="182"/>
      <c r="L30" s="182">
        <f t="shared" si="6"/>
        <v>31</v>
      </c>
      <c r="M30" s="182">
        <f t="shared" si="6"/>
        <v>31</v>
      </c>
      <c r="N30" s="182"/>
      <c r="O30" s="182"/>
      <c r="P30" s="182">
        <f>SUM(P26:P29)</f>
        <v>31</v>
      </c>
      <c r="Q30" s="182">
        <f>SUM(Q26:Q29)</f>
        <v>31</v>
      </c>
    </row>
    <row r="31" spans="1:17" ht="18" customHeight="1">
      <c r="A31" s="167"/>
      <c r="B31" s="167"/>
      <c r="C31" s="189"/>
      <c r="D31" s="183"/>
      <c r="E31" s="183"/>
      <c r="F31" s="183"/>
      <c r="G31" s="183"/>
      <c r="H31" s="183"/>
      <c r="I31" s="191"/>
      <c r="J31" s="183"/>
      <c r="K31" s="183"/>
      <c r="L31" s="183"/>
      <c r="M31" s="192"/>
      <c r="N31" s="183"/>
      <c r="O31" s="192"/>
      <c r="P31" s="192"/>
      <c r="Q31" s="192"/>
    </row>
    <row r="32" spans="1:17" ht="14.25" customHeight="1">
      <c r="A32" s="168" t="s">
        <v>442</v>
      </c>
      <c r="B32" s="168"/>
      <c r="C32" s="184"/>
      <c r="D32" s="185"/>
      <c r="E32" s="185"/>
      <c r="F32" s="185"/>
      <c r="G32" s="185"/>
      <c r="H32" s="185"/>
      <c r="I32" s="191"/>
      <c r="J32" s="185"/>
      <c r="K32" s="185"/>
      <c r="L32" s="185"/>
      <c r="M32" s="192"/>
      <c r="N32" s="185"/>
      <c r="O32" s="192"/>
      <c r="P32" s="192"/>
      <c r="Q32" s="192"/>
    </row>
    <row r="33" spans="1:17" ht="14.25" customHeight="1">
      <c r="A33" s="97" t="s">
        <v>565</v>
      </c>
      <c r="B33" s="97"/>
      <c r="C33" s="187"/>
      <c r="D33" s="187"/>
      <c r="E33" s="187"/>
      <c r="F33" s="187"/>
      <c r="G33" s="187"/>
      <c r="H33" s="187">
        <v>29</v>
      </c>
      <c r="I33" s="187">
        <f>H33</f>
        <v>29</v>
      </c>
      <c r="J33" s="187">
        <v>1</v>
      </c>
      <c r="K33" s="187">
        <v>1</v>
      </c>
      <c r="L33" s="182">
        <f>H33</f>
        <v>29</v>
      </c>
      <c r="M33" s="182">
        <f>I33</f>
        <v>29</v>
      </c>
      <c r="N33" s="187"/>
      <c r="O33" s="182"/>
      <c r="P33" s="182">
        <v>29.5</v>
      </c>
      <c r="Q33" s="182">
        <v>29.5</v>
      </c>
    </row>
    <row r="34" spans="1:17" ht="14.25" customHeight="1">
      <c r="A34" s="97" t="s">
        <v>443</v>
      </c>
      <c r="B34" s="97"/>
      <c r="C34" s="187"/>
      <c r="D34" s="187"/>
      <c r="E34" s="187"/>
      <c r="F34" s="187"/>
      <c r="G34" s="187"/>
      <c r="H34" s="187">
        <v>10</v>
      </c>
      <c r="I34" s="187">
        <f>H34</f>
        <v>10</v>
      </c>
      <c r="J34" s="187"/>
      <c r="K34" s="187"/>
      <c r="L34" s="182">
        <f>H34</f>
        <v>10</v>
      </c>
      <c r="M34" s="182">
        <f aca="true" t="shared" si="7" ref="M34:M42">I34</f>
        <v>10</v>
      </c>
      <c r="N34" s="187"/>
      <c r="O34" s="182"/>
      <c r="P34" s="182">
        <v>10</v>
      </c>
      <c r="Q34" s="182">
        <v>10</v>
      </c>
    </row>
    <row r="35" spans="1:17" ht="14.25" customHeight="1">
      <c r="A35" s="97" t="s">
        <v>388</v>
      </c>
      <c r="B35" s="97"/>
      <c r="C35" s="187"/>
      <c r="D35" s="187"/>
      <c r="E35" s="187"/>
      <c r="F35" s="187"/>
      <c r="G35" s="187"/>
      <c r="H35" s="187">
        <v>5</v>
      </c>
      <c r="I35" s="187">
        <f>H35</f>
        <v>5</v>
      </c>
      <c r="J35" s="187"/>
      <c r="K35" s="187"/>
      <c r="L35" s="182">
        <f>H35</f>
        <v>5</v>
      </c>
      <c r="M35" s="182">
        <f t="shared" si="7"/>
        <v>5</v>
      </c>
      <c r="N35" s="187"/>
      <c r="O35" s="182"/>
      <c r="P35" s="182">
        <v>5</v>
      </c>
      <c r="Q35" s="182">
        <v>5</v>
      </c>
    </row>
    <row r="36" spans="1:17" ht="14.25" customHeight="1">
      <c r="A36" s="166" t="s">
        <v>288</v>
      </c>
      <c r="B36" s="97"/>
      <c r="C36" s="187"/>
      <c r="D36" s="187"/>
      <c r="E36" s="187"/>
      <c r="F36" s="187"/>
      <c r="G36" s="187"/>
      <c r="H36" s="187"/>
      <c r="I36" s="187"/>
      <c r="J36" s="187"/>
      <c r="K36" s="187"/>
      <c r="L36" s="182"/>
      <c r="M36" s="182">
        <f t="shared" si="7"/>
        <v>0</v>
      </c>
      <c r="N36" s="187"/>
      <c r="O36" s="182"/>
      <c r="P36" s="182"/>
      <c r="Q36" s="182"/>
    </row>
    <row r="37" spans="1:17" ht="14.25" customHeight="1">
      <c r="A37" s="97" t="s">
        <v>289</v>
      </c>
      <c r="B37" s="97"/>
      <c r="C37" s="187"/>
      <c r="D37" s="187"/>
      <c r="E37" s="187"/>
      <c r="F37" s="187"/>
      <c r="G37" s="187"/>
      <c r="H37" s="187">
        <v>1</v>
      </c>
      <c r="I37" s="187">
        <f aca="true" t="shared" si="8" ref="I37:I42">H37</f>
        <v>1</v>
      </c>
      <c r="J37" s="187"/>
      <c r="K37" s="187"/>
      <c r="L37" s="182">
        <f aca="true" t="shared" si="9" ref="L37:L42">H37</f>
        <v>1</v>
      </c>
      <c r="M37" s="182">
        <f t="shared" si="7"/>
        <v>1</v>
      </c>
      <c r="N37" s="187"/>
      <c r="O37" s="182"/>
      <c r="P37" s="182">
        <v>1</v>
      </c>
      <c r="Q37" s="182">
        <v>1</v>
      </c>
    </row>
    <row r="38" spans="1:17" ht="14.25" customHeight="1">
      <c r="A38" s="97" t="s">
        <v>290</v>
      </c>
      <c r="B38" s="97"/>
      <c r="C38" s="187"/>
      <c r="D38" s="187"/>
      <c r="E38" s="187"/>
      <c r="F38" s="187"/>
      <c r="G38" s="187"/>
      <c r="H38" s="187">
        <v>1</v>
      </c>
      <c r="I38" s="187">
        <f t="shared" si="8"/>
        <v>1</v>
      </c>
      <c r="J38" s="187"/>
      <c r="K38" s="187"/>
      <c r="L38" s="182">
        <f t="shared" si="9"/>
        <v>1</v>
      </c>
      <c r="M38" s="182">
        <f t="shared" si="7"/>
        <v>1</v>
      </c>
      <c r="N38" s="187"/>
      <c r="O38" s="182"/>
      <c r="P38" s="182">
        <v>1</v>
      </c>
      <c r="Q38" s="182">
        <v>1</v>
      </c>
    </row>
    <row r="39" spans="1:17" ht="14.25" customHeight="1">
      <c r="A39" s="97" t="s">
        <v>291</v>
      </c>
      <c r="B39" s="97"/>
      <c r="C39" s="187"/>
      <c r="D39" s="187"/>
      <c r="E39" s="187"/>
      <c r="F39" s="187"/>
      <c r="G39" s="187"/>
      <c r="H39" s="187">
        <v>1</v>
      </c>
      <c r="I39" s="187">
        <f t="shared" si="8"/>
        <v>1</v>
      </c>
      <c r="J39" s="187"/>
      <c r="K39" s="187"/>
      <c r="L39" s="182">
        <f t="shared" si="9"/>
        <v>1</v>
      </c>
      <c r="M39" s="182">
        <f t="shared" si="7"/>
        <v>1</v>
      </c>
      <c r="N39" s="187"/>
      <c r="O39" s="182"/>
      <c r="P39" s="182">
        <v>1</v>
      </c>
      <c r="Q39" s="182">
        <v>1</v>
      </c>
    </row>
    <row r="40" spans="1:17" s="6" customFormat="1" ht="14.25" customHeight="1">
      <c r="A40" s="97" t="s">
        <v>292</v>
      </c>
      <c r="B40" s="166"/>
      <c r="C40" s="182"/>
      <c r="D40" s="182"/>
      <c r="E40" s="182"/>
      <c r="F40" s="182"/>
      <c r="G40" s="182"/>
      <c r="H40" s="187">
        <v>1</v>
      </c>
      <c r="I40" s="187">
        <f t="shared" si="8"/>
        <v>1</v>
      </c>
      <c r="J40" s="182"/>
      <c r="K40" s="182"/>
      <c r="L40" s="182">
        <f t="shared" si="9"/>
        <v>1</v>
      </c>
      <c r="M40" s="182">
        <f t="shared" si="7"/>
        <v>1</v>
      </c>
      <c r="N40" s="182"/>
      <c r="O40" s="182"/>
      <c r="P40" s="182">
        <v>1</v>
      </c>
      <c r="Q40" s="182">
        <v>1</v>
      </c>
    </row>
    <row r="41" spans="1:17" ht="14.25" customHeight="1">
      <c r="A41" s="97" t="s">
        <v>462</v>
      </c>
      <c r="B41" s="97"/>
      <c r="C41" s="187"/>
      <c r="D41" s="187"/>
      <c r="E41" s="187"/>
      <c r="F41" s="187"/>
      <c r="G41" s="187"/>
      <c r="H41" s="187">
        <v>11</v>
      </c>
      <c r="I41" s="187">
        <f t="shared" si="8"/>
        <v>11</v>
      </c>
      <c r="J41" s="187"/>
      <c r="K41" s="187"/>
      <c r="L41" s="182">
        <f t="shared" si="9"/>
        <v>11</v>
      </c>
      <c r="M41" s="182">
        <f t="shared" si="7"/>
        <v>11</v>
      </c>
      <c r="N41" s="187"/>
      <c r="O41" s="182"/>
      <c r="P41" s="182">
        <v>11</v>
      </c>
      <c r="Q41" s="182">
        <v>11</v>
      </c>
    </row>
    <row r="42" spans="1:17" ht="14.25" customHeight="1">
      <c r="A42" s="166" t="s">
        <v>444</v>
      </c>
      <c r="B42" s="166"/>
      <c r="C42" s="188"/>
      <c r="D42" s="182"/>
      <c r="E42" s="182"/>
      <c r="F42" s="182"/>
      <c r="G42" s="182"/>
      <c r="H42" s="182">
        <f>SUM(H33:H41)</f>
        <v>59</v>
      </c>
      <c r="I42" s="182">
        <f t="shared" si="8"/>
        <v>59</v>
      </c>
      <c r="J42" s="182">
        <f>SUM(J33:J41)</f>
        <v>1</v>
      </c>
      <c r="K42" s="182">
        <v>1</v>
      </c>
      <c r="L42" s="182">
        <f t="shared" si="9"/>
        <v>59</v>
      </c>
      <c r="M42" s="182">
        <f t="shared" si="7"/>
        <v>59</v>
      </c>
      <c r="N42" s="182">
        <v>1</v>
      </c>
      <c r="O42" s="182">
        <v>1</v>
      </c>
      <c r="P42" s="182">
        <f>SUM(P33:P41)</f>
        <v>59.5</v>
      </c>
      <c r="Q42" s="182">
        <f>SUM(Q33:Q41)</f>
        <v>59.5</v>
      </c>
    </row>
    <row r="43" spans="1:17" ht="15.75">
      <c r="A43" s="123"/>
      <c r="B43" s="123"/>
      <c r="C43" s="193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ht="14.25" customHeight="1">
      <c r="A44" s="168" t="s">
        <v>445</v>
      </c>
      <c r="B44" s="168"/>
      <c r="C44" s="184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92"/>
      <c r="P44" s="192"/>
      <c r="Q44" s="192"/>
    </row>
    <row r="45" spans="1:17" ht="14.25" customHeight="1">
      <c r="A45" s="97" t="s">
        <v>446</v>
      </c>
      <c r="B45" s="97"/>
      <c r="C45" s="187"/>
      <c r="D45" s="187"/>
      <c r="E45" s="187"/>
      <c r="F45" s="187"/>
      <c r="G45" s="187"/>
      <c r="H45" s="187">
        <v>17</v>
      </c>
      <c r="I45" s="187">
        <v>15</v>
      </c>
      <c r="J45" s="187"/>
      <c r="K45" s="187"/>
      <c r="L45" s="182">
        <f>H45</f>
        <v>17</v>
      </c>
      <c r="M45" s="182">
        <f>I45</f>
        <v>15</v>
      </c>
      <c r="N45" s="187"/>
      <c r="O45" s="182"/>
      <c r="P45" s="182">
        <f aca="true" t="shared" si="10" ref="P45:Q49">L45</f>
        <v>17</v>
      </c>
      <c r="Q45" s="182">
        <f t="shared" si="10"/>
        <v>15</v>
      </c>
    </row>
    <row r="46" spans="1:17" ht="14.25" customHeight="1">
      <c r="A46" s="97" t="s">
        <v>447</v>
      </c>
      <c r="B46" s="97"/>
      <c r="C46" s="187"/>
      <c r="D46" s="187"/>
      <c r="E46" s="187"/>
      <c r="F46" s="187"/>
      <c r="G46" s="187"/>
      <c r="H46" s="187">
        <v>11</v>
      </c>
      <c r="I46" s="187">
        <v>10</v>
      </c>
      <c r="J46" s="187"/>
      <c r="K46" s="187"/>
      <c r="L46" s="182">
        <v>11</v>
      </c>
      <c r="M46" s="182">
        <f>I46</f>
        <v>10</v>
      </c>
      <c r="N46" s="187"/>
      <c r="O46" s="182"/>
      <c r="P46" s="182">
        <f t="shared" si="10"/>
        <v>11</v>
      </c>
      <c r="Q46" s="182">
        <f t="shared" si="10"/>
        <v>10</v>
      </c>
    </row>
    <row r="47" spans="1:17" ht="14.25" customHeight="1">
      <c r="A47" s="97" t="s">
        <v>281</v>
      </c>
      <c r="B47" s="97"/>
      <c r="C47" s="187"/>
      <c r="D47" s="187"/>
      <c r="E47" s="187"/>
      <c r="F47" s="187"/>
      <c r="G47" s="187"/>
      <c r="H47" s="187"/>
      <c r="I47" s="187"/>
      <c r="J47" s="187"/>
      <c r="K47" s="187"/>
      <c r="L47" s="182"/>
      <c r="M47" s="182"/>
      <c r="N47" s="187"/>
      <c r="O47" s="182"/>
      <c r="P47" s="182"/>
      <c r="Q47" s="182"/>
    </row>
    <row r="48" spans="1:17" ht="14.25" customHeight="1">
      <c r="A48" s="97" t="s">
        <v>760</v>
      </c>
      <c r="B48" s="97"/>
      <c r="C48" s="187"/>
      <c r="D48" s="187"/>
      <c r="E48" s="187"/>
      <c r="F48" s="187"/>
      <c r="G48" s="187"/>
      <c r="H48" s="187"/>
      <c r="I48" s="187">
        <v>4</v>
      </c>
      <c r="J48" s="187"/>
      <c r="K48" s="187"/>
      <c r="L48" s="182"/>
      <c r="M48" s="182">
        <f>I48</f>
        <v>4</v>
      </c>
      <c r="N48" s="187"/>
      <c r="O48" s="182"/>
      <c r="P48" s="182">
        <f t="shared" si="10"/>
        <v>0</v>
      </c>
      <c r="Q48" s="182">
        <f t="shared" si="10"/>
        <v>4</v>
      </c>
    </row>
    <row r="49" spans="1:17" ht="14.25" customHeight="1">
      <c r="A49" s="97" t="s">
        <v>761</v>
      </c>
      <c r="B49" s="97"/>
      <c r="C49" s="187"/>
      <c r="D49" s="187"/>
      <c r="E49" s="187"/>
      <c r="F49" s="187"/>
      <c r="G49" s="187"/>
      <c r="H49" s="187"/>
      <c r="I49" s="187">
        <v>3</v>
      </c>
      <c r="J49" s="187"/>
      <c r="K49" s="187"/>
      <c r="L49" s="182"/>
      <c r="M49" s="182">
        <f>I49</f>
        <v>3</v>
      </c>
      <c r="N49" s="187"/>
      <c r="O49" s="182"/>
      <c r="P49" s="182">
        <f t="shared" si="10"/>
        <v>0</v>
      </c>
      <c r="Q49" s="182">
        <f t="shared" si="10"/>
        <v>3</v>
      </c>
    </row>
    <row r="50" spans="1:17" ht="14.25" customHeight="1">
      <c r="A50" s="166" t="s">
        <v>448</v>
      </c>
      <c r="B50" s="166"/>
      <c r="C50" s="188"/>
      <c r="D50" s="187"/>
      <c r="E50" s="187"/>
      <c r="F50" s="187"/>
      <c r="G50" s="187"/>
      <c r="H50" s="182">
        <f>SUM(H45:H49)</f>
        <v>28</v>
      </c>
      <c r="I50" s="182">
        <f aca="true" t="shared" si="11" ref="I50:O50">SUM(I45:I49)</f>
        <v>32</v>
      </c>
      <c r="J50" s="182">
        <f t="shared" si="11"/>
        <v>0</v>
      </c>
      <c r="K50" s="182">
        <f t="shared" si="11"/>
        <v>0</v>
      </c>
      <c r="L50" s="182">
        <f t="shared" si="11"/>
        <v>28</v>
      </c>
      <c r="M50" s="182">
        <f t="shared" si="11"/>
        <v>32</v>
      </c>
      <c r="N50" s="182">
        <f t="shared" si="11"/>
        <v>0</v>
      </c>
      <c r="O50" s="182">
        <f t="shared" si="11"/>
        <v>0</v>
      </c>
      <c r="P50" s="182">
        <f>SUM(P45:P49)</f>
        <v>28</v>
      </c>
      <c r="Q50" s="182">
        <f>SUM(Q45:Q49)</f>
        <v>32</v>
      </c>
    </row>
    <row r="51" spans="1:17" ht="15" customHeight="1">
      <c r="A51" s="167"/>
      <c r="B51" s="167"/>
      <c r="C51" s="189"/>
      <c r="D51" s="190"/>
      <c r="E51" s="190"/>
      <c r="F51" s="190"/>
      <c r="G51" s="190"/>
      <c r="H51" s="183"/>
      <c r="I51" s="183"/>
      <c r="J51" s="183"/>
      <c r="K51" s="183"/>
      <c r="L51" s="183"/>
      <c r="M51" s="183"/>
      <c r="N51" s="183"/>
      <c r="O51" s="192"/>
      <c r="P51" s="192"/>
      <c r="Q51" s="183"/>
    </row>
    <row r="52" spans="1:17" ht="14.25" customHeight="1">
      <c r="A52" s="168" t="s">
        <v>293</v>
      </c>
      <c r="B52" s="168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92"/>
      <c r="P52" s="192"/>
      <c r="Q52" s="184"/>
    </row>
    <row r="53" spans="1:17" ht="14.25" customHeight="1">
      <c r="A53" s="97" t="s">
        <v>389</v>
      </c>
      <c r="B53" s="97"/>
      <c r="C53" s="187"/>
      <c r="D53" s="182"/>
      <c r="E53" s="182"/>
      <c r="F53" s="182"/>
      <c r="G53" s="182"/>
      <c r="H53" s="187">
        <v>7</v>
      </c>
      <c r="I53" s="187">
        <v>7</v>
      </c>
      <c r="J53" s="187"/>
      <c r="K53" s="187"/>
      <c r="L53" s="182">
        <v>7</v>
      </c>
      <c r="M53" s="182">
        <v>7</v>
      </c>
      <c r="N53" s="187"/>
      <c r="O53" s="182"/>
      <c r="P53" s="182">
        <f>L53+N53/2</f>
        <v>7</v>
      </c>
      <c r="Q53" s="182">
        <f>M53+O53/2</f>
        <v>7</v>
      </c>
    </row>
    <row r="54" spans="1:17" ht="14.25" customHeight="1">
      <c r="A54" s="97" t="s">
        <v>294</v>
      </c>
      <c r="B54" s="97"/>
      <c r="C54" s="187"/>
      <c r="D54" s="182"/>
      <c r="E54" s="182"/>
      <c r="F54" s="182"/>
      <c r="G54" s="182"/>
      <c r="H54" s="187">
        <v>3</v>
      </c>
      <c r="I54" s="187">
        <v>3</v>
      </c>
      <c r="J54" s="187"/>
      <c r="K54" s="187"/>
      <c r="L54" s="182">
        <v>3</v>
      </c>
      <c r="M54" s="182">
        <v>1</v>
      </c>
      <c r="N54" s="187"/>
      <c r="O54" s="182"/>
      <c r="P54" s="182">
        <f aca="true" t="shared" si="12" ref="P54:P62">L54+N54/2</f>
        <v>3</v>
      </c>
      <c r="Q54" s="182">
        <f aca="true" t="shared" si="13" ref="Q54:Q62">M54+O54/2</f>
        <v>1</v>
      </c>
    </row>
    <row r="55" spans="1:17" ht="14.25" customHeight="1">
      <c r="A55" s="97" t="s">
        <v>390</v>
      </c>
      <c r="B55" s="97"/>
      <c r="C55" s="187"/>
      <c r="D55" s="187"/>
      <c r="E55" s="187"/>
      <c r="F55" s="187"/>
      <c r="G55" s="187"/>
      <c r="H55" s="187">
        <v>2</v>
      </c>
      <c r="I55" s="187">
        <v>2</v>
      </c>
      <c r="J55" s="187"/>
      <c r="K55" s="187"/>
      <c r="L55" s="182">
        <v>2</v>
      </c>
      <c r="M55" s="182">
        <v>1</v>
      </c>
      <c r="N55" s="187"/>
      <c r="O55" s="182"/>
      <c r="P55" s="182">
        <f t="shared" si="12"/>
        <v>2</v>
      </c>
      <c r="Q55" s="182">
        <f t="shared" si="13"/>
        <v>1</v>
      </c>
    </row>
    <row r="56" spans="1:17" ht="14.25" customHeight="1">
      <c r="A56" s="97" t="s">
        <v>463</v>
      </c>
      <c r="B56" s="97"/>
      <c r="C56" s="187"/>
      <c r="D56" s="187"/>
      <c r="E56" s="187"/>
      <c r="F56" s="187"/>
      <c r="G56" s="187"/>
      <c r="H56" s="187">
        <v>17</v>
      </c>
      <c r="I56" s="187">
        <v>17</v>
      </c>
      <c r="J56" s="187">
        <v>1</v>
      </c>
      <c r="K56" s="187">
        <v>1</v>
      </c>
      <c r="L56" s="182">
        <v>17</v>
      </c>
      <c r="M56" s="182">
        <v>19</v>
      </c>
      <c r="N56" s="182">
        <v>1</v>
      </c>
      <c r="O56" s="182">
        <v>2</v>
      </c>
      <c r="P56" s="182">
        <f t="shared" si="12"/>
        <v>17.5</v>
      </c>
      <c r="Q56" s="182">
        <f t="shared" si="13"/>
        <v>20</v>
      </c>
    </row>
    <row r="57" spans="1:17" ht="14.25" customHeight="1">
      <c r="A57" s="97" t="s">
        <v>449</v>
      </c>
      <c r="B57" s="97"/>
      <c r="C57" s="187"/>
      <c r="D57" s="187"/>
      <c r="E57" s="187"/>
      <c r="F57" s="187"/>
      <c r="G57" s="187"/>
      <c r="H57" s="187">
        <v>3</v>
      </c>
      <c r="I57" s="187">
        <v>3</v>
      </c>
      <c r="J57" s="187"/>
      <c r="K57" s="187"/>
      <c r="L57" s="182">
        <v>3</v>
      </c>
      <c r="M57" s="182">
        <v>3</v>
      </c>
      <c r="N57" s="187"/>
      <c r="O57" s="182"/>
      <c r="P57" s="182">
        <f t="shared" si="12"/>
        <v>3</v>
      </c>
      <c r="Q57" s="182">
        <f t="shared" si="13"/>
        <v>3</v>
      </c>
    </row>
    <row r="58" spans="1:17" ht="14.25" customHeight="1">
      <c r="A58" s="97" t="s">
        <v>464</v>
      </c>
      <c r="B58" s="97"/>
      <c r="C58" s="187"/>
      <c r="D58" s="187"/>
      <c r="E58" s="187"/>
      <c r="F58" s="187"/>
      <c r="G58" s="187"/>
      <c r="H58" s="187">
        <v>2</v>
      </c>
      <c r="I58" s="187">
        <v>2</v>
      </c>
      <c r="J58" s="187"/>
      <c r="K58" s="187"/>
      <c r="L58" s="182">
        <v>2</v>
      </c>
      <c r="M58" s="182">
        <v>2</v>
      </c>
      <c r="N58" s="182"/>
      <c r="O58" s="182">
        <v>1</v>
      </c>
      <c r="P58" s="182">
        <f t="shared" si="12"/>
        <v>2</v>
      </c>
      <c r="Q58" s="182">
        <f t="shared" si="13"/>
        <v>2.5</v>
      </c>
    </row>
    <row r="59" spans="1:17" ht="14.25" customHeight="1">
      <c r="A59" s="97" t="s">
        <v>295</v>
      </c>
      <c r="B59" s="97"/>
      <c r="C59" s="187"/>
      <c r="D59" s="187"/>
      <c r="E59" s="187"/>
      <c r="F59" s="187"/>
      <c r="G59" s="187"/>
      <c r="H59" s="187">
        <v>3</v>
      </c>
      <c r="I59" s="187">
        <v>3</v>
      </c>
      <c r="J59" s="187"/>
      <c r="K59" s="187"/>
      <c r="L59" s="182">
        <v>3</v>
      </c>
      <c r="M59" s="182">
        <v>3</v>
      </c>
      <c r="N59" s="182"/>
      <c r="O59" s="182"/>
      <c r="P59" s="182">
        <f t="shared" si="12"/>
        <v>3</v>
      </c>
      <c r="Q59" s="182">
        <f t="shared" si="13"/>
        <v>3</v>
      </c>
    </row>
    <row r="60" spans="1:17" ht="14.25" customHeight="1">
      <c r="A60" s="97" t="s">
        <v>465</v>
      </c>
      <c r="B60" s="97"/>
      <c r="C60" s="187"/>
      <c r="D60" s="187"/>
      <c r="E60" s="187"/>
      <c r="F60" s="187"/>
      <c r="G60" s="187"/>
      <c r="H60" s="187">
        <v>3</v>
      </c>
      <c r="I60" s="187">
        <v>3</v>
      </c>
      <c r="J60" s="187"/>
      <c r="K60" s="187"/>
      <c r="L60" s="182">
        <v>3</v>
      </c>
      <c r="M60" s="182">
        <v>3</v>
      </c>
      <c r="N60" s="187"/>
      <c r="O60" s="182"/>
      <c r="P60" s="182">
        <f t="shared" si="12"/>
        <v>3</v>
      </c>
      <c r="Q60" s="182">
        <f t="shared" si="13"/>
        <v>3</v>
      </c>
    </row>
    <row r="61" spans="1:17" ht="14.25" customHeight="1">
      <c r="A61" s="97" t="s">
        <v>450</v>
      </c>
      <c r="B61" s="97"/>
      <c r="C61" s="187"/>
      <c r="D61" s="187"/>
      <c r="E61" s="187"/>
      <c r="F61" s="187"/>
      <c r="G61" s="187"/>
      <c r="H61" s="187">
        <v>3</v>
      </c>
      <c r="I61" s="187">
        <v>3</v>
      </c>
      <c r="J61" s="187"/>
      <c r="K61" s="187"/>
      <c r="L61" s="182">
        <v>3</v>
      </c>
      <c r="M61" s="182">
        <v>3</v>
      </c>
      <c r="N61" s="187"/>
      <c r="O61" s="182"/>
      <c r="P61" s="182">
        <f t="shared" si="12"/>
        <v>3</v>
      </c>
      <c r="Q61" s="182">
        <f t="shared" si="13"/>
        <v>3</v>
      </c>
    </row>
    <row r="62" spans="1:17" ht="14.25" customHeight="1">
      <c r="A62" s="97" t="s">
        <v>466</v>
      </c>
      <c r="B62" s="97"/>
      <c r="C62" s="187"/>
      <c r="D62" s="187"/>
      <c r="E62" s="187"/>
      <c r="F62" s="187"/>
      <c r="G62" s="187"/>
      <c r="H62" s="187">
        <v>4</v>
      </c>
      <c r="I62" s="187">
        <v>4</v>
      </c>
      <c r="J62" s="187"/>
      <c r="K62" s="187"/>
      <c r="L62" s="182">
        <v>4</v>
      </c>
      <c r="M62" s="182">
        <v>4</v>
      </c>
      <c r="N62" s="187"/>
      <c r="O62" s="182"/>
      <c r="P62" s="182">
        <f t="shared" si="12"/>
        <v>4</v>
      </c>
      <c r="Q62" s="182">
        <f t="shared" si="13"/>
        <v>4</v>
      </c>
    </row>
    <row r="63" spans="1:17" ht="14.25" customHeight="1">
      <c r="A63" s="166" t="s">
        <v>296</v>
      </c>
      <c r="B63" s="166"/>
      <c r="C63" s="188"/>
      <c r="D63" s="182"/>
      <c r="E63" s="182"/>
      <c r="F63" s="182"/>
      <c r="G63" s="182"/>
      <c r="H63" s="182">
        <f>SUM(H53:H62)</f>
        <v>47</v>
      </c>
      <c r="I63" s="182">
        <f aca="true" t="shared" si="14" ref="I63:O63">SUM(I53:I62)</f>
        <v>47</v>
      </c>
      <c r="J63" s="182">
        <f t="shared" si="14"/>
        <v>1</v>
      </c>
      <c r="K63" s="182">
        <f t="shared" si="14"/>
        <v>1</v>
      </c>
      <c r="L63" s="182">
        <f t="shared" si="14"/>
        <v>47</v>
      </c>
      <c r="M63" s="182">
        <f t="shared" si="14"/>
        <v>46</v>
      </c>
      <c r="N63" s="182">
        <f t="shared" si="14"/>
        <v>1</v>
      </c>
      <c r="O63" s="182">
        <f t="shared" si="14"/>
        <v>3</v>
      </c>
      <c r="P63" s="182">
        <f>SUM(P53:P62)</f>
        <v>47.5</v>
      </c>
      <c r="Q63" s="182">
        <f>SUM(Q53:Q62)</f>
        <v>47.5</v>
      </c>
    </row>
    <row r="64" spans="1:17" ht="6.75" customHeight="1">
      <c r="A64" s="167"/>
      <c r="B64" s="167"/>
      <c r="C64" s="189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92"/>
      <c r="P64" s="192"/>
      <c r="Q64" s="192"/>
    </row>
    <row r="65" spans="1:20" ht="14.25" customHeight="1">
      <c r="A65" s="168" t="s">
        <v>34</v>
      </c>
      <c r="B65" s="168"/>
      <c r="C65" s="184"/>
      <c r="D65" s="185"/>
      <c r="E65" s="185"/>
      <c r="F65" s="185"/>
      <c r="G65" s="185"/>
      <c r="H65" s="184"/>
      <c r="I65" s="184"/>
      <c r="J65" s="184"/>
      <c r="K65" s="184"/>
      <c r="L65" s="184"/>
      <c r="M65" s="184"/>
      <c r="N65" s="184"/>
      <c r="O65" s="192"/>
      <c r="P65" s="192"/>
      <c r="Q65" s="192"/>
      <c r="S65" s="83"/>
      <c r="T65" s="83"/>
    </row>
    <row r="66" spans="1:20" s="11" customFormat="1" ht="14.25" customHeight="1">
      <c r="A66" s="203" t="s">
        <v>745</v>
      </c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187"/>
      <c r="M66" s="187"/>
      <c r="N66" s="204"/>
      <c r="O66" s="188"/>
      <c r="P66" s="188"/>
      <c r="Q66" s="188"/>
      <c r="S66" s="122"/>
      <c r="T66" s="205"/>
    </row>
    <row r="67" spans="1:20" ht="14.25" customHeight="1">
      <c r="A67" s="97" t="s">
        <v>747</v>
      </c>
      <c r="B67" s="97"/>
      <c r="C67" s="187"/>
      <c r="D67" s="187"/>
      <c r="E67" s="187"/>
      <c r="F67" s="187"/>
      <c r="G67" s="187"/>
      <c r="H67" s="187">
        <v>1</v>
      </c>
      <c r="I67" s="187">
        <v>1</v>
      </c>
      <c r="J67" s="187"/>
      <c r="K67" s="187"/>
      <c r="L67" s="187">
        <f aca="true" t="shared" si="15" ref="L67:L82">B67+D67+H67</f>
        <v>1</v>
      </c>
      <c r="M67" s="187">
        <f aca="true" t="shared" si="16" ref="M67:M82">C67+E67+I67</f>
        <v>1</v>
      </c>
      <c r="N67" s="187"/>
      <c r="O67" s="182"/>
      <c r="P67" s="182">
        <f aca="true" t="shared" si="17" ref="P67:Q70">L67+N67/2</f>
        <v>1</v>
      </c>
      <c r="Q67" s="182">
        <f t="shared" si="17"/>
        <v>1</v>
      </c>
      <c r="S67" s="21"/>
      <c r="T67" s="83"/>
    </row>
    <row r="68" spans="1:20" ht="14.25" customHeight="1">
      <c r="A68" s="97" t="s">
        <v>748</v>
      </c>
      <c r="B68" s="97"/>
      <c r="C68" s="187"/>
      <c r="D68" s="187"/>
      <c r="E68" s="187"/>
      <c r="F68" s="187"/>
      <c r="G68" s="187"/>
      <c r="H68" s="187">
        <v>1</v>
      </c>
      <c r="I68" s="187">
        <v>1</v>
      </c>
      <c r="J68" s="187"/>
      <c r="K68" s="187"/>
      <c r="L68" s="187">
        <f t="shared" si="15"/>
        <v>1</v>
      </c>
      <c r="M68" s="187">
        <f t="shared" si="16"/>
        <v>1</v>
      </c>
      <c r="N68" s="187"/>
      <c r="O68" s="187"/>
      <c r="P68" s="182">
        <f t="shared" si="17"/>
        <v>1</v>
      </c>
      <c r="Q68" s="182">
        <f t="shared" si="17"/>
        <v>1</v>
      </c>
      <c r="S68" s="21"/>
      <c r="T68" s="83"/>
    </row>
    <row r="69" spans="1:20" ht="14.25" customHeight="1">
      <c r="A69" s="97" t="s">
        <v>749</v>
      </c>
      <c r="B69" s="97"/>
      <c r="C69" s="187"/>
      <c r="D69" s="187"/>
      <c r="E69" s="187"/>
      <c r="F69" s="187"/>
      <c r="G69" s="187"/>
      <c r="H69" s="187">
        <v>1</v>
      </c>
      <c r="I69" s="187">
        <v>1</v>
      </c>
      <c r="J69" s="187"/>
      <c r="K69" s="187"/>
      <c r="L69" s="187">
        <f t="shared" si="15"/>
        <v>1</v>
      </c>
      <c r="M69" s="187">
        <f t="shared" si="16"/>
        <v>1</v>
      </c>
      <c r="N69" s="187"/>
      <c r="O69" s="187"/>
      <c r="P69" s="182">
        <f t="shared" si="17"/>
        <v>1</v>
      </c>
      <c r="Q69" s="182">
        <f t="shared" si="17"/>
        <v>1</v>
      </c>
      <c r="S69" s="21"/>
      <c r="T69" s="83"/>
    </row>
    <row r="70" spans="1:20" ht="14.25" customHeight="1">
      <c r="A70" s="97" t="s">
        <v>750</v>
      </c>
      <c r="B70" s="97"/>
      <c r="C70" s="187"/>
      <c r="D70" s="187"/>
      <c r="E70" s="187"/>
      <c r="F70" s="187"/>
      <c r="G70" s="187"/>
      <c r="H70" s="187"/>
      <c r="I70" s="187"/>
      <c r="J70" s="187">
        <v>1</v>
      </c>
      <c r="K70" s="187">
        <v>1</v>
      </c>
      <c r="L70" s="187">
        <f t="shared" si="15"/>
        <v>0</v>
      </c>
      <c r="M70" s="187">
        <f t="shared" si="16"/>
        <v>0</v>
      </c>
      <c r="N70" s="187">
        <v>1</v>
      </c>
      <c r="O70" s="187">
        <v>1</v>
      </c>
      <c r="P70" s="182">
        <f t="shared" si="17"/>
        <v>0.5</v>
      </c>
      <c r="Q70" s="182">
        <f t="shared" si="17"/>
        <v>0.5</v>
      </c>
      <c r="S70" s="21"/>
      <c r="T70" s="83"/>
    </row>
    <row r="71" spans="1:20" s="11" customFormat="1" ht="14.25" customHeight="1">
      <c r="A71" s="203" t="s">
        <v>451</v>
      </c>
      <c r="B71" s="203"/>
      <c r="C71" s="204"/>
      <c r="D71" s="204"/>
      <c r="E71" s="204"/>
      <c r="F71" s="204"/>
      <c r="G71" s="204"/>
      <c r="H71" s="204"/>
      <c r="I71" s="204"/>
      <c r="J71" s="204"/>
      <c r="K71" s="204"/>
      <c r="L71" s="187"/>
      <c r="M71" s="187"/>
      <c r="N71" s="204"/>
      <c r="O71" s="204"/>
      <c r="P71" s="188"/>
      <c r="Q71" s="188"/>
      <c r="S71" s="122"/>
      <c r="T71" s="205"/>
    </row>
    <row r="72" spans="1:20" ht="14.25" customHeight="1">
      <c r="A72" s="97" t="s">
        <v>751</v>
      </c>
      <c r="B72" s="97"/>
      <c r="C72" s="187"/>
      <c r="D72" s="187"/>
      <c r="E72" s="187"/>
      <c r="F72" s="187"/>
      <c r="G72" s="187"/>
      <c r="H72" s="187">
        <v>1</v>
      </c>
      <c r="I72" s="187">
        <v>1</v>
      </c>
      <c r="J72" s="187"/>
      <c r="K72" s="187"/>
      <c r="L72" s="187">
        <f t="shared" si="15"/>
        <v>1</v>
      </c>
      <c r="M72" s="187">
        <f t="shared" si="16"/>
        <v>1</v>
      </c>
      <c r="N72" s="187"/>
      <c r="O72" s="187"/>
      <c r="P72" s="182">
        <f aca="true" t="shared" si="18" ref="P72:Q75">L72+N72/2</f>
        <v>1</v>
      </c>
      <c r="Q72" s="182">
        <f t="shared" si="18"/>
        <v>1</v>
      </c>
      <c r="S72" s="21"/>
      <c r="T72" s="83"/>
    </row>
    <row r="73" spans="1:20" ht="14.25" customHeight="1">
      <c r="A73" s="97" t="s">
        <v>752</v>
      </c>
      <c r="B73" s="97"/>
      <c r="C73" s="187"/>
      <c r="D73" s="187"/>
      <c r="E73" s="187"/>
      <c r="F73" s="187"/>
      <c r="G73" s="187"/>
      <c r="H73" s="187">
        <v>1</v>
      </c>
      <c r="I73" s="187">
        <v>1</v>
      </c>
      <c r="J73" s="187"/>
      <c r="K73" s="187"/>
      <c r="L73" s="187">
        <f t="shared" si="15"/>
        <v>1</v>
      </c>
      <c r="M73" s="187">
        <f t="shared" si="16"/>
        <v>1</v>
      </c>
      <c r="N73" s="187"/>
      <c r="O73" s="187"/>
      <c r="P73" s="182">
        <f t="shared" si="18"/>
        <v>1</v>
      </c>
      <c r="Q73" s="182">
        <f t="shared" si="18"/>
        <v>1</v>
      </c>
      <c r="S73" s="21"/>
      <c r="T73" s="83"/>
    </row>
    <row r="74" spans="1:20" ht="14.25" customHeight="1">
      <c r="A74" s="97" t="s">
        <v>753</v>
      </c>
      <c r="B74" s="97"/>
      <c r="C74" s="187"/>
      <c r="D74" s="187"/>
      <c r="E74" s="187"/>
      <c r="F74" s="187"/>
      <c r="G74" s="187"/>
      <c r="H74" s="187">
        <v>1</v>
      </c>
      <c r="I74" s="187">
        <v>1</v>
      </c>
      <c r="J74" s="187"/>
      <c r="K74" s="187"/>
      <c r="L74" s="187">
        <f t="shared" si="15"/>
        <v>1</v>
      </c>
      <c r="M74" s="187">
        <f t="shared" si="16"/>
        <v>1</v>
      </c>
      <c r="N74" s="187"/>
      <c r="O74" s="187"/>
      <c r="P74" s="182">
        <f t="shared" si="18"/>
        <v>1</v>
      </c>
      <c r="Q74" s="182">
        <f t="shared" si="18"/>
        <v>1</v>
      </c>
      <c r="S74" s="21"/>
      <c r="T74" s="83"/>
    </row>
    <row r="75" spans="1:20" ht="14.25" customHeight="1">
      <c r="A75" s="97" t="s">
        <v>754</v>
      </c>
      <c r="B75" s="97"/>
      <c r="C75" s="187"/>
      <c r="D75" s="187"/>
      <c r="E75" s="187"/>
      <c r="F75" s="187"/>
      <c r="G75" s="187"/>
      <c r="H75" s="187">
        <v>1</v>
      </c>
      <c r="I75" s="187">
        <v>1</v>
      </c>
      <c r="J75" s="187"/>
      <c r="K75" s="187"/>
      <c r="L75" s="187">
        <f t="shared" si="15"/>
        <v>1</v>
      </c>
      <c r="M75" s="187">
        <f t="shared" si="16"/>
        <v>1</v>
      </c>
      <c r="N75" s="187"/>
      <c r="O75" s="187"/>
      <c r="P75" s="182">
        <f t="shared" si="18"/>
        <v>1</v>
      </c>
      <c r="Q75" s="182">
        <f t="shared" si="18"/>
        <v>1</v>
      </c>
      <c r="S75" s="21"/>
      <c r="T75" s="83"/>
    </row>
    <row r="76" spans="1:20" s="11" customFormat="1" ht="14.25" customHeight="1">
      <c r="A76" s="203" t="s">
        <v>746</v>
      </c>
      <c r="B76" s="203"/>
      <c r="C76" s="204"/>
      <c r="D76" s="204"/>
      <c r="E76" s="204"/>
      <c r="F76" s="204"/>
      <c r="G76" s="204"/>
      <c r="H76" s="204"/>
      <c r="I76" s="204"/>
      <c r="J76" s="204"/>
      <c r="K76" s="204"/>
      <c r="L76" s="187"/>
      <c r="M76" s="187"/>
      <c r="N76" s="204"/>
      <c r="O76" s="188"/>
      <c r="P76" s="188"/>
      <c r="Q76" s="188"/>
      <c r="S76" s="122"/>
      <c r="T76" s="205"/>
    </row>
    <row r="77" spans="1:20" ht="14.25" customHeight="1">
      <c r="A77" s="97" t="s">
        <v>756</v>
      </c>
      <c r="B77" s="97"/>
      <c r="C77" s="187"/>
      <c r="D77" s="187"/>
      <c r="E77" s="187"/>
      <c r="F77" s="187"/>
      <c r="G77" s="187"/>
      <c r="H77" s="187">
        <v>1</v>
      </c>
      <c r="I77" s="187">
        <v>1</v>
      </c>
      <c r="J77" s="187"/>
      <c r="K77" s="187"/>
      <c r="L77" s="187">
        <f t="shared" si="15"/>
        <v>1</v>
      </c>
      <c r="M77" s="187">
        <f t="shared" si="16"/>
        <v>1</v>
      </c>
      <c r="N77" s="187"/>
      <c r="O77" s="182"/>
      <c r="P77" s="182">
        <f>L77+N77/2</f>
        <v>1</v>
      </c>
      <c r="Q77" s="182">
        <f>M77+O77/2</f>
        <v>1</v>
      </c>
      <c r="S77" s="21"/>
      <c r="T77" s="83"/>
    </row>
    <row r="78" spans="1:20" ht="14.25" customHeight="1">
      <c r="A78" s="97" t="s">
        <v>755</v>
      </c>
      <c r="B78" s="97"/>
      <c r="C78" s="187"/>
      <c r="D78" s="187"/>
      <c r="E78" s="187"/>
      <c r="F78" s="187"/>
      <c r="G78" s="187"/>
      <c r="H78" s="187">
        <v>1</v>
      </c>
      <c r="I78" s="187">
        <v>1</v>
      </c>
      <c r="J78" s="187"/>
      <c r="K78" s="187"/>
      <c r="L78" s="187">
        <f t="shared" si="15"/>
        <v>1</v>
      </c>
      <c r="M78" s="187">
        <f t="shared" si="16"/>
        <v>1</v>
      </c>
      <c r="N78" s="187"/>
      <c r="O78" s="187"/>
      <c r="P78" s="182">
        <f>L78+N78/2</f>
        <v>1</v>
      </c>
      <c r="Q78" s="182">
        <f>M78+O78/2</f>
        <v>1</v>
      </c>
      <c r="S78" s="21"/>
      <c r="T78" s="83"/>
    </row>
    <row r="79" spans="1:20" s="11" customFormat="1" ht="14.25" customHeight="1">
      <c r="A79" s="203" t="s">
        <v>452</v>
      </c>
      <c r="B79" s="203"/>
      <c r="C79" s="204"/>
      <c r="D79" s="204"/>
      <c r="E79" s="204"/>
      <c r="F79" s="204"/>
      <c r="G79" s="204"/>
      <c r="H79" s="204"/>
      <c r="I79" s="204"/>
      <c r="J79" s="204"/>
      <c r="K79" s="204"/>
      <c r="L79" s="187"/>
      <c r="M79" s="187"/>
      <c r="N79" s="204"/>
      <c r="O79" s="204"/>
      <c r="P79" s="188"/>
      <c r="Q79" s="188"/>
      <c r="S79" s="122"/>
      <c r="T79" s="205"/>
    </row>
    <row r="80" spans="1:20" ht="14.25" customHeight="1">
      <c r="A80" s="97" t="s">
        <v>757</v>
      </c>
      <c r="B80" s="97"/>
      <c r="C80" s="187"/>
      <c r="D80" s="187"/>
      <c r="E80" s="187"/>
      <c r="F80" s="187"/>
      <c r="G80" s="187"/>
      <c r="H80" s="187">
        <v>1</v>
      </c>
      <c r="I80" s="187">
        <v>1</v>
      </c>
      <c r="J80" s="187"/>
      <c r="K80" s="187"/>
      <c r="L80" s="187">
        <f t="shared" si="15"/>
        <v>1</v>
      </c>
      <c r="M80" s="187">
        <f t="shared" si="16"/>
        <v>1</v>
      </c>
      <c r="N80" s="187"/>
      <c r="O80" s="187"/>
      <c r="P80" s="182">
        <f aca="true" t="shared" si="19" ref="P80:Q82">L80+N80/2</f>
        <v>1</v>
      </c>
      <c r="Q80" s="182">
        <f t="shared" si="19"/>
        <v>1</v>
      </c>
      <c r="S80" s="21"/>
      <c r="T80" s="83"/>
    </row>
    <row r="81" spans="1:20" ht="14.25" customHeight="1">
      <c r="A81" s="97" t="s">
        <v>758</v>
      </c>
      <c r="B81" s="97"/>
      <c r="C81" s="187"/>
      <c r="D81" s="187"/>
      <c r="E81" s="187"/>
      <c r="F81" s="187"/>
      <c r="G81" s="187"/>
      <c r="H81" s="187">
        <v>2</v>
      </c>
      <c r="I81" s="187">
        <v>2</v>
      </c>
      <c r="J81" s="187"/>
      <c r="K81" s="187"/>
      <c r="L81" s="187">
        <f t="shared" si="15"/>
        <v>2</v>
      </c>
      <c r="M81" s="187">
        <f t="shared" si="16"/>
        <v>2</v>
      </c>
      <c r="N81" s="187"/>
      <c r="O81" s="187"/>
      <c r="P81" s="182">
        <f t="shared" si="19"/>
        <v>2</v>
      </c>
      <c r="Q81" s="182">
        <f t="shared" si="19"/>
        <v>2</v>
      </c>
      <c r="S81" s="21"/>
      <c r="T81" s="83"/>
    </row>
    <row r="82" spans="1:20" ht="14.25" customHeight="1">
      <c r="A82" s="97" t="s">
        <v>759</v>
      </c>
      <c r="B82" s="97"/>
      <c r="C82" s="187"/>
      <c r="D82" s="187"/>
      <c r="E82" s="187"/>
      <c r="F82" s="187"/>
      <c r="G82" s="187"/>
      <c r="H82" s="187">
        <v>1</v>
      </c>
      <c r="I82" s="187">
        <v>1</v>
      </c>
      <c r="J82" s="187"/>
      <c r="K82" s="187"/>
      <c r="L82" s="187">
        <f t="shared" si="15"/>
        <v>1</v>
      </c>
      <c r="M82" s="187">
        <f t="shared" si="16"/>
        <v>1</v>
      </c>
      <c r="N82" s="187"/>
      <c r="O82" s="187"/>
      <c r="P82" s="182">
        <f t="shared" si="19"/>
        <v>1</v>
      </c>
      <c r="Q82" s="182">
        <f t="shared" si="19"/>
        <v>1</v>
      </c>
      <c r="S82" s="21"/>
      <c r="T82" s="83"/>
    </row>
    <row r="83" spans="1:20" ht="14.25" customHeight="1">
      <c r="A83" s="166" t="s">
        <v>297</v>
      </c>
      <c r="B83" s="166"/>
      <c r="C83" s="188"/>
      <c r="D83" s="187"/>
      <c r="E83" s="187"/>
      <c r="F83" s="187"/>
      <c r="G83" s="187"/>
      <c r="H83" s="182">
        <f>SUM(H66:H82)</f>
        <v>13</v>
      </c>
      <c r="I83" s="182">
        <f aca="true" t="shared" si="20" ref="I83:Q83">SUM(I66:I82)</f>
        <v>13</v>
      </c>
      <c r="J83" s="182">
        <f t="shared" si="20"/>
        <v>1</v>
      </c>
      <c r="K83" s="182">
        <f>SUM(K66:K82)</f>
        <v>1</v>
      </c>
      <c r="L83" s="182">
        <f>SUM(L66:L82)</f>
        <v>13</v>
      </c>
      <c r="M83" s="182">
        <f t="shared" si="20"/>
        <v>13</v>
      </c>
      <c r="N83" s="182">
        <f t="shared" si="20"/>
        <v>1</v>
      </c>
      <c r="O83" s="182">
        <f t="shared" si="20"/>
        <v>1</v>
      </c>
      <c r="P83" s="182">
        <f t="shared" si="20"/>
        <v>13.5</v>
      </c>
      <c r="Q83" s="182">
        <f t="shared" si="20"/>
        <v>13.5</v>
      </c>
      <c r="S83" s="83"/>
      <c r="T83" s="83"/>
    </row>
    <row r="84" spans="1:20" ht="7.5" customHeight="1">
      <c r="A84" s="167"/>
      <c r="B84" s="167"/>
      <c r="C84" s="189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4"/>
      <c r="P84" s="194"/>
      <c r="Q84" s="182"/>
      <c r="S84" s="83"/>
      <c r="T84" s="83"/>
    </row>
    <row r="85" spans="1:20" ht="14.25" customHeight="1">
      <c r="A85" s="166" t="s">
        <v>298</v>
      </c>
      <c r="B85" s="166"/>
      <c r="C85" s="182"/>
      <c r="D85" s="187"/>
      <c r="E85" s="187"/>
      <c r="F85" s="187"/>
      <c r="G85" s="187"/>
      <c r="H85" s="182">
        <f aca="true" t="shared" si="21" ref="H85:O85">H23+H30+H42+H50+H63+H83</f>
        <v>247</v>
      </c>
      <c r="I85" s="182">
        <f t="shared" si="21"/>
        <v>251</v>
      </c>
      <c r="J85" s="182">
        <f t="shared" si="21"/>
        <v>3</v>
      </c>
      <c r="K85" s="182">
        <f t="shared" si="21"/>
        <v>3</v>
      </c>
      <c r="L85" s="182">
        <f t="shared" si="21"/>
        <v>247</v>
      </c>
      <c r="M85" s="182">
        <f t="shared" si="21"/>
        <v>250</v>
      </c>
      <c r="N85" s="182">
        <f t="shared" si="21"/>
        <v>3</v>
      </c>
      <c r="O85" s="182">
        <f t="shared" si="21"/>
        <v>5</v>
      </c>
      <c r="P85" s="182">
        <f>P83+P63+P50+P42+P30+P23</f>
        <v>248.5</v>
      </c>
      <c r="Q85" s="182">
        <f>Q83+Q63+Q50+Q42+Q30+Q23</f>
        <v>252.5</v>
      </c>
      <c r="S85" s="83"/>
      <c r="T85" s="83"/>
    </row>
    <row r="86" spans="1:17" ht="6" customHeight="1">
      <c r="A86" s="168"/>
      <c r="B86" s="168"/>
      <c r="C86" s="184"/>
      <c r="D86" s="185"/>
      <c r="E86" s="185"/>
      <c r="F86" s="185"/>
      <c r="G86" s="185"/>
      <c r="H86" s="184"/>
      <c r="I86" s="184"/>
      <c r="J86" s="184"/>
      <c r="K86" s="184"/>
      <c r="L86" s="184"/>
      <c r="M86" s="184"/>
      <c r="N86" s="184"/>
      <c r="O86" s="194"/>
      <c r="P86" s="194"/>
      <c r="Q86" s="182"/>
    </row>
    <row r="87" spans="1:17" ht="14.25" customHeight="1">
      <c r="A87" s="166" t="s">
        <v>391</v>
      </c>
      <c r="B87" s="166">
        <v>5</v>
      </c>
      <c r="C87" s="182">
        <f>C11+C85</f>
        <v>10</v>
      </c>
      <c r="D87" s="182">
        <f>D11+D85</f>
        <v>49</v>
      </c>
      <c r="E87" s="182"/>
      <c r="F87" s="182"/>
      <c r="G87" s="182">
        <f aca="true" t="shared" si="22" ref="G87:P87">G11+G85</f>
        <v>1</v>
      </c>
      <c r="H87" s="182">
        <f t="shared" si="22"/>
        <v>247</v>
      </c>
      <c r="I87" s="182">
        <f t="shared" si="22"/>
        <v>251</v>
      </c>
      <c r="J87" s="182">
        <f t="shared" si="22"/>
        <v>3</v>
      </c>
      <c r="K87" s="182">
        <f t="shared" si="22"/>
        <v>3</v>
      </c>
      <c r="L87" s="182">
        <f t="shared" si="22"/>
        <v>306</v>
      </c>
      <c r="M87" s="182">
        <f t="shared" si="22"/>
        <v>309</v>
      </c>
      <c r="N87" s="182">
        <f t="shared" si="22"/>
        <v>4</v>
      </c>
      <c r="O87" s="182">
        <f t="shared" si="22"/>
        <v>6</v>
      </c>
      <c r="P87" s="182">
        <f t="shared" si="22"/>
        <v>308</v>
      </c>
      <c r="Q87" s="182">
        <f>Q13+Q85</f>
        <v>312</v>
      </c>
    </row>
    <row r="88" spans="1:17" ht="6.75" customHeight="1">
      <c r="A88" s="24"/>
      <c r="B88" s="24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ht="14.25" customHeight="1">
      <c r="A89" s="233" t="s">
        <v>35</v>
      </c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192"/>
      <c r="N89" s="192"/>
      <c r="O89" s="192"/>
      <c r="P89" s="192"/>
      <c r="Q89" s="192"/>
    </row>
  </sheetData>
  <mergeCells count="25">
    <mergeCell ref="A10:Q10"/>
    <mergeCell ref="H8:I8"/>
    <mergeCell ref="H7:I7"/>
    <mergeCell ref="D8:G8"/>
    <mergeCell ref="B6:C7"/>
    <mergeCell ref="N7:O7"/>
    <mergeCell ref="L7:M7"/>
    <mergeCell ref="L8:M8"/>
    <mergeCell ref="N8:O8"/>
    <mergeCell ref="P6:Q7"/>
    <mergeCell ref="A89:L89"/>
    <mergeCell ref="B8:C8"/>
    <mergeCell ref="D6:G6"/>
    <mergeCell ref="H6:K6"/>
    <mergeCell ref="J7:K7"/>
    <mergeCell ref="J8:K8"/>
    <mergeCell ref="D7:E7"/>
    <mergeCell ref="F7:G7"/>
    <mergeCell ref="A6:A9"/>
    <mergeCell ref="L6:O6"/>
    <mergeCell ref="P8:Q8"/>
    <mergeCell ref="I1:Q1"/>
    <mergeCell ref="A2:Q2"/>
    <mergeCell ref="A3:Q3"/>
    <mergeCell ref="A4:Q4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bertalan.linda</cp:lastModifiedBy>
  <cp:lastPrinted>2010-12-08T08:32:01Z</cp:lastPrinted>
  <dcterms:created xsi:type="dcterms:W3CDTF">2007-01-15T16:24:15Z</dcterms:created>
  <dcterms:modified xsi:type="dcterms:W3CDTF">2010-12-09T13:40:10Z</dcterms:modified>
  <cp:category/>
  <cp:version/>
  <cp:contentType/>
  <cp:contentStatus/>
</cp:coreProperties>
</file>