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35" windowWidth="15480" windowHeight="11640" firstSheet="9" activeTab="14"/>
  </bookViews>
  <sheets>
    <sheet name="új m" sheetId="1" r:id="rId1"/>
    <sheet name="felh. bev." sheetId="2" r:id="rId2"/>
    <sheet name="mc. pe. átad" sheetId="3" r:id="rId3"/>
    <sheet name="felhalm. kiad." sheetId="4" r:id="rId4"/>
    <sheet name="tartalék" sheetId="5" r:id="rId5"/>
    <sheet name="püim-ph" sheetId="6" r:id="rId6"/>
    <sheet name="m.c.bev PH szf." sheetId="7" r:id="rId7"/>
    <sheet name="m.c.kiad. PH szf." sheetId="8" r:id="rId8"/>
    <sheet name="püim-intössz" sheetId="9" r:id="rId9"/>
    <sheet name="püim-Gamesz" sheetId="10" r:id="rId10"/>
    <sheet name="püim-Bibó" sheetId="11" r:id="rId11"/>
    <sheet name="püim-Illyés" sheetId="12" r:id="rId12"/>
    <sheet name="püim-Óvoda" sheetId="13" r:id="rId13"/>
    <sheet name="püim-TASZII" sheetId="14" r:id="rId14"/>
    <sheet name="püim-Művkp" sheetId="15" r:id="rId15"/>
    <sheet name="m.m" sheetId="16" r:id="rId16"/>
    <sheet name="f.m." sheetId="17" r:id="rId17"/>
    <sheet name="m-főbb jogcím" sheetId="18" r:id="rId18"/>
    <sheet name="tám, végl. pe.átv" sheetId="19" r:id="rId19"/>
    <sheet name="Normatíva" sheetId="20" r:id="rId20"/>
    <sheet name="Eu-s" sheetId="21" r:id="rId21"/>
    <sheet name="sajátos műk.bev" sheetId="22" r:id="rId22"/>
    <sheet name="ellátottak " sheetId="23" r:id="rId23"/>
    <sheet name="likvid" sheetId="24" r:id="rId24"/>
    <sheet name="likvid int" sheetId="25" r:id="rId25"/>
    <sheet name="gördülő" sheetId="26" r:id="rId26"/>
    <sheet name="létszám" sheetId="27" r:id="rId27"/>
    <sheet name="vagyonmérleg" sheetId="28" r:id="rId28"/>
    <sheet name="kötváll. " sheetId="29" r:id="rId29"/>
    <sheet name="közvetett t." sheetId="30" r:id="rId30"/>
    <sheet name="hitelállomány" sheetId="31" r:id="rId31"/>
    <sheet name="rend. felsor" sheetId="32" r:id="rId32"/>
  </sheets>
  <definedNames>
    <definedName name="_xlnm.Print_Titles" localSheetId="22">'ellátottak '!$9:$10</definedName>
    <definedName name="_xlnm.Print_Titles" localSheetId="1">'felh. bev.'!$7:$7</definedName>
    <definedName name="_xlnm.Print_Titles" localSheetId="3">'felhalm. kiad.'!$8:$8</definedName>
    <definedName name="_xlnm.Print_Titles" localSheetId="28">'kötváll. '!$7:$8</definedName>
    <definedName name="_xlnm.Print_Titles" localSheetId="26">'létszám'!$6:$7</definedName>
    <definedName name="_xlnm.Print_Titles" localSheetId="2">'mc. pe. átad'!$8:$8</definedName>
    <definedName name="_xlnm.Print_Titles" localSheetId="18">'tám, végl. pe.átv'!$8:$8</definedName>
  </definedNames>
  <calcPr fullCalcOnLoad="1"/>
</workbook>
</file>

<file path=xl/sharedStrings.xml><?xml version="1.0" encoding="utf-8"?>
<sst xmlns="http://schemas.openxmlformats.org/spreadsheetml/2006/main" count="5220" uniqueCount="1794">
  <si>
    <t>4.</t>
  </si>
  <si>
    <t>1991.10.29-én aláírt megáll.</t>
  </si>
  <si>
    <t>Hévíz-Alsópáhok között helyi adóból</t>
  </si>
  <si>
    <t>plussz állami támogatásból 20 % pe-átad.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</si>
  <si>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</si>
  <si>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</si>
  <si>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</si>
  <si>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</si>
  <si>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</si>
  <si>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</si>
  <si>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</si>
  <si>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</si>
  <si>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</si>
  <si>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</si>
  <si>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</si>
  <si>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</si>
  <si>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Zala Megyei Közoktatási Közalapítvány 34/2008. (II.25.) KT. hat.</t>
  </si>
  <si>
    <t>841403 Város és községgazd. (gyepmesteri feladat)</t>
  </si>
  <si>
    <t>841901 Önkormányzatok, valamint többc.kist. Társ. Elsz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</si>
  <si>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</si>
  <si>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</si>
  <si>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</si>
  <si>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</si>
  <si>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</si>
  <si>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</si>
  <si>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  b,Általános tartalék</t>
  </si>
  <si>
    <t>1/4/1. melléklet a 13/2011.(II.14) rendelethez</t>
  </si>
  <si>
    <t>1/7/1. melléklet a 13/2011.(II.14.) rendelethez</t>
  </si>
  <si>
    <t>2/3. melléklet a 13/2011.(II.14.) rendelethez</t>
  </si>
  <si>
    <t>4.  melléklet a 13/2011.(II.14.) rendelethez</t>
  </si>
  <si>
    <t>5. melléklet a 13/2011.(II.14.) rendelethez</t>
  </si>
  <si>
    <t>6. melléklet a 13/2011.(II.14.) rendelethez</t>
  </si>
  <si>
    <t>7. melléklet a 13/2011.(II.14.) rendelethez</t>
  </si>
  <si>
    <t>8. melléklet a 13/2011.(II.14.) rendelethez</t>
  </si>
  <si>
    <t>9. melléklet a 13/2011.(II.14.) rendelethez</t>
  </si>
  <si>
    <t>10. melléklet a 13/2011.(II.14.) rendelethez</t>
  </si>
  <si>
    <t>11. melléklet a 13/2011.(II.14.) rendelethez</t>
  </si>
  <si>
    <t>12. melléklet a 13/2011.(II.14.) rendelethez</t>
  </si>
  <si>
    <t>13. melléklet a 13/2011.(II.14.) rendelethez</t>
  </si>
  <si>
    <t>14. melléklet a 13/2011.(II.14.) rendelethez</t>
  </si>
  <si>
    <t>15. melléklet a 13/2011.(II.14.) rendelethez</t>
  </si>
  <si>
    <t>16. melléklet a 13/2011.(II.14.) rendelethez</t>
  </si>
  <si>
    <t>17. melléklet a 13/2011.(II.14.) rendelethez</t>
  </si>
  <si>
    <t xml:space="preserve"> Éves kamat</t>
  </si>
  <si>
    <t>Eseti pénzbeli gyermekvédelmi ellátás</t>
  </si>
  <si>
    <t>Állami támogat.</t>
  </si>
  <si>
    <t xml:space="preserve"> g, Állami támogatás (központosított állami támogatás)</t>
  </si>
  <si>
    <t xml:space="preserve">  f, Felhalmozási kölcsön-visszatérülés</t>
  </si>
  <si>
    <t xml:space="preserve">  e, Áht-n kívüli felhalmozási pénzeszköz-átvétel</t>
  </si>
  <si>
    <t xml:space="preserve">  d, Támogatás értékű felhalmozási pénzeszköz-átvétel</t>
  </si>
  <si>
    <t xml:space="preserve">  c, Pénzügyi felhalmozási bevétel</t>
  </si>
  <si>
    <t xml:space="preserve">  b, Sajátos felhalmozási bevétel</t>
  </si>
  <si>
    <t xml:space="preserve">  a, Tárgyi eszközök, immateriális javak értékesítése</t>
  </si>
  <si>
    <t>94/2008.(V.27.) KT. hat.</t>
  </si>
  <si>
    <t xml:space="preserve">       b,Általános tartalék működési</t>
  </si>
  <si>
    <t xml:space="preserve">               Működési </t>
  </si>
  <si>
    <t xml:space="preserve">               Felhalmozási</t>
  </si>
  <si>
    <t>Céltartalék felhalmozási</t>
  </si>
  <si>
    <t>Általános tartalék működési</t>
  </si>
  <si>
    <t>Céltartalék működési</t>
  </si>
  <si>
    <t>Illyés Gyula Ált. és Műv. Isk. 5-6. évf. kedvezményes étk. kieg. hj.</t>
  </si>
  <si>
    <t>8411265 Támogatások</t>
  </si>
  <si>
    <t>1.) Helyi adók</t>
  </si>
  <si>
    <t>100.</t>
  </si>
  <si>
    <t>101.</t>
  </si>
  <si>
    <t>102.</t>
  </si>
  <si>
    <t>103.</t>
  </si>
  <si>
    <t>910302 Történelmi hely épít. egyéb látn.</t>
  </si>
  <si>
    <t>Támogatás értékű működési pénzeszköz átadás</t>
  </si>
  <si>
    <t>522130 Parkoló, garázs üzem.fennt</t>
  </si>
  <si>
    <t>Igazgatási . Tevékenység.</t>
  </si>
  <si>
    <t>841126/1.Gyámügy</t>
  </si>
  <si>
    <t>841126/2 Műszak</t>
  </si>
  <si>
    <t>841126/3 Okmányiroda</t>
  </si>
  <si>
    <t>841126/4 Hatósági osztály</t>
  </si>
  <si>
    <t>841126/5 Szervezési és jogi osztály</t>
  </si>
  <si>
    <t>841126/6 Közgazdaségi osztály</t>
  </si>
  <si>
    <t>841126/7 Polgármesteri Kabinet</t>
  </si>
  <si>
    <t>889943 Munk. Ált nyújtott lakást.</t>
  </si>
  <si>
    <t>931102 Sportint, sport léte.műk.</t>
  </si>
  <si>
    <t>Méhnyakrák elleni védőoltás támogatása</t>
  </si>
  <si>
    <t xml:space="preserve">         Ebből  működési többlet</t>
  </si>
  <si>
    <t xml:space="preserve">                    felhalmozási többlet</t>
  </si>
  <si>
    <t>Felhalmozási bevételek - kiadások egyenlege</t>
  </si>
  <si>
    <t>Működési bevételek - kiadások egyenlege</t>
  </si>
  <si>
    <t>Szakközépiskola 1-3. szakképzési évf. 8 hó</t>
  </si>
  <si>
    <t>10 fő</t>
  </si>
  <si>
    <t>Szakközépiskola 1-3. szakképzési évf. 4 hó</t>
  </si>
  <si>
    <t>Szakmai gyakorlati képzés  1 évfolyamos 8 hó</t>
  </si>
  <si>
    <t>Tanulók ingyenes tankönyvellátás</t>
  </si>
  <si>
    <t>Pedagógus szakvizsga, továbbképzés ált. isk. 8 hó</t>
  </si>
  <si>
    <t>Foglalkoztatási és Szociális Hivatal informatikai fejlesztés</t>
  </si>
  <si>
    <t>841133 Adó,illeték kiszab. Ell.</t>
  </si>
  <si>
    <t>Étkezési térítési díj</t>
  </si>
  <si>
    <t>Rendszeres gyermekvédelmi támogatás</t>
  </si>
  <si>
    <t>ÁHT-n kívüli működési c. pénzeszk. átadás mindösszesen:</t>
  </si>
  <si>
    <t>36.</t>
  </si>
  <si>
    <t>72.</t>
  </si>
  <si>
    <t>74.</t>
  </si>
  <si>
    <t>75.</t>
  </si>
  <si>
    <t>76.</t>
  </si>
  <si>
    <t>77.</t>
  </si>
  <si>
    <t>78.</t>
  </si>
  <si>
    <t>79.</t>
  </si>
  <si>
    <t>Szabad Zöldek Egyesülete (Nagykanizsa)</t>
  </si>
  <si>
    <t xml:space="preserve">      a.2.) Értékpapír vásárlás forgatási célú </t>
  </si>
  <si>
    <t>Kisegítő mezőgazd.szolg.</t>
  </si>
  <si>
    <t>Karbantartó részleg</t>
  </si>
  <si>
    <t>Kiadási tartalék mindösszesen:</t>
  </si>
  <si>
    <t>Működési célú pénzmaradvány</t>
  </si>
  <si>
    <t>Felhalmozási célú pénzmaradvány</t>
  </si>
  <si>
    <t>Részvények értékesítése</t>
  </si>
  <si>
    <t>Támogatás értékű felhalmozási pénzeszköz átvétel</t>
  </si>
  <si>
    <t>2011.</t>
  </si>
  <si>
    <t>Hévíz Turizmus Marketing Egyesület tagdíj</t>
  </si>
  <si>
    <t>Sajátos működési bev.</t>
  </si>
  <si>
    <t>Működéci c. bev. össz.</t>
  </si>
  <si>
    <t>Bevételek összesen:</t>
  </si>
  <si>
    <t>Bevételek mindösszesen:</t>
  </si>
  <si>
    <t xml:space="preserve">Hévíz Város Önkormányzat Gazdasági Műszaki Ellátó Szervezete </t>
  </si>
  <si>
    <t>7077/2007</t>
  </si>
  <si>
    <t>3146-3/2007</t>
  </si>
  <si>
    <t>833/2008</t>
  </si>
  <si>
    <t>5458/2008</t>
  </si>
  <si>
    <t>Széfbérlet</t>
  </si>
  <si>
    <t xml:space="preserve">      a.1.)Hosszú lejáratú fejlesztési hiteltörlesztés </t>
  </si>
  <si>
    <t xml:space="preserve">                    működési többlet</t>
  </si>
  <si>
    <t>I. Működési bevételek</t>
  </si>
  <si>
    <t xml:space="preserve">     Kistérségi tám.2010. évi elszámolás különbözet</t>
  </si>
  <si>
    <t>Családsegítő Szolgálat</t>
  </si>
  <si>
    <t>Egyéb szociális és gyermekjóléti szolg.</t>
  </si>
  <si>
    <t>Központi igazgatás</t>
  </si>
  <si>
    <t>Jelzőrendszeres házi segítségnyújtás</t>
  </si>
  <si>
    <t>Szakképző évfolyam</t>
  </si>
  <si>
    <t>Pedagógiai szakszolgálat</t>
  </si>
  <si>
    <t>Teréz Anya  Szociális Integrált Intézmény</t>
  </si>
  <si>
    <t>Alapítványtól átvett pénzeszköz</t>
  </si>
  <si>
    <t>Bibó I. Gimnáziumért Alapítvány</t>
  </si>
  <si>
    <t>Tárgyi eszköz értékesítés</t>
  </si>
  <si>
    <t>Bibó I Gimnáziumért Alapítvány fejlesztési támogatása</t>
  </si>
  <si>
    <t>Finanszírozási műveletek összesen:</t>
  </si>
  <si>
    <t>Sajátos felhalmozási bevétel</t>
  </si>
  <si>
    <t>Október</t>
  </si>
  <si>
    <t>November</t>
  </si>
  <si>
    <t>December</t>
  </si>
  <si>
    <t>Bevételek</t>
  </si>
  <si>
    <t>Kiadások</t>
  </si>
  <si>
    <t>Január</t>
  </si>
  <si>
    <t>Sajátos felhalmozási bev.</t>
  </si>
  <si>
    <t>Felhalmozási c. bev. össz.</t>
  </si>
  <si>
    <t xml:space="preserve">     (nyugdíjmin.100%=28.500,- Ft/fő 18fő)</t>
  </si>
  <si>
    <t>Működési bevételek összesen:</t>
  </si>
  <si>
    <r>
      <t>Bent lakásos épületek közösségi területeinek légkondicionálása 600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</si>
  <si>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Felújítás összesen</t>
  </si>
  <si>
    <t>Beruházás összesen</t>
  </si>
  <si>
    <t xml:space="preserve">        Rendelkezésre állási támogatás 2010. december havi kifizetés 80 %-a </t>
  </si>
  <si>
    <t xml:space="preserve">        Közcélú fogl. (bérminimum+ közteher)* 95 %-a) 2010.dec.havi után</t>
  </si>
  <si>
    <t>Római kori romok zöldfelületi rehabilitációja és turisztikai hasznosítása</t>
  </si>
  <si>
    <t>26/2004. (VI. 30.) Ökt. rendelet</t>
  </si>
  <si>
    <t>25/2007. (IX. 26.) Ökt. rendelet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</si>
  <si>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</si>
  <si>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</si>
  <si>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</si>
  <si>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</si>
  <si>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Fajlagos hozzáj.  Ft/fő</t>
  </si>
  <si>
    <t>Összeg         e Ft</t>
  </si>
  <si>
    <t>%-ban</t>
  </si>
  <si>
    <t>Körzeti igazgatási fela.</t>
  </si>
  <si>
    <t>10.</t>
  </si>
  <si>
    <t>Da Bibere Borút Egyesület</t>
  </si>
  <si>
    <t>11.</t>
  </si>
  <si>
    <t>6/2004. (II. 28.) Ökt. rend.</t>
  </si>
  <si>
    <t>234/2010.(XII.14.)</t>
  </si>
  <si>
    <t>Festetics György Művelődési Központ továbbképzési terv kiadásai</t>
  </si>
  <si>
    <t>27/2004. (VI. 30.) Ökt. rendelet</t>
  </si>
  <si>
    <t>2/2005. (I. 26.) Ökt. rendelet</t>
  </si>
  <si>
    <t>23/2005. (X. 26.) Ökt. rendelet</t>
  </si>
  <si>
    <t>28/2005. (XII. 15.) Ökt. rendelet</t>
  </si>
  <si>
    <t>Állami támogatás</t>
  </si>
  <si>
    <t>Vállalkozásoktól szakképzési hozzájárulás átvétele fejlesztésre</t>
  </si>
  <si>
    <t>5/2004. (III. 1.) Ör. rendelet</t>
  </si>
  <si>
    <t>Működési bevételeinek és kiadásainak alakulása</t>
  </si>
  <si>
    <t>Költségvetési működési pénzforgalmi bevétel összesen:</t>
  </si>
  <si>
    <t>Költségvetési többlet</t>
  </si>
  <si>
    <t>Felhalmozási pénzmaradványból működési célra tervezett</t>
  </si>
  <si>
    <t>Finanszírozási célú bevételi műveletek</t>
  </si>
  <si>
    <t>Víz-, szennyvíz üzemeltetése</t>
  </si>
  <si>
    <t xml:space="preserve">             Egyéb központi támogatás</t>
  </si>
  <si>
    <t>890441 Közfoglalkoztatás rövid időtartamú</t>
  </si>
  <si>
    <t>890442 Közfoglalkoztatás hosszú időtartamú</t>
  </si>
  <si>
    <t>2011.04.01. mód ei.</t>
  </si>
  <si>
    <t>2011.04.01. mód. ei.</t>
  </si>
  <si>
    <t>890441 Közfoglalkoztatás rövid id.</t>
  </si>
  <si>
    <t>890442 Közfoglalk. hosszú időtart.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</si>
  <si>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</si>
  <si>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</si>
  <si>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</si>
  <si>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</si>
  <si>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</si>
  <si>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</si>
  <si>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</si>
  <si>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</si>
  <si>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</si>
  <si>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>2011. évi költségvetés rendelet</t>
  </si>
  <si>
    <t>ÁHT-n kívüli működési c. pénzeszköz átvétel ö:</t>
  </si>
  <si>
    <t>Európai Uniós támogatással megvalósuló projektek</t>
  </si>
  <si>
    <t xml:space="preserve"> Projekt megnevezése </t>
  </si>
  <si>
    <t xml:space="preserve">Bruttó érték </t>
  </si>
  <si>
    <t xml:space="preserve">Pályázati forrás </t>
  </si>
  <si>
    <t>Önrész</t>
  </si>
  <si>
    <t>Hévíz gyógyhely városközpont rehabilitációja</t>
  </si>
  <si>
    <t>Hévíz</t>
  </si>
  <si>
    <t>Alsópáhok</t>
  </si>
  <si>
    <t xml:space="preserve">     b,Forgatási célú értékpapír vásárlás</t>
  </si>
  <si>
    <t>Pénzforgalom nélküli kiadások összesen</t>
  </si>
  <si>
    <t>Finanszírozási célú bevételi műveletek összesen</t>
  </si>
  <si>
    <t>Út, járda, csapadékcsatorna felújítása</t>
  </si>
  <si>
    <t>Épületfelújítás</t>
  </si>
  <si>
    <t xml:space="preserve">működési célú és egyéb bevételek  </t>
  </si>
  <si>
    <t>Támogatás felügyeleti szervtől felhalmozásra összesen:</t>
  </si>
  <si>
    <r>
      <t>Petőfi u. járdaburkolat felújítás 314 m</t>
    </r>
    <r>
      <rPr>
        <vertAlign val="superscript"/>
        <sz val="10"/>
        <rFont val="Times New Roman"/>
        <family val="1"/>
      </rPr>
      <t>2</t>
    </r>
  </si>
  <si>
    <t>Illyés Gyula Általános Iskola összesen:</t>
  </si>
  <si>
    <t>Gamesz és int. támogat. értékű műk. célú pénzeszk. átadás össz.</t>
  </si>
  <si>
    <t>Polg. Hiv. tám. értékű és ÁHT-n kívüli m. c. pe.-átadás összesen:</t>
  </si>
  <si>
    <t xml:space="preserve">Teréz Anya Szociális Integrált Intézmény**  </t>
  </si>
  <si>
    <t xml:space="preserve">         Oktatási célra </t>
  </si>
  <si>
    <t>2010. évi kereset-kiegészítés</t>
  </si>
  <si>
    <t>4. Kiadási tartalék</t>
  </si>
  <si>
    <t>Felhalmozási kiadásokra</t>
  </si>
  <si>
    <t xml:space="preserve">                       többcélú kistér. társ. támogatása</t>
  </si>
  <si>
    <t xml:space="preserve">                       önkormányzati forrás</t>
  </si>
  <si>
    <t>Közalapítvány Dióskál Községért</t>
  </si>
  <si>
    <t>Cséby Géza könyvének kiadása</t>
  </si>
  <si>
    <t>Helikon Rádió támogatása</t>
  </si>
  <si>
    <t>2008. 12. 31-től hatálytalan</t>
  </si>
  <si>
    <t>Költségvetési hiány felhalmozási</t>
  </si>
  <si>
    <t>1643/2006. ikt. szám</t>
  </si>
  <si>
    <t>Rendszeres gyermekvédelmi kedvezmény (75fő x 2 x 5.800,- Ft)</t>
  </si>
  <si>
    <t>Munkaügyi Kp. (közhasznú munka tám.)</t>
  </si>
  <si>
    <t>Bibó István AGSZ</t>
  </si>
  <si>
    <t>Brunszvik Teréz  Napközi Otthonos Óvoda</t>
  </si>
  <si>
    <t>1. Felhalmozási bevétel</t>
  </si>
  <si>
    <t>Felhalmozási pénzforgalmi bevétel összesen:</t>
  </si>
  <si>
    <t>43.</t>
  </si>
  <si>
    <t>47.</t>
  </si>
  <si>
    <t>48.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</si>
  <si>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</si>
  <si>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</si>
  <si>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</si>
  <si>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</si>
  <si>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</si>
  <si>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</si>
  <si>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</si>
  <si>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</si>
  <si>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</si>
  <si>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</si>
  <si>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</si>
  <si>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</si>
  <si>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</si>
  <si>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</si>
  <si>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</si>
  <si>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</si>
  <si>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</si>
  <si>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</si>
  <si>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21/2008. (X.1.) Ökt. rendelet</t>
  </si>
  <si>
    <t>Személyi juttatás összesen</t>
  </si>
  <si>
    <t>Szociálpolitikai juttatás</t>
  </si>
  <si>
    <t>Rezi Község Önkormányzata Szüreti rendezvény tám.</t>
  </si>
  <si>
    <t>Cserszegtomaj Község Önkormányzata Borfesztivál tám.</t>
  </si>
  <si>
    <t>120/2001. (VII. 12.) KT. hat.</t>
  </si>
  <si>
    <t>150-4/2006. ikt. sz.</t>
  </si>
  <si>
    <t>működési támogatás, végleges pénzeszköz átvétel</t>
  </si>
  <si>
    <t>Támogatás értékű és ÁHT-n kívüli m. c. pe.-átadás mindösszesen:</t>
  </si>
  <si>
    <t>Lisztézérkenyek Zala Megyei Egyesülete</t>
  </si>
  <si>
    <t>hrsz: 038/2, 040/1, 040/3, ter. szárm. bev.</t>
  </si>
  <si>
    <t>5.</t>
  </si>
  <si>
    <t>43/1993. (III. 04.) KT. hat.</t>
  </si>
  <si>
    <t>Magyar Urbanisztikai Társaság</t>
  </si>
  <si>
    <t>32/2001. (XII. 1.) Ökt. rend.</t>
  </si>
  <si>
    <t>Normatív kötött állami hozzájárulás</t>
  </si>
  <si>
    <t>fizetendő térítési díj és tandíj megállapításának szabályairól szóló</t>
  </si>
  <si>
    <t>I./    Polgármesteri Hivatala</t>
  </si>
  <si>
    <t>II/3. Illyés Gyula Általános Iskola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</si>
  <si>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</si>
  <si>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</si>
  <si>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</si>
  <si>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</si>
  <si>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</si>
  <si>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</si>
  <si>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</si>
  <si>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</si>
  <si>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</si>
  <si>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Brunszvik Teréz Napközi Otthonos Óvoda</t>
  </si>
  <si>
    <t>Brunszvik Teréz Napközi Otthonos Óvoda összesen:</t>
  </si>
  <si>
    <t>Teréz Anya Szociális Integrált Intézmény</t>
  </si>
  <si>
    <t>Szociális étkeztetés</t>
  </si>
  <si>
    <t>Lakcímnyilvántartó szoftver (Rendszerfelügyeleti díj)</t>
  </si>
  <si>
    <t>Tüzelőberendezések átalánydíjas karbantartása (kazán)</t>
  </si>
  <si>
    <t>Helyi kitüntető cím és kitünetési díjak alapításáról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</si>
  <si>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</si>
  <si>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</si>
  <si>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</si>
  <si>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</si>
  <si>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</si>
  <si>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</si>
  <si>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</si>
  <si>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16.</t>
  </si>
  <si>
    <t>17.</t>
  </si>
  <si>
    <t>18.</t>
  </si>
  <si>
    <t>Működési kiadás összesen:</t>
  </si>
  <si>
    <t xml:space="preserve">Hévíz Város Közlekedési koncepciója </t>
  </si>
  <si>
    <t xml:space="preserve">      2. Felhalmozási célú kötvények kibocsátása</t>
  </si>
  <si>
    <t xml:space="preserve">          Pedagógiai szakszolgálat</t>
  </si>
  <si>
    <t>Szociális juttatások és kieg. feladatok támogatása összesen:</t>
  </si>
  <si>
    <t>Bibó István Gimnáziumért Alapitvány 0040/2010(Major Máté külf.tan)</t>
  </si>
  <si>
    <t>Támogatás értékű működési pénzeszköz-átvétel összesen:</t>
  </si>
  <si>
    <t>8/1998. (III. 31.) Ökt. rendelet</t>
  </si>
  <si>
    <t>19/2000. (XI. 30.) Ökt. rendelet</t>
  </si>
  <si>
    <t>7/2001. (III. 14.) Ökt. rendelet</t>
  </si>
  <si>
    <t>Brunszvik Teréz N. O. Óvoda*</t>
  </si>
  <si>
    <t>Bölcsőde</t>
  </si>
  <si>
    <t xml:space="preserve">         Gyermekgondozó</t>
  </si>
  <si>
    <t xml:space="preserve">         Kisegítő személyzet</t>
  </si>
  <si>
    <t>Óvoda</t>
  </si>
  <si>
    <t xml:space="preserve">          Óvónő </t>
  </si>
  <si>
    <t xml:space="preserve">          Kisegítő személyzet</t>
  </si>
  <si>
    <t>* Létszám keret</t>
  </si>
  <si>
    <t xml:space="preserve">          jelzőrendszeres házi segítségnyújtás támogatása</t>
  </si>
  <si>
    <t>1/3. melléklet a ../2011.(…..) rendelethez</t>
  </si>
  <si>
    <t xml:space="preserve">Kerékpárút fejlesztése Alsópáhok - Hévíz között, Gesztor Alsópáhok                                               </t>
  </si>
  <si>
    <t>a projekt nem támogatott része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</si>
  <si>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</si>
  <si>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</si>
  <si>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</si>
  <si>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Zeneművészeti oktatás minősített int. 4 hó</t>
  </si>
  <si>
    <t>Általános isk. napközi foglalkoztatás 1-4. évfoly. 8 hó</t>
  </si>
  <si>
    <t>Általános isk. napközi foglalkoztatás 5-8. évfoly. 8 hó</t>
  </si>
  <si>
    <t xml:space="preserve">    c, Dologi jell. -, egyéb folyó kiadás felhalm.hitel nélkül</t>
  </si>
  <si>
    <t xml:space="preserve"> </t>
  </si>
  <si>
    <t>Fejezeti kezelési pénzeszköz átvétel:</t>
  </si>
  <si>
    <t>Központi költségvetési szervtől működési átvett pénzeszköz:</t>
  </si>
  <si>
    <t xml:space="preserve">GAMESZ </t>
  </si>
  <si>
    <t>4. Előző évi pénzmaradvány igénybevétele</t>
  </si>
  <si>
    <t>Forgatási célú értékpapír beváltás</t>
  </si>
  <si>
    <t>Magyar Máltai Szeretetszolgálat (Keszthelyi csoport)</t>
  </si>
  <si>
    <t>Aggregátor beszerzés</t>
  </si>
  <si>
    <t>1/7. melléklet a ..../2011.(…..) rendelethez</t>
  </si>
  <si>
    <t>852011 Általános iskolai oktatás 1-4. évfolyam</t>
  </si>
  <si>
    <t>852021 Általános iskolai oktatás 5-8. évfolyam</t>
  </si>
  <si>
    <t>2/1.melléklet a ..../2011(…..) rendelethez</t>
  </si>
  <si>
    <t>bevétel-kiadás 2011. évi előirányzata és 2012., 2013. évi terve</t>
  </si>
  <si>
    <t>2014.</t>
  </si>
  <si>
    <t>Hitelállomány 2011. január 1. napján</t>
  </si>
  <si>
    <t>Brunszvik Teréz Napközi Otthonos Óvoda mindösszesen:</t>
  </si>
  <si>
    <t>Dr. Moll Károly Közh. Alapítvány működésre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</si>
  <si>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</si>
  <si>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</si>
  <si>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</si>
  <si>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</si>
  <si>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</si>
  <si>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</si>
  <si>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</si>
  <si>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</si>
  <si>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és tőkejellegű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</si>
  <si>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</si>
  <si>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</si>
  <si>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</si>
  <si>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Támogatásértékű működési pénzeszköz átvétel</t>
  </si>
  <si>
    <t>ÁHT-n kívüli működési pénzeszköz átvétel</t>
  </si>
  <si>
    <t>1/8. melléklet a  .../2011.(…..) rendelethez</t>
  </si>
  <si>
    <t>Felhalmozási célú pénzmaradványigénybevétele</t>
  </si>
  <si>
    <t>Pénzformalom nélküli felhalmozási bevételek</t>
  </si>
  <si>
    <t>Befektetési célú értékpapír beváltás</t>
  </si>
  <si>
    <t>Felhalmozási bevételek összesen</t>
  </si>
  <si>
    <t>Pénzformalom nélküli felhalmozási kiadások</t>
  </si>
  <si>
    <t>Kiadási tartalék</t>
  </si>
  <si>
    <t xml:space="preserve">     szociális alapszolgáltatási feladat támogatása</t>
  </si>
  <si>
    <t>Bibó István és Illyés Gyula díj és emlékplakett</t>
  </si>
  <si>
    <t>187/1993. (III. 4.) KT. hat.</t>
  </si>
  <si>
    <t>2317/2000. ikt. sz.</t>
  </si>
  <si>
    <t>Z. M. Közigazgatási Hivatal</t>
  </si>
  <si>
    <t xml:space="preserve">04.02.11. szerződés </t>
  </si>
  <si>
    <t>Kataszteri program rendszerkövetése</t>
  </si>
  <si>
    <t>Katawin Bt.</t>
  </si>
  <si>
    <t>Közterületfigyelő rendszer karbantartása</t>
  </si>
  <si>
    <t>B-Modem Kft.</t>
  </si>
  <si>
    <t>Hévízi Kistérség Önkormányzatainak Többcélú Társulása "balatoni térség…pályázathoz önrész 52/2010.(III.30.), és  238/2010.(XII.14.) KT hat. alapján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</si>
  <si>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</si>
  <si>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</si>
  <si>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</si>
  <si>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</si>
  <si>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</si>
  <si>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</si>
  <si>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</si>
  <si>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</si>
  <si>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</si>
  <si>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</si>
  <si>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</si>
  <si>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</si>
  <si>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 xml:space="preserve">          Diáksporttal kapcsolatos támogatás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</si>
  <si>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</si>
  <si>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</si>
  <si>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</si>
  <si>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</si>
  <si>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</si>
  <si>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</si>
  <si>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</si>
  <si>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    c/4. Előző évi normatív elszámolási különbözet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</si>
  <si>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</si>
  <si>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>Egyéb aktív pü. elszámolások</t>
  </si>
  <si>
    <t>Eszközök összesen:</t>
  </si>
  <si>
    <t>Normatív állami támogatás</t>
  </si>
  <si>
    <t>Pénzforgalom nélküli működési bevételek</t>
  </si>
  <si>
    <t xml:space="preserve">       c.) Dologi jellegű kiadás, egyéb folyó kiadás (felhalmozási hitel kamatával)</t>
  </si>
  <si>
    <t>Munkaviszony-ban foglalk.</t>
  </si>
  <si>
    <t>Részfoglal-kozású</t>
  </si>
  <si>
    <t>Teréz A. Szoc. Integr. Int. össz.: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</si>
  <si>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</si>
  <si>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</si>
  <si>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</si>
  <si>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</si>
  <si>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</si>
  <si>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</si>
  <si>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</si>
  <si>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</si>
  <si>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</si>
  <si>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</si>
  <si>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118.</t>
  </si>
  <si>
    <t>119.</t>
  </si>
  <si>
    <t xml:space="preserve">Egregyi utca járda felújítása 620 m hosszban </t>
  </si>
  <si>
    <t>Brunszvik T.N.O.Ó. Sugár utcában Bölcsőde építése</t>
  </si>
  <si>
    <t>e.) ÁHT-n kívüli felhalmozási pénzeszköz-átvétel</t>
  </si>
  <si>
    <t>f.) Felhalmozási célú kölcsön-visszatérülés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</si>
  <si>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</si>
  <si>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</si>
  <si>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</si>
  <si>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</si>
  <si>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</si>
  <si>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Városközpont funkció bővítés NYDOP pályázat</t>
  </si>
  <si>
    <t>Támogatás értékű működési pénzeszköz-átvétel</t>
  </si>
  <si>
    <t>Bibó I. AGSZ. támogatás értékű műk. pénzeszköz-átvétel ö.:</t>
  </si>
  <si>
    <t>841191 Nemzeti ünn programja</t>
  </si>
  <si>
    <t>841192  Kiemelt áll. És önk. Ü</t>
  </si>
  <si>
    <t>Központosított állami támogatás összesen:</t>
  </si>
  <si>
    <t>Egészségkárosodottak részére szociális segély</t>
  </si>
  <si>
    <t>Közoktatás működési célok támogatása, új tudás műv. prog.ped. öszt.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</si>
  <si>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</si>
  <si>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</si>
  <si>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</si>
  <si>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</si>
  <si>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>Kötelezettségvállalás</t>
  </si>
  <si>
    <t>146-2/2009.</t>
  </si>
  <si>
    <t xml:space="preserve">Vasi Nyugalom Személy- és Vagyonvédelmi Szolg. Kft </t>
  </si>
  <si>
    <t>KGO/172-6/2010</t>
  </si>
  <si>
    <t>Könyvvizsgálat (Karanta AUDIT Zrt.)</t>
  </si>
  <si>
    <t xml:space="preserve">Z-ROX Nyugat Kft </t>
  </si>
  <si>
    <t>14.) A gyermekek pénzbeli, természetbeni ellátásáról és a személyes gondoskodásról szóló</t>
  </si>
  <si>
    <t xml:space="preserve">15.) A közterületek használatáról szóló </t>
  </si>
  <si>
    <t>16.) A szociális ellátásokról  szóló</t>
  </si>
  <si>
    <t xml:space="preserve">17.) Az intézményi térítési díjakról szóló </t>
  </si>
  <si>
    <t>18.) Bursa Hungarica Felsőoktatási Önkormányzati ösztöndíj</t>
  </si>
  <si>
    <t>Ady utcai utcai közvilágítás kivitelezése 153/2010.(VIII.31.) hat. alapján</t>
  </si>
  <si>
    <t>Római kori romok állagmegóvása</t>
  </si>
  <si>
    <t>Hivatal részére irodabútor beszerzése</t>
  </si>
  <si>
    <t>utolsó részszámla nettó értékét</t>
  </si>
  <si>
    <t>fák telepításe</t>
  </si>
  <si>
    <t>könyvvizsgálat</t>
  </si>
  <si>
    <t>közbeszerzési és egyéb előre nem látható kiadás</t>
  </si>
  <si>
    <t>projektmenedzseri  feladatok ellenértéke</t>
  </si>
  <si>
    <t>Bölcsőde építés</t>
  </si>
  <si>
    <t xml:space="preserve">Római kori romok zöldterület rahabilitációja és turisztikai hasznosítása </t>
  </si>
  <si>
    <t xml:space="preserve">kilétékű, kegészítő elemek ellenértékét </t>
  </si>
  <si>
    <t>Felhalmozási támogatás intézmények részére</t>
  </si>
  <si>
    <t>Bibó István AGSZ. mindösszesen:</t>
  </si>
  <si>
    <t>Tanulói tankönyv általános hozzájárulás</t>
  </si>
  <si>
    <t>Hévízi Rendőrörs térfigyelő rendszer üzemeltetéséhez pénzeszk. átadás</t>
  </si>
  <si>
    <t>Felhalmozási célú hitelek kiadásai</t>
  </si>
  <si>
    <t>Finanszírozási célú kiadási műveletek</t>
  </si>
  <si>
    <t>Gimnáziumi oktatás 9-10. évf. 4 hó</t>
  </si>
  <si>
    <t>3. mell. 15.c(6) 2.pont</t>
  </si>
  <si>
    <t>Gimnáziumi oktatás 11. évf. 4 hó</t>
  </si>
  <si>
    <t>Oktatási feladatok támogatása összesen:</t>
  </si>
  <si>
    <t>Felhalmozási kiadások összesen</t>
  </si>
  <si>
    <t>Pénzmaradvánnyal számított bevételek és kiadások különbözete (többlet)</t>
  </si>
  <si>
    <t>3. mell. 17.2.b pont</t>
  </si>
  <si>
    <t>Kollégiumi, diákotthoni lakhatási feltételek megteremtése 4 hó</t>
  </si>
  <si>
    <t>1. Felhalmozási kiadás</t>
  </si>
  <si>
    <t>2011. év</t>
  </si>
  <si>
    <t xml:space="preserve">         2.3. Bírságok, pótlékok és egyéb sajátos bevételek</t>
  </si>
  <si>
    <t>II. Támogatások</t>
  </si>
  <si>
    <t>Bibó István AGSZ ÁHT-n kívüli műk. pénzeszk.-átv. ö.:</t>
  </si>
  <si>
    <t>Nemzeti Utánpótlás-nevelési Intézet</t>
  </si>
  <si>
    <t>Finanszírozási bevételek forgatási célú</t>
  </si>
  <si>
    <t>Tulajdoni részesedést jelentő befektetések</t>
  </si>
  <si>
    <t>Támogatás értékű felh. pénze.-átadás</t>
  </si>
  <si>
    <t>370000 Szennyvízelvezetés- és kezelés</t>
  </si>
  <si>
    <t>421100 Út, autópálya építése</t>
  </si>
  <si>
    <t>Összesen</t>
  </si>
  <si>
    <t>Főfoglalkozású</t>
  </si>
  <si>
    <t>Részfoglalkozású</t>
  </si>
  <si>
    <t>Polgármesteri Hiv. összesen:</t>
  </si>
  <si>
    <t>GAMESZ</t>
  </si>
  <si>
    <t>ÁFA</t>
  </si>
  <si>
    <t>Egyéb központi támogatás</t>
  </si>
  <si>
    <t>5.) Pénzforgalom nélküli  kiadás (tartalék)</t>
  </si>
  <si>
    <t>3.mell.8.pont</t>
  </si>
  <si>
    <t xml:space="preserve">     Kompetencia alapú oktatás (TÁMOP-3.1.4-8/2-2009-0134)</t>
  </si>
  <si>
    <t>99.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</si>
  <si>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</si>
  <si>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</si>
  <si>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</si>
  <si>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</si>
  <si>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</si>
  <si>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</si>
  <si>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</si>
  <si>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közvetett támogatás</t>
  </si>
  <si>
    <t>Közvetett támogatás</t>
  </si>
  <si>
    <t>Művelődési Központ</t>
  </si>
  <si>
    <t>művelődésszervező (igazgatói feladat)</t>
  </si>
  <si>
    <t>művelődésszervező</t>
  </si>
  <si>
    <t>programszervező</t>
  </si>
  <si>
    <t>programszervező, informatikus</t>
  </si>
  <si>
    <t>vezető könyvtáros</t>
  </si>
  <si>
    <t>könyvtáros</t>
  </si>
  <si>
    <t>mozgókönyvtári könyvtáros</t>
  </si>
  <si>
    <t>takarítónő</t>
  </si>
  <si>
    <t>múzeumőr</t>
  </si>
  <si>
    <t xml:space="preserve">történész-muzeológus </t>
  </si>
  <si>
    <t>szakmai vezető, pénztáros</t>
  </si>
  <si>
    <t>mozigépész</t>
  </si>
  <si>
    <t>Intézményi társulás óvodájába járó gyermek 8 hó</t>
  </si>
  <si>
    <t>Intézményi társulás óvodájába járó gyermek 4 hó</t>
  </si>
  <si>
    <t>Építményadó</t>
  </si>
  <si>
    <t xml:space="preserve">Idegenforgalmi adó </t>
  </si>
  <si>
    <t>Iparűzési adó</t>
  </si>
  <si>
    <t>Helyi adók összesen:</t>
  </si>
  <si>
    <t>Összesen:</t>
  </si>
  <si>
    <t>Hévíz Város Önkormányzat</t>
  </si>
  <si>
    <t>létszámkeret</t>
  </si>
  <si>
    <t>Intézmény</t>
  </si>
  <si>
    <t>Közalkalmazott</t>
  </si>
  <si>
    <t xml:space="preserve">          Pedagógus szakvizsga, továbbképzés Bíbó I Gimn. és Szakközépiskola</t>
  </si>
  <si>
    <t xml:space="preserve">         Osztályfőnöki pótlék Bíbó I Gimn. és Szakközépiskola</t>
  </si>
  <si>
    <t xml:space="preserve">          Pedagógus szakképzés Bíbó I Gimn. és Szakközépiskola</t>
  </si>
  <si>
    <t xml:space="preserve">         1.2. Központosított működési előirányzatok</t>
  </si>
  <si>
    <t>6/2004. (II. 28.) Ökt. rendelet</t>
  </si>
  <si>
    <t>6.</t>
  </si>
  <si>
    <t>205/1993. (XI. 30.) KT. hat.</t>
  </si>
  <si>
    <t>Testületi hatáskörben felhasználható</t>
  </si>
  <si>
    <t>Általános tartalék összesen:</t>
  </si>
  <si>
    <t>Alsópáhok-Hévíz kerékpárút kivitelezéséhez pályázati forrás</t>
  </si>
  <si>
    <t>Római kori romok zöldfelületi rehab. és turisztikai hasznosítása pályázati forrás</t>
  </si>
  <si>
    <t>420,- Ft/fő/éjszaka</t>
  </si>
  <si>
    <t>Pedagógiai módszerek tám. műv. alapfok. okt. zeneműv. 4 hó</t>
  </si>
  <si>
    <t>Orvosi rendelő akadálymentesítésére pályázati forrás (NYDOP-2007-5.1.1/E)</t>
  </si>
  <si>
    <t>Felhalmozási támogatás intézmények részére össz:</t>
  </si>
  <si>
    <t>3.mell.1.</t>
  </si>
  <si>
    <t>Települési önk.üzemeltetési, igazgatási sport és kulturális feladatok</t>
  </si>
  <si>
    <t>3.mell.2. pont</t>
  </si>
  <si>
    <t>3.mell.2.aa.pont</t>
  </si>
  <si>
    <t xml:space="preserve">   Okmányiroda működése és gyámügyi fa. Alaphozzájárulás</t>
  </si>
  <si>
    <t>3.mell.2.ab.pont</t>
  </si>
  <si>
    <t xml:space="preserve">   Okmányiroda működési kiadásai</t>
  </si>
  <si>
    <t>3.mell.2.ac.pont</t>
  </si>
  <si>
    <t xml:space="preserve">   Gyámügyi igazgatási feladatok</t>
  </si>
  <si>
    <t>3.mell.2.ba.pont</t>
  </si>
  <si>
    <t>3.mell.2.bb.pont</t>
  </si>
  <si>
    <t>3.mell.17. a (8-10) pont</t>
  </si>
  <si>
    <t>3.mell.17. a (17-19) pont</t>
  </si>
  <si>
    <t>3.mell.17.1.a.(5-7) pont</t>
  </si>
  <si>
    <t>Érettségi és szakmai vizsgák lebonyolításának központi támogatása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</si>
  <si>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</si>
  <si>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</si>
  <si>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</si>
  <si>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</si>
  <si>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</si>
  <si>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</si>
  <si>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</si>
  <si>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</si>
  <si>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</si>
  <si>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3/6. melléklet a  …./2011.(……..) rendelethez</t>
  </si>
  <si>
    <t>3. melléklet a .../2011.(….) rendelethez</t>
  </si>
  <si>
    <t>2/1/1. melléklet a .../2011.(…...) rendelethez</t>
  </si>
  <si>
    <t>2011.03.29.mód. ei.</t>
  </si>
  <si>
    <t>1/4. melléklet a .../2011.(……....) rendelethez</t>
  </si>
  <si>
    <t>1/6. melléklet a .../2011.(…..) rendelethez</t>
  </si>
  <si>
    <t>1/5. melléklet a .../2011(…..) rendelethez</t>
  </si>
  <si>
    <t>Módosítás</t>
  </si>
  <si>
    <t xml:space="preserve">C </t>
  </si>
  <si>
    <t>Önkormányzati kiadások összesen:</t>
  </si>
  <si>
    <t>Felhalmozási bevételek és kiadások</t>
  </si>
  <si>
    <t>Adott hitel összege</t>
  </si>
  <si>
    <t>841133 Adó, illeték kiszabása, veszedése ellenőrzése</t>
  </si>
  <si>
    <t>Felhalmozási célú hitel</t>
  </si>
  <si>
    <t>Hosszúlejáratú fejlesztési hitel</t>
  </si>
  <si>
    <t xml:space="preserve">OTP Bank Rt. </t>
  </si>
  <si>
    <t>10 év</t>
  </si>
  <si>
    <t>2001.</t>
  </si>
  <si>
    <t>2011. szept. 30.</t>
  </si>
  <si>
    <t>Átlag bubor + 0,2 %</t>
  </si>
  <si>
    <t>Pedagógus</t>
  </si>
  <si>
    <t>Kollégium</t>
  </si>
  <si>
    <t>Bibó AGSZ. összesen:</t>
  </si>
  <si>
    <t>Napközi</t>
  </si>
  <si>
    <t>Alapfokú művészeti oktatás</t>
  </si>
  <si>
    <t>Brunszvik T. N. O Óvoda össz.:</t>
  </si>
  <si>
    <t>24/2004. (VI. 30.) Ökt. rendelet</t>
  </si>
  <si>
    <t>Az intézményben a bölcsődei feladat 2011. szeptember 1-től indul és az óvodai létszámból 2 fő óvónő és 1 fő kisegítő személyzet átkerül a bölcsődébe.</t>
  </si>
  <si>
    <t>** Az intézménynél 2011. április 1-től intézményvezetőhelyettesi állás került meghírdetésre, ha az intézményben jelenleg dolgozó nyeri el a pályázatot az álláshely visszavonásra kerül.</t>
  </si>
  <si>
    <t>Házi segítségnyújtás</t>
  </si>
  <si>
    <t xml:space="preserve">     c.) Tulajdoni részesedést jelentő befektetések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</si>
  <si>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</si>
  <si>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</si>
  <si>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</si>
  <si>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II/4.   Brunszvik Teréz Napközi Otthonos Óvoda</t>
  </si>
  <si>
    <t xml:space="preserve">      a.)Finanszírozási kiadások</t>
  </si>
  <si>
    <t>Felhalmozási célú kölcsön nyújtása</t>
  </si>
  <si>
    <t>Finanszírozási kiadás befektetés célú</t>
  </si>
  <si>
    <t>32.</t>
  </si>
  <si>
    <t>33.</t>
  </si>
  <si>
    <t>alátámasztó hatályos önkormányzati rendeletek</t>
  </si>
  <si>
    <t>32/1995. (XII. 19.) Ökt. rendelet</t>
  </si>
  <si>
    <t xml:space="preserve">    1. Működési célú pénzeszköz átvétel államháztartáson kívülről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</si>
  <si>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</si>
  <si>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</si>
  <si>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</si>
  <si>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</si>
  <si>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</si>
  <si>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</si>
  <si>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>3. számú melléklet hozzájárulásai összesen:</t>
  </si>
  <si>
    <t>8. számú melléklet hozzájárulásai összesen:</t>
  </si>
  <si>
    <t>Polgármesteri Hival összesen:</t>
  </si>
  <si>
    <t xml:space="preserve">Szervezett kedvezményes étkeztetés </t>
  </si>
  <si>
    <t>Tanulói tankönyv ált. hj.</t>
  </si>
  <si>
    <t>Magyar Közigazgatási Kar Zala Megyei Tagozata</t>
  </si>
  <si>
    <t>Keszthely Város Önkormányzat (tanuló utazásának támogatása)</t>
  </si>
  <si>
    <t>Nyugat-dunántúli Regionális Munkaügyi Központ</t>
  </si>
  <si>
    <t>Iskolai oktatás 1-2. évf. 4 hó</t>
  </si>
  <si>
    <t>2013.</t>
  </si>
  <si>
    <t>Luxusadó</t>
  </si>
  <si>
    <t>Polgármesteri Hivatal:</t>
  </si>
  <si>
    <t>Polgármesteri Hivatal támogatás értékű bevétel ö.:</t>
  </si>
  <si>
    <t>111/2001. (VI. 26.) KT. hat.</t>
  </si>
  <si>
    <t>Hosszúlejáratú fejlesztési hitel kamata</t>
  </si>
  <si>
    <t>Felhalmozási kiadás összesen:</t>
  </si>
  <si>
    <t xml:space="preserve">Több éves elkötelezettséggel járó kiadások mindösszesen: </t>
  </si>
  <si>
    <t>Magyarországi Fürdővárosok Szövetsége</t>
  </si>
  <si>
    <t>7.</t>
  </si>
  <si>
    <t>Magyar Turisztikai Egyesület</t>
  </si>
  <si>
    <t>8.</t>
  </si>
  <si>
    <t>9.</t>
  </si>
  <si>
    <t>Szociális és gyerekjóléti alapszolg. fa. (családseg.)</t>
  </si>
  <si>
    <t>Összesen      e Ft</t>
  </si>
  <si>
    <t>Hévíz Város Polgármesteri Hivatala</t>
  </si>
  <si>
    <t>Intézményi működési bevétel</t>
  </si>
  <si>
    <t>Sajátos működési bevétel</t>
  </si>
  <si>
    <t>Támogatás, végleges pénzeszköz átvétel</t>
  </si>
  <si>
    <t>a több éves kihatással járó döntésekből származó kötelezettségek célok szerint, évenkénti bontásban</t>
  </si>
  <si>
    <t>Kötelezettségvállalás módja</t>
  </si>
  <si>
    <t>2012.</t>
  </si>
  <si>
    <t>255/1999.</t>
  </si>
  <si>
    <t>1819/2000</t>
  </si>
  <si>
    <t>New Konstruktív Kft. (Zeg)</t>
  </si>
  <si>
    <t>Saldo Pü. Tanácsadó és Informatikai ZRt. (Budapest)</t>
  </si>
  <si>
    <t>2644/2001.</t>
  </si>
  <si>
    <t>DRV ZRt.</t>
  </si>
  <si>
    <t xml:space="preserve">     g.) Előző évi pénzmaradvány felügy. szerv. részére átadás</t>
  </si>
  <si>
    <t xml:space="preserve">  e Ft</t>
  </si>
  <si>
    <t>Hévíz gyógyhely városközpont rehabilitációja I. ütem *</t>
  </si>
  <si>
    <t>a.) Felújítás</t>
  </si>
  <si>
    <t>b.) Beruházás</t>
  </si>
  <si>
    <t>Szakmai gyakorlati képzés 1 évfolyamos 4 hó</t>
  </si>
  <si>
    <t>48 fő</t>
  </si>
  <si>
    <t>3.mell.15.(7) 1.p./2010</t>
  </si>
  <si>
    <t>Iskolai oktatás 7. évf. 8 hó</t>
  </si>
  <si>
    <t>3.mell.15.b.(8) 1.p./2010</t>
  </si>
  <si>
    <t>Iskolai oktatás 8. évf. 8 hó</t>
  </si>
  <si>
    <t>83 fő</t>
  </si>
  <si>
    <t>Munkaügyi Kp. (közhasznú munka)</t>
  </si>
  <si>
    <t>Rendszeres pénzbeli ellátás</t>
  </si>
  <si>
    <t>Rendszeres gyermekvédelmi pénzbeli ellátás</t>
  </si>
  <si>
    <t>3. mell. 15.c(10) 2 pont</t>
  </si>
  <si>
    <t>4. mell. 15.c(1) 2 pont</t>
  </si>
  <si>
    <t>Gimnáziumi oktatás 11-13. évf. 4 hó</t>
  </si>
  <si>
    <t>137 fő</t>
  </si>
  <si>
    <t>3. mell. 15.d(1)1 pont</t>
  </si>
  <si>
    <t>3. mell. 15.d(1)2 pont</t>
  </si>
  <si>
    <t>3. mell. 16.1.2. pont</t>
  </si>
  <si>
    <t>3. mell. 16. aba pont</t>
  </si>
  <si>
    <t>3. mell. 16. 4(12) pont</t>
  </si>
  <si>
    <t>3. mell. 16. d(12) pont</t>
  </si>
  <si>
    <t>Hévízen és kistérségében a Reneszánsz év jegyében 2008. évi rendezvény pályázati pénz megelőlegezésének visszautalása a társult településekre</t>
  </si>
  <si>
    <t>Rendezvényre társult önkormányzatok támogatásának visszatérítése</t>
  </si>
  <si>
    <t>Támogatás értékű működési pénzeszköz átadás összesen:</t>
  </si>
  <si>
    <t>II/6. Festetics György Művelődési Központ</t>
  </si>
  <si>
    <t xml:space="preserve">Pénzügyi mérleg   </t>
  </si>
  <si>
    <t>54.</t>
  </si>
  <si>
    <t>ÁHT-n kívüli működési célú pénzeszköz átadás</t>
  </si>
  <si>
    <t>Fontana Filmszínház</t>
  </si>
  <si>
    <t>Muzeális  Gyűjtemény</t>
  </si>
  <si>
    <t>Mindösszesen: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</si>
  <si>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</si>
  <si>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</si>
  <si>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</si>
  <si>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</si>
  <si>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</si>
  <si>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</si>
  <si>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>2011. évi költségvetési rendeletét</t>
  </si>
  <si>
    <t>Közp.tám.bérpolitikai int.tám.telj.</t>
  </si>
  <si>
    <t xml:space="preserve">         2.1.Rövid lejáratú hitelek felvétele</t>
  </si>
  <si>
    <t xml:space="preserve">         2.2. Hosszúlejáratú hitelek felvétele</t>
  </si>
  <si>
    <t xml:space="preserve">    2. Előző évek vállalkozási maradvány igénybevétele</t>
  </si>
  <si>
    <t xml:space="preserve">        2.1. Működési célra</t>
  </si>
  <si>
    <t xml:space="preserve">        2.2. Felhalmozási célra</t>
  </si>
  <si>
    <t>Támogatás értékű és ÁHT-n kívüli működési pénzeszköz-átadás</t>
  </si>
  <si>
    <t>Hévíz Város Polgármesteri Hivatal</t>
  </si>
  <si>
    <t>e Ft</t>
  </si>
  <si>
    <t>Megnevezés</t>
  </si>
  <si>
    <t>b.) Sajátos felhalmozási bevétel</t>
  </si>
  <si>
    <t>c.) Pénzügyi felhalmozási befektetések</t>
  </si>
  <si>
    <t>d.) Támogatás értékű felhalmozási pénzeszköz átvétel</t>
  </si>
  <si>
    <t xml:space="preserve">     b.) Munkaadót terhelő járulék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</si>
  <si>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</si>
  <si>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</si>
  <si>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</si>
  <si>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     Pedagógus szakvizsga, továbbképzés Illyés Gyula Ált Iskola </t>
  </si>
  <si>
    <t xml:space="preserve">             Pedagógus szakvizsga, továbbképzés Brunszvik T Napközi Otthonos Óvoda</t>
  </si>
  <si>
    <t>Tartalék</t>
  </si>
  <si>
    <t>Működési kiadások összesen:</t>
  </si>
  <si>
    <t>Felhalmozási bevételek összesen:</t>
  </si>
  <si>
    <t>Felhalmozási kiadások összesen:</t>
  </si>
  <si>
    <t>Önkormányzati bevételek összesen:</t>
  </si>
  <si>
    <t>Nappali oktatás</t>
  </si>
  <si>
    <t xml:space="preserve">    2. Önkormányzat sajátos működési bevételei</t>
  </si>
  <si>
    <t xml:space="preserve">Pénzbeli kártérítés, egyéb pénzbeli juttatások </t>
  </si>
  <si>
    <t>(éves gyógyszerkészlet 30 %-a) 23.000 Ft*61 fő</t>
  </si>
  <si>
    <t>Nyugdíjfolyósítási Igazgatóság 19/2011.(I.25.)KT hat. alapján korengedményes nyugdíj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</si>
  <si>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</si>
  <si>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</si>
  <si>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</si>
  <si>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Illyés Gyula Általános Iskola</t>
  </si>
  <si>
    <t>Összes közvetett támogatás</t>
  </si>
  <si>
    <t>kiadási tartalék</t>
  </si>
  <si>
    <t>Céltartalék</t>
  </si>
  <si>
    <t>Az adózás rendjéről szóló 2003. évi XCII. tv. figyelembe vételével méltányosságból származó kedvezmény</t>
  </si>
  <si>
    <t>Hévízí Rendőrörs mozgóőri szolgálatra</t>
  </si>
  <si>
    <t>Zala Termálvölgye Egyesület tagdíj</t>
  </si>
  <si>
    <t>Pénzügyi befektetések</t>
  </si>
  <si>
    <t>Hévíz-Keszthely között helyi adóból</t>
  </si>
  <si>
    <t>125/1991. (X.15.) KT. hat.</t>
  </si>
  <si>
    <t>Hévíz Turizmus Marketing Egyesület</t>
  </si>
  <si>
    <t>ÁHT-n kívüli műk. célú pénzeszk. átadás össz.</t>
  </si>
  <si>
    <t>Halmozódás nélküli felhalm. célú bevétel önk. mindössz.</t>
  </si>
  <si>
    <t>Hévíz önrésze</t>
  </si>
  <si>
    <t>Alsópáhok önrésze</t>
  </si>
  <si>
    <t xml:space="preserve">     ebből Európai Uniós támogatással megvalósuló projektek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</si>
  <si>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</si>
  <si>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</si>
  <si>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</si>
  <si>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</si>
  <si>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</si>
  <si>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</si>
  <si>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</si>
  <si>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</si>
  <si>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</si>
  <si>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 xml:space="preserve">          Osztályfőnöki pótlék  Illyés Gyula Ált Iskola </t>
  </si>
  <si>
    <t>2009. évi tény</t>
  </si>
  <si>
    <t>2010. évi várható</t>
  </si>
  <si>
    <t>2011. évi terv</t>
  </si>
  <si>
    <t>2011. évi terv összesen</t>
  </si>
  <si>
    <t>2009. évi mérleg szerinti vagyon</t>
  </si>
  <si>
    <t xml:space="preserve">2010. évi várható vagyon </t>
  </si>
  <si>
    <t>2011. évi várható vagyon</t>
  </si>
  <si>
    <t>2013. év</t>
  </si>
  <si>
    <t>2010. évi                            eredeti ei.</t>
  </si>
  <si>
    <t>Mérték  (2011. évi január 1. napjától)</t>
  </si>
  <si>
    <t>Teréz Anya Szociális Integrált Int. mindösszesen:</t>
  </si>
  <si>
    <t>Általános tartalék</t>
  </si>
  <si>
    <t>Sajátos működési bevétel összesen</t>
  </si>
  <si>
    <t>Összeg  e Ft</t>
  </si>
  <si>
    <t>109.</t>
  </si>
  <si>
    <t>115.</t>
  </si>
  <si>
    <t>116.</t>
  </si>
  <si>
    <t>117.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</si>
  <si>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</si>
  <si>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</si>
  <si>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</si>
  <si>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</si>
  <si>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</si>
  <si>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</si>
  <si>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</si>
  <si>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</si>
  <si>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</si>
  <si>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</si>
  <si>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</si>
  <si>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</si>
  <si>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</si>
  <si>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</si>
  <si>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</si>
  <si>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</si>
  <si>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</si>
  <si>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</si>
  <si>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</si>
  <si>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</si>
  <si>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</si>
  <si>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</si>
  <si>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</si>
  <si>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</si>
  <si>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</si>
  <si>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</si>
  <si>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Festetics György Művelődési Központ összesen:</t>
  </si>
  <si>
    <t xml:space="preserve">        Szociális területen dolgozók továbbképzése és szakvizsga tám. TASZII.</t>
  </si>
  <si>
    <t>Mutatószám                      Fő</t>
  </si>
  <si>
    <t>Szociális étkeztetés és házi segítségnyújtást együtt biztosítják (100%)</t>
  </si>
  <si>
    <t>Szociális étk. és az időskorúak nappali ellátását együtt biztosítják (65%)</t>
  </si>
  <si>
    <t>Időskorúak nappali intézményi ellátása  (40%)</t>
  </si>
  <si>
    <t>Munkaadót terhelő elvonás</t>
  </si>
  <si>
    <t>Újszülöttek támogatása</t>
  </si>
  <si>
    <t>Nappali szociális ellátás</t>
  </si>
  <si>
    <t>Védőnő</t>
  </si>
  <si>
    <t>Konyha</t>
  </si>
  <si>
    <t>Gazdasági ügyintéző</t>
  </si>
  <si>
    <t>Városi könyvtár</t>
  </si>
  <si>
    <t xml:space="preserve">    f, Pénzmaradvány átadás</t>
  </si>
  <si>
    <t>Hévizi Kistérség 2010. évi normatív elszámolási különbözet</t>
  </si>
  <si>
    <t>A</t>
  </si>
  <si>
    <t>B</t>
  </si>
  <si>
    <t>C</t>
  </si>
  <si>
    <t>D</t>
  </si>
  <si>
    <t>E</t>
  </si>
  <si>
    <t>F</t>
  </si>
  <si>
    <t>G</t>
  </si>
  <si>
    <t>H</t>
  </si>
  <si>
    <t>Átengedett központi adók</t>
  </si>
  <si>
    <t xml:space="preserve">                       állami </t>
  </si>
  <si>
    <t>841402 Közvilágítás</t>
  </si>
  <si>
    <t>841403 Város- és községgazd.</t>
  </si>
  <si>
    <t>842421Közterület rend. Fennta.</t>
  </si>
  <si>
    <t>842155 Önk.nemz.kapcsolat</t>
  </si>
  <si>
    <t>Magyarország-Horvátország Határon átnyúló Együttműködési Programhoz önerő biztosítása.</t>
  </si>
  <si>
    <t>tanulmányi szerződés Gerecs Ibolya</t>
  </si>
  <si>
    <t>2014 07 31</t>
  </si>
  <si>
    <t xml:space="preserve">         2.1. Helyi adók</t>
  </si>
  <si>
    <t xml:space="preserve">         2.2. Átengedett központi adók</t>
  </si>
  <si>
    <t>KIMUTATÁS</t>
  </si>
  <si>
    <t>Kötelezettségvállalás megnevezése</t>
  </si>
  <si>
    <t xml:space="preserve">         Ebből felhalmozási többlet</t>
  </si>
  <si>
    <t>2009. évi bérpolitikai intézkedés állami támogatása</t>
  </si>
  <si>
    <t>szociálpolitikai juttatások, ellátottak támogatása</t>
  </si>
  <si>
    <t>Szociálpolitikai juttatások</t>
  </si>
  <si>
    <t>Ellátottak támogatása</t>
  </si>
  <si>
    <t>Hévíz Hazavár Ösztöndíj 1/2011.(I.26.) Ör.alapján</t>
  </si>
  <si>
    <t>Támogatás értékű felhalmozási pénzeszköz átadás</t>
  </si>
  <si>
    <t xml:space="preserve">     Kríziskezelő program igazgatási feladatokhoz hozzáj.</t>
  </si>
  <si>
    <t xml:space="preserve">     Település őrökkel kapcs. kiadás támogatása 2010. dec. havi</t>
  </si>
  <si>
    <t xml:space="preserve">     Gyermekvédelmi támogatásban részesülők 2 szeri támogatása </t>
  </si>
  <si>
    <t>IPA ideiglenes tev. után</t>
  </si>
  <si>
    <t>Ellátottak pénzbeli juttatása</t>
  </si>
  <si>
    <t>Munkaadót terhelő járulék</t>
  </si>
  <si>
    <t>Sajátos működési bevételek</t>
  </si>
  <si>
    <t>SZJA helyben maradó része</t>
  </si>
  <si>
    <t>SZJA-ból adóerőképesség miatti elvonás</t>
  </si>
  <si>
    <t>Építésügyi bírság</t>
  </si>
  <si>
    <t>Talajterhelési díjbevétel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</si>
  <si>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</si>
  <si>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</si>
  <si>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</si>
  <si>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</si>
  <si>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</si>
  <si>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</si>
  <si>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</si>
  <si>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</si>
  <si>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</si>
  <si>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</si>
  <si>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</si>
  <si>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</si>
  <si>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</si>
  <si>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Hévízi Kist. Önkorm. Többcélú Társ. részére tagdíj</t>
  </si>
  <si>
    <t xml:space="preserve">     Népegészségszűrés pályázati forrás</t>
  </si>
  <si>
    <t xml:space="preserve">       Polgármesteri Hivatal szervezet fejlesztése (ÁROP-1.A.2/A-2008-0147)</t>
  </si>
  <si>
    <t xml:space="preserve">     Városi jegyző által működtetett szakértői bizottság támogatása</t>
  </si>
  <si>
    <t>522110 Közutak, hidak üzemelt.</t>
  </si>
  <si>
    <t>882123 Temetési segély</t>
  </si>
  <si>
    <t>Iskolai oktatás 1-2. évf. 8 hó</t>
  </si>
  <si>
    <t>Iskolai oktatás 3. évf. 8 hó</t>
  </si>
  <si>
    <t>Iskolai oktatás 5-6. évf. 8 hó</t>
  </si>
  <si>
    <t>Főépítészi tevékenység (Menhir Bt.)</t>
  </si>
  <si>
    <t>Integrált közszolgálati szoftvercsomag karbantartása</t>
  </si>
  <si>
    <t>Schindler Kft.</t>
  </si>
  <si>
    <t>Önkorm.int.ell.szolg.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</si>
  <si>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</si>
  <si>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</si>
  <si>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</si>
  <si>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</si>
  <si>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</si>
  <si>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</si>
  <si>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Szociális nyári gyermekétkeztési kedvezmény</t>
  </si>
  <si>
    <t>Társadalombiztosítási alap tám. anya-, gyermek, csecsemő véd. (isk.eü.)</t>
  </si>
  <si>
    <t xml:space="preserve">Gyógyfürdő és Szent András Reumakórház Nonprofit Kft </t>
  </si>
  <si>
    <t xml:space="preserve">ÁHT-n kívüli működési célú pénzeszköz-átvétel </t>
  </si>
  <si>
    <t>Aquamarin Szállodaipari Kft 19/2011.(I.25.)KT hat. alapján</t>
  </si>
  <si>
    <t>Polgármesteri Hivatal  támogatás, végleges pénzeszk. átvétel összesen:</t>
  </si>
  <si>
    <t xml:space="preserve">        2.1. Forgatási célú értékpapírok bevételei</t>
  </si>
  <si>
    <t xml:space="preserve">        2.2.Befektetési célú értékpapírok bevételei ( ide nem tartoznak a pénzügyi befektetések)</t>
  </si>
  <si>
    <t xml:space="preserve">      1. Működési célú kötvények kibocsátása</t>
  </si>
  <si>
    <t xml:space="preserve">          1.1. Forgatási célú kötvények kibocsátása</t>
  </si>
  <si>
    <t xml:space="preserve">          1.2. Befektetésicélú kötvények kibocsátása</t>
  </si>
  <si>
    <t xml:space="preserve">     1. Működési célú hitel felvétele</t>
  </si>
  <si>
    <t xml:space="preserve">         1.1.Rövid lejáratú hitelek felvétele</t>
  </si>
  <si>
    <t xml:space="preserve">         1.2. Hosszúlejáratú hitelek felvétele</t>
  </si>
  <si>
    <t xml:space="preserve">     2. Felhalmozási célú hitel felvétele</t>
  </si>
  <si>
    <t>V. Véglegesen átvett pénzeszköz</t>
  </si>
  <si>
    <t>III. Felhalmozási és tőke jellegű bevételek</t>
  </si>
  <si>
    <t>Települési Önkorm. Országos Szövetsége</t>
  </si>
  <si>
    <t>3.</t>
  </si>
  <si>
    <t>Polgármesteri Hivatal szervezet fejlesztése (ÁROP-1.A.2/A-2008-0147) pályázat</t>
  </si>
  <si>
    <t>Kompetendia alapú oktatás (TÁMOP-3.1.4-8/2-2009-0134)pályázat</t>
  </si>
  <si>
    <t>Dr. Moll Károly Közhasznú Alapítvány hangszer vásárlás</t>
  </si>
  <si>
    <t>Zeneművészeti oktatás minősített intézményben 8 hó</t>
  </si>
  <si>
    <t>Tánc és színművészeti okt. minősített 8 hó</t>
  </si>
  <si>
    <t xml:space="preserve">          általános iskola oktatási feladat támogatása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</si>
  <si>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</si>
  <si>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</si>
  <si>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</si>
  <si>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</si>
  <si>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 xml:space="preserve">         1.7 Előző évi normatív elszámolási különbözet</t>
  </si>
  <si>
    <t>Alapfokú művészetoktatás támogatása</t>
  </si>
  <si>
    <t>Szakmai és informatikai fejlesztések támogatása</t>
  </si>
  <si>
    <t>Edelényi Önkormányzat árvízkárok enyhítése0043/2010</t>
  </si>
  <si>
    <t>Sajópüspöki Önkorm. Polgármesteri keretből 0056/2010</t>
  </si>
  <si>
    <t>Működési támogatás intézmények részére összesen:</t>
  </si>
  <si>
    <t>1/2011.(I.26.) Ökt. rendelet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</si>
  <si>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</si>
  <si>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</si>
  <si>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</si>
  <si>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</si>
  <si>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</si>
  <si>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</si>
  <si>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</si>
  <si>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</si>
  <si>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</si>
  <si>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</si>
  <si>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</si>
  <si>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</si>
  <si>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</si>
  <si>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</si>
  <si>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</si>
  <si>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a.) Tárgyi eszközök, immateriális javak értékesítése</t>
  </si>
  <si>
    <t xml:space="preserve">     Pénzbeli gyermekvédelmi támogatás</t>
  </si>
  <si>
    <t xml:space="preserve">            Talajterhelési díj</t>
  </si>
  <si>
    <t xml:space="preserve">         1.3. Központosított felhalmozási előirányzatok</t>
  </si>
  <si>
    <t xml:space="preserve">         1.4. Normatív kötött felhasználású támogatások</t>
  </si>
  <si>
    <t>főbb jogcím-csoportonkénti részletezettségben</t>
  </si>
  <si>
    <t>Teréz Anya Szociális Integrált Intézmény összesen:</t>
  </si>
  <si>
    <t>Állami támogatás összesen:</t>
  </si>
  <si>
    <t>Központosított állami támogatás</t>
  </si>
  <si>
    <t>Vindornyaszőlős Önkorm. iskolabusz kistérségi forrásból</t>
  </si>
  <si>
    <t>Felhalmozási pénzforgalmi kiadás összesen:</t>
  </si>
  <si>
    <t>Polgármesteri hatáskörben felhasználható</t>
  </si>
  <si>
    <t xml:space="preserve"> köztisztviselő</t>
  </si>
  <si>
    <t>főfoglalkozású</t>
  </si>
  <si>
    <t>részfoglalkozású</t>
  </si>
  <si>
    <t>Létszám keret</t>
  </si>
  <si>
    <t>Térfigyelő rendszer üzemeltetése (Hévíz, Keszthely, Felsőpáhok)</t>
  </si>
  <si>
    <t>ArchiCad program karbantartása Pirkac Kft</t>
  </si>
  <si>
    <t>Tűzvédelmi berendezések karbant.és ellenőrzése (Custodia 96Bt)</t>
  </si>
  <si>
    <t>7622-3/2008</t>
  </si>
  <si>
    <t>3785/2009</t>
  </si>
  <si>
    <t>Zalai telefonkönyvben megjelenés (Magyar telefonkönyvkiadó T.)</t>
  </si>
  <si>
    <t>637-2/2009</t>
  </si>
  <si>
    <t>Eötvös József Pedagógiai Szolgáltató  (hospitálás)</t>
  </si>
  <si>
    <t>Illyés Gyula Ált.Isk. támogatás értékű műk. pénzeszköz-átvétel ö.:</t>
  </si>
  <si>
    <t>Illyés Gyula Ált.  Iskola mindösszesen:</t>
  </si>
  <si>
    <t>Illyés gyula Ált. Isk. ÁHT-n kívüli műk. pénzeszk.-átv. ö.:</t>
  </si>
  <si>
    <t>Dr Hegedüs Lajos felajánlása</t>
  </si>
  <si>
    <t>Brunszvik Teréz N.O.Ó ÁHT-n kívüli műk. pénzeszk.-átv. ö.:</t>
  </si>
  <si>
    <t>Brunszik Teréz N.O.Ó. támogatás értékű műk. pénzeszköz-átvétel ö.:</t>
  </si>
  <si>
    <t>Gamesz és önállóan műk. int. támogatás értékű pe. átv. ö.:</t>
  </si>
  <si>
    <t>Gamesz és önállóan műk. int. ÁHT-n kívüli műk. c. pe. átv.</t>
  </si>
  <si>
    <t>Gamesz és önállóan műk. int. működési c. pe. átv.összesen:</t>
  </si>
  <si>
    <t>Társadalombiztosítási alap támogatása, védőnői szolgálat</t>
  </si>
  <si>
    <t>Társadalombiztosítási alap támogatása orvosi ügyeletre</t>
  </si>
  <si>
    <t>Brunszvik Teréz Napközi Otthonos Óvoda Bőlcsőde építése pályázati forrás</t>
  </si>
  <si>
    <t>Brunszvik Teréz Napk. Otth.Óvoda Egregy ép. felújítás</t>
  </si>
  <si>
    <t>Működési pénzforgalmi kiadás intézm.támog.nélkül össz:</t>
  </si>
  <si>
    <t>Céltartalék összesen:</t>
  </si>
  <si>
    <t>felhalmozási  bevétel</t>
  </si>
  <si>
    <t>851011 Óvodai nevelés</t>
  </si>
  <si>
    <t>852000 Általános iskolai oktatás, nevelés</t>
  </si>
  <si>
    <t>3. mell. 15.b(7)2. pont</t>
  </si>
  <si>
    <t>Iskolai oktatás 7. évf. 4 hó</t>
  </si>
  <si>
    <t>3. mell. 15.b(8)2. pont</t>
  </si>
  <si>
    <t>Iskolai oktatás 8. évf. 4 hó</t>
  </si>
  <si>
    <t>3.mell.16.2.1.d(3)1.pont</t>
  </si>
  <si>
    <t xml:space="preserve">Viselk.org.ok. visszavezethető sajátos nev. ig. tan. nev. 8 hó </t>
  </si>
  <si>
    <t>Megism. funkc. v. viselked. fej. org. okokra vissza nem vezethető rendell. 8 hó</t>
  </si>
  <si>
    <t>3.mell.15.c(6)1.p./2010</t>
  </si>
  <si>
    <t>Gimnáziumi oktatás 11.évf. 8 hó</t>
  </si>
  <si>
    <t>Támogatás ért. működési pénzeszköz átvétel összesen:</t>
  </si>
  <si>
    <t>600,- Ft/m2/év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</si>
  <si>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</si>
  <si>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</si>
  <si>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</si>
  <si>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</si>
  <si>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</si>
  <si>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</si>
  <si>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plussz állami támogatásból 15 % pe-átad.</t>
  </si>
  <si>
    <t>16/1991. (X. 22.) Ökt. rend.</t>
  </si>
  <si>
    <t>hrsz: 0203/3, 0203/4. területről szárm. bev.</t>
  </si>
  <si>
    <t>Támogatás értékű működési célú pénzeszköz bevétel</t>
  </si>
  <si>
    <t>Parkoló iroda részére szoftver licence díja</t>
  </si>
  <si>
    <t>Hivatal részére nagy teljesítményű iratmegsemmisítő  beszerzése</t>
  </si>
  <si>
    <t>Hévíz Város Honlapjának kialakítása</t>
  </si>
  <si>
    <t>Audiovizuális eszközök beszerzése 2 db</t>
  </si>
  <si>
    <t>Hévíz Város zöldfelület fejlesztési koncepciója</t>
  </si>
  <si>
    <t>Tóvédelmi program előkészítése</t>
  </si>
  <si>
    <t>Meglévő, de nem szabványos játszóterek hasznosítási koncepciója</t>
  </si>
  <si>
    <t>Brunszvik T.N.O.Ó. Sugár utcában telekhatár rendezése, kerítés építés, parkoló kialakításaBölcsőde építése</t>
  </si>
  <si>
    <t>Hivatalon belül autómosó felújítása</t>
  </si>
  <si>
    <t>Közoktatási intézmények akadálymentesításe (Bíbó, Illyés) rámpa kiépítése</t>
  </si>
  <si>
    <t>Árpád u., Móricz Zs u., Nagy I u., Vörösmarty u. komplex tervezése közművek, út, járda</t>
  </si>
  <si>
    <t>Hivatal informatikai rendszerének cseréje</t>
  </si>
  <si>
    <t>Hivatal épület felújítás ( konferencia terem külső pala felülvizsgálata, büfé átalakítása, hófogók kiépítése</t>
  </si>
  <si>
    <t>Hévíz Város Arculati Kézikönyve</t>
  </si>
  <si>
    <t xml:space="preserve">Járművek vásárlása </t>
  </si>
  <si>
    <t>Hivatali gépjárművek cseréje</t>
  </si>
  <si>
    <t>Járművek vásárlása összesen</t>
  </si>
  <si>
    <t>DRV üzemi területén felújítás</t>
  </si>
  <si>
    <t>Hévíz Város szabályozási terv módosítása</t>
  </si>
  <si>
    <t>Balneológiai tanulmányok készítése</t>
  </si>
  <si>
    <t xml:space="preserve">Aggregátor </t>
  </si>
  <si>
    <t>Rendezvénysátor 1 db</t>
  </si>
  <si>
    <t>Seprőgép felújítása</t>
  </si>
  <si>
    <t>Illyés Gyula Ált. Isk. épület állagfelmérése, diagnosztikai, statikai vizsgálata, tervezése</t>
  </si>
  <si>
    <t>Festetics György Műv. Kp. mindösszesen:</t>
  </si>
  <si>
    <t xml:space="preserve">          II/6.   Festetics György Művelődési Központ</t>
  </si>
  <si>
    <t xml:space="preserve">          II/3.   Illyés Gyula Általános Iskola</t>
  </si>
  <si>
    <t xml:space="preserve">          II/6.  Festetics György Művelődési Központ</t>
  </si>
  <si>
    <t>VI. Támogatási kölcsönök visszatérülése, igénybevétele</t>
  </si>
  <si>
    <t>Költségvetési bevételek összesen</t>
  </si>
  <si>
    <t>Felosztható keret</t>
  </si>
  <si>
    <t>GAMESZ és önállóan működő intézmények</t>
  </si>
  <si>
    <t>522130 Parkoló, garázs üzemeltetése, fenntartása</t>
  </si>
  <si>
    <t xml:space="preserve">          2.1. Forgatási célú kötvények kibocsátása</t>
  </si>
  <si>
    <t xml:space="preserve">          2.2. Befektetésicélú kötvények kibocsátása</t>
  </si>
  <si>
    <t>VII. Költségvetési hiány belső finanszírozására szolgáló pénzforgalom nélküli bevételek</t>
  </si>
  <si>
    <t>3.mell.16.5.2.b.2 pont</t>
  </si>
  <si>
    <t>Pedagógiai módszerek tám. műv. alapfok. okt. szín-táncműv. 4 hó</t>
  </si>
  <si>
    <t>3.mell.16.6.2.b(3)2.pont</t>
  </si>
  <si>
    <t>842421 Közterület rendjének fenntartása</t>
  </si>
  <si>
    <t>Támogatás értékű működési célú pénzeszköz átadás</t>
  </si>
  <si>
    <t>Festetics György Művelődési Központ</t>
  </si>
  <si>
    <t>25.) A jégpálya nyitvatartásáról  és használatának díjáról</t>
  </si>
  <si>
    <t>Felhalmozási kölcsön nyújtása</t>
  </si>
  <si>
    <t>Alsópáhok Község Önkormányzata Borpárbaj</t>
  </si>
  <si>
    <t>Dologi jellegű kiadás, egyéb folyó kiadás</t>
  </si>
  <si>
    <t>ÁHT-n kívüli működési pénzeszköz 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</si>
  <si>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</si>
  <si>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</si>
  <si>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</si>
  <si>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</si>
  <si>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</si>
  <si>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</si>
  <si>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 xml:space="preserve">Szociális étkeztetés </t>
  </si>
  <si>
    <t>Int.fennt. társ. iskolájába járó 1-4. évf. tanulók 8 hó</t>
  </si>
  <si>
    <t>Int.fennt. társ. iskolájába járó 1-4. évf. tanulók 4 hó</t>
  </si>
  <si>
    <t>Tanulók ingyenes tankönyv ellátása 1-8. évf.</t>
  </si>
  <si>
    <t>3. mell. 17. 2.b. pont</t>
  </si>
  <si>
    <t>Szociális és gyerekjóléti alapszolg. fa. (gyerekjóléti)</t>
  </si>
  <si>
    <t>Időtartam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</si>
  <si>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</si>
  <si>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</si>
  <si>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</si>
  <si>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</si>
  <si>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</si>
  <si>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</si>
  <si>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</si>
  <si>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</si>
  <si>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</si>
  <si>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 xml:space="preserve">     e.) ÁHT-n kívüli felhalmozási pénzeszköz-átadás</t>
  </si>
  <si>
    <t xml:space="preserve">     d.) Támogatás értékű felhalmozási pénzeszköz-átadás</t>
  </si>
  <si>
    <t>Balatoni Fejlesztési Tanács</t>
  </si>
  <si>
    <t xml:space="preserve">    Szociális étkezők támog. (1.400,-Ft/30 fő/12hó)</t>
  </si>
  <si>
    <t xml:space="preserve">    Házi segítségnyújtásban tám. (2000,-Ft/4 fő/12 hó)</t>
  </si>
  <si>
    <t>Immateriális javak vásárlása összesen:</t>
  </si>
  <si>
    <t>II./ Gazdasági Műszaki Ellátó Szervezete és önállóan működő intézmények</t>
  </si>
  <si>
    <t xml:space="preserve"> e Ft</t>
  </si>
  <si>
    <t>2011. évi költségvetési rendelet</t>
  </si>
  <si>
    <t>2011. évi költségvetési rendelete</t>
  </si>
  <si>
    <t>előirányzat felhasználási ütemterve a 2011. évi költségvetési rendeletéhez</t>
  </si>
  <si>
    <t>a 2011. évi költségvetési rendeletéhez (e Ft)</t>
  </si>
  <si>
    <t>előirányzat felhasználási ütemterve a 2011. évi költségvetési rendeletéhez (e Ft)</t>
  </si>
  <si>
    <t xml:space="preserve"> előirányzat felhasználási ütemterve a 2011. évi költségvetési rendeletéhez (e Ft)</t>
  </si>
  <si>
    <t>Felhalm. c. kiadás össz.:</t>
  </si>
  <si>
    <t>Működ. c. kiadás össz.:</t>
  </si>
  <si>
    <t>Kiadások összesen:</t>
  </si>
  <si>
    <t>Támogatás felügyeleti szervtől felhalmozásra</t>
  </si>
  <si>
    <t>Támogatás értékű műk. c. pe.-átadás</t>
  </si>
  <si>
    <t xml:space="preserve">   a, Intézményi működési bevétel</t>
  </si>
  <si>
    <t xml:space="preserve">   b, Sajátos működési bevétel</t>
  </si>
  <si>
    <t xml:space="preserve">   c, Támogatás, végleges pénzeszköz átvétel</t>
  </si>
  <si>
    <t>Önrészt finanszí-  rozza</t>
  </si>
  <si>
    <t xml:space="preserve">     g.) Szociálpolitikai juttatás</t>
  </si>
  <si>
    <t>Pénzforgalmi kiadások összesen:</t>
  </si>
  <si>
    <t>KIADÁSOK mindösszesen:</t>
  </si>
  <si>
    <t xml:space="preserve">    Idősek klubja tagjainak tám. (10.730,-Ft/19 fő/12 hó)</t>
  </si>
  <si>
    <t>Brunszvik Teréz Napköziotthonos Óvoda</t>
  </si>
  <si>
    <t>Brunszvik Teréz Napköziotthonos Óvoda összesen:</t>
  </si>
  <si>
    <t>ING-NN. Gyermekegészségügyért Alapítvány</t>
  </si>
  <si>
    <t xml:space="preserve">Hévízi Kist. Önk.-nak Többc. Társ. Senoir sportprogram </t>
  </si>
  <si>
    <t>-</t>
  </si>
  <si>
    <t>Évi törlesztő részlet</t>
  </si>
  <si>
    <t xml:space="preserve">Önkormányzat költségvetési támogatása </t>
  </si>
  <si>
    <t xml:space="preserve">         1.5. Egyéb központi működési támogatás</t>
  </si>
  <si>
    <t xml:space="preserve">         1.6. Egyéb központi felhalmozási támogatás</t>
  </si>
  <si>
    <t>Egyéb központi felhalmozási támogatás</t>
  </si>
  <si>
    <t>Üdülőhelyi feladatok pótlólagos támogatása</t>
  </si>
  <si>
    <t>Egyéb központi felhalmozási támogatás összesen</t>
  </si>
  <si>
    <t xml:space="preserve">    h, Egyéb központi felhalmozási támogatás</t>
  </si>
  <si>
    <t xml:space="preserve">  h, Egyéb központi felhalmozási támogatás</t>
  </si>
  <si>
    <t xml:space="preserve">és önállóan működő intézmények előirányzat felhasználási ütemterve </t>
  </si>
  <si>
    <t>Költségvetési működési pénzforgalmi kiadás összesen:</t>
  </si>
  <si>
    <t>Pénzmaradvánnyal számított költségvetési többlet</t>
  </si>
  <si>
    <t xml:space="preserve">                      ebből felhalmozási hitel kamata</t>
  </si>
  <si>
    <t>2/1. melléklet folytatása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</si>
  <si>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</si>
  <si>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</si>
  <si>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</si>
  <si>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</si>
  <si>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</si>
  <si>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Felvett hitel összege</t>
  </si>
  <si>
    <t>Tapolcai Honvéd Kulturális Egyesület</t>
  </si>
  <si>
    <t>Pénzforgalom nélküli bevételi működési pénzmaradvány</t>
  </si>
  <si>
    <t>Támogatás értékű müködési  pénzeszköz átadás</t>
  </si>
  <si>
    <t xml:space="preserve">Gépjármű-várakozóhely Építési Alap </t>
  </si>
  <si>
    <t xml:space="preserve">    1. Intézményi működési bevételek</t>
  </si>
  <si>
    <t>Költségvetési hiány</t>
  </si>
  <si>
    <t>Felhalmozási kiadás</t>
  </si>
  <si>
    <t>Iskolai oktatás 3. évf. 4 hó</t>
  </si>
  <si>
    <t>Óvodáztatási támogatás</t>
  </si>
  <si>
    <t>Ápolási díj alanyi jogon</t>
  </si>
  <si>
    <t>II/1. Gazdasági Műszaki Ellátó Szervezete</t>
  </si>
  <si>
    <t>Polgármesteri Hivatal ÁHT-én kívülibevétel ö.:</t>
  </si>
  <si>
    <t>Finanszírozási célú kiadásiműveletek</t>
  </si>
  <si>
    <t>Forgatási célú értékpapír vásárlás</t>
  </si>
  <si>
    <t>Finanszírozási célú kiadási műveletek összesen</t>
  </si>
  <si>
    <t>Működési kiadások összesen</t>
  </si>
  <si>
    <t>Felhalmozási bevételeinek és kiadásainak alakulása</t>
  </si>
  <si>
    <t>Áht-én kívüli péneszköz átvétel</t>
  </si>
  <si>
    <t xml:space="preserve">Előző évi pénzmaradvány </t>
  </si>
  <si>
    <t>Bevételek  mindösszesen:</t>
  </si>
  <si>
    <t>Megnevezés (a  nyugdíjminimum mértéke a 2009. évre vonatkozik)</t>
  </si>
  <si>
    <t>889922 Házi segítségnyújtás</t>
  </si>
  <si>
    <t>412000 Lakó és nem lakóingatlan építése</t>
  </si>
  <si>
    <t>Hévíz Város Marketing tevékenységre</t>
  </si>
  <si>
    <t xml:space="preserve">    1. Előző évek pénzmaradványának igénybevétele</t>
  </si>
  <si>
    <t xml:space="preserve">        1.1. Működési célra </t>
  </si>
  <si>
    <t xml:space="preserve">        1.2. Felhalmozási célra</t>
  </si>
  <si>
    <t>Költségvetési hiány belső finanszírozását meghaladó összegének külső finanszírozására szolgáló bevételek</t>
  </si>
  <si>
    <t>VIII. Értékpapírok értékesítésének bevétele</t>
  </si>
  <si>
    <t>IX. Kötvények kibocsátásának bevétele</t>
  </si>
  <si>
    <t>X. Hitelek</t>
  </si>
  <si>
    <t>Áht-n kívüli működési pénze. Átvétel</t>
  </si>
  <si>
    <t>3. mell. 15.f.(4)2. pont</t>
  </si>
  <si>
    <t>Pedagógus szakszolgálat 8 hó</t>
  </si>
  <si>
    <t>Pedagógus szakszolgálat 4 hó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</si>
  <si>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</si>
  <si>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</si>
  <si>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</si>
  <si>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>Organ integrált szoftver rendszer 4  modullal való bővítése</t>
  </si>
  <si>
    <t xml:space="preserve">Park utcai, Honvéd utcai lépcsők  közvilágítás bővítés </t>
  </si>
  <si>
    <t xml:space="preserve">Park utcai, Honvéd utcai lépcsők felújítása, </t>
  </si>
  <si>
    <t xml:space="preserve">Parkolási tevekenységhez eszközök beszerzése </t>
  </si>
  <si>
    <t>Pályázati Alap a városfejlesztési koncepcióból, gazdasági programból adódó feladatok finanszírozására</t>
  </si>
  <si>
    <t xml:space="preserve">      ebből pályázatra benyújtott projektek önrésze:</t>
  </si>
  <si>
    <t xml:space="preserve">         Mezőgazdasági utak fejlesztése                                 70.000 e Ft</t>
  </si>
  <si>
    <t xml:space="preserve">        Ady utcai gyalogátkelőhely                                          2.000 e Ft</t>
  </si>
  <si>
    <t xml:space="preserve">Gamesz kertészeti telephely felújítása </t>
  </si>
  <si>
    <t>Vörösmarty utcai játszótér kerítésének kiépítése</t>
  </si>
  <si>
    <t>Teréz Anya Szociális Integrált Intézmény felhalmozási kiadás összesen</t>
  </si>
  <si>
    <t>Gamesz és intézmények felhalmozási kiadás mindösszesen</t>
  </si>
  <si>
    <t>Felhalmozási kiadások mindösszesen:</t>
  </si>
  <si>
    <t>Városfejlesztési feladatok érdekében tartalék, jégpálya</t>
  </si>
  <si>
    <t>19.) Az épített örökség értékeinek helyi védelméről szóló</t>
  </si>
  <si>
    <t>20.) Az önkormányzati fenntartású nevelési-oktatási intézményekben</t>
  </si>
  <si>
    <t>21.) Hévíz város közterületein a járművel való várakozás rendjéről szóló</t>
  </si>
  <si>
    <t>22.) Az önkormányzati intézményekben folyó munkahelyi étkeztetésről szóló</t>
  </si>
  <si>
    <t>23.) A közalkalmazottak lakáscélú támogatásáról</t>
  </si>
  <si>
    <t>26.) Hévíz Hazavár Önkormányzati útiköltség hozzájárulás és ösztöndíj elbírálásának helyi szabályozásáról</t>
  </si>
  <si>
    <t>4/2010.(II.10.) Ökt. rendelet</t>
  </si>
  <si>
    <t>36/2010.(XII.3.) Ökt. rendelet</t>
  </si>
  <si>
    <t>c.) Támogatás értékű felhalmozási pénzeszköz-átadás</t>
  </si>
  <si>
    <t>d.) ÁHT-n kívüli felhalmozási pénzeszköz-átadás</t>
  </si>
  <si>
    <t>e.) Felhalmozási célú kölcsön nyújtása</t>
  </si>
  <si>
    <t>f.) Pénzügyi befektetések</t>
  </si>
  <si>
    <t>73.</t>
  </si>
  <si>
    <t>87.</t>
  </si>
  <si>
    <t>Működési bevételek összesen</t>
  </si>
  <si>
    <t>Pénzformalom nélküli működési kiadások</t>
  </si>
  <si>
    <t>*Tartalmazza:                                                                       millió Ft</t>
  </si>
  <si>
    <t>3.mell.16.6.1.(2)pont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</si>
  <si>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</si>
  <si>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</si>
  <si>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</si>
  <si>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</si>
  <si>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Óvodai nev. napi  8 órát meghaladó nyitvat. 1-3. nev-i év 4 hó</t>
  </si>
  <si>
    <t>Testi, érzékszervi, súlyos, közpsúlyos ért. fogy., autista gyermekek nev. 8 hó</t>
  </si>
  <si>
    <t>Testi, érzékszervi, súlyos, közpsúlyos ért. fogy., autista gyermekek nev. 4 hó</t>
  </si>
  <si>
    <t>Iskola Összesen:</t>
  </si>
  <si>
    <t>Kollégium összesen:</t>
  </si>
  <si>
    <t>Szeghalmy Bálint Ref.Egyházközség Közh.Al. 0045/2010 polg.keret</t>
  </si>
  <si>
    <t>Újkori Középisk.Helikon Ünneps.Al. 0042/2010 polg.keret</t>
  </si>
  <si>
    <t>Da Bibere Zalai Borlovagrend 0031/2010 polg. keret</t>
  </si>
  <si>
    <t>Magyar Polg.Véd.Szöv.Zala m. Szervezete 0034/2010polg.keret</t>
  </si>
  <si>
    <t>Gála Társastáncklub E. 0041/2010 polg.keret</t>
  </si>
  <si>
    <t>Hévízért Városvéd.Fejl.Kult.E. 0037/2010(pály.hj.)</t>
  </si>
  <si>
    <t>Nemzetközi Szent György Lovagrend 0054/2010. polg.keret</t>
  </si>
  <si>
    <t>Szent Benedek Gyermekalapítvány</t>
  </si>
  <si>
    <t>Pénzforgalom nélküli kiadás (tartalék)</t>
  </si>
  <si>
    <t xml:space="preserve">          II/5.   Teréz Anya Szociális Integrált Intézmény</t>
  </si>
  <si>
    <t>Polgármesteri Hivatal</t>
  </si>
  <si>
    <t>Támogatás értékű kiadás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</si>
  <si>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</si>
  <si>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</si>
  <si>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</si>
  <si>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>Kisvárosi Önkormányzatok Országos Szövetsége - tagdíj</t>
  </si>
  <si>
    <t>II/2. Bibó István Alternatív Gimnázium és Szakközépiskola</t>
  </si>
  <si>
    <t>Működési célú bevételek és kiadások</t>
  </si>
  <si>
    <t>Önkormányzatok sajátos működési bevételei</t>
  </si>
  <si>
    <t xml:space="preserve">Egyházak támogatása (orgonákés padok felújítása ) </t>
  </si>
  <si>
    <r>
      <t xml:space="preserve">      Méltányosságból alap 80 %=23600*12 hó*</t>
    </r>
    <r>
      <rPr>
        <i/>
        <sz val="12"/>
        <color indexed="10"/>
        <rFont val="Times New Roman"/>
        <family val="1"/>
      </rPr>
      <t>2 fő</t>
    </r>
  </si>
  <si>
    <r>
      <t xml:space="preserve">Lakásfenntartási támogatás </t>
    </r>
    <r>
      <rPr>
        <i/>
        <sz val="11"/>
        <color indexed="10"/>
        <rFont val="Times New Roman"/>
        <family val="1"/>
      </rPr>
      <t>(10 fő/6.000FtX 12alkalom)</t>
    </r>
  </si>
  <si>
    <r>
      <t xml:space="preserve">      </t>
    </r>
    <r>
      <rPr>
        <i/>
        <sz val="12"/>
        <color indexed="10"/>
        <rFont val="Times New Roman"/>
        <family val="1"/>
      </rPr>
      <t>(7.000 Ft/fő 42 fő)</t>
    </r>
  </si>
  <si>
    <r>
      <t xml:space="preserve">Köztemetés </t>
    </r>
    <r>
      <rPr>
        <i/>
        <sz val="12"/>
        <color indexed="10"/>
        <rFont val="Times New Roman"/>
        <family val="1"/>
      </rPr>
      <t>(160.000 Ft* 2 fő)</t>
    </r>
  </si>
  <si>
    <r>
      <t xml:space="preserve">Építményadó: </t>
    </r>
    <r>
      <rPr>
        <sz val="11"/>
        <color indexed="10"/>
        <rFont val="Times New Roman"/>
        <family val="1"/>
      </rPr>
      <t>lakás, üdülő, egyéb építmény, 100 %-os adókedvezmény az állandó lakóhellyel rendelkező magánszemély részére, 3093 adótárgy, 238.098 m</t>
    </r>
    <r>
      <rPr>
        <vertAlign val="superscript"/>
        <sz val="11"/>
        <color indexed="10"/>
        <rFont val="Times New Roman"/>
        <family val="1"/>
      </rPr>
      <t>2</t>
    </r>
    <r>
      <rPr>
        <sz val="11"/>
        <color indexed="10"/>
        <rFont val="Times New Roman"/>
        <family val="1"/>
      </rPr>
      <t>-re vonatkozóan</t>
    </r>
  </si>
  <si>
    <r>
      <t>Iparűzési adó</t>
    </r>
    <r>
      <rPr>
        <sz val="12"/>
        <color indexed="10"/>
        <rFont val="Times New Roman"/>
        <family val="1"/>
      </rPr>
      <t>:    Az adóalany vállalkozó szintú adóalapja legfeljebb 2.500 e Ft, kedvezmény: 25%, 227 adóalany esetén</t>
    </r>
  </si>
  <si>
    <r>
      <t xml:space="preserve">   </t>
    </r>
    <r>
      <rPr>
        <sz val="12"/>
        <color indexed="10"/>
        <rFont val="Times New Roman"/>
        <family val="1"/>
      </rPr>
      <t>munkált. lakásép. kölcsön</t>
    </r>
  </si>
  <si>
    <r>
      <t>1.)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Közszolgáltatások kötelező igénybevételéről szóló</t>
    </r>
  </si>
  <si>
    <r>
      <t>2.)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A környezetvédelemről szóló</t>
    </r>
  </si>
  <si>
    <r>
      <t>3.)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A temetőkről és a temetkezés rendjéről szóló</t>
    </r>
  </si>
  <si>
    <r>
      <t>4.)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>Településfejlesztési célú elővásárlási jogmegállapításáról szóló</t>
    </r>
  </si>
  <si>
    <r>
      <t>24.)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Times New Roman"/>
        <family val="1"/>
      </rPr>
      <t xml:space="preserve"> A helyi adókról szóló</t>
    </r>
  </si>
  <si>
    <t>1. melléklet a .../2011.(…....) rendelethez</t>
  </si>
  <si>
    <t>Eredeti előirányzat</t>
  </si>
  <si>
    <t>Módosított összeg</t>
  </si>
  <si>
    <t>2011.03.29. mód. ei.</t>
  </si>
  <si>
    <t>1/1. melléklet a .../2011.(…..) rendelethez</t>
  </si>
  <si>
    <t>2011.03.29. mód.ei.</t>
  </si>
  <si>
    <t>1/2. melléklet a .../2011.(…...) rendelethez</t>
  </si>
  <si>
    <t>Eredeti eéőirányzat</t>
  </si>
  <si>
    <t>2. melléklet a  .../2011.(…..) rendelethez</t>
  </si>
  <si>
    <t>Eredeti ei.</t>
  </si>
  <si>
    <t>Mód. összeg</t>
  </si>
  <si>
    <t>O</t>
  </si>
  <si>
    <t>P</t>
  </si>
  <si>
    <t xml:space="preserve">910302 Történelmi hely épít. egyéb </t>
  </si>
  <si>
    <t>932918 Mindenf. m.n.s.szab.idő tev.</t>
  </si>
  <si>
    <t>889942. Önk. ált. nyújtott lakást.</t>
  </si>
  <si>
    <t>Q</t>
  </si>
  <si>
    <t>R</t>
  </si>
  <si>
    <t>S</t>
  </si>
  <si>
    <t>T</t>
  </si>
  <si>
    <t>U</t>
  </si>
  <si>
    <t>V</t>
  </si>
  <si>
    <t>2/2.melléklet a .../2011.(…..) rendelethez</t>
  </si>
  <si>
    <t>2/2. melléklet folytatása</t>
  </si>
  <si>
    <t>3/1. melléklet a ../2011.(…..) rendelethez</t>
  </si>
  <si>
    <t>3/2. melléklet a ../2011.(....) rendelethez</t>
  </si>
  <si>
    <t>3/3. melléklet a .../2011.(…...) rendelethez</t>
  </si>
  <si>
    <t>3/4.  melléklet a .../2011.(…..) rendelethez</t>
  </si>
  <si>
    <t>3/5. melléklet a ../2011.(…..) rendelethez</t>
  </si>
  <si>
    <t>Brunszvik Teréz N. Otth. Óvoda kedvezményes étkeztetés</t>
  </si>
  <si>
    <t>Vindornyaszőlős Önkorm. iskolabusz 2008</t>
  </si>
  <si>
    <t>Brunszvik T. Napközi O. Óvoda Sugár u. épület felújítása (ablak csere, összekötő folyosó, konylha felújítás, iroda belső ajtók cseréje</t>
  </si>
  <si>
    <t>Alsópáhok-Hévíz kerékpár út kivitelezése</t>
  </si>
  <si>
    <t>Árpád kori templom állagmegóvása</t>
  </si>
  <si>
    <t>Sajáterő</t>
  </si>
  <si>
    <t>Bérpótló juttttás 28500*12*35</t>
  </si>
  <si>
    <t xml:space="preserve">     Alanyi jogon alap 29.500,- Ft/fő *15 fő*12 hó</t>
  </si>
  <si>
    <t xml:space="preserve">     Alanyi jogon alap 130%=38.350- Ft/fő* 4fő*12 hó</t>
  </si>
  <si>
    <t xml:space="preserve">        Rendszeres szociális segély 2160 e Ft 90 %-a</t>
  </si>
  <si>
    <t xml:space="preserve">        Ápolási díj + munk. terh. j. 24%-nak a 75%-a, 7151e Ft*1,27%*75 %</t>
  </si>
  <si>
    <t xml:space="preserve">        Lakásfenntartási támogatás 720 e Ft 90 %-a</t>
  </si>
  <si>
    <t xml:space="preserve">   Kiegészítő hozzájárulás építésügyi igazgatási feladatokhoz (Ft/döntés)</t>
  </si>
  <si>
    <t>Gimnáziumi oktatás 9-10. évf. 8 hó</t>
  </si>
  <si>
    <t>1815-3/2006</t>
  </si>
  <si>
    <t>Postafiók bérleti szerződés</t>
  </si>
  <si>
    <t>631-5/2007</t>
  </si>
  <si>
    <t>Iskolai oktatás 7-8. évf. 8 hó</t>
  </si>
  <si>
    <t>Iskolai oktatás 5-6. évf. 4 hó</t>
  </si>
  <si>
    <t>Tánc és színművészeti okt. minősített 4 hó</t>
  </si>
  <si>
    <t xml:space="preserve">    2. Felhalmozási célú pénzeszköz átvétel államháztartáson kívülről</t>
  </si>
  <si>
    <t>4.) Finanszírozási műveletek</t>
  </si>
  <si>
    <t>Támogatás értékű műk. célú pénzeszk. átadás  mindösszesen:</t>
  </si>
  <si>
    <t>Gazdasági és Közlekedési Minisztérium informatikai támogatás</t>
  </si>
  <si>
    <t xml:space="preserve">     f.) Felhalmozási kölcsön nyújtása</t>
  </si>
  <si>
    <t>Általános isk. napközi foglalkozás 1-4 évf. 4 hó</t>
  </si>
  <si>
    <t>Általános isk. napközi foglalkozás 5-8 évf. 4 hó</t>
  </si>
  <si>
    <t>3.mell.15.c(9)1.p./2010</t>
  </si>
  <si>
    <t>5/2009.(II.27.)Ökt. rendelet</t>
  </si>
  <si>
    <t>8/2009. (IV.1.) Ökt. rendelet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</si>
  <si>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</si>
  <si>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</si>
  <si>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</si>
  <si>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</si>
  <si>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Tárgyi eszközök, immateriális javak értékesítése össz.:</t>
  </si>
  <si>
    <t>Bibó István AGSZ. össz.:</t>
  </si>
  <si>
    <t>Teréz Anya Szociális Integrált Intézmény össz.:</t>
  </si>
  <si>
    <t>Önkormányzati Min. Magyar Borok Ünnepnapjai Hévízen és kistérségében</t>
  </si>
  <si>
    <t>Egyéb központi támogatás összesen:</t>
  </si>
  <si>
    <t>2012. év</t>
  </si>
  <si>
    <t xml:space="preserve">     b, Forgatási célú értékpapír vásárlás</t>
  </si>
  <si>
    <t xml:space="preserve">Festetics Görgy Művelődési Központ </t>
  </si>
  <si>
    <t>Vagyon átadás 242/2010.(XII.22.) hat. alapján jegyzett tőke 6 %</t>
  </si>
  <si>
    <t>OKM Támogatáskezelő Igazgatóság TÁMOP 3.1.5-09/2010-0365</t>
  </si>
  <si>
    <t>5.) Az önkormányzat beruházásában megvalósuló út- és közműépítés költségeiről szóló</t>
  </si>
  <si>
    <t>6.) A köztisztviselők juttatásairól és támogatásairól szóló</t>
  </si>
  <si>
    <t>7.) Az önkormányzati biztosról szóló</t>
  </si>
  <si>
    <t>8.) Helyi kitüntető cím és kitüntetési díjak alapításáról szóló</t>
  </si>
  <si>
    <t xml:space="preserve">9.) A vagyongazdálkodásról szóló </t>
  </si>
  <si>
    <t>10.) Az önkormányzat tulajdonában lévő lakások és nem lakás célú helyiségek bérletéről,</t>
  </si>
  <si>
    <t>11.) A talajterhelési díjról szóló</t>
  </si>
  <si>
    <t>12.) A gépjármű várakozóhely megváltásáról szóló</t>
  </si>
  <si>
    <t>13.) A lakáscélú helyi támogatásokról szóló</t>
  </si>
  <si>
    <t>3060/2003.</t>
  </si>
  <si>
    <t>404/2004</t>
  </si>
  <si>
    <t xml:space="preserve">Foglalkozás-egészségügyi szolgáltatás </t>
  </si>
  <si>
    <t>Normatív állami hj. összesen:</t>
  </si>
  <si>
    <t>Ebből normatív állami hozzájárulás</t>
  </si>
  <si>
    <t xml:space="preserve">Normatív kötött felhasználású </t>
  </si>
  <si>
    <t>Nyelvi előkészítő oktatás 8 hó</t>
  </si>
  <si>
    <t>Nyelvi előkészítő oktatás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</si>
  <si>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</si>
  <si>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</si>
  <si>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</si>
  <si>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</si>
  <si>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4. évf. 4 hó</t>
  </si>
  <si>
    <t>Felhalmozási célú pénzmaradvány (-)</t>
  </si>
  <si>
    <t>Iskolai oktatás 4. évf. 8 hó</t>
  </si>
  <si>
    <t>Gépkocsi beszerzés</t>
  </si>
  <si>
    <t>Kossuth u., Ady u, Lótusztvirág u., Római u, csomópont engedélyezési terv</t>
  </si>
  <si>
    <t>Rózsakert emeletén városi könyvtár kialakítása, eszköz beszerzés</t>
  </si>
  <si>
    <t xml:space="preserve">Beruházás </t>
  </si>
  <si>
    <t>Pénzügyi befektetések összesen</t>
  </si>
  <si>
    <t>Festetics Görgy Művelődési Központ felhalmozási kiadás összesen</t>
  </si>
  <si>
    <t>GAMESZ felhalmozási kiadás összesen</t>
  </si>
  <si>
    <t>Polgármesteri hivatal felhalmozási kiadás összesen:</t>
  </si>
  <si>
    <t>4/2003. (II. 25.) Ökt. rendelet</t>
  </si>
  <si>
    <t>34/2003. (X. 31.) Ökt. rendelet</t>
  </si>
  <si>
    <t>26.</t>
  </si>
  <si>
    <t>27.</t>
  </si>
  <si>
    <t>28.</t>
  </si>
  <si>
    <t>29.</t>
  </si>
  <si>
    <t>30.</t>
  </si>
  <si>
    <t>31.</t>
  </si>
  <si>
    <t xml:space="preserve">működési célú és egyéb kiadások </t>
  </si>
  <si>
    <t>Rendszeres szoc. segély kereső tev. mellett</t>
  </si>
  <si>
    <t>Térítési díjkülönbözetek</t>
  </si>
  <si>
    <t xml:space="preserve">    Bentlakásos ellátottak támogatása (8.950,-Ft/ 5 fő/12 hó)</t>
  </si>
  <si>
    <t>beruházási és felhalmozási kiadásai</t>
  </si>
  <si>
    <t>Felújítás</t>
  </si>
  <si>
    <t>17/2004. (VI. 1.) Ökt. rendelet</t>
  </si>
  <si>
    <t xml:space="preserve"> valamint elidegenítéséről szóló</t>
  </si>
  <si>
    <t>3. mell. 16. eb (2) pont</t>
  </si>
  <si>
    <t>Középszintű érettségi vizsga</t>
  </si>
  <si>
    <t>3. mell. 16. ec  pont</t>
  </si>
  <si>
    <t>Szakmai vizsga</t>
  </si>
  <si>
    <t>3. mell. 16. ec pont</t>
  </si>
  <si>
    <t>Szakmai informatikai fejlesztési feladatok</t>
  </si>
  <si>
    <t>Bejáró tanulók ellátása (gimnazium) 8 hó</t>
  </si>
  <si>
    <t>3.mell.16.6.1.(3)pont</t>
  </si>
  <si>
    <t>Bejáró tanulók ellátása (szakközépiskolában) 8 hó</t>
  </si>
  <si>
    <t>3.mell.16.f (2) pont</t>
  </si>
  <si>
    <t>Bejáró tanulók ellátása (gimnázium) 4 hó</t>
  </si>
  <si>
    <t>3.mell.17. b pont</t>
  </si>
  <si>
    <t>8.mell.I.2. 1.pont</t>
  </si>
  <si>
    <t>8.mell.I.2. 2.pont</t>
  </si>
  <si>
    <t>8.mell.I.3 a.2.pont</t>
  </si>
  <si>
    <t>osztályfőnöki pótlék 8 hó</t>
  </si>
  <si>
    <t>8.mell.I.3 a.1.pont</t>
  </si>
  <si>
    <t>osztályfőnöki pótlék 4 hó</t>
  </si>
  <si>
    <t>3. mell. 15.f.(1)1 pont</t>
  </si>
  <si>
    <t>29 fő</t>
  </si>
  <si>
    <t>3. mell. 17.3.(4) pont</t>
  </si>
  <si>
    <t>3. mell. 15.b(2)1 pont</t>
  </si>
  <si>
    <t>3. mell. 15.b(5)1 pont</t>
  </si>
  <si>
    <t>60 fő</t>
  </si>
  <si>
    <t>3. mell. 15.b.(6)1 pont</t>
  </si>
  <si>
    <t>3.mell. 15.(8)1 pont</t>
  </si>
  <si>
    <t>86 fő</t>
  </si>
  <si>
    <t>3. mell. 15.b(11)1 pont</t>
  </si>
  <si>
    <t>87 fő</t>
  </si>
  <si>
    <t>3. mell. 15.b(2)2 pont</t>
  </si>
  <si>
    <t>96 fő</t>
  </si>
  <si>
    <t>3. mell. 15.b(5)2 pont</t>
  </si>
  <si>
    <t>35 fő</t>
  </si>
  <si>
    <t>3. mell. 15.b(6)2 pont</t>
  </si>
  <si>
    <t>3. mell. 15.b(8)2 pont</t>
  </si>
  <si>
    <t>93 fő</t>
  </si>
  <si>
    <t>. mell. 15.b(11)2 pont</t>
  </si>
  <si>
    <t>Iskolai oktatás 7-8. évf. 4 hó</t>
  </si>
  <si>
    <t>84 fő</t>
  </si>
  <si>
    <t>3.mell.16.2.1.d(3) pont</t>
  </si>
  <si>
    <t>Beszédfogy.enyhe ért.fogy.megismerő funkc.v. viselkedés fejl.organikus ok.8 hó</t>
  </si>
  <si>
    <t>3.mell.16.2.1.e(3) pont</t>
  </si>
  <si>
    <t>3.mell.16.bae(3) pont</t>
  </si>
  <si>
    <t>Megism. funkc. v. viselked. fej. tartó és súlyos rendell. 4 hó</t>
  </si>
  <si>
    <t>3.mell.15.e(1)1 pont</t>
  </si>
  <si>
    <t>73 fő</t>
  </si>
  <si>
    <t>3.mell.15.e(1)2 pont</t>
  </si>
  <si>
    <t>3.mell.15.e(4)1 pont</t>
  </si>
  <si>
    <t>12 fő</t>
  </si>
  <si>
    <t>3. mell.15.e.(2)2 pont</t>
  </si>
  <si>
    <t>3.mell.15.g (1)1 pont</t>
  </si>
  <si>
    <t>191 fő</t>
  </si>
  <si>
    <t>3.mell.15.g (2)1 pont</t>
  </si>
  <si>
    <t>19 fő</t>
  </si>
  <si>
    <t>3.mell.15.g.(1)2 pont</t>
  </si>
  <si>
    <t>3.mell.15.g.(2)2 pont</t>
  </si>
  <si>
    <t>3.mell.16.5.2.a. pont</t>
  </si>
  <si>
    <t>3.mell.16.5.2.b. pont</t>
  </si>
  <si>
    <t>3.mell.16.6.2.b(3) pont</t>
  </si>
  <si>
    <t>3.mell.16.6.2. b(4) pont</t>
  </si>
  <si>
    <t>Int.fennt. társ. iskolájába járó 5-7. évf. tanulók 8 hó</t>
  </si>
  <si>
    <t>3.mell.16.6.2. b(4)2. pont</t>
  </si>
  <si>
    <t>3.mell.16.6.2. b(5) pont</t>
  </si>
  <si>
    <t>Int.fennt. társ. iskolájába járó 8. évf. tanulók 8 hó</t>
  </si>
  <si>
    <t>3.mell.16.6.2b(5)2 pont</t>
  </si>
  <si>
    <t>3. mell. 17. b pont</t>
  </si>
  <si>
    <t>8.mell.I.1. 2 pont</t>
  </si>
  <si>
    <t>8.mell.I.1. 1 pont</t>
  </si>
  <si>
    <t>8.mell.I.3.a. 2.pont</t>
  </si>
  <si>
    <t>Osztályfőnöki pótlék 8 hó</t>
  </si>
  <si>
    <t>8.mell.I.3.a. 1.pont</t>
  </si>
  <si>
    <t>Osztályfőnöki pótlék 4 hó</t>
  </si>
  <si>
    <t>3. mell. 15.a(2)1 .pont</t>
  </si>
  <si>
    <t>172 fő</t>
  </si>
  <si>
    <t>3. mell. 15.a.(2)2 pont</t>
  </si>
  <si>
    <t>164 fő</t>
  </si>
  <si>
    <t>3. mell. 16.2.1.c(2) pont</t>
  </si>
  <si>
    <t>3. mell. 16.bac(2) pont</t>
  </si>
  <si>
    <t>3. mell. 16.2.1.d(2) pont</t>
  </si>
  <si>
    <t>3. mell. 16.bad (2) pont</t>
  </si>
  <si>
    <t xml:space="preserve">    1. Önkormányzat költségvetési támogatása</t>
  </si>
  <si>
    <t xml:space="preserve">         1.1. Normatív hozzájárulások</t>
  </si>
  <si>
    <t>BEVÉTELEK MINDÖSSZESEN: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</si>
  <si>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</si>
  <si>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</si>
  <si>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</si>
  <si>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</si>
  <si>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</si>
  <si>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</si>
  <si>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</si>
  <si>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</si>
  <si>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Önkormányzati kinevezett dolgozók juttatása</t>
  </si>
  <si>
    <t>Immateriális javak váráslása</t>
  </si>
  <si>
    <t>ÁHT-n kívüli felhalmozási pénzeszköz átvétel</t>
  </si>
  <si>
    <t>82508/2005</t>
  </si>
  <si>
    <t>Lift időszakos felülvizsgálata ÉMI-TÜV SÜD KFT</t>
  </si>
  <si>
    <t>KGO/134</t>
  </si>
  <si>
    <t>Telefonos zeneszolgáltatás (Artisjus)</t>
  </si>
  <si>
    <t>PMK/91/2010</t>
  </si>
  <si>
    <t>Vagyonbiztosítás SIGNÁL biztosító</t>
  </si>
  <si>
    <t>KGO/56/2011</t>
  </si>
  <si>
    <t>műszaki költségvetés készítő szoftver követés</t>
  </si>
  <si>
    <t>6968/2009</t>
  </si>
  <si>
    <t>IRKA iratkezelő rendszer karbantartás</t>
  </si>
  <si>
    <t>7477/2009</t>
  </si>
  <si>
    <t>OrganP rendszerkövetés, karbantartás</t>
  </si>
  <si>
    <t>SZO/112-2/2010</t>
  </si>
  <si>
    <t>Társasház közös ktg, és biztosítási díj Kossuth út 7</t>
  </si>
  <si>
    <t>SZO/200-2/2010</t>
  </si>
  <si>
    <t>Társasház Közös ktg. Kossuth út 5</t>
  </si>
  <si>
    <t>KGO/190-3/2010</t>
  </si>
  <si>
    <t>Deák téri üzletház üzemeltetési ktg</t>
  </si>
  <si>
    <t>HTO/674/2010</t>
  </si>
  <si>
    <t>SZO/75/2010</t>
  </si>
  <si>
    <t>tűzjelzőrendszer távfelügyelet</t>
  </si>
  <si>
    <t>196/2004(VIII..31)</t>
  </si>
  <si>
    <t>Közép Európai tagdij</t>
  </si>
  <si>
    <t>BDSL szolgáltatás (Magyar Telecom Nyrt)</t>
  </si>
  <si>
    <t>SZO/232-/2010</t>
  </si>
  <si>
    <t>GTS internet szolgáltatás</t>
  </si>
  <si>
    <t>PMK/110-3/2010</t>
  </si>
  <si>
    <t>jelzőrendszer jelzéseinek  folyamatos fogadása a diszpécserközpontban</t>
  </si>
  <si>
    <t>SZO/75-10</t>
  </si>
  <si>
    <t>tűzjelző rendszer távfelügyeleti kommunikációs díja (Vagyonvill)</t>
  </si>
  <si>
    <t xml:space="preserve">Pénzügyi mérleg </t>
  </si>
  <si>
    <t>1. Működési bevétel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</si>
  <si>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</si>
  <si>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</si>
  <si>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</si>
  <si>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</si>
  <si>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Beszédfogy., enyhe ért. fogy. viselk. fejl. org. okora visszavez. rende. 8 hó</t>
  </si>
  <si>
    <t>Óvodai nev. napi  8 órát meghaladó nyitvat. 1-3. nev-i év 8 hó</t>
  </si>
  <si>
    <t>3.mell. 11ca. pont/2010</t>
  </si>
  <si>
    <t>3.mell.11.cb/2010</t>
  </si>
  <si>
    <t xml:space="preserve">  </t>
  </si>
  <si>
    <t>Befektetett pénzügyi eszközök</t>
  </si>
  <si>
    <t>IV.</t>
  </si>
  <si>
    <t>Környezetvédelmi Alap</t>
  </si>
  <si>
    <t>Prémium évek 2009. évi támogatása</t>
  </si>
  <si>
    <t xml:space="preserve">Óvodáztatás központi támogatása </t>
  </si>
  <si>
    <t>Gyermekszegénység elleni nyári étkeztetés</t>
  </si>
  <si>
    <t>Könyvtári érdekeltségnövelő támogatás</t>
  </si>
  <si>
    <t>Közművelődési érdekeltségnövelő támogatás</t>
  </si>
  <si>
    <t>Szakmai és informatika fejlesztési feladatok</t>
  </si>
  <si>
    <t>Jövedelemkülönbség mérs.miatt beruh.arányában a 2008.évi elsz.után (50.űrlap 21.sor)</t>
  </si>
  <si>
    <t xml:space="preserve">Állami támogatás összesen: </t>
  </si>
  <si>
    <t xml:space="preserve">     Házi segítségnyújtás tám. (Szoc. Min.)</t>
  </si>
  <si>
    <t xml:space="preserve">     Jelzőrendszeres házi segítségnyújtás pályázati forrás (Szoc.Min.)</t>
  </si>
  <si>
    <t xml:space="preserve">     KIHOP e-közigazgatás pályázati forrás Festetics Műv. Kp.</t>
  </si>
  <si>
    <t>Zala Megyei Közgyűlés Idős barát önkormányzat díja</t>
  </si>
  <si>
    <t>Előző évi normatív elszámolási különbözet</t>
  </si>
  <si>
    <t>Zala Megyei Önkormányzat "Jó gyakorlat átadása"</t>
  </si>
  <si>
    <t>Tempus Közalapítvány (Zm.Közoktatási Közalapítvány)</t>
  </si>
  <si>
    <t>Sármellék Önkormányzat támogatása szüreti rendezvényre</t>
  </si>
  <si>
    <t>Zala Megyei Közgyűlés Környezettudatos magatartás fejlesztésre</t>
  </si>
  <si>
    <t xml:space="preserve">   Ebből Társadalombiztosítási alapból átvett pénzeszköz</t>
  </si>
  <si>
    <t>682002 Nem lakóing.bérb.üzem.</t>
  </si>
  <si>
    <t>711000Építészmérnöki tevéke.</t>
  </si>
  <si>
    <t>811000 Építmény üzemeltetés</t>
  </si>
  <si>
    <t>841112 Önkormány.jogalk.</t>
  </si>
  <si>
    <t xml:space="preserve">Vagyon átadás 242/2010.(XII.22.) hat. alapján jegyzett tőke 45 %-a a </t>
  </si>
  <si>
    <t xml:space="preserve">    f, Pénzügyi befektetések</t>
  </si>
  <si>
    <t>Technikai személyzet</t>
  </si>
  <si>
    <t>Ápolás, gondozás, otthoni ellátás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</si>
  <si>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</si>
  <si>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</si>
  <si>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</si>
  <si>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>Beszédfogy., enyhe ért. fogy. viselk. fejl. org. okora visszavez. rende. 4 hó</t>
  </si>
  <si>
    <t>Működési pénzforgalmi kiadás összesen:</t>
  </si>
  <si>
    <t xml:space="preserve">    1. Működési célú</t>
  </si>
  <si>
    <t xml:space="preserve">        1.1. Forgatási célú értékpapírok bevételei</t>
  </si>
  <si>
    <t xml:space="preserve">        1.2.Befektetési célú értékpapírok bevételei</t>
  </si>
  <si>
    <t xml:space="preserve">    2. Felhalmozási célú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</si>
  <si>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</si>
  <si>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</si>
  <si>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</si>
  <si>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</si>
  <si>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</si>
  <si>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</si>
  <si>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</si>
  <si>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</si>
  <si>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</si>
  <si>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</si>
  <si>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</si>
  <si>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Működési c. kiadások össz.:</t>
  </si>
  <si>
    <t>Pedagógiai módszerek tám.min. alapf. okt. zeneművészeti ág. 8 hó</t>
  </si>
  <si>
    <t>Pedagógiai módszerek tám.min. alapf. okt. szin-táncműv. ág. 8 hó</t>
  </si>
  <si>
    <t>3.mell.16.5.2.a.2 pont</t>
  </si>
  <si>
    <t>Balatoni Isover Vívóklub (Keszthley)</t>
  </si>
  <si>
    <t xml:space="preserve">     ebből Európai Uniós támogatással megvalósuló</t>
  </si>
  <si>
    <t>3.mell.16.2.1d(3)2.p/2010</t>
  </si>
  <si>
    <t xml:space="preserve">Viselk.org.ok. visszavezethető sajátos nev. ig. tan. nev. 4 hó </t>
  </si>
  <si>
    <t>3.mell.16.6.2b(4)1.p/2010</t>
  </si>
  <si>
    <t>Int.fennt. társ. iskolájába járó 5-6. évf. tanulók 8 hó</t>
  </si>
  <si>
    <t>3.mell.16.6.2b(5)1.p/2010</t>
  </si>
  <si>
    <t>Int.fennt. társ. iskolájába járó 7-8. évf. tanulók 8 hó</t>
  </si>
  <si>
    <t>Int.fennt. társ. iskolájába járó 5-7. évf. tanulók 4 hó</t>
  </si>
  <si>
    <t>Int.fennt. társ. iskolájába járó 8. évf. tanulók 4 hó</t>
  </si>
  <si>
    <t xml:space="preserve">        Bérpótló támogatás 11.970 e Ft 80 %-a</t>
  </si>
  <si>
    <t xml:space="preserve">Kerékpárút fejlesztése Alsópáhok -Hévíz között, Gesztor Alsópáhok                                               </t>
  </si>
  <si>
    <t>3. mell. 16.6.2.b(2) pont</t>
  </si>
  <si>
    <t>8.mell.I.1. 1.pont</t>
  </si>
  <si>
    <t>8.mell.I.2. 2 pont</t>
  </si>
  <si>
    <t>3.mell.11.c.pont</t>
  </si>
  <si>
    <t>3.mell.11. d. pont</t>
  </si>
  <si>
    <t xml:space="preserve">Házi segítségnyújtás   </t>
  </si>
  <si>
    <t xml:space="preserve">3.mell.11.f. pont </t>
  </si>
  <si>
    <t xml:space="preserve">3.mell.12.ac. pont </t>
  </si>
  <si>
    <t>Demens betegek bentlakásos intézményi ellátása</t>
  </si>
  <si>
    <t>3.mell.12.bca.pont</t>
  </si>
  <si>
    <t>Időskorúak ápoló-gondozó otthoni ellátása</t>
  </si>
  <si>
    <t>Hévízi Evangélikus és Ref.Templomépítő Alapítvány 10/2009.(IV.1.)rend.m.</t>
  </si>
  <si>
    <t>MODIMO/Katedra nyelviskola</t>
  </si>
  <si>
    <t>Nyugat-Balatoni Hegyközség</t>
  </si>
  <si>
    <t>Arany Pillangó Alapítvány (Rezi) 115/2009. (V. 26.) KT. hat.</t>
  </si>
  <si>
    <t>Zaláért Egyesület</t>
  </si>
  <si>
    <t>Pelsó Sportegyesület (Kung-fu támogatása)</t>
  </si>
  <si>
    <t>Keszthelyi Kilométerek Egyesület</t>
  </si>
  <si>
    <t>Körzeti Tűzoltó Egyesület Letenye</t>
  </si>
  <si>
    <t>F1Kart Sport Magyarország</t>
  </si>
  <si>
    <t>Illyés Gyula Ált Isk. Alapitványa 0044/2010 (gyermeknapra)</t>
  </si>
  <si>
    <r>
      <t xml:space="preserve">Biztonság-Hévíz </t>
    </r>
    <r>
      <rPr>
        <sz val="10"/>
        <rFont val="Times New Roman"/>
        <family val="1"/>
      </rPr>
      <t>Vagyonvédelmi Alapítvány 27/2010.(II.23.) 113/2010.(VI.29.</t>
    </r>
    <r>
      <rPr>
        <sz val="11"/>
        <rFont val="Times New Roman"/>
        <family val="1"/>
      </rPr>
      <t>)</t>
    </r>
  </si>
  <si>
    <t>3. mell. 16.6.2.b(2)2. pont</t>
  </si>
  <si>
    <t>3.mell. 11.ab. 1.</t>
  </si>
  <si>
    <t>3.mell. 11.ab. 2.</t>
  </si>
  <si>
    <t>8.mell.II/2. pont</t>
  </si>
  <si>
    <t>Szociális dolgozók továbbképzése és szakvizsga tám.</t>
  </si>
  <si>
    <t>Felhalmozási célú bevétel mindösszesen:</t>
  </si>
  <si>
    <t>Támogatás felügyeleti szervtől felhalmozásra:</t>
  </si>
  <si>
    <t>Működési támogatás intézmények részére</t>
  </si>
  <si>
    <t>Pénzmaradvány, fejlesztési, működési</t>
  </si>
  <si>
    <t>Támogatás felügyeleti szervtől</t>
  </si>
  <si>
    <t xml:space="preserve">     (nyugdíjmin.80 %=22.800,- Ft/hó 100fő)</t>
  </si>
  <si>
    <t>Átmeneti segély gyermekszületéshez 23 fő</t>
  </si>
  <si>
    <t xml:space="preserve">       40.000Ft * 20fő</t>
  </si>
  <si>
    <t>Természetben nyújtott átmeneti segély(Szikszói árvízkár.)</t>
  </si>
  <si>
    <t xml:space="preserve">     (30 újszülött x 50.000,- Ft/fő)</t>
  </si>
  <si>
    <t>Középiskolások támogatás (10.000,-x 45 fő)</t>
  </si>
  <si>
    <t>882129 Étkezési hozzájárulás</t>
  </si>
  <si>
    <t>Illyés Gyula Általános Iskola össz.:</t>
  </si>
  <si>
    <t>GAMESZ és intézmények összesen:</t>
  </si>
  <si>
    <t>3.mell.17.1.a (2-4) pont</t>
  </si>
  <si>
    <t>3. mell. 15.c(1)1 pont</t>
  </si>
  <si>
    <t>110 fő</t>
  </si>
  <si>
    <t>3. mell. 15.c(10)1 pont</t>
  </si>
  <si>
    <t>Gimnáziumi oktatás 11-12. évfolyam 8 hó</t>
  </si>
  <si>
    <t>3. mell. 15.c(17)1 pont</t>
  </si>
  <si>
    <t>Gimnáziumi oktatás 13. évfolyam 8 hó</t>
  </si>
  <si>
    <t>27 fő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</si>
  <si>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</si>
  <si>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</si>
  <si>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</si>
  <si>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</si>
  <si>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</si>
  <si>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Rendszeres szociális segély, nem foglalkoztatottak részére</t>
  </si>
  <si>
    <t xml:space="preserve">        c/4. Támogatás felügyeleti szervtől</t>
  </si>
  <si>
    <t xml:space="preserve">    f, Támogatás felügyeleti szervtől</t>
  </si>
  <si>
    <t xml:space="preserve">       c/4. Támogatás felügyeleti szervtől</t>
  </si>
  <si>
    <t>1621,1622,1623 Hrsz-ú ingatlanok bérlete (DRV Zrt területe)</t>
  </si>
  <si>
    <t>5487/2009</t>
  </si>
  <si>
    <t>Digitális térkép adatfrissítése és adathasználati díj (ZM. Földhivatal)</t>
  </si>
  <si>
    <t>6149/2009</t>
  </si>
  <si>
    <t>ETK Önkormányzati Klub tagdíj (ETK Szolgáltató Zrt)</t>
  </si>
  <si>
    <t>3 évig 345 Ft/KW, 4-7 évig 300 Ft/KW, 8-11 évig 230 Ft/KW, 12-15. évig 180 Ft/KW, 16. és felette 140 Ft/KW</t>
  </si>
  <si>
    <t>3.)Gépjárműadó</t>
  </si>
  <si>
    <t>2011. évi becsült iparűzési adóalap 15.435.569 e Ft</t>
  </si>
  <si>
    <t>SZJA helyben maradó rész összesen</t>
  </si>
  <si>
    <t>Lakóingatlan bérbeadása</t>
  </si>
  <si>
    <t>581400 Folyóirat, időszaki kiadvány kiadása</t>
  </si>
  <si>
    <t>682001 Lakóingatlan bérbeadása, üzemeltetése</t>
  </si>
  <si>
    <t>682002 Nem lakóingatlanok bérbeadása üzemeltetése</t>
  </si>
  <si>
    <t>841126 Önkormányzatok és többc. Kist.társ. Igazga.tev.</t>
  </si>
  <si>
    <t>Kollégiumi kedvezményes étkeztetés</t>
  </si>
  <si>
    <t>Illyés Gyula Ált. és Műv. Isk. kedvezményes étkeztetés</t>
  </si>
  <si>
    <t>3.mell.17.1.b. pont</t>
  </si>
  <si>
    <t>3. mell. 17.3.(4)1. pont</t>
  </si>
  <si>
    <t>Kollégiumi, diákotthoni lakhatási feltételek megteremtése 8 hó</t>
  </si>
  <si>
    <t>Pedagógus szakképzés 8 hó kollégium</t>
  </si>
  <si>
    <t>Pedagógus szakképzés 4 hó kollégium</t>
  </si>
  <si>
    <t>g.) Pénzforgalom nélküli bevételi felhalmozási pénzmaradvány</t>
  </si>
  <si>
    <t xml:space="preserve">      Országgyűlési és helyhatósági választások támogatása</t>
  </si>
  <si>
    <t xml:space="preserve">     Mozgáskorlátozottak közl. támogatása</t>
  </si>
  <si>
    <t>Rezi Várbarátok Köre rendezvényre pénzeszköz átvét</t>
  </si>
  <si>
    <t>NKA Mozgókép Szakmai Kollégium propaganda támogatás</t>
  </si>
  <si>
    <t xml:space="preserve">          általános iskola szakszolgálat feladatellátás támogatása:</t>
  </si>
  <si>
    <t>Költségvetési többlet működési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</si>
  <si>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</si>
  <si>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</si>
  <si>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</si>
  <si>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</si>
  <si>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>Peres- kártérítési ügyekből származó kötelezettségek</t>
  </si>
  <si>
    <t>Halmozódás nélküli és felhalmozási célú pénzmaradvány nélküli felhalmozási célú bevétel önk. mindösszesen: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</si>
  <si>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</si>
  <si>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</si>
  <si>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</si>
  <si>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</si>
  <si>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</si>
  <si>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</si>
  <si>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</si>
  <si>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</si>
  <si>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</si>
  <si>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</si>
  <si>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</si>
  <si>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</si>
  <si>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</si>
  <si>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</si>
  <si>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</si>
  <si>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</si>
  <si>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</si>
  <si>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</si>
  <si>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Hévíz Sportkör    43/2011.(II.25.) Kt.hat.</t>
  </si>
  <si>
    <t>Hévízi Szobakiadók Szövetsége  43/2011.(II.25.) Kt.hat.</t>
  </si>
  <si>
    <t>Musica Antiqua Együttes (Hévíz) 43/2011. (II.25.) Kt. hat.</t>
  </si>
  <si>
    <t>Magyar Kármentő Alap 17/2010.(X.26.)Kt vörösiszap károsultjainak jav.</t>
  </si>
  <si>
    <t>Hévízi Tisztaforrás Dalkör Egyesület 43/2011.(II.25.) Kt.hat.</t>
  </si>
  <si>
    <t>Csokonai Vitéz Mihály Irodalmi Társaság (Hévíz) 43/2011.(II.25.) Kt.hat.</t>
  </si>
  <si>
    <t>Helikon Kórus Baráti Kör (Keszthely) 43/2001.(II.25.) Kt. hat.</t>
  </si>
  <si>
    <t xml:space="preserve">Csuti-Hydrocomp Sakkegyesület (Zalaegerszeg) </t>
  </si>
  <si>
    <t>Hévíz Közbiztonságáért Polgárőr Egyesület 43/2011.(II.25.) Kt.hat.</t>
  </si>
  <si>
    <t>Bursa Hungarica ösztöndij 203/2010.(XI.23.) Kt. hat.</t>
  </si>
  <si>
    <t>Hévízi Önkéntes Tűzoltó Egyesület (Hévíz) 43/2011.(II.25.) Kt.hat.</t>
  </si>
  <si>
    <t>Lövésztömegsport Klub (Hévíz) 43/2011.(II.25.) Kt.hat.</t>
  </si>
  <si>
    <t>Hévíz és Térsége Kamarai Tagok Kult. Alapítványa 43/2011.(II.25.) Kt.hat.</t>
  </si>
  <si>
    <t>Hévíz és Térsége Kamarai Tagok Kult. Alapítványa "Undergrund" tánc. 43/2011.(II.25.) Kt.hat.</t>
  </si>
  <si>
    <t>2011.04.01. mód.ei.</t>
  </si>
  <si>
    <t>Római Katolikus Egyházközség Hévíz     43/2011.(II.25.) Kt.hat.</t>
  </si>
  <si>
    <t>Református-evangélikus felekezetek temploma felújítási feladatok  43/2011.(II.25.) Kt.hat.</t>
  </si>
  <si>
    <t>Bibó István AGSZ Alumni Egyesülete    43/2011.(II.25.) Kt. hat.</t>
  </si>
  <si>
    <t>2011.04.01. módosított előirányzat</t>
  </si>
  <si>
    <t>Defibrillátor beszerzése</t>
  </si>
  <si>
    <t>Digitális fényképezőgép sajtóreferens részére</t>
  </si>
  <si>
    <t>2 db kismotor vásárlása közterület-felügyelők részére</t>
  </si>
  <si>
    <t xml:space="preserve">Illyés Gyula Általános Iskola </t>
  </si>
  <si>
    <t>Takarítógép beszerzése</t>
  </si>
  <si>
    <t>Illyés Gyula Általános Iskola beruházás összesen:</t>
  </si>
  <si>
    <t xml:space="preserve">         Ebből működési többlet</t>
  </si>
  <si>
    <t>2011.04.01. ei.</t>
  </si>
  <si>
    <r>
      <t>Bíbó I AGSZ tornacsarnokának felúj.(tetőszerk. jav. beázás megszüntet.) 500m</t>
    </r>
    <r>
      <rPr>
        <vertAlign val="superscript"/>
        <sz val="10"/>
        <rFont val="Times New Roman"/>
        <family val="1"/>
      </rPr>
      <t>2</t>
    </r>
  </si>
  <si>
    <t xml:space="preserve">Rendszámfelismerő kamerák besz.2 db Rákóczi u. két végére, forg.terelő oszlopok </t>
  </si>
  <si>
    <t>Térfigyelő kamera rendszer kialakítása Festetics téren, Fontana mozinál, OTP környékén 3 db kamera</t>
  </si>
  <si>
    <t>Laptop beszerzése pályázati forrásból TASZII. részére</t>
  </si>
  <si>
    <t>Polg.Hiv.működéséhez: ISO 14001 környezeti szempontú tanusítás szerinti működés, Fenntarthatósági terv, Szervezet rendsz.környezeti telj. értékelése</t>
  </si>
  <si>
    <t xml:space="preserve">B </t>
  </si>
  <si>
    <t>I</t>
  </si>
  <si>
    <t>J</t>
  </si>
  <si>
    <t>K</t>
  </si>
  <si>
    <t>L</t>
  </si>
  <si>
    <t>M</t>
  </si>
  <si>
    <t>N</t>
  </si>
  <si>
    <t>Festetics György Művelődési Kp. össz:</t>
  </si>
  <si>
    <t>1991.09.13-án aláírt megáll.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</si>
  <si>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</si>
  <si>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</si>
  <si>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</si>
  <si>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</si>
  <si>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</si>
  <si>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Hévízi Kistérség Önk-ainak T. Társulásától átvett pénzeszköz</t>
  </si>
  <si>
    <t xml:space="preserve">1.) Felhalmozási kiadás </t>
  </si>
  <si>
    <t xml:space="preserve">2.) Működési kiadás </t>
  </si>
  <si>
    <t>2%,</t>
  </si>
  <si>
    <t>2.) Pótlék, bírság</t>
  </si>
  <si>
    <t>Hévízi Kistérség Önkormányzatainak Többcélú Társulása - tagdíj</t>
  </si>
  <si>
    <t>Zala Megyei Katasztrófavédelmi Igazgatóság</t>
  </si>
  <si>
    <t>Vajda János Gimnázium Keszthely</t>
  </si>
  <si>
    <t xml:space="preserve">Közép -Európai Klub Pannónia KHT </t>
  </si>
  <si>
    <t>Cserszegtomaj Önk. Házi segíts.nyújt., jelzőrendszeres h.s.ny.</t>
  </si>
  <si>
    <t>Mozgókép Alapítvány Art Mozi működési támogatása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</si>
  <si>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</si>
  <si>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</si>
  <si>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</si>
  <si>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</si>
  <si>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</si>
  <si>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</si>
  <si>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</si>
  <si>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</si>
  <si>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</si>
  <si>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Nettó</t>
  </si>
  <si>
    <t>Bruttó</t>
  </si>
  <si>
    <t>Felhalmozási kölcsön nyújtása összesen:</t>
  </si>
  <si>
    <t>ÁHT-n kívüli működési célú  pénzeszköz-átvétel</t>
  </si>
  <si>
    <t>ÁHT-n kívüli működési c. pénzeszköz átvétel</t>
  </si>
  <si>
    <t>Pénzmaradvány átadás</t>
  </si>
  <si>
    <t>Gépkocsi értékesítés</t>
  </si>
  <si>
    <t>370000 Szennyvíz gy. tisztitás.</t>
  </si>
  <si>
    <t>412000 Lakó és n.lakó épü.épít.</t>
  </si>
  <si>
    <t>421100 Út - autópálya építése</t>
  </si>
  <si>
    <t>581400 Folyóirat, idősz.kiad.</t>
  </si>
  <si>
    <t>682001 Lakóingat. Bérbead. Ü.</t>
  </si>
  <si>
    <t>Rendelkezésre állási támogatás 25 fő x 28.500,- Ft x 12 hó</t>
  </si>
  <si>
    <t xml:space="preserve">     (nyugdíjmin.80%=22.800,- Ft/fő 2 fő)</t>
  </si>
  <si>
    <t xml:space="preserve">     (50 eset 10.000,- Ft/fő)</t>
  </si>
  <si>
    <t xml:space="preserve">     (6Fő/30.000,- Ft/fő/12 hó)</t>
  </si>
  <si>
    <t>Gimnáziumi oktatás 12-13.évf. 8 hó</t>
  </si>
  <si>
    <t>3.mell.15.c(9)2.p./2010</t>
  </si>
  <si>
    <t>Gimnáziumi oktatás 12. évf. 4 hó</t>
  </si>
  <si>
    <t>3.mell.15.c(12)2.p./2010</t>
  </si>
  <si>
    <t>Gimnáziumi oktatás 13. évf. 4 hó</t>
  </si>
  <si>
    <t xml:space="preserve">Üdülőhelyi feladatok pótlólagos támogatása </t>
  </si>
  <si>
    <t>Helyi szervezésű intézk.-hez kapcsolódó többlettám.,  prémium éves dolg.</t>
  </si>
  <si>
    <t>GAMESZ és intézmények felhalmozási bev. összesen:</t>
  </si>
  <si>
    <t>Pedagógus szakvizsga, továbbképzés ált. isk. 4 hó</t>
  </si>
  <si>
    <t>Eseti pénzbeni szociáli ellátás</t>
  </si>
  <si>
    <t>Állami támogatás (központosított)</t>
  </si>
  <si>
    <t>Honvéd, József  A u.útburkolat felújítás (NYDRFT)</t>
  </si>
  <si>
    <t>Életöszön 2005 Alapítvány0027/2010</t>
  </si>
  <si>
    <t>Magyarországi Tolókocsi Alapitvány 0036/2010 polg.keret</t>
  </si>
  <si>
    <t>Önkormányzatoktól átvett működési bevételek:</t>
  </si>
  <si>
    <t xml:space="preserve">   Térségi normatív hozzájárulás</t>
  </si>
  <si>
    <t>Helyi közművelődési közgyűjt. feladatok</t>
  </si>
  <si>
    <t>Bibó I. AGSZ. kedvezményes étkeztetés</t>
  </si>
  <si>
    <t>Átmeneti szociális segély</t>
  </si>
  <si>
    <t>Temetési segélyek</t>
  </si>
  <si>
    <t>Temetési hozzájárulás</t>
  </si>
  <si>
    <t>Közgyógyellátás</t>
  </si>
  <si>
    <t>Rendkívüli gyermekvédelmi támogatás</t>
  </si>
  <si>
    <t>Ellátottak pénzbeli juttatásai és szociálpolitikai juttatás</t>
  </si>
  <si>
    <t>tűzjelző rendszer távfelügyeleti  díja (Vagyonvill)</t>
  </si>
  <si>
    <t>PMK/110-4/2010</t>
  </si>
  <si>
    <t>tűzjelző berendezés karbantartási szerződés (Vagyonvill)</t>
  </si>
  <si>
    <t>SZO/417/2010</t>
  </si>
  <si>
    <t>Hévíz Petőfi u. 10-12. parkoló iroda bérlete</t>
  </si>
  <si>
    <t>HTO/2041/2010</t>
  </si>
  <si>
    <t xml:space="preserve">     Költségvetési szerveknél foglalkoztatottak 2011. évi  jöv. kompenzációja</t>
  </si>
  <si>
    <t xml:space="preserve">    g.) Felhalmozási támogatás intézmények részére</t>
  </si>
  <si>
    <t xml:space="preserve">    g, Felhalmozási hitel kamata 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</si>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</sst>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  <numFmt numFmtId="176" formatCode="_-* #,##0.0\ _F_t_-;\-* #,##0.0\ _F_t_-;_-* &quot;-&quot;??\ _F_t_-;_-@_-"/>
  </numFmts>
  <fonts count="77">
    <font>
      <sz val="10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Arial"/>
      <family val="0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9"/>
      <color indexed="10"/>
      <name val="Arial"/>
      <family val="0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Arial"/>
      <family val="2"/>
    </font>
    <font>
      <u val="single"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0"/>
    </font>
    <font>
      <u val="single"/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sz val="7"/>
      <color indexed="10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7" borderId="7" applyNumberFormat="0" applyFont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56" fillId="4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15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57" applyFont="1">
      <alignment/>
      <protection/>
    </xf>
    <xf numFmtId="0" fontId="11" fillId="0" borderId="0" xfId="57" applyFont="1">
      <alignment/>
      <protection/>
    </xf>
    <xf numFmtId="0" fontId="20" fillId="0" borderId="0" xfId="0" applyFont="1" applyAlignment="1" quotePrefix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4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Alignment="1">
      <alignment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Border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9" fontId="33" fillId="0" borderId="0" xfId="0" applyNumberFormat="1" applyFont="1" applyBorder="1" applyAlignment="1">
      <alignment horizontal="left"/>
    </xf>
    <xf numFmtId="3" fontId="33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4" fillId="0" borderId="0" xfId="0" applyFont="1" applyFill="1" applyAlignment="1">
      <alignment/>
    </xf>
    <xf numFmtId="10" fontId="33" fillId="0" borderId="0" xfId="0" applyNumberFormat="1" applyFont="1" applyFill="1" applyBorder="1" applyAlignment="1">
      <alignment horizontal="left"/>
    </xf>
    <xf numFmtId="10" fontId="33" fillId="0" borderId="0" xfId="0" applyNumberFormat="1" applyFont="1" applyBorder="1" applyAlignment="1">
      <alignment/>
    </xf>
    <xf numFmtId="0" fontId="33" fillId="0" borderId="0" xfId="0" applyFont="1" applyAlignment="1">
      <alignment wrapText="1"/>
    </xf>
    <xf numFmtId="3" fontId="27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Alignment="1">
      <alignment/>
    </xf>
    <xf numFmtId="0" fontId="21" fillId="0" borderId="0" xfId="0" applyFont="1" applyAlignment="1">
      <alignment wrapText="1"/>
    </xf>
    <xf numFmtId="3" fontId="33" fillId="0" borderId="0" xfId="0" applyNumberFormat="1" applyFont="1" applyAlignment="1">
      <alignment horizontal="right"/>
    </xf>
    <xf numFmtId="10" fontId="33" fillId="0" borderId="0" xfId="0" applyNumberFormat="1" applyFont="1" applyBorder="1" applyAlignment="1">
      <alignment wrapText="1"/>
    </xf>
    <xf numFmtId="0" fontId="32" fillId="0" borderId="0" xfId="0" applyFont="1" applyFill="1" applyAlignment="1">
      <alignment/>
    </xf>
    <xf numFmtId="3" fontId="33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57" applyFont="1" applyAlignment="1">
      <alignment horizontal="left" vertical="center" wrapText="1"/>
      <protection/>
    </xf>
    <xf numFmtId="3" fontId="21" fillId="0" borderId="0" xfId="57" applyNumberFormat="1" applyFont="1">
      <alignment/>
      <protection/>
    </xf>
    <xf numFmtId="0" fontId="21" fillId="0" borderId="0" xfId="57" applyFont="1">
      <alignment/>
      <protection/>
    </xf>
    <xf numFmtId="3" fontId="23" fillId="0" borderId="0" xfId="57" applyNumberFormat="1" applyFont="1" applyBorder="1">
      <alignment/>
      <protection/>
    </xf>
    <xf numFmtId="0" fontId="23" fillId="0" borderId="0" xfId="57" applyFont="1">
      <alignment/>
      <protection/>
    </xf>
    <xf numFmtId="0" fontId="21" fillId="0" borderId="0" xfId="57" applyFont="1" applyAlignment="1">
      <alignment horizontal="left" vertical="center" wrapText="1"/>
      <protection/>
    </xf>
    <xf numFmtId="0" fontId="21" fillId="0" borderId="10" xfId="0" applyFont="1" applyBorder="1" applyAlignment="1">
      <alignment/>
    </xf>
    <xf numFmtId="3" fontId="21" fillId="0" borderId="0" xfId="56" applyNumberFormat="1" applyFont="1" applyBorder="1">
      <alignment/>
      <protection/>
    </xf>
    <xf numFmtId="0" fontId="40" fillId="0" borderId="14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1" fillId="0" borderId="0" xfId="56" applyFont="1" applyBorder="1">
      <alignment/>
      <protection/>
    </xf>
    <xf numFmtId="0" fontId="21" fillId="0" borderId="0" xfId="56" applyFont="1" applyBorder="1" applyAlignment="1">
      <alignment horizontal="left"/>
      <protection/>
    </xf>
    <xf numFmtId="3" fontId="21" fillId="0" borderId="0" xfId="56" applyNumberFormat="1" applyFont="1" applyFill="1" applyBorder="1">
      <alignment/>
      <protection/>
    </xf>
    <xf numFmtId="3" fontId="22" fillId="0" borderId="0" xfId="56" applyNumberFormat="1" applyFont="1" applyBorder="1">
      <alignment/>
      <protection/>
    </xf>
    <xf numFmtId="3" fontId="24" fillId="0" borderId="0" xfId="56" applyNumberFormat="1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41" fillId="0" borderId="0" xfId="0" applyFont="1" applyAlignment="1">
      <alignment/>
    </xf>
    <xf numFmtId="0" fontId="10" fillId="0" borderId="10" xfId="0" applyFont="1" applyBorder="1" applyAlignment="1">
      <alignment/>
    </xf>
    <xf numFmtId="0" fontId="32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42" fillId="0" borderId="0" xfId="0" applyFont="1" applyAlignment="1">
      <alignment/>
    </xf>
    <xf numFmtId="3" fontId="21" fillId="0" borderId="16" xfId="0" applyNumberFormat="1" applyFont="1" applyBorder="1" applyAlignment="1">
      <alignment/>
    </xf>
    <xf numFmtId="3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/>
    </xf>
    <xf numFmtId="3" fontId="21" fillId="0" borderId="0" xfId="57" applyNumberFormat="1" applyFont="1" applyAlignment="1">
      <alignment/>
      <protection/>
    </xf>
    <xf numFmtId="0" fontId="25" fillId="0" borderId="0" xfId="0" applyFont="1" applyAlignment="1">
      <alignment horizontal="right"/>
    </xf>
    <xf numFmtId="3" fontId="23" fillId="0" borderId="16" xfId="0" applyNumberFormat="1" applyFont="1" applyBorder="1" applyAlignment="1">
      <alignment/>
    </xf>
    <xf numFmtId="0" fontId="44" fillId="0" borderId="0" xfId="57" applyFont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33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17" xfId="0" applyFont="1" applyBorder="1" applyAlignment="1">
      <alignment/>
    </xf>
    <xf numFmtId="0" fontId="25" fillId="0" borderId="0" xfId="0" applyFont="1" applyAlignment="1">
      <alignment wrapText="1"/>
    </xf>
    <xf numFmtId="0" fontId="32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1" fillId="0" borderId="0" xfId="57" applyFont="1" applyFill="1" applyAlignment="1">
      <alignment horizontal="left" vertical="center" wrapText="1"/>
      <protection/>
    </xf>
    <xf numFmtId="3" fontId="21" fillId="0" borderId="0" xfId="57" applyNumberFormat="1" applyFont="1" applyBorder="1">
      <alignment/>
      <protection/>
    </xf>
    <xf numFmtId="0" fontId="21" fillId="0" borderId="0" xfId="57" applyFont="1" applyAlignment="1">
      <alignment horizontal="center"/>
      <protection/>
    </xf>
    <xf numFmtId="3" fontId="23" fillId="0" borderId="0" xfId="57" applyNumberFormat="1" applyFont="1">
      <alignment/>
      <protection/>
    </xf>
    <xf numFmtId="0" fontId="21" fillId="0" borderId="0" xfId="0" applyFont="1" applyAlignment="1">
      <alignment horizontal="right"/>
    </xf>
    <xf numFmtId="0" fontId="32" fillId="0" borderId="0" xfId="0" applyFont="1" applyFill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2" xfId="57" applyFont="1" applyBorder="1" applyAlignment="1">
      <alignment horizontal="center"/>
      <protection/>
    </xf>
    <xf numFmtId="0" fontId="3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right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21" fillId="0" borderId="0" xfId="57" applyFont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3" fontId="33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11" fillId="0" borderId="0" xfId="57" applyNumberFormat="1" applyFont="1" applyBorder="1" applyAlignment="1">
      <alignment horizontal="center"/>
      <protection/>
    </xf>
    <xf numFmtId="3" fontId="6" fillId="0" borderId="0" xfId="57" applyNumberFormat="1" applyFont="1" applyAlignment="1">
      <alignment horizontal="right"/>
      <protection/>
    </xf>
    <xf numFmtId="0" fontId="11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2" fillId="0" borderId="0" xfId="56" applyNumberFormat="1" applyFont="1" applyBorder="1">
      <alignment/>
      <protection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3" fontId="12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6" fillId="0" borderId="0" xfId="0" applyFont="1" applyAlignment="1">
      <alignment/>
    </xf>
    <xf numFmtId="0" fontId="4" fillId="0" borderId="0" xfId="0" applyFont="1" applyAlignment="1">
      <alignment wrapText="1"/>
    </xf>
    <xf numFmtId="3" fontId="20" fillId="0" borderId="12" xfId="0" applyNumberFormat="1" applyFont="1" applyBorder="1" applyAlignment="1">
      <alignment horizontal="center"/>
    </xf>
    <xf numFmtId="3" fontId="11" fillId="0" borderId="0" xfId="57" applyNumberFormat="1" applyFont="1" applyBorder="1" applyAlignment="1">
      <alignment horizontal="center" textRotation="90"/>
      <protection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8" fillId="0" borderId="0" xfId="0" applyNumberFormat="1" applyFont="1" applyAlignment="1">
      <alignment horizontal="center" vertical="center" wrapText="1"/>
    </xf>
    <xf numFmtId="3" fontId="68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Alignment="1">
      <alignment/>
    </xf>
    <xf numFmtId="3" fontId="68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0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69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0" xfId="56" applyFont="1" applyBorder="1">
      <alignment/>
      <protection/>
    </xf>
    <xf numFmtId="3" fontId="7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horizontal="right"/>
    </xf>
    <xf numFmtId="0" fontId="5" fillId="0" borderId="0" xfId="56" applyFont="1" applyBorder="1">
      <alignment/>
      <protection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8" fillId="0" borderId="0" xfId="0" applyNumberFormat="1" applyFont="1" applyAlignment="1">
      <alignment horizontal="right"/>
    </xf>
    <xf numFmtId="173" fontId="6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4" fillId="0" borderId="17" xfId="0" applyFont="1" applyBorder="1" applyAlignment="1">
      <alignment/>
    </xf>
    <xf numFmtId="0" fontId="64" fillId="0" borderId="12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1" fontId="2" fillId="0" borderId="0" xfId="0" applyNumberFormat="1" applyFont="1" applyBorder="1" applyAlignment="1" applyProtection="1">
      <alignment wrapText="1"/>
      <protection locked="0"/>
    </xf>
    <xf numFmtId="1" fontId="2" fillId="0" borderId="0" xfId="0" applyNumberFormat="1" applyFont="1" applyAlignment="1">
      <alignment/>
    </xf>
    <xf numFmtId="0" fontId="73" fillId="0" borderId="0" xfId="0" applyFont="1" applyAlignment="1">
      <alignment wrapText="1"/>
    </xf>
    <xf numFmtId="3" fontId="2" fillId="0" borderId="0" xfId="0" applyNumberFormat="1" applyFont="1" applyAlignment="1">
      <alignment vertical="center"/>
    </xf>
    <xf numFmtId="0" fontId="69" fillId="0" borderId="0" xfId="0" applyFont="1" applyAlignment="1">
      <alignment wrapText="1"/>
    </xf>
    <xf numFmtId="0" fontId="6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76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3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Alignment="1">
      <alignment horizontal="left"/>
    </xf>
    <xf numFmtId="0" fontId="26" fillId="0" borderId="0" xfId="0" applyFont="1" applyAlignment="1">
      <alignment wrapText="1"/>
    </xf>
    <xf numFmtId="3" fontId="27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5" fillId="0" borderId="0" xfId="56" applyNumberFormat="1" applyFont="1" applyBorder="1">
      <alignment/>
      <protection/>
    </xf>
    <xf numFmtId="3" fontId="21" fillId="0" borderId="0" xfId="57" applyNumberFormat="1" applyFont="1" applyAlignment="1">
      <alignment horizontal="right" vertical="center"/>
      <protection/>
    </xf>
    <xf numFmtId="3" fontId="23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3" fontId="21" fillId="0" borderId="0" xfId="57" applyNumberFormat="1" applyFont="1" applyAlignment="1">
      <alignment vertical="center"/>
      <protection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1" fillId="0" borderId="0" xfId="57" applyFont="1" applyAlignment="1">
      <alignment vertical="center"/>
      <protection/>
    </xf>
    <xf numFmtId="3" fontId="23" fillId="0" borderId="0" xfId="57" applyNumberFormat="1" applyFont="1" applyAlignment="1">
      <alignment vertical="center"/>
      <protection/>
    </xf>
    <xf numFmtId="0" fontId="31" fillId="0" borderId="0" xfId="57" applyFont="1" applyAlignment="1">
      <alignment horizontal="left" vertical="center" wrapText="1"/>
      <protection/>
    </xf>
    <xf numFmtId="3" fontId="24" fillId="0" borderId="16" xfId="0" applyNumberFormat="1" applyFont="1" applyBorder="1" applyAlignment="1">
      <alignment/>
    </xf>
    <xf numFmtId="3" fontId="21" fillId="0" borderId="16" xfId="56" applyNumberFormat="1" applyFont="1" applyBorder="1">
      <alignment/>
      <protection/>
    </xf>
    <xf numFmtId="0" fontId="21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3" fontId="22" fillId="0" borderId="16" xfId="0" applyNumberFormat="1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3" fillId="0" borderId="0" xfId="56" applyFont="1" applyAlignment="1">
      <alignment horizontal="center"/>
      <protection/>
    </xf>
    <xf numFmtId="0" fontId="23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3" fillId="0" borderId="10" xfId="57" applyFont="1" applyBorder="1" applyAlignment="1">
      <alignment horizontal="center" vertical="center"/>
      <protection/>
    </xf>
    <xf numFmtId="3" fontId="23" fillId="0" borderId="0" xfId="57" applyNumberFormat="1" applyFont="1" applyAlignment="1">
      <alignment horizontal="right" vertical="center"/>
      <protection/>
    </xf>
    <xf numFmtId="0" fontId="23" fillId="0" borderId="0" xfId="57" applyFont="1" applyAlignment="1">
      <alignment horizontal="right" vertical="center"/>
      <protection/>
    </xf>
    <xf numFmtId="0" fontId="28" fillId="0" borderId="1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0" fontId="23" fillId="0" borderId="0" xfId="57" applyFont="1" applyAlignment="1">
      <alignment horizontal="center"/>
      <protection/>
    </xf>
    <xf numFmtId="3" fontId="21" fillId="0" borderId="0" xfId="57" applyNumberFormat="1" applyFont="1" applyAlignment="1">
      <alignment horizontal="right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1" fillId="0" borderId="0" xfId="0" applyFont="1" applyAlignment="1">
      <alignment horizontal="right"/>
    </xf>
    <xf numFmtId="0" fontId="63" fillId="0" borderId="2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3" fontId="33" fillId="0" borderId="0" xfId="0" applyNumberFormat="1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0" borderId="17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center" vertical="center"/>
      <protection/>
    </xf>
    <xf numFmtId="0" fontId="21" fillId="0" borderId="0" xfId="57" applyFont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11" fillId="0" borderId="0" xfId="57" applyNumberFormat="1" applyFont="1" applyBorder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3" fontId="6" fillId="0" borderId="0" xfId="57" applyNumberFormat="1" applyFont="1" applyAlignment="1">
      <alignment horizontal="right"/>
      <protection/>
    </xf>
    <xf numFmtId="3" fontId="20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shrinkToFit="1"/>
    </xf>
    <xf numFmtId="0" fontId="63" fillId="0" borderId="1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.I.févi pénzügyi mérleg" xfId="56"/>
    <cellStyle name="Normál_konc. 2005. év táb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71"/>
  <sheetViews>
    <sheetView workbookViewId="0" topLeftCell="A1">
      <selection activeCell="A6" sqref="A6:A7"/>
    </sheetView>
  </sheetViews>
  <sheetFormatPr defaultColWidth="9.140625" defaultRowHeight="12.75"/>
  <cols>
    <col min="1" max="1" width="5.00390625" style="40" customWidth="1"/>
    <col min="2" max="2" width="44.57421875" style="16" bestFit="1" customWidth="1"/>
    <col min="3" max="4" width="9.421875" style="16" bestFit="1" customWidth="1"/>
    <col min="5" max="5" width="9.7109375" style="16" bestFit="1" customWidth="1"/>
    <col min="6" max="6" width="43.421875" style="16" bestFit="1" customWidth="1"/>
    <col min="7" max="7" width="9.421875" style="87" bestFit="1" customWidth="1"/>
    <col min="8" max="8" width="9.421875" style="16" bestFit="1" customWidth="1"/>
    <col min="9" max="9" width="9.7109375" style="16" bestFit="1" customWidth="1"/>
    <col min="10" max="16384" width="9.140625" style="16" customWidth="1"/>
  </cols>
  <sheetData>
    <row r="1" spans="6:9" ht="12.75">
      <c r="F1" s="481" t="s">
        <v>1242</v>
      </c>
      <c r="G1" s="481"/>
      <c r="H1" s="481"/>
      <c r="I1" s="481"/>
    </row>
    <row r="2" spans="1:9" s="75" customFormat="1" ht="12.75">
      <c r="A2" s="40"/>
      <c r="B2" s="485" t="s">
        <v>537</v>
      </c>
      <c r="C2" s="486"/>
      <c r="D2" s="486"/>
      <c r="E2" s="486"/>
      <c r="F2" s="486"/>
      <c r="G2" s="486"/>
      <c r="H2" s="486"/>
      <c r="I2" s="486"/>
    </row>
    <row r="3" spans="1:9" s="75" customFormat="1" ht="12.75">
      <c r="A3" s="40"/>
      <c r="B3" s="485" t="s">
        <v>1087</v>
      </c>
      <c r="C3" s="486"/>
      <c r="D3" s="486"/>
      <c r="E3" s="486"/>
      <c r="F3" s="486"/>
      <c r="G3" s="486"/>
      <c r="H3" s="486"/>
      <c r="I3" s="486"/>
    </row>
    <row r="4" spans="1:9" s="75" customFormat="1" ht="12.75">
      <c r="A4" s="40"/>
      <c r="B4" s="487" t="s">
        <v>1487</v>
      </c>
      <c r="C4" s="488"/>
      <c r="D4" s="488"/>
      <c r="E4" s="488"/>
      <c r="F4" s="488"/>
      <c r="G4" s="488"/>
      <c r="H4" s="488"/>
      <c r="I4" s="488"/>
    </row>
    <row r="5" spans="1:9" s="75" customFormat="1" ht="12.75">
      <c r="A5" s="274"/>
      <c r="B5" s="484" t="s">
        <v>716</v>
      </c>
      <c r="C5" s="484"/>
      <c r="D5" s="484"/>
      <c r="E5" s="484"/>
      <c r="F5" s="484"/>
      <c r="G5" s="484"/>
      <c r="H5" s="484"/>
      <c r="I5" s="484"/>
    </row>
    <row r="6" spans="1:9" s="76" customFormat="1" ht="11.25" customHeight="1">
      <c r="A6" s="482"/>
      <c r="B6" s="90" t="s">
        <v>825</v>
      </c>
      <c r="C6" s="91" t="s">
        <v>826</v>
      </c>
      <c r="D6" s="91" t="s">
        <v>827</v>
      </c>
      <c r="E6" s="91" t="s">
        <v>828</v>
      </c>
      <c r="F6" s="90" t="s">
        <v>829</v>
      </c>
      <c r="G6" s="91" t="s">
        <v>830</v>
      </c>
      <c r="H6" s="91" t="s">
        <v>831</v>
      </c>
      <c r="I6" s="91" t="s">
        <v>832</v>
      </c>
    </row>
    <row r="7" spans="1:9" s="76" customFormat="1" ht="26.25" customHeight="1">
      <c r="A7" s="483"/>
      <c r="B7" s="90" t="s">
        <v>145</v>
      </c>
      <c r="C7" s="226" t="s">
        <v>1243</v>
      </c>
      <c r="D7" s="226" t="s">
        <v>1244</v>
      </c>
      <c r="E7" s="226" t="s">
        <v>191</v>
      </c>
      <c r="F7" s="90" t="s">
        <v>146</v>
      </c>
      <c r="G7" s="226" t="s">
        <v>1243</v>
      </c>
      <c r="H7" s="226" t="s">
        <v>1244</v>
      </c>
      <c r="I7" s="226" t="s">
        <v>191</v>
      </c>
    </row>
    <row r="8" spans="1:9" ht="12.75">
      <c r="A8" s="153" t="s">
        <v>1071</v>
      </c>
      <c r="B8" s="93" t="s">
        <v>1488</v>
      </c>
      <c r="C8" s="114"/>
      <c r="D8" s="282"/>
      <c r="E8" s="283"/>
      <c r="F8" s="94" t="s">
        <v>289</v>
      </c>
      <c r="G8" s="114"/>
      <c r="H8" s="282"/>
      <c r="I8" s="282"/>
    </row>
    <row r="9" spans="1:9" ht="12.75">
      <c r="A9" s="153" t="s">
        <v>1077</v>
      </c>
      <c r="B9" s="95" t="s">
        <v>1222</v>
      </c>
      <c r="C9" s="96">
        <f>'püim-ph'!C10+'püim-intössz'!C10</f>
        <v>328676</v>
      </c>
      <c r="D9" s="96">
        <f>'püim-ph'!D10+'püim-intössz'!D10</f>
        <v>0</v>
      </c>
      <c r="E9" s="204">
        <f>'püim-ph'!E10+'püim-intössz'!E10</f>
        <v>328676</v>
      </c>
      <c r="F9" s="95" t="s">
        <v>290</v>
      </c>
      <c r="G9" s="96">
        <f>'püim-ph'!G10+'püim-intössz'!G10</f>
        <v>858790</v>
      </c>
      <c r="H9" s="96">
        <f>'püim-ph'!H10+'püim-intössz'!H10</f>
        <v>5910</v>
      </c>
      <c r="I9" s="96">
        <f>'püim-ph'!I10+'püim-intössz'!I10</f>
        <v>864700</v>
      </c>
    </row>
    <row r="10" spans="1:9" ht="12.75">
      <c r="A10" s="153" t="s">
        <v>914</v>
      </c>
      <c r="B10" s="95" t="s">
        <v>1223</v>
      </c>
      <c r="C10" s="96">
        <f>'püim-ph'!C11</f>
        <v>962634</v>
      </c>
      <c r="D10" s="96">
        <f>'püim-ph'!D11</f>
        <v>0</v>
      </c>
      <c r="E10" s="204">
        <f>'püim-ph'!E11</f>
        <v>962634</v>
      </c>
      <c r="F10" s="95" t="s">
        <v>291</v>
      </c>
      <c r="G10" s="96">
        <f>'püim-ph'!G11+'püim-intössz'!G11</f>
        <v>208381</v>
      </c>
      <c r="H10" s="96">
        <f>'püim-ph'!H11+'püim-intössz'!H11</f>
        <v>982</v>
      </c>
      <c r="I10" s="96">
        <f>'püim-ph'!I11+'püim-intössz'!I11</f>
        <v>209363</v>
      </c>
    </row>
    <row r="11" spans="1:9" ht="12.75">
      <c r="A11" s="153" t="s">
        <v>0</v>
      </c>
      <c r="B11" s="95" t="s">
        <v>1224</v>
      </c>
      <c r="C11" s="96"/>
      <c r="D11" s="96"/>
      <c r="E11" s="204"/>
      <c r="F11" s="97" t="s">
        <v>864</v>
      </c>
      <c r="G11" s="96">
        <f>'püim-ph'!G12+'püim-intössz'!G12</f>
        <v>878450</v>
      </c>
      <c r="H11" s="96">
        <f>'püim-ph'!H12+'püim-intössz'!H12</f>
        <v>684</v>
      </c>
      <c r="I11" s="96">
        <f>'püim-ph'!I12+'püim-intössz'!I12</f>
        <v>879134</v>
      </c>
    </row>
    <row r="12" spans="1:9" ht="12.75">
      <c r="A12" s="153" t="s">
        <v>275</v>
      </c>
      <c r="B12" s="95" t="s">
        <v>400</v>
      </c>
      <c r="C12" s="96">
        <f>'püim-ph'!C13</f>
        <v>835023</v>
      </c>
      <c r="D12" s="96">
        <f>'püim-ph'!D13</f>
        <v>13322</v>
      </c>
      <c r="E12" s="204">
        <f>'püim-ph'!E13</f>
        <v>848345</v>
      </c>
      <c r="F12" s="87" t="s">
        <v>1123</v>
      </c>
      <c r="G12" s="113">
        <f>'püim-ph'!G13</f>
        <v>5000</v>
      </c>
      <c r="H12" s="113">
        <f>'püim-ph'!H13</f>
        <v>0</v>
      </c>
      <c r="I12" s="113">
        <f>'püim-ph'!I13</f>
        <v>5000</v>
      </c>
    </row>
    <row r="13" spans="1:9" ht="12.75">
      <c r="A13" s="153" t="s">
        <v>546</v>
      </c>
      <c r="B13" s="95" t="s">
        <v>401</v>
      </c>
      <c r="C13" s="96">
        <f>'püim-ph'!C14+'püim-intössz'!C14</f>
        <v>104460</v>
      </c>
      <c r="D13" s="96">
        <f>'püim-ph'!D14+'püim-intössz'!D14</f>
        <v>-8751</v>
      </c>
      <c r="E13" s="204">
        <f>'püim-ph'!E14+'püim-intössz'!E14</f>
        <v>95709</v>
      </c>
      <c r="F13" s="97" t="s">
        <v>865</v>
      </c>
      <c r="G13" s="96">
        <f>'püim-ph'!G14+'püim-intössz'!G14</f>
        <v>45546</v>
      </c>
      <c r="H13" s="96">
        <f>'püim-ph'!H14+'püim-intössz'!H14</f>
        <v>3675</v>
      </c>
      <c r="I13" s="96">
        <f>'püim-ph'!I14+'püim-intössz'!I14</f>
        <v>49221</v>
      </c>
    </row>
    <row r="14" spans="1:9" ht="12.75">
      <c r="A14" s="153" t="s">
        <v>647</v>
      </c>
      <c r="B14" s="95" t="s">
        <v>402</v>
      </c>
      <c r="C14" s="96">
        <f>'püim-ph'!C15+'püim-intössz'!C15</f>
        <v>4174</v>
      </c>
      <c r="D14" s="96">
        <f>'püim-ph'!D15+'püim-intössz'!D15</f>
        <v>0</v>
      </c>
      <c r="E14" s="204">
        <f>'püim-ph'!E15+'püim-intössz'!E15</f>
        <v>4174</v>
      </c>
      <c r="F14" s="97" t="s">
        <v>866</v>
      </c>
      <c r="G14" s="96">
        <f>'püim-ph'!G15+'püim-intössz'!G15</f>
        <v>168675</v>
      </c>
      <c r="H14" s="96">
        <f>'püim-ph'!H15+'püim-intössz'!H15</f>
        <v>1325</v>
      </c>
      <c r="I14" s="96">
        <f>'püim-ph'!I15+'püim-intössz'!I15</f>
        <v>170000</v>
      </c>
    </row>
    <row r="15" spans="1:9" ht="12.75">
      <c r="A15" s="153" t="s">
        <v>649</v>
      </c>
      <c r="B15" s="95" t="s">
        <v>407</v>
      </c>
      <c r="C15" s="96"/>
      <c r="D15" s="96">
        <v>0</v>
      </c>
      <c r="E15" s="204"/>
      <c r="F15" s="97" t="s">
        <v>867</v>
      </c>
      <c r="G15" s="96">
        <f>'püim-ph'!G16+'püim-intössz'!G16</f>
        <v>6100</v>
      </c>
      <c r="H15" s="96">
        <f>'püim-ph'!H16+'püim-intössz'!H16</f>
        <v>0</v>
      </c>
      <c r="I15" s="96">
        <f>'püim-ph'!I16+'püim-intössz'!I16</f>
        <v>6100</v>
      </c>
    </row>
    <row r="16" spans="1:9" ht="12.75">
      <c r="A16" s="153" t="s">
        <v>650</v>
      </c>
      <c r="B16" s="100" t="s">
        <v>403</v>
      </c>
      <c r="C16" s="101">
        <f>SUM(C12:C15)</f>
        <v>943657</v>
      </c>
      <c r="D16" s="101">
        <f>SUM(D12:D14)</f>
        <v>4571</v>
      </c>
      <c r="E16" s="443">
        <f>SUM(E12:E14)</f>
        <v>948228</v>
      </c>
      <c r="F16" s="97" t="s">
        <v>868</v>
      </c>
      <c r="G16" s="96">
        <f>'püim-ph'!G17</f>
        <v>46025</v>
      </c>
      <c r="H16" s="96">
        <f>'püim-ph'!H17</f>
        <v>0</v>
      </c>
      <c r="I16" s="96">
        <f>'püim-ph'!I17</f>
        <v>46025</v>
      </c>
    </row>
    <row r="17" spans="1:9" ht="13.5">
      <c r="A17" s="153" t="s">
        <v>168</v>
      </c>
      <c r="B17" s="103" t="s">
        <v>404</v>
      </c>
      <c r="C17" s="104">
        <f>SUM(C9:C10,C16)</f>
        <v>2234967</v>
      </c>
      <c r="D17" s="104">
        <f>SUM(D9:D10,D16)</f>
        <v>4571</v>
      </c>
      <c r="E17" s="439">
        <f>SUM(E9:E10,E16)</f>
        <v>2239538</v>
      </c>
      <c r="F17" s="105" t="s">
        <v>1531</v>
      </c>
      <c r="G17" s="104">
        <f>G9+G10+G11+G13+G14+G15+G16</f>
        <v>2211967</v>
      </c>
      <c r="H17" s="104">
        <f>H9+H10+H11+H13+H14+H15+H16</f>
        <v>12576</v>
      </c>
      <c r="I17" s="104">
        <f>I9+I10+I11+I13+I14+I15+I16</f>
        <v>2224543</v>
      </c>
    </row>
    <row r="18" spans="1:9" ht="12.75">
      <c r="A18" s="153" t="s">
        <v>170</v>
      </c>
      <c r="B18" s="106" t="s">
        <v>405</v>
      </c>
      <c r="C18" s="96"/>
      <c r="D18" s="96"/>
      <c r="E18" s="204"/>
      <c r="F18" s="107" t="s">
        <v>870</v>
      </c>
      <c r="G18" s="96"/>
      <c r="H18" s="31"/>
      <c r="I18" s="31"/>
    </row>
    <row r="19" spans="1:9" ht="12.75">
      <c r="A19" s="153" t="s">
        <v>299</v>
      </c>
      <c r="B19" s="95" t="s">
        <v>406</v>
      </c>
      <c r="C19" s="96">
        <f>'püim-ph'!C29+'püim-intössz'!C23</f>
        <v>10000</v>
      </c>
      <c r="D19" s="96">
        <f>'püim-ph'!D29+'püim-intössz'!D23</f>
        <v>0</v>
      </c>
      <c r="E19" s="204">
        <f>'püim-ph'!E29+'püim-intössz'!E23</f>
        <v>10000</v>
      </c>
      <c r="F19" s="97" t="s">
        <v>871</v>
      </c>
      <c r="G19" s="96">
        <v>81600</v>
      </c>
      <c r="H19" s="96">
        <f>'püim-ph'!H29+'püim-intössz'!H23</f>
        <v>0</v>
      </c>
      <c r="I19" s="96">
        <f>'püim-ph'!I29+'püim-intössz'!I23</f>
        <v>81600</v>
      </c>
    </row>
    <row r="20" spans="1:9" ht="12.75">
      <c r="A20" s="153" t="s">
        <v>302</v>
      </c>
      <c r="B20" s="95" t="s">
        <v>283</v>
      </c>
      <c r="C20" s="96">
        <f>'püim-ph'!C30+'püim-intössz'!C24</f>
        <v>1200</v>
      </c>
      <c r="D20" s="96">
        <f>'püim-ph'!D30+'püim-intössz'!D24</f>
        <v>0</v>
      </c>
      <c r="E20" s="204">
        <f>'püim-ph'!E30+'püim-intössz'!E24</f>
        <v>1200</v>
      </c>
      <c r="F20" s="97" t="s">
        <v>872</v>
      </c>
      <c r="G20" s="96">
        <v>746981</v>
      </c>
      <c r="H20" s="96">
        <f>'püim-ph'!H30+'püim-intössz'!H24</f>
        <v>2600</v>
      </c>
      <c r="I20" s="96">
        <f>'püim-ph'!I30+'püim-intössz'!I24</f>
        <v>749581</v>
      </c>
    </row>
    <row r="21" spans="1:9" ht="12.75">
      <c r="A21" s="153" t="s">
        <v>303</v>
      </c>
      <c r="B21" s="95" t="s">
        <v>284</v>
      </c>
      <c r="C21" s="96">
        <f>'püim-ph'!C31+'püim-intössz'!C25</f>
        <v>0</v>
      </c>
      <c r="D21" s="96">
        <f>'püim-ph'!D31+'püim-intössz'!D25</f>
        <v>0</v>
      </c>
      <c r="E21" s="204">
        <f>'püim-ph'!E31+'püim-intössz'!E25</f>
        <v>0</v>
      </c>
      <c r="F21" s="97" t="s">
        <v>873</v>
      </c>
      <c r="G21" s="96">
        <v>4494</v>
      </c>
      <c r="H21" s="96">
        <f>'püim-ph'!H31+'püim-intössz'!H25</f>
        <v>0</v>
      </c>
      <c r="I21" s="96">
        <f>'püim-ph'!I31+'püim-intössz'!I25</f>
        <v>4494</v>
      </c>
    </row>
    <row r="22" spans="1:9" ht="12.75">
      <c r="A22" s="153" t="s">
        <v>304</v>
      </c>
      <c r="B22" s="95" t="s">
        <v>285</v>
      </c>
      <c r="C22" s="96">
        <f>'püim-ph'!C32+'püim-intössz'!C26</f>
        <v>456450</v>
      </c>
      <c r="D22" s="96">
        <f>'püim-ph'!D32+'püim-intössz'!D26</f>
        <v>0</v>
      </c>
      <c r="E22" s="204">
        <f>'püim-ph'!E32+'püim-intössz'!E26</f>
        <v>456450</v>
      </c>
      <c r="F22" s="97" t="s">
        <v>874</v>
      </c>
      <c r="G22" s="96">
        <v>20000</v>
      </c>
      <c r="H22" s="96">
        <f>'püim-ph'!H32+'püim-intössz'!H26</f>
        <v>-5000</v>
      </c>
      <c r="I22" s="96">
        <f>'püim-ph'!I32+'püim-intössz'!I26</f>
        <v>15000</v>
      </c>
    </row>
    <row r="23" spans="1:9" ht="12.75">
      <c r="A23" s="153" t="s">
        <v>306</v>
      </c>
      <c r="B23" s="95" t="s">
        <v>286</v>
      </c>
      <c r="C23" s="96">
        <f>'püim-ph'!C33+'püim-intössz'!C27</f>
        <v>5000</v>
      </c>
      <c r="D23" s="96">
        <f>'püim-ph'!D33+'püim-intössz'!D27</f>
        <v>0</v>
      </c>
      <c r="E23" s="204">
        <f>'püim-ph'!E33+'püim-intössz'!E27</f>
        <v>5000</v>
      </c>
      <c r="F23" s="97" t="s">
        <v>875</v>
      </c>
      <c r="G23" s="96">
        <v>7200</v>
      </c>
      <c r="H23" s="96">
        <f>'püim-ph'!H33+'püim-intössz'!H27</f>
        <v>0</v>
      </c>
      <c r="I23" s="96">
        <f>'püim-ph'!I33+'püim-intössz'!I27</f>
        <v>7200</v>
      </c>
    </row>
    <row r="24" spans="1:9" ht="12.75">
      <c r="A24" s="153" t="s">
        <v>307</v>
      </c>
      <c r="B24" s="95" t="s">
        <v>287</v>
      </c>
      <c r="C24" s="96">
        <f>'püim-ph'!C34</f>
        <v>3174</v>
      </c>
      <c r="D24" s="96">
        <f>'püim-ph'!D34</f>
        <v>0</v>
      </c>
      <c r="E24" s="204">
        <f>'püim-ph'!E34</f>
        <v>3174</v>
      </c>
      <c r="F24" s="87" t="s">
        <v>1524</v>
      </c>
      <c r="G24" s="96">
        <v>1020</v>
      </c>
      <c r="H24" s="96">
        <f>'püim-ph'!H34+'püim-intössz'!H28</f>
        <v>0</v>
      </c>
      <c r="I24" s="96">
        <f>'püim-ph'!I34+'püim-intössz'!I28</f>
        <v>1020</v>
      </c>
    </row>
    <row r="25" spans="1:9" s="77" customFormat="1" ht="13.5">
      <c r="A25" s="153" t="s">
        <v>308</v>
      </c>
      <c r="B25" s="95" t="s">
        <v>288</v>
      </c>
      <c r="C25" s="96">
        <f>'püim-ph'!C35</f>
        <v>0</v>
      </c>
      <c r="D25" s="96">
        <f>'püim-ph'!D35</f>
        <v>0</v>
      </c>
      <c r="E25" s="204">
        <f>'püim-ph'!E35</f>
        <v>0</v>
      </c>
      <c r="F25" s="97" t="s">
        <v>1497</v>
      </c>
      <c r="G25" s="96"/>
      <c r="H25" s="96"/>
      <c r="I25" s="96"/>
    </row>
    <row r="26" spans="1:9" s="77" customFormat="1" ht="13.5">
      <c r="A26" s="153" t="s">
        <v>758</v>
      </c>
      <c r="B26" s="95" t="s">
        <v>1118</v>
      </c>
      <c r="C26" s="96"/>
      <c r="D26" s="96">
        <f>'püim-ph'!D36</f>
        <v>0</v>
      </c>
      <c r="E26" s="204"/>
      <c r="F26" s="97"/>
      <c r="G26" s="96"/>
      <c r="H26" s="96"/>
      <c r="I26" s="96"/>
    </row>
    <row r="27" spans="1:9" ht="13.5">
      <c r="A27" s="153" t="s">
        <v>759</v>
      </c>
      <c r="B27" s="103" t="s">
        <v>242</v>
      </c>
      <c r="C27" s="104">
        <f>SUM(C19:C26)</f>
        <v>475824</v>
      </c>
      <c r="D27" s="104">
        <f>SUM(D19:D26)</f>
        <v>0</v>
      </c>
      <c r="E27" s="104">
        <f>SUM(E19:E26)</f>
        <v>475824</v>
      </c>
      <c r="F27" s="105" t="s">
        <v>957</v>
      </c>
      <c r="G27" s="104">
        <f>SUM(G19:G26)</f>
        <v>861295</v>
      </c>
      <c r="H27" s="104">
        <f>SUM(H19:H25)</f>
        <v>-2400</v>
      </c>
      <c r="I27" s="104">
        <f>SUM(I19:I26)</f>
        <v>858895</v>
      </c>
    </row>
    <row r="28" spans="1:9" s="15" customFormat="1" ht="12.75">
      <c r="A28" s="153" t="s">
        <v>760</v>
      </c>
      <c r="B28" s="106" t="s">
        <v>869</v>
      </c>
      <c r="C28" s="108">
        <f>SUM(C17,C27)</f>
        <v>2710791</v>
      </c>
      <c r="D28" s="108">
        <f>SUM(D17,D27)</f>
        <v>4571</v>
      </c>
      <c r="E28" s="209">
        <f>SUM(E17,E27)</f>
        <v>2715362</v>
      </c>
      <c r="F28" s="107" t="s">
        <v>876</v>
      </c>
      <c r="G28" s="108">
        <f>SUM(G17,G27)</f>
        <v>3073262</v>
      </c>
      <c r="H28" s="108">
        <f>SUM(H17,H27)</f>
        <v>10176</v>
      </c>
      <c r="I28" s="108">
        <f>SUM(I17,I27)</f>
        <v>3083438</v>
      </c>
    </row>
    <row r="29" spans="1:9" ht="12.75">
      <c r="A29" s="153" t="s">
        <v>761</v>
      </c>
      <c r="B29" s="106" t="s">
        <v>1136</v>
      </c>
      <c r="C29" s="108">
        <f>C28-G28</f>
        <v>-362471</v>
      </c>
      <c r="D29" s="108">
        <f>D28-H28</f>
        <v>-5605</v>
      </c>
      <c r="E29" s="209">
        <f>E28-I28</f>
        <v>-368076</v>
      </c>
      <c r="F29" s="107"/>
      <c r="G29" s="108"/>
      <c r="H29" s="43"/>
      <c r="I29" s="43"/>
    </row>
    <row r="30" spans="1:9" ht="12.75">
      <c r="A30" s="153" t="s">
        <v>762</v>
      </c>
      <c r="B30" s="87" t="s">
        <v>1648</v>
      </c>
      <c r="C30" s="96">
        <f>C17-G17</f>
        <v>23000</v>
      </c>
      <c r="D30" s="96">
        <f>D17-H17+I12</f>
        <v>-3005</v>
      </c>
      <c r="E30" s="204">
        <f>SUM(C30:D30)</f>
        <v>19995</v>
      </c>
      <c r="F30" s="97"/>
      <c r="G30" s="113"/>
      <c r="H30" s="8"/>
      <c r="I30" s="8"/>
    </row>
    <row r="31" spans="1:9" ht="12.75">
      <c r="A31" s="153" t="s">
        <v>763</v>
      </c>
      <c r="B31" s="87" t="s">
        <v>235</v>
      </c>
      <c r="C31" s="96">
        <f>C27-G27</f>
        <v>-385471</v>
      </c>
      <c r="D31" s="96">
        <f>D27-H27-I12</f>
        <v>-2600</v>
      </c>
      <c r="E31" s="204">
        <f>SUM(C31:D31)</f>
        <v>-388071</v>
      </c>
      <c r="F31" s="97"/>
      <c r="G31" s="113"/>
      <c r="H31" s="8"/>
      <c r="I31" s="8"/>
    </row>
    <row r="32" spans="1:9" ht="12.75">
      <c r="A32" s="153" t="s">
        <v>764</v>
      </c>
      <c r="B32" s="106" t="s">
        <v>342</v>
      </c>
      <c r="C32" s="96"/>
      <c r="D32" s="96"/>
      <c r="E32" s="204"/>
      <c r="F32" s="107" t="s">
        <v>227</v>
      </c>
      <c r="G32" s="108"/>
      <c r="H32" s="43"/>
      <c r="I32" s="43"/>
    </row>
    <row r="33" spans="1:9" ht="12.75">
      <c r="A33" s="153" t="s">
        <v>1349</v>
      </c>
      <c r="B33" s="95" t="s">
        <v>109</v>
      </c>
      <c r="C33" s="96">
        <v>292128</v>
      </c>
      <c r="D33" s="96">
        <f>'püim-ph'!D49+'püim-intössz'!D35</f>
        <v>0</v>
      </c>
      <c r="E33" s="96">
        <f>'püim-ph'!E49+'püim-intössz'!E35</f>
        <v>292128</v>
      </c>
      <c r="F33" s="97" t="s">
        <v>22</v>
      </c>
      <c r="G33" s="96"/>
      <c r="H33" s="31"/>
      <c r="I33" s="31"/>
    </row>
    <row r="34" spans="1:9" ht="13.5" customHeight="1">
      <c r="A34" s="153" t="s">
        <v>1350</v>
      </c>
      <c r="B34" s="95" t="s">
        <v>110</v>
      </c>
      <c r="C34" s="96">
        <v>661021</v>
      </c>
      <c r="D34" s="96">
        <f>'püim-ph'!D50+'püim-intössz'!D36</f>
        <v>0</v>
      </c>
      <c r="E34" s="204">
        <f>'püim-ph'!E50+'püim-intössz'!E36</f>
        <v>661021</v>
      </c>
      <c r="F34" s="97" t="s">
        <v>55</v>
      </c>
      <c r="G34" s="96">
        <v>87775</v>
      </c>
      <c r="H34" s="96"/>
      <c r="I34" s="96">
        <f>'püim-ph'!I50</f>
        <v>87775</v>
      </c>
    </row>
    <row r="35" spans="1:9" ht="13.5" customHeight="1">
      <c r="A35" s="153" t="s">
        <v>1351</v>
      </c>
      <c r="B35" s="95"/>
      <c r="C35" s="96"/>
      <c r="D35" s="96"/>
      <c r="E35" s="204"/>
      <c r="F35" s="97" t="s">
        <v>56</v>
      </c>
      <c r="G35" s="96">
        <v>440403</v>
      </c>
      <c r="H35" s="96"/>
      <c r="I35" s="96">
        <f>'püim-ph'!I51</f>
        <v>440403</v>
      </c>
    </row>
    <row r="36" spans="1:9" ht="12.75">
      <c r="A36" s="153" t="s">
        <v>1352</v>
      </c>
      <c r="B36" s="95"/>
      <c r="C36" s="96"/>
      <c r="D36" s="96"/>
      <c r="E36" s="204"/>
      <c r="F36" s="110" t="s">
        <v>23</v>
      </c>
      <c r="G36" s="101">
        <f>SUM(G34:G35)</f>
        <v>528178</v>
      </c>
      <c r="H36" s="101">
        <f>SUM(H34:H35)</f>
        <v>0</v>
      </c>
      <c r="I36" s="101">
        <f>SUM(I34:I35)</f>
        <v>528178</v>
      </c>
    </row>
    <row r="37" spans="1:9" ht="12.75">
      <c r="A37" s="153" t="s">
        <v>1353</v>
      </c>
      <c r="B37" s="95"/>
      <c r="C37" s="96"/>
      <c r="D37" s="96"/>
      <c r="E37" s="204"/>
      <c r="F37" s="97" t="s">
        <v>54</v>
      </c>
      <c r="G37" s="96">
        <v>25000</v>
      </c>
      <c r="H37" s="96">
        <v>-5605</v>
      </c>
      <c r="I37" s="96">
        <f>'püim-ph'!I53</f>
        <v>19395</v>
      </c>
    </row>
    <row r="38" spans="1:9" ht="12.75">
      <c r="A38" s="153" t="s">
        <v>1354</v>
      </c>
      <c r="B38" s="267" t="s">
        <v>1737</v>
      </c>
      <c r="C38" s="108">
        <f>SUM(C33:C34)</f>
        <v>953149</v>
      </c>
      <c r="D38" s="108">
        <f>SUM(D33:D34)</f>
        <v>0</v>
      </c>
      <c r="E38" s="209">
        <f>SUM(E33:E34)</f>
        <v>953149</v>
      </c>
      <c r="F38" s="244" t="s">
        <v>214</v>
      </c>
      <c r="G38" s="108">
        <f>G36+G37</f>
        <v>553178</v>
      </c>
      <c r="H38" s="108">
        <f>H36+H37</f>
        <v>-5605</v>
      </c>
      <c r="I38" s="108">
        <f>I36+I37</f>
        <v>547573</v>
      </c>
    </row>
    <row r="39" spans="1:9" ht="24">
      <c r="A39" s="266" t="s">
        <v>618</v>
      </c>
      <c r="B39" s="223" t="s">
        <v>483</v>
      </c>
      <c r="C39" s="108">
        <f>C38+C29</f>
        <v>590678</v>
      </c>
      <c r="D39" s="108">
        <f>D38+D29</f>
        <v>-5605</v>
      </c>
      <c r="E39" s="209">
        <f>E38+E29</f>
        <v>585073</v>
      </c>
      <c r="F39" s="107"/>
      <c r="G39" s="108"/>
      <c r="H39" s="108"/>
      <c r="I39" s="108"/>
    </row>
    <row r="40" spans="1:9" s="15" customFormat="1" ht="12.75">
      <c r="A40" s="153" t="s">
        <v>619</v>
      </c>
      <c r="B40" s="95" t="s">
        <v>81</v>
      </c>
      <c r="C40" s="96">
        <f aca="true" t="shared" si="0" ref="C40:E41">C30+C33</f>
        <v>315128</v>
      </c>
      <c r="D40" s="96">
        <f t="shared" si="0"/>
        <v>-3005</v>
      </c>
      <c r="E40" s="204">
        <f t="shared" si="0"/>
        <v>312123</v>
      </c>
      <c r="F40" s="109"/>
      <c r="G40" s="112"/>
      <c r="H40" s="112"/>
      <c r="I40" s="112"/>
    </row>
    <row r="41" spans="1:9" s="15" customFormat="1" ht="12.75">
      <c r="A41" s="153" t="s">
        <v>508</v>
      </c>
      <c r="B41" s="95" t="s">
        <v>82</v>
      </c>
      <c r="C41" s="96">
        <f t="shared" si="0"/>
        <v>275550</v>
      </c>
      <c r="D41" s="96">
        <f t="shared" si="0"/>
        <v>-2600</v>
      </c>
      <c r="E41" s="204">
        <f t="shared" si="0"/>
        <v>272950</v>
      </c>
      <c r="F41" s="109"/>
      <c r="G41" s="112"/>
      <c r="H41" s="112"/>
      <c r="I41" s="112"/>
    </row>
    <row r="42" spans="1:9" ht="12.75">
      <c r="A42" s="153" t="s">
        <v>509</v>
      </c>
      <c r="B42" s="106" t="s">
        <v>1735</v>
      </c>
      <c r="C42" s="96"/>
      <c r="D42" s="96"/>
      <c r="E42" s="204"/>
      <c r="F42" s="107" t="s">
        <v>1615</v>
      </c>
      <c r="G42" s="96"/>
      <c r="H42" s="96"/>
      <c r="I42" s="96"/>
    </row>
    <row r="43" spans="1:9" ht="12.75">
      <c r="A43" s="153" t="s">
        <v>96</v>
      </c>
      <c r="B43" s="95" t="s">
        <v>1734</v>
      </c>
      <c r="C43" s="96">
        <v>0</v>
      </c>
      <c r="D43" s="96">
        <f>'püim-ph'!D59</f>
        <v>0</v>
      </c>
      <c r="E43" s="204"/>
      <c r="F43" s="97" t="s">
        <v>24</v>
      </c>
      <c r="G43" s="96">
        <f>'püim-ph'!G59</f>
        <v>37500</v>
      </c>
      <c r="H43" s="96">
        <f>'püim-ph'!H59</f>
        <v>0</v>
      </c>
      <c r="I43" s="96">
        <f>'püim-ph'!I59</f>
        <v>37500</v>
      </c>
    </row>
    <row r="44" spans="1:9" ht="12.75">
      <c r="A44" s="153" t="s">
        <v>510</v>
      </c>
      <c r="B44" s="95" t="s">
        <v>343</v>
      </c>
      <c r="C44" s="96"/>
      <c r="D44" s="96"/>
      <c r="E44" s="204"/>
      <c r="F44" s="97" t="s">
        <v>213</v>
      </c>
      <c r="G44" s="96"/>
      <c r="H44" s="96"/>
      <c r="I44" s="96"/>
    </row>
    <row r="45" spans="1:9" ht="12.75">
      <c r="A45" s="153" t="s">
        <v>4</v>
      </c>
      <c r="B45" s="106" t="s">
        <v>215</v>
      </c>
      <c r="C45" s="108">
        <f>SUM(C43:C44)</f>
        <v>0</v>
      </c>
      <c r="D45" s="108">
        <f>SUM(D43:D44)</f>
        <v>0</v>
      </c>
      <c r="E45" s="209">
        <f>SUM(E43:E44)</f>
        <v>0</v>
      </c>
      <c r="F45" s="107" t="s">
        <v>1145</v>
      </c>
      <c r="G45" s="108">
        <f>SUM(G43:G44)</f>
        <v>37500</v>
      </c>
      <c r="H45" s="108">
        <f>SUM(H43:H44)</f>
        <v>0</v>
      </c>
      <c r="I45" s="108">
        <f>SUM(I43:I44)</f>
        <v>37500</v>
      </c>
    </row>
    <row r="46" spans="1:9" ht="12.75">
      <c r="A46" s="153" t="s">
        <v>5</v>
      </c>
      <c r="B46" s="106" t="s">
        <v>1736</v>
      </c>
      <c r="C46" s="108">
        <f>C28+C38+C45</f>
        <v>3663940</v>
      </c>
      <c r="D46" s="108">
        <f>D28+D38+D45</f>
        <v>4571</v>
      </c>
      <c r="E46" s="209">
        <f>E28+E38+E45</f>
        <v>3668511</v>
      </c>
      <c r="F46" s="107" t="s">
        <v>1616</v>
      </c>
      <c r="G46" s="108">
        <f>G28+G45+G38</f>
        <v>3663940</v>
      </c>
      <c r="H46" s="108">
        <f>H28+H45+H38</f>
        <v>4571</v>
      </c>
      <c r="I46" s="108">
        <f>I28+I45+I38</f>
        <v>3668511</v>
      </c>
    </row>
    <row r="47" spans="2:9" ht="12.75">
      <c r="B47" s="15"/>
      <c r="C47" s="112"/>
      <c r="D47" s="112"/>
      <c r="E47" s="112"/>
      <c r="F47" s="15"/>
      <c r="G47" s="112"/>
      <c r="H47" s="14"/>
      <c r="I47" s="14"/>
    </row>
    <row r="48" spans="3:9" ht="12.75">
      <c r="C48" s="8"/>
      <c r="D48" s="113"/>
      <c r="E48" s="113"/>
      <c r="I48" s="8"/>
    </row>
    <row r="49" spans="3:9" ht="12.75">
      <c r="C49" s="8"/>
      <c r="D49" s="113"/>
      <c r="E49" s="113"/>
      <c r="I49" s="8"/>
    </row>
    <row r="50" spans="3:9" ht="12.75">
      <c r="C50" s="8"/>
      <c r="D50" s="8"/>
      <c r="E50" s="8"/>
      <c r="I50" s="8"/>
    </row>
    <row r="51" spans="3:6" ht="12.75">
      <c r="C51" s="8"/>
      <c r="D51" s="8"/>
      <c r="E51" s="8"/>
      <c r="F51" s="8"/>
    </row>
    <row r="52" spans="3:5" ht="12.75">
      <c r="C52" s="8"/>
      <c r="D52" s="8"/>
      <c r="E52" s="8"/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spans="3:5" ht="12.75">
      <c r="C55" s="8"/>
      <c r="D55" s="8"/>
      <c r="E55" s="8"/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</sheetData>
  <mergeCells count="6">
    <mergeCell ref="F1:I1"/>
    <mergeCell ref="A6:A7"/>
    <mergeCell ref="B5:I5"/>
    <mergeCell ref="B2:I2"/>
    <mergeCell ref="B3:I3"/>
    <mergeCell ref="B4:I4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workbookViewId="0" topLeftCell="A19">
      <selection activeCell="I24" sqref="I24"/>
    </sheetView>
  </sheetViews>
  <sheetFormatPr defaultColWidth="9.140625" defaultRowHeight="12.75"/>
  <cols>
    <col min="1" max="1" width="4.00390625" style="87" customWidth="1"/>
    <col min="2" max="2" width="43.57421875" style="87" customWidth="1"/>
    <col min="3" max="3" width="11.28125" style="16" customWidth="1"/>
    <col min="4" max="4" width="11.8515625" style="16" customWidth="1"/>
    <col min="5" max="5" width="10.57421875" style="16" customWidth="1"/>
    <col min="6" max="6" width="42.57421875" style="87" customWidth="1"/>
    <col min="7" max="7" width="11.00390625" style="87" customWidth="1"/>
    <col min="8" max="9" width="10.7109375" style="16" customWidth="1"/>
    <col min="10" max="16384" width="9.140625" style="16" customWidth="1"/>
  </cols>
  <sheetData>
    <row r="1" spans="3:9" ht="12.75">
      <c r="C1" s="87"/>
      <c r="D1" s="87"/>
      <c r="E1" s="87"/>
      <c r="F1" s="469" t="s">
        <v>1266</v>
      </c>
      <c r="G1" s="469"/>
      <c r="H1" s="469"/>
      <c r="I1" s="469"/>
    </row>
    <row r="2" spans="1:11" s="75" customFormat="1" ht="12.75">
      <c r="A2" s="89"/>
      <c r="B2" s="485" t="s">
        <v>537</v>
      </c>
      <c r="C2" s="486"/>
      <c r="D2" s="486"/>
      <c r="E2" s="486"/>
      <c r="F2" s="486"/>
      <c r="G2" s="486"/>
      <c r="H2" s="486"/>
      <c r="I2" s="486"/>
      <c r="J2" s="50"/>
      <c r="K2" s="50"/>
    </row>
    <row r="3" spans="1:11" s="75" customFormat="1" ht="12.75">
      <c r="A3" s="89"/>
      <c r="B3" s="462" t="s">
        <v>1141</v>
      </c>
      <c r="C3" s="462"/>
      <c r="D3" s="462"/>
      <c r="E3" s="462"/>
      <c r="F3" s="462"/>
      <c r="G3" s="462"/>
      <c r="H3" s="462"/>
      <c r="I3" s="462"/>
      <c r="J3" s="50"/>
      <c r="K3" s="50"/>
    </row>
    <row r="4" spans="1:11" s="75" customFormat="1" ht="12.75">
      <c r="A4" s="89"/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1:11" s="75" customFormat="1" ht="12.75">
      <c r="A5" s="89"/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1:11" s="75" customFormat="1" ht="12.75">
      <c r="A6" s="89"/>
      <c r="B6" s="463" t="s">
        <v>716</v>
      </c>
      <c r="C6" s="463"/>
      <c r="D6" s="463"/>
      <c r="E6" s="463"/>
      <c r="F6" s="463"/>
      <c r="G6" s="463"/>
      <c r="H6" s="463"/>
      <c r="I6" s="463"/>
      <c r="J6" s="50"/>
      <c r="K6" s="50"/>
    </row>
    <row r="7" spans="1:11" s="75" customFormat="1" ht="12.75">
      <c r="A7" s="470"/>
      <c r="B7" s="225" t="s">
        <v>825</v>
      </c>
      <c r="C7" s="228" t="s">
        <v>826</v>
      </c>
      <c r="D7" s="228" t="s">
        <v>827</v>
      </c>
      <c r="E7" s="228" t="s">
        <v>828</v>
      </c>
      <c r="F7" s="228" t="s">
        <v>829</v>
      </c>
      <c r="G7" s="228" t="s">
        <v>830</v>
      </c>
      <c r="H7" s="228" t="s">
        <v>831</v>
      </c>
      <c r="I7" s="228" t="s">
        <v>832</v>
      </c>
      <c r="J7" s="50"/>
      <c r="K7" s="50"/>
    </row>
    <row r="8" spans="1:9" s="76" customFormat="1" ht="22.5" customHeight="1">
      <c r="A8" s="470"/>
      <c r="B8" s="90" t="s">
        <v>145</v>
      </c>
      <c r="C8" s="233" t="s">
        <v>1243</v>
      </c>
      <c r="D8" s="233" t="s">
        <v>1244</v>
      </c>
      <c r="E8" s="234" t="s">
        <v>1687</v>
      </c>
      <c r="F8" s="90" t="s">
        <v>146</v>
      </c>
      <c r="G8" s="233" t="s">
        <v>1243</v>
      </c>
      <c r="H8" s="233" t="s">
        <v>1244</v>
      </c>
      <c r="I8" s="234" t="s">
        <v>1687</v>
      </c>
    </row>
    <row r="9" spans="1:9" ht="12.75">
      <c r="A9" s="153" t="s">
        <v>1071</v>
      </c>
      <c r="B9" s="93" t="s">
        <v>1488</v>
      </c>
      <c r="C9" s="186"/>
      <c r="D9" s="282"/>
      <c r="E9" s="285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1222</v>
      </c>
      <c r="C10" s="187">
        <v>70976</v>
      </c>
      <c r="D10" s="187"/>
      <c r="E10" s="187">
        <f>SUM(C10:D10)</f>
        <v>70976</v>
      </c>
      <c r="F10" s="97" t="s">
        <v>290</v>
      </c>
      <c r="G10" s="187">
        <v>142147</v>
      </c>
      <c r="H10" s="190">
        <v>1944</v>
      </c>
      <c r="I10" s="187">
        <f>SUM(G10:H10)</f>
        <v>144091</v>
      </c>
    </row>
    <row r="11" spans="1:9" ht="12.75">
      <c r="A11" s="153" t="s">
        <v>914</v>
      </c>
      <c r="B11" s="95" t="s">
        <v>1223</v>
      </c>
      <c r="C11" s="96"/>
      <c r="D11" s="96"/>
      <c r="E11" s="204"/>
      <c r="F11" s="97" t="s">
        <v>291</v>
      </c>
      <c r="G11" s="187">
        <v>33060</v>
      </c>
      <c r="H11" s="190">
        <v>398</v>
      </c>
      <c r="I11" s="187">
        <f>SUM(G11:H11)</f>
        <v>33458</v>
      </c>
    </row>
    <row r="12" spans="1:9" ht="12.75">
      <c r="A12" s="153" t="s">
        <v>0</v>
      </c>
      <c r="B12" s="95" t="s">
        <v>1224</v>
      </c>
      <c r="C12" s="96"/>
      <c r="D12" s="96"/>
      <c r="E12" s="204"/>
      <c r="F12" s="97" t="s">
        <v>864</v>
      </c>
      <c r="G12" s="187">
        <v>203664</v>
      </c>
      <c r="H12" s="190"/>
      <c r="I12" s="187">
        <f>SUM(G12:H12)</f>
        <v>203664</v>
      </c>
    </row>
    <row r="13" spans="1:9" ht="12.75">
      <c r="A13" s="153" t="s">
        <v>275</v>
      </c>
      <c r="B13" s="95" t="s">
        <v>400</v>
      </c>
      <c r="C13" s="96"/>
      <c r="D13" s="96"/>
      <c r="E13" s="204"/>
      <c r="F13" s="87" t="s">
        <v>1123</v>
      </c>
      <c r="H13" s="87"/>
      <c r="I13" s="87"/>
    </row>
    <row r="14" spans="1:9" ht="12.75">
      <c r="A14" s="153" t="s">
        <v>546</v>
      </c>
      <c r="B14" s="95" t="s">
        <v>401</v>
      </c>
      <c r="C14" s="187">
        <v>7750</v>
      </c>
      <c r="D14" s="187">
        <v>1009</v>
      </c>
      <c r="E14" s="187">
        <f>SUM(C14:D14)</f>
        <v>8759</v>
      </c>
      <c r="F14" s="97" t="s">
        <v>865</v>
      </c>
      <c r="G14" s="96"/>
      <c r="H14" s="96"/>
      <c r="I14" s="96"/>
    </row>
    <row r="15" spans="1:9" ht="12.75">
      <c r="A15" s="153" t="s">
        <v>647</v>
      </c>
      <c r="B15" s="95" t="s">
        <v>402</v>
      </c>
      <c r="C15" s="96"/>
      <c r="D15" s="96"/>
      <c r="E15" s="204"/>
      <c r="F15" s="97" t="s">
        <v>866</v>
      </c>
      <c r="G15" s="96"/>
      <c r="H15" s="96"/>
      <c r="I15" s="96"/>
    </row>
    <row r="16" spans="1:9" ht="12.75">
      <c r="A16" s="153" t="s">
        <v>649</v>
      </c>
      <c r="B16" s="190" t="s">
        <v>1618</v>
      </c>
      <c r="C16" s="187">
        <f>SUM(C17:C19)</f>
        <v>294501</v>
      </c>
      <c r="D16" s="187">
        <f>SUM(D17:D19)</f>
        <v>1333</v>
      </c>
      <c r="E16" s="187">
        <f>SUM(E17:E19)</f>
        <v>295834</v>
      </c>
      <c r="F16" s="97" t="s">
        <v>867</v>
      </c>
      <c r="G16" s="96"/>
      <c r="H16" s="96"/>
      <c r="I16" s="96"/>
    </row>
    <row r="17" spans="1:11" s="77" customFormat="1" ht="13.5">
      <c r="A17" s="153" t="s">
        <v>650</v>
      </c>
      <c r="B17" s="190" t="s">
        <v>834</v>
      </c>
      <c r="C17" s="187">
        <v>12920</v>
      </c>
      <c r="D17" s="187"/>
      <c r="E17" s="187">
        <f>SUM(C17:D17)</f>
        <v>12920</v>
      </c>
      <c r="F17" s="97" t="s">
        <v>868</v>
      </c>
      <c r="G17" s="96"/>
      <c r="H17" s="96"/>
      <c r="I17" s="96"/>
      <c r="K17" s="16"/>
    </row>
    <row r="18" spans="1:9" ht="12.75">
      <c r="A18" s="153" t="s">
        <v>168</v>
      </c>
      <c r="B18" s="191" t="s">
        <v>229</v>
      </c>
      <c r="C18" s="187"/>
      <c r="D18" s="187"/>
      <c r="E18" s="187">
        <f>SUM(C18:D18)</f>
        <v>0</v>
      </c>
      <c r="F18" s="97"/>
      <c r="G18" s="96"/>
      <c r="H18" s="96"/>
      <c r="I18" s="96"/>
    </row>
    <row r="19" spans="1:9" ht="12.75">
      <c r="A19" s="153" t="s">
        <v>170</v>
      </c>
      <c r="B19" s="190" t="s">
        <v>230</v>
      </c>
      <c r="C19" s="187">
        <v>281581</v>
      </c>
      <c r="D19" s="187">
        <v>1333</v>
      </c>
      <c r="E19" s="187">
        <f>SUM(C19:D19)</f>
        <v>282914</v>
      </c>
      <c r="F19" s="97"/>
      <c r="G19" s="96"/>
      <c r="H19" s="96"/>
      <c r="I19" s="96"/>
    </row>
    <row r="20" spans="1:9" ht="12.75">
      <c r="A20" s="153" t="s">
        <v>299</v>
      </c>
      <c r="B20" s="100" t="s">
        <v>403</v>
      </c>
      <c r="C20" s="101">
        <f>SUM(C13:C16)</f>
        <v>302251</v>
      </c>
      <c r="D20" s="101">
        <f>SUM(D13:D16)</f>
        <v>2342</v>
      </c>
      <c r="E20" s="101">
        <f>SUM(E13:E16)</f>
        <v>304593</v>
      </c>
      <c r="F20" s="97"/>
      <c r="G20" s="96"/>
      <c r="H20" s="96"/>
      <c r="I20" s="96"/>
    </row>
    <row r="21" spans="1:9" ht="13.5">
      <c r="A21" s="153" t="s">
        <v>302</v>
      </c>
      <c r="B21" s="103" t="s">
        <v>404</v>
      </c>
      <c r="C21" s="104">
        <f>SUM(C10:C11,C20)</f>
        <v>373227</v>
      </c>
      <c r="D21" s="104">
        <f>SUM(D10:D11,D20)</f>
        <v>2342</v>
      </c>
      <c r="E21" s="439">
        <f>SUM(E10:E11,E20)</f>
        <v>375569</v>
      </c>
      <c r="F21" s="105" t="s">
        <v>1531</v>
      </c>
      <c r="G21" s="104">
        <f>SUM(G10:G17)</f>
        <v>378871</v>
      </c>
      <c r="H21" s="104">
        <f>SUM(H10:H17)</f>
        <v>2342</v>
      </c>
      <c r="I21" s="104">
        <f>I10+I11+I12+I14+I15+I16+I17</f>
        <v>381213</v>
      </c>
    </row>
    <row r="22" spans="1:9" ht="12.75">
      <c r="A22" s="153" t="s">
        <v>303</v>
      </c>
      <c r="B22" s="106" t="s">
        <v>405</v>
      </c>
      <c r="C22" s="96"/>
      <c r="D22" s="31"/>
      <c r="E22" s="284"/>
      <c r="F22" s="107" t="s">
        <v>870</v>
      </c>
      <c r="G22" s="96"/>
      <c r="H22" s="31"/>
      <c r="I22" s="31"/>
    </row>
    <row r="23" spans="1:9" ht="12.75">
      <c r="A23" s="153" t="s">
        <v>304</v>
      </c>
      <c r="B23" s="95" t="s">
        <v>406</v>
      </c>
      <c r="C23" s="96"/>
      <c r="D23" s="31"/>
      <c r="E23" s="284"/>
      <c r="F23" s="97" t="s">
        <v>871</v>
      </c>
      <c r="G23" s="96">
        <v>5000</v>
      </c>
      <c r="H23" s="96"/>
      <c r="I23" s="96">
        <f>SUM(G23:H23)</f>
        <v>5000</v>
      </c>
    </row>
    <row r="24" spans="1:9" ht="12.75">
      <c r="A24" s="153" t="s">
        <v>306</v>
      </c>
      <c r="B24" s="95" t="s">
        <v>283</v>
      </c>
      <c r="C24" s="96"/>
      <c r="D24" s="31"/>
      <c r="E24" s="284"/>
      <c r="F24" s="97" t="s">
        <v>872</v>
      </c>
      <c r="G24" s="187">
        <v>16500</v>
      </c>
      <c r="H24" s="190">
        <v>-6500</v>
      </c>
      <c r="I24" s="96">
        <f>SUM(G24:H24)</f>
        <v>10000</v>
      </c>
    </row>
    <row r="25" spans="1:9" ht="12.75">
      <c r="A25" s="153" t="s">
        <v>307</v>
      </c>
      <c r="B25" s="95" t="s">
        <v>284</v>
      </c>
      <c r="C25" s="96"/>
      <c r="D25" s="31"/>
      <c r="E25" s="284"/>
      <c r="F25" s="97" t="s">
        <v>873</v>
      </c>
      <c r="G25" s="96"/>
      <c r="H25" s="31"/>
      <c r="I25" s="31"/>
    </row>
    <row r="26" spans="1:9" s="77" customFormat="1" ht="13.5">
      <c r="A26" s="153" t="s">
        <v>308</v>
      </c>
      <c r="B26" s="95" t="s">
        <v>285</v>
      </c>
      <c r="C26" s="96"/>
      <c r="D26" s="31"/>
      <c r="E26" s="284"/>
      <c r="F26" s="97" t="s">
        <v>874</v>
      </c>
      <c r="G26" s="96"/>
      <c r="H26" s="31"/>
      <c r="I26" s="31"/>
    </row>
    <row r="27" spans="1:9" ht="12.75">
      <c r="A27" s="153" t="s">
        <v>758</v>
      </c>
      <c r="B27" s="95" t="s">
        <v>286</v>
      </c>
      <c r="C27" s="96"/>
      <c r="D27" s="31"/>
      <c r="E27" s="284"/>
      <c r="F27" s="97" t="s">
        <v>875</v>
      </c>
      <c r="G27" s="96"/>
      <c r="H27" s="31"/>
      <c r="I27" s="31"/>
    </row>
    <row r="28" spans="1:9" s="15" customFormat="1" ht="12.75">
      <c r="A28" s="153" t="s">
        <v>759</v>
      </c>
      <c r="B28" s="190" t="s">
        <v>1619</v>
      </c>
      <c r="C28" s="96">
        <f>'felh. bev.'!C60</f>
        <v>21500</v>
      </c>
      <c r="D28" s="96">
        <f>'felh. bev.'!D60</f>
        <v>-6500</v>
      </c>
      <c r="E28" s="204">
        <f>'felh. bev.'!E60</f>
        <v>15000</v>
      </c>
      <c r="F28" s="87" t="s">
        <v>1524</v>
      </c>
      <c r="G28" s="96"/>
      <c r="H28" s="96"/>
      <c r="I28" s="96"/>
    </row>
    <row r="29" spans="1:9" ht="13.5">
      <c r="A29" s="153" t="s">
        <v>760</v>
      </c>
      <c r="B29" s="103" t="s">
        <v>242</v>
      </c>
      <c r="C29" s="104">
        <f>SUM(C23:C28)</f>
        <v>21500</v>
      </c>
      <c r="D29" s="104">
        <f>SUM(D23:D28)</f>
        <v>-6500</v>
      </c>
      <c r="E29" s="439">
        <f>SUM(E23:E28)</f>
        <v>15000</v>
      </c>
      <c r="F29" s="105" t="s">
        <v>957</v>
      </c>
      <c r="G29" s="104">
        <f>SUM(G23:G27)</f>
        <v>21500</v>
      </c>
      <c r="H29" s="104">
        <f>SUM(H23:H27)</f>
        <v>-6500</v>
      </c>
      <c r="I29" s="104">
        <f>SUM(I23:I27)</f>
        <v>15000</v>
      </c>
    </row>
    <row r="30" spans="1:9" ht="12.75">
      <c r="A30" s="153" t="s">
        <v>761</v>
      </c>
      <c r="B30" s="106" t="s">
        <v>869</v>
      </c>
      <c r="C30" s="108">
        <f>SUM(C21,C29)</f>
        <v>394727</v>
      </c>
      <c r="D30" s="108">
        <f>SUM(D21,D29)</f>
        <v>-4158</v>
      </c>
      <c r="E30" s="209">
        <f>SUM(E21,E29)</f>
        <v>390569</v>
      </c>
      <c r="F30" s="107" t="s">
        <v>876</v>
      </c>
      <c r="G30" s="108">
        <f>SUM(G21,G29)</f>
        <v>400371</v>
      </c>
      <c r="H30" s="108">
        <f>SUM(H21,H29)</f>
        <v>-4158</v>
      </c>
      <c r="I30" s="108">
        <f>SUM(I21,I29)</f>
        <v>396213</v>
      </c>
    </row>
    <row r="31" spans="1:9" ht="12.75">
      <c r="A31" s="153" t="s">
        <v>762</v>
      </c>
      <c r="B31" s="106" t="s">
        <v>1136</v>
      </c>
      <c r="C31" s="108">
        <f>C30-G30</f>
        <v>-5644</v>
      </c>
      <c r="D31" s="108">
        <f>D30-H30</f>
        <v>0</v>
      </c>
      <c r="E31" s="209">
        <f>E30-I30</f>
        <v>-5644</v>
      </c>
      <c r="F31" s="107"/>
      <c r="G31" s="108"/>
      <c r="H31" s="43"/>
      <c r="I31" s="43"/>
    </row>
    <row r="32" spans="1:6" ht="12.75">
      <c r="A32" s="153" t="s">
        <v>763</v>
      </c>
      <c r="B32" s="87" t="s">
        <v>1648</v>
      </c>
      <c r="C32" s="113">
        <f>C30-G30</f>
        <v>-5644</v>
      </c>
      <c r="D32" s="113">
        <f>D30-H30</f>
        <v>0</v>
      </c>
      <c r="E32" s="113">
        <f>E30-I30</f>
        <v>-5644</v>
      </c>
      <c r="F32" s="97"/>
    </row>
    <row r="33" spans="1:6" ht="12.75">
      <c r="A33" s="153" t="s">
        <v>764</v>
      </c>
      <c r="B33" s="87" t="s">
        <v>235</v>
      </c>
      <c r="C33" s="87"/>
      <c r="D33" s="87"/>
      <c r="E33" s="87"/>
      <c r="F33" s="97"/>
    </row>
    <row r="34" spans="1:9" ht="12.75">
      <c r="A34" s="153" t="s">
        <v>1349</v>
      </c>
      <c r="B34" s="106" t="s">
        <v>342</v>
      </c>
      <c r="C34" s="96"/>
      <c r="D34" s="96"/>
      <c r="E34" s="204"/>
      <c r="F34" s="107" t="s">
        <v>227</v>
      </c>
      <c r="G34" s="108"/>
      <c r="H34" s="43"/>
      <c r="I34" s="43"/>
    </row>
    <row r="35" spans="1:9" ht="12.75">
      <c r="A35" s="153" t="s">
        <v>1350</v>
      </c>
      <c r="B35" s="95" t="s">
        <v>109</v>
      </c>
      <c r="C35" s="187">
        <v>5644</v>
      </c>
      <c r="D35" s="190"/>
      <c r="E35" s="192">
        <f>SUM(C35:D35)</f>
        <v>5644</v>
      </c>
      <c r="F35" s="97" t="s">
        <v>22</v>
      </c>
      <c r="G35" s="96"/>
      <c r="H35" s="31"/>
      <c r="I35" s="31"/>
    </row>
    <row r="36" spans="1:9" ht="12.75">
      <c r="A36" s="153" t="s">
        <v>1351</v>
      </c>
      <c r="B36" s="95" t="s">
        <v>110</v>
      </c>
      <c r="C36" s="96"/>
      <c r="D36" s="96"/>
      <c r="E36" s="204"/>
      <c r="F36" s="97" t="s">
        <v>55</v>
      </c>
      <c r="G36" s="96"/>
      <c r="H36" s="31"/>
      <c r="I36" s="31"/>
    </row>
    <row r="37" spans="1:10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96"/>
      <c r="I37" s="96"/>
      <c r="J37" s="87"/>
    </row>
    <row r="38" spans="1:10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  <c r="J38" s="87"/>
    </row>
    <row r="39" spans="1:10" s="15" customFormat="1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  <c r="J39" s="109"/>
    </row>
    <row r="40" spans="1:10" s="15" customFormat="1" ht="12.75">
      <c r="A40" s="153" t="s">
        <v>618</v>
      </c>
      <c r="B40" s="106" t="s">
        <v>1737</v>
      </c>
      <c r="C40" s="108">
        <f>SUM(C35:C36)</f>
        <v>5644</v>
      </c>
      <c r="D40" s="108">
        <f>SUM(D35:D36)</f>
        <v>0</v>
      </c>
      <c r="E40" s="209">
        <f>SUM(E35:E36)</f>
        <v>5644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  <c r="J40" s="109"/>
    </row>
    <row r="41" spans="1:10" ht="25.5">
      <c r="A41" s="266" t="s">
        <v>619</v>
      </c>
      <c r="B41" s="111" t="s">
        <v>483</v>
      </c>
      <c r="C41" s="108"/>
      <c r="D41" s="108"/>
      <c r="E41" s="209">
        <f>E40+E31</f>
        <v>0</v>
      </c>
      <c r="F41" s="107"/>
      <c r="G41" s="108"/>
      <c r="H41" s="108"/>
      <c r="I41" s="108"/>
      <c r="J41" s="87"/>
    </row>
    <row r="42" spans="1:10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09"/>
      <c r="I42" s="109"/>
      <c r="J42" s="87"/>
    </row>
    <row r="43" spans="1:10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09"/>
      <c r="I43" s="109"/>
      <c r="J43" s="87"/>
    </row>
    <row r="44" spans="1:10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  <c r="J44" s="87"/>
    </row>
    <row r="45" spans="1:10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  <c r="J45" s="87"/>
    </row>
    <row r="46" spans="1:10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  <c r="J46" s="87"/>
    </row>
    <row r="47" spans="1:10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  <c r="J47" s="87"/>
    </row>
    <row r="48" spans="1:10" ht="12.75">
      <c r="A48" s="153" t="s">
        <v>6</v>
      </c>
      <c r="B48" s="106" t="s">
        <v>1736</v>
      </c>
      <c r="C48" s="108">
        <f>C30+C40+C47</f>
        <v>400371</v>
      </c>
      <c r="D48" s="108">
        <f>D30+D40+D47</f>
        <v>-4158</v>
      </c>
      <c r="E48" s="209">
        <f>E30+E40+E47</f>
        <v>396213</v>
      </c>
      <c r="F48" s="107" t="s">
        <v>1616</v>
      </c>
      <c r="G48" s="108">
        <f>G30+G47+G40</f>
        <v>400371</v>
      </c>
      <c r="H48" s="108">
        <f>H30+H47+H40</f>
        <v>-4158</v>
      </c>
      <c r="I48" s="108">
        <f>I30+I47+I40</f>
        <v>396213</v>
      </c>
      <c r="J48" s="87"/>
    </row>
    <row r="49" spans="2:9" ht="12.75">
      <c r="B49" s="109"/>
      <c r="C49" s="14"/>
      <c r="D49" s="112"/>
      <c r="E49" s="112"/>
      <c r="F49" s="109"/>
      <c r="G49" s="112"/>
      <c r="H49" s="14"/>
      <c r="I49" s="14"/>
    </row>
    <row r="50" spans="3:5" ht="12.75">
      <c r="C50" s="8"/>
      <c r="D50" s="8"/>
      <c r="E50" s="8"/>
    </row>
    <row r="51" spans="3:5" ht="12.75">
      <c r="C51" s="8"/>
      <c r="D51" s="8"/>
      <c r="E51" s="8"/>
    </row>
    <row r="52" spans="3:5" ht="12.75">
      <c r="C52" s="8"/>
      <c r="D52" s="8"/>
      <c r="E52" s="8"/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spans="3:5" ht="12.75">
      <c r="C55" s="8"/>
      <c r="D55" s="8"/>
      <c r="E55" s="8"/>
    </row>
    <row r="56" spans="3:5" ht="12.75">
      <c r="C56" s="8"/>
      <c r="D56" s="8"/>
      <c r="E56" s="8"/>
    </row>
    <row r="57" spans="3:5" ht="12.75">
      <c r="C57" s="8"/>
      <c r="D57" s="8"/>
      <c r="E57" s="8"/>
    </row>
    <row r="58" spans="3:5" ht="12.75">
      <c r="C58" s="8"/>
      <c r="D58" s="8"/>
      <c r="E58" s="8"/>
    </row>
    <row r="59" spans="3:5" ht="12.75">
      <c r="C59" s="8"/>
      <c r="D59" s="8"/>
      <c r="E59" s="8"/>
    </row>
    <row r="60" spans="3:5" ht="12.75">
      <c r="C60" s="8"/>
      <c r="D60" s="8"/>
      <c r="E60" s="8"/>
    </row>
    <row r="61" spans="3:5" ht="12.75">
      <c r="C61" s="8"/>
      <c r="D61" s="8"/>
      <c r="E61" s="8"/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  <row r="69" spans="3:5" ht="12.75">
      <c r="C69" s="8"/>
      <c r="D69" s="8"/>
      <c r="E69" s="8"/>
    </row>
    <row r="70" spans="3:5" ht="12.75">
      <c r="C70" s="8"/>
      <c r="D70" s="8"/>
      <c r="E70" s="8"/>
    </row>
    <row r="71" spans="3:5" ht="12.75">
      <c r="C71" s="8"/>
      <c r="D71" s="8"/>
      <c r="E71" s="8"/>
    </row>
    <row r="72" spans="3:5" ht="12.75">
      <c r="C72" s="8"/>
      <c r="D72" s="8"/>
      <c r="E72" s="8"/>
    </row>
    <row r="73" spans="3:5" ht="12.75">
      <c r="C73" s="8"/>
      <c r="D73" s="8"/>
      <c r="E73" s="8"/>
    </row>
  </sheetData>
  <mergeCells count="7">
    <mergeCell ref="F1:I1"/>
    <mergeCell ref="A7:A8"/>
    <mergeCell ref="B6:I6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workbookViewId="0" topLeftCell="B7">
      <selection activeCell="A6" sqref="A6:A8"/>
    </sheetView>
  </sheetViews>
  <sheetFormatPr defaultColWidth="9.140625" defaultRowHeight="12.75"/>
  <cols>
    <col min="1" max="1" width="4.140625" style="87" customWidth="1"/>
    <col min="2" max="2" width="44.00390625" style="87" customWidth="1"/>
    <col min="3" max="3" width="11.140625" style="87" customWidth="1"/>
    <col min="4" max="4" width="11.28125" style="16" customWidth="1"/>
    <col min="5" max="5" width="10.28125" style="16" customWidth="1"/>
    <col min="6" max="6" width="42.8515625" style="16" customWidth="1"/>
    <col min="7" max="7" width="10.7109375" style="16" customWidth="1"/>
    <col min="8" max="8" width="11.00390625" style="16" customWidth="1"/>
    <col min="9" max="9" width="10.421875" style="16" customWidth="1"/>
    <col min="10" max="16384" width="9.140625" style="16" customWidth="1"/>
  </cols>
  <sheetData>
    <row r="1" spans="4:9" ht="12.75">
      <c r="D1" s="87"/>
      <c r="E1" s="87"/>
      <c r="F1" s="469" t="s">
        <v>1267</v>
      </c>
      <c r="G1" s="469"/>
      <c r="H1" s="469"/>
      <c r="I1" s="469"/>
    </row>
    <row r="2" spans="1:11" s="75" customFormat="1" ht="12.75">
      <c r="A2" s="89"/>
      <c r="B2" s="485" t="s">
        <v>537</v>
      </c>
      <c r="C2" s="485"/>
      <c r="D2" s="485"/>
      <c r="E2" s="485"/>
      <c r="F2" s="485"/>
      <c r="G2" s="485"/>
      <c r="H2" s="485"/>
      <c r="I2" s="485"/>
      <c r="J2" s="50"/>
      <c r="K2" s="50"/>
    </row>
    <row r="3" spans="1:11" s="75" customFormat="1" ht="12.75">
      <c r="A3" s="89"/>
      <c r="B3" s="462" t="s">
        <v>1226</v>
      </c>
      <c r="C3" s="462"/>
      <c r="D3" s="462"/>
      <c r="E3" s="462"/>
      <c r="F3" s="462"/>
      <c r="G3" s="462"/>
      <c r="H3" s="462"/>
      <c r="I3" s="462"/>
      <c r="J3" s="50"/>
      <c r="K3" s="50"/>
    </row>
    <row r="4" spans="1:11" s="75" customFormat="1" ht="12.75">
      <c r="A4" s="89"/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1:11" s="75" customFormat="1" ht="12.75">
      <c r="A5" s="89"/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1:11" s="75" customFormat="1" ht="12.75">
      <c r="A6" s="89"/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28" t="s">
        <v>826</v>
      </c>
      <c r="D7" s="228" t="s">
        <v>827</v>
      </c>
      <c r="E7" s="228" t="s">
        <v>828</v>
      </c>
      <c r="F7" s="228" t="s">
        <v>829</v>
      </c>
      <c r="G7" s="228" t="s">
        <v>830</v>
      </c>
      <c r="H7" s="228" t="s">
        <v>831</v>
      </c>
      <c r="I7" s="228" t="s">
        <v>832</v>
      </c>
      <c r="J7" s="50"/>
      <c r="K7" s="50"/>
    </row>
    <row r="8" spans="1:9" s="76" customFormat="1" ht="21.75" customHeight="1">
      <c r="A8" s="470"/>
      <c r="B8" s="90" t="s">
        <v>145</v>
      </c>
      <c r="C8" s="233" t="s">
        <v>1243</v>
      </c>
      <c r="D8" s="233" t="s">
        <v>1244</v>
      </c>
      <c r="E8" s="234" t="s">
        <v>1687</v>
      </c>
      <c r="F8" s="90" t="s">
        <v>146</v>
      </c>
      <c r="G8" s="233" t="s">
        <v>1243</v>
      </c>
      <c r="H8" s="233" t="s">
        <v>1244</v>
      </c>
      <c r="I8" s="234" t="s">
        <v>1687</v>
      </c>
    </row>
    <row r="9" spans="1:9" ht="12.75">
      <c r="A9" s="153" t="s">
        <v>1071</v>
      </c>
      <c r="B9" s="93" t="s">
        <v>1488</v>
      </c>
      <c r="C9" s="186"/>
      <c r="D9" s="286"/>
      <c r="E9" s="285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1222</v>
      </c>
      <c r="C10" s="187">
        <v>2100</v>
      </c>
      <c r="D10" s="187"/>
      <c r="E10" s="187">
        <f>SUM(C10:D10)</f>
        <v>2100</v>
      </c>
      <c r="F10" s="97" t="s">
        <v>290</v>
      </c>
      <c r="G10" s="187">
        <v>90906</v>
      </c>
      <c r="H10" s="190"/>
      <c r="I10" s="187">
        <f>SUM(G10:H10)</f>
        <v>90906</v>
      </c>
    </row>
    <row r="11" spans="1:9" ht="12.75">
      <c r="A11" s="153" t="s">
        <v>914</v>
      </c>
      <c r="B11" s="95" t="s">
        <v>1223</v>
      </c>
      <c r="C11" s="96"/>
      <c r="D11" s="96"/>
      <c r="E11" s="187"/>
      <c r="F11" s="97" t="s">
        <v>291</v>
      </c>
      <c r="G11" s="187">
        <v>22366</v>
      </c>
      <c r="H11" s="190"/>
      <c r="I11" s="187">
        <f aca="true" t="shared" si="0" ref="I11:I17">SUM(G11:H11)</f>
        <v>22366</v>
      </c>
    </row>
    <row r="12" spans="1:9" ht="12.75">
      <c r="A12" s="153" t="s">
        <v>0</v>
      </c>
      <c r="B12" s="95" t="s">
        <v>1224</v>
      </c>
      <c r="C12" s="96"/>
      <c r="D12" s="113"/>
      <c r="E12" s="187"/>
      <c r="F12" s="97" t="s">
        <v>864</v>
      </c>
      <c r="G12" s="187">
        <v>20680</v>
      </c>
      <c r="H12" s="190">
        <v>241</v>
      </c>
      <c r="I12" s="187">
        <f t="shared" si="0"/>
        <v>20921</v>
      </c>
    </row>
    <row r="13" spans="1:9" ht="12.75">
      <c r="A13" s="153" t="s">
        <v>275</v>
      </c>
      <c r="B13" s="95" t="s">
        <v>400</v>
      </c>
      <c r="C13" s="96"/>
      <c r="D13" s="113"/>
      <c r="E13" s="440"/>
      <c r="F13" s="87" t="s">
        <v>1123</v>
      </c>
      <c r="G13" s="87"/>
      <c r="H13" s="87"/>
      <c r="I13" s="187">
        <f t="shared" si="0"/>
        <v>0</v>
      </c>
    </row>
    <row r="14" spans="1:9" ht="12.75">
      <c r="A14" s="153" t="s">
        <v>546</v>
      </c>
      <c r="B14" s="95" t="s">
        <v>401</v>
      </c>
      <c r="C14" s="96">
        <v>2019</v>
      </c>
      <c r="D14" s="187"/>
      <c r="E14" s="187">
        <f>SUM(C14:D14)</f>
        <v>2019</v>
      </c>
      <c r="F14" s="97" t="s">
        <v>865</v>
      </c>
      <c r="G14" s="96"/>
      <c r="H14" s="96"/>
      <c r="I14" s="187">
        <f t="shared" si="0"/>
        <v>0</v>
      </c>
    </row>
    <row r="15" spans="1:9" ht="12.75">
      <c r="A15" s="153" t="s">
        <v>647</v>
      </c>
      <c r="B15" s="95" t="s">
        <v>402</v>
      </c>
      <c r="C15" s="96"/>
      <c r="D15" s="187"/>
      <c r="E15" s="187">
        <f>SUM(C15:D15)</f>
        <v>0</v>
      </c>
      <c r="F15" s="97" t="s">
        <v>866</v>
      </c>
      <c r="G15" s="96"/>
      <c r="H15" s="96"/>
      <c r="I15" s="187">
        <f t="shared" si="0"/>
        <v>0</v>
      </c>
    </row>
    <row r="16" spans="1:9" ht="12.75">
      <c r="A16" s="153" t="s">
        <v>649</v>
      </c>
      <c r="B16" s="190" t="s">
        <v>1618</v>
      </c>
      <c r="C16" s="187">
        <f>SUM(C17:C19)</f>
        <v>128033</v>
      </c>
      <c r="D16" s="187">
        <f>SUM(D17:D19)</f>
        <v>241</v>
      </c>
      <c r="E16" s="187">
        <f>SUM(E17:E19)</f>
        <v>128274</v>
      </c>
      <c r="F16" s="97" t="s">
        <v>867</v>
      </c>
      <c r="G16" s="192">
        <v>1200</v>
      </c>
      <c r="H16" s="190"/>
      <c r="I16" s="187">
        <f t="shared" si="0"/>
        <v>1200</v>
      </c>
    </row>
    <row r="17" spans="1:9" s="77" customFormat="1" ht="13.5">
      <c r="A17" s="153" t="s">
        <v>650</v>
      </c>
      <c r="B17" s="190" t="s">
        <v>834</v>
      </c>
      <c r="C17" s="187">
        <v>70798</v>
      </c>
      <c r="D17" s="187"/>
      <c r="E17" s="187">
        <f>SUM(C17:D17)</f>
        <v>70798</v>
      </c>
      <c r="F17" s="97" t="s">
        <v>868</v>
      </c>
      <c r="G17" s="96"/>
      <c r="H17" s="96"/>
      <c r="I17" s="187">
        <f t="shared" si="0"/>
        <v>0</v>
      </c>
    </row>
    <row r="18" spans="1:9" ht="12.75">
      <c r="A18" s="153" t="s">
        <v>168</v>
      </c>
      <c r="B18" s="191" t="s">
        <v>229</v>
      </c>
      <c r="C18" s="187"/>
      <c r="D18" s="187"/>
      <c r="E18" s="187"/>
      <c r="F18" s="97"/>
      <c r="G18" s="96"/>
      <c r="H18" s="96"/>
      <c r="I18" s="96"/>
    </row>
    <row r="19" spans="1:9" ht="12.75">
      <c r="A19" s="153" t="s">
        <v>170</v>
      </c>
      <c r="B19" s="190" t="s">
        <v>230</v>
      </c>
      <c r="C19" s="187">
        <v>57235</v>
      </c>
      <c r="D19" s="187">
        <v>241</v>
      </c>
      <c r="E19" s="187">
        <f>SUM(C19:D19)</f>
        <v>57476</v>
      </c>
      <c r="F19" s="97"/>
      <c r="G19" s="96"/>
      <c r="H19" s="96"/>
      <c r="I19" s="96"/>
    </row>
    <row r="20" spans="1:9" ht="12.75">
      <c r="A20" s="153" t="s">
        <v>299</v>
      </c>
      <c r="B20" s="100" t="s">
        <v>403</v>
      </c>
      <c r="C20" s="101">
        <f>SUM(C14:C16)</f>
        <v>130052</v>
      </c>
      <c r="D20" s="101">
        <f>SUM(D14:D16)</f>
        <v>241</v>
      </c>
      <c r="E20" s="101">
        <f>SUM(E14:E16)</f>
        <v>130293</v>
      </c>
      <c r="F20" s="97"/>
      <c r="G20" s="96"/>
      <c r="H20" s="96"/>
      <c r="I20" s="96"/>
    </row>
    <row r="21" spans="1:9" ht="13.5">
      <c r="A21" s="153" t="s">
        <v>302</v>
      </c>
      <c r="B21" s="103" t="s">
        <v>404</v>
      </c>
      <c r="C21" s="104">
        <f>SUM(C10:C11,C20)</f>
        <v>132152</v>
      </c>
      <c r="D21" s="104">
        <f>SUM(D10:D11,D20)</f>
        <v>241</v>
      </c>
      <c r="E21" s="439">
        <f>SUM(E10:E11,E20)</f>
        <v>132393</v>
      </c>
      <c r="F21" s="105" t="s">
        <v>1531</v>
      </c>
      <c r="G21" s="104">
        <f>SUM(G10:G17)</f>
        <v>135152</v>
      </c>
      <c r="H21" s="104">
        <f>SUM(H10:H17)</f>
        <v>241</v>
      </c>
      <c r="I21" s="104">
        <f>I10+I11+I12+I14+I15+I16+I17</f>
        <v>135393</v>
      </c>
    </row>
    <row r="22" spans="1:9" ht="12.75">
      <c r="A22" s="153" t="s">
        <v>303</v>
      </c>
      <c r="B22" s="106" t="s">
        <v>405</v>
      </c>
      <c r="C22" s="96"/>
      <c r="D22" s="31"/>
      <c r="E22" s="284"/>
      <c r="F22" s="107" t="s">
        <v>870</v>
      </c>
      <c r="G22" s="96"/>
      <c r="H22" s="31"/>
      <c r="I22" s="31"/>
    </row>
    <row r="23" spans="1:9" ht="12.75">
      <c r="A23" s="153" t="s">
        <v>304</v>
      </c>
      <c r="B23" s="95" t="s">
        <v>406</v>
      </c>
      <c r="C23" s="96"/>
      <c r="D23" s="31"/>
      <c r="E23" s="284"/>
      <c r="F23" s="97" t="s">
        <v>871</v>
      </c>
      <c r="G23" s="187"/>
      <c r="H23" s="348"/>
      <c r="I23" s="31"/>
    </row>
    <row r="24" spans="1:9" ht="12.75">
      <c r="A24" s="153" t="s">
        <v>306</v>
      </c>
      <c r="B24" s="95" t="s">
        <v>283</v>
      </c>
      <c r="C24" s="96"/>
      <c r="D24" s="31"/>
      <c r="E24" s="284"/>
      <c r="F24" s="97" t="s">
        <v>872</v>
      </c>
      <c r="G24" s="187">
        <v>0</v>
      </c>
      <c r="H24" s="190"/>
      <c r="I24" s="96"/>
    </row>
    <row r="25" spans="1:9" ht="12.75">
      <c r="A25" s="153" t="s">
        <v>307</v>
      </c>
      <c r="B25" s="95" t="s">
        <v>284</v>
      </c>
      <c r="C25" s="96"/>
      <c r="D25" s="31"/>
      <c r="E25" s="284"/>
      <c r="F25" s="97" t="s">
        <v>873</v>
      </c>
      <c r="G25" s="187"/>
      <c r="H25" s="190"/>
      <c r="I25" s="96"/>
    </row>
    <row r="26" spans="1:9" s="77" customFormat="1" ht="13.5">
      <c r="A26" s="153" t="s">
        <v>308</v>
      </c>
      <c r="B26" s="95" t="s">
        <v>285</v>
      </c>
      <c r="C26" s="96"/>
      <c r="D26" s="31"/>
      <c r="E26" s="284"/>
      <c r="F26" s="97" t="s">
        <v>874</v>
      </c>
      <c r="G26" s="96"/>
      <c r="H26" s="96"/>
      <c r="I26" s="96"/>
    </row>
    <row r="27" spans="1:9" ht="12.75">
      <c r="A27" s="153" t="s">
        <v>758</v>
      </c>
      <c r="B27" s="95" t="s">
        <v>286</v>
      </c>
      <c r="C27" s="187"/>
      <c r="D27" s="31"/>
      <c r="E27" s="284"/>
      <c r="F27" s="97" t="s">
        <v>875</v>
      </c>
      <c r="G27" s="96"/>
      <c r="H27" s="96"/>
      <c r="I27" s="96"/>
    </row>
    <row r="28" spans="1:9" s="15" customFormat="1" ht="12.75">
      <c r="A28" s="153" t="s">
        <v>759</v>
      </c>
      <c r="B28" s="95" t="s">
        <v>1619</v>
      </c>
      <c r="C28" s="187">
        <v>0</v>
      </c>
      <c r="D28" s="190"/>
      <c r="E28" s="204"/>
      <c r="F28" s="97" t="s">
        <v>823</v>
      </c>
      <c r="G28" s="96">
        <v>0</v>
      </c>
      <c r="H28" s="96"/>
      <c r="I28" s="96"/>
    </row>
    <row r="29" spans="1:9" ht="13.5">
      <c r="A29" s="153" t="s">
        <v>760</v>
      </c>
      <c r="B29" s="103" t="s">
        <v>242</v>
      </c>
      <c r="C29" s="104">
        <f>SUM(C23:C28)</f>
        <v>0</v>
      </c>
      <c r="D29" s="104">
        <f>SUM(D23:D28)</f>
        <v>0</v>
      </c>
      <c r="E29" s="439">
        <f>SUM(E23:E28)</f>
        <v>0</v>
      </c>
      <c r="F29" s="105" t="s">
        <v>957</v>
      </c>
      <c r="G29" s="104">
        <f>SUM(G23:G28)</f>
        <v>0</v>
      </c>
      <c r="H29" s="104">
        <f>SUM(H23:H27)</f>
        <v>0</v>
      </c>
      <c r="I29" s="104">
        <f>SUM(I23:I27)</f>
        <v>0</v>
      </c>
    </row>
    <row r="30" spans="1:9" ht="12.75">
      <c r="A30" s="153" t="s">
        <v>761</v>
      </c>
      <c r="B30" s="106" t="s">
        <v>869</v>
      </c>
      <c r="C30" s="108">
        <f>SUM(C21,C29)</f>
        <v>132152</v>
      </c>
      <c r="D30" s="108">
        <f>SUM(D21,D29)</f>
        <v>241</v>
      </c>
      <c r="E30" s="209">
        <f>SUM(E21,E29)</f>
        <v>132393</v>
      </c>
      <c r="F30" s="107" t="s">
        <v>876</v>
      </c>
      <c r="G30" s="108">
        <f>SUM(G21,G29)</f>
        <v>135152</v>
      </c>
      <c r="H30" s="108">
        <f>SUM(H21,H29)</f>
        <v>241</v>
      </c>
      <c r="I30" s="108">
        <f>SUM(I21,I29)</f>
        <v>135393</v>
      </c>
    </row>
    <row r="31" spans="1:9" ht="12.75">
      <c r="A31" s="153" t="s">
        <v>762</v>
      </c>
      <c r="B31" s="106" t="s">
        <v>1136</v>
      </c>
      <c r="C31" s="108">
        <f>C30-G30</f>
        <v>-3000</v>
      </c>
      <c r="D31" s="108">
        <f>D30-H30</f>
        <v>0</v>
      </c>
      <c r="E31" s="209">
        <f>E30-I30</f>
        <v>-3000</v>
      </c>
      <c r="F31" s="107"/>
      <c r="G31" s="108"/>
      <c r="H31" s="43"/>
      <c r="I31" s="43"/>
    </row>
    <row r="32" spans="1:7" ht="12.75">
      <c r="A32" s="153" t="s">
        <v>763</v>
      </c>
      <c r="B32" s="87" t="s">
        <v>1648</v>
      </c>
      <c r="C32" s="113">
        <f>C30-G30</f>
        <v>-3000</v>
      </c>
      <c r="D32" s="113">
        <f>D30-H30</f>
        <v>0</v>
      </c>
      <c r="E32" s="113">
        <f>E30-I30</f>
        <v>-3000</v>
      </c>
      <c r="F32" s="97"/>
      <c r="G32" s="87"/>
    </row>
    <row r="33" spans="1:7" ht="12.75">
      <c r="A33" s="153" t="s">
        <v>764</v>
      </c>
      <c r="B33" s="87" t="s">
        <v>235</v>
      </c>
      <c r="D33" s="87"/>
      <c r="E33" s="87"/>
      <c r="F33" s="97"/>
      <c r="G33" s="87"/>
    </row>
    <row r="34" spans="1:9" ht="12.75">
      <c r="A34" s="153" t="s">
        <v>1349</v>
      </c>
      <c r="B34" s="106" t="s">
        <v>342</v>
      </c>
      <c r="C34" s="96"/>
      <c r="D34" s="96"/>
      <c r="E34" s="204"/>
      <c r="F34" s="107" t="s">
        <v>227</v>
      </c>
      <c r="G34" s="108"/>
      <c r="H34" s="43"/>
      <c r="I34" s="43"/>
    </row>
    <row r="35" spans="1:9" ht="12.75">
      <c r="A35" s="153" t="s">
        <v>1350</v>
      </c>
      <c r="B35" s="95" t="s">
        <v>109</v>
      </c>
      <c r="C35" s="187">
        <v>3000</v>
      </c>
      <c r="D35" s="190"/>
      <c r="E35" s="187">
        <f>SUM(C35:D35)</f>
        <v>3000</v>
      </c>
      <c r="F35" s="97" t="s">
        <v>22</v>
      </c>
      <c r="G35" s="96"/>
      <c r="H35" s="31"/>
      <c r="I35" s="31"/>
    </row>
    <row r="36" spans="1:9" ht="12.75">
      <c r="A36" s="153" t="s">
        <v>1351</v>
      </c>
      <c r="B36" s="95" t="s">
        <v>110</v>
      </c>
      <c r="C36" s="187"/>
      <c r="D36" s="190"/>
      <c r="E36" s="204"/>
      <c r="F36" s="97" t="s">
        <v>55</v>
      </c>
      <c r="G36" s="96"/>
      <c r="H36" s="31"/>
      <c r="I36" s="31"/>
    </row>
    <row r="37" spans="1:9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31"/>
      <c r="I37" s="31"/>
    </row>
    <row r="38" spans="1:9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</row>
    <row r="39" spans="1:9" s="15" customFormat="1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</row>
    <row r="40" spans="1:9" s="15" customFormat="1" ht="12.75">
      <c r="A40" s="153" t="s">
        <v>618</v>
      </c>
      <c r="B40" s="106" t="s">
        <v>1737</v>
      </c>
      <c r="C40" s="108">
        <f>SUM(C35:C36)</f>
        <v>3000</v>
      </c>
      <c r="D40" s="108">
        <f>SUM(D35:D36)</f>
        <v>0</v>
      </c>
      <c r="E40" s="209">
        <f>SUM(E35:E36)</f>
        <v>3000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</row>
    <row r="41" spans="1:9" ht="24">
      <c r="A41" s="266" t="s">
        <v>619</v>
      </c>
      <c r="B41" s="223" t="s">
        <v>483</v>
      </c>
      <c r="C41" s="108"/>
      <c r="D41" s="108"/>
      <c r="E41" s="209">
        <f>E40+E31</f>
        <v>0</v>
      </c>
      <c r="F41" s="107"/>
      <c r="G41" s="108"/>
      <c r="H41" s="43"/>
      <c r="I41" s="43"/>
    </row>
    <row r="42" spans="1:9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5"/>
      <c r="I42" s="15"/>
    </row>
    <row r="43" spans="1:9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5"/>
      <c r="I43" s="15"/>
    </row>
    <row r="44" spans="1:9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</row>
    <row r="45" spans="1:9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</row>
    <row r="46" spans="1:9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</row>
    <row r="47" spans="1:9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</row>
    <row r="48" spans="1:9" ht="12.75">
      <c r="A48" s="153" t="s">
        <v>6</v>
      </c>
      <c r="B48" s="106" t="s">
        <v>1736</v>
      </c>
      <c r="C48" s="108">
        <f>C30+C40+C47</f>
        <v>135152</v>
      </c>
      <c r="D48" s="108">
        <f>D30+D40+D47</f>
        <v>241</v>
      </c>
      <c r="E48" s="209">
        <f>E30+E40+E47</f>
        <v>135393</v>
      </c>
      <c r="F48" s="107" t="s">
        <v>1616</v>
      </c>
      <c r="G48" s="108">
        <f>G30+G47+G40</f>
        <v>135152</v>
      </c>
      <c r="H48" s="108">
        <f>H30+H47+H40</f>
        <v>241</v>
      </c>
      <c r="I48" s="108">
        <f>I30+I47+I40</f>
        <v>135393</v>
      </c>
    </row>
    <row r="49" spans="2:9" ht="12.75">
      <c r="B49" s="109"/>
      <c r="C49" s="112"/>
      <c r="D49" s="112"/>
      <c r="E49" s="112"/>
      <c r="F49" s="109"/>
      <c r="G49" s="112"/>
      <c r="H49" s="14"/>
      <c r="I49" s="14"/>
    </row>
    <row r="50" spans="3:5" ht="12.75">
      <c r="C50" s="113"/>
      <c r="D50" s="8"/>
      <c r="E50" s="8"/>
    </row>
    <row r="51" spans="3:5" ht="12.75">
      <c r="C51" s="113"/>
      <c r="D51" s="8"/>
      <c r="E51" s="8"/>
    </row>
    <row r="52" spans="3:5" ht="12.75">
      <c r="C52" s="113"/>
      <c r="D52" s="8"/>
      <c r="E52" s="8"/>
    </row>
    <row r="53" spans="3:5" ht="12.75">
      <c r="C53" s="113"/>
      <c r="D53" s="8"/>
      <c r="E53" s="8"/>
    </row>
    <row r="54" spans="3:5" ht="12.75">
      <c r="C54" s="113"/>
      <c r="D54" s="8"/>
      <c r="E54" s="8"/>
    </row>
    <row r="55" spans="3:5" ht="12.75">
      <c r="C55" s="113"/>
      <c r="D55" s="8"/>
      <c r="E55" s="8"/>
    </row>
    <row r="56" spans="3:5" ht="12.75">
      <c r="C56" s="113"/>
      <c r="D56" s="8"/>
      <c r="E56" s="8"/>
    </row>
    <row r="57" spans="3:5" ht="12.75">
      <c r="C57" s="113"/>
      <c r="D57" s="8"/>
      <c r="E57" s="8"/>
    </row>
    <row r="58" spans="3:5" ht="12.75">
      <c r="C58" s="113"/>
      <c r="D58" s="8"/>
      <c r="E58" s="8"/>
    </row>
    <row r="59" spans="3:5" ht="12.75">
      <c r="C59" s="113"/>
      <c r="D59" s="8"/>
      <c r="E59" s="8"/>
    </row>
    <row r="60" spans="3:5" ht="12.75">
      <c r="C60" s="113"/>
      <c r="D60" s="8"/>
      <c r="E60" s="8"/>
    </row>
    <row r="61" spans="3:5" ht="12.75">
      <c r="C61" s="113"/>
      <c r="D61" s="8"/>
      <c r="E61" s="8"/>
    </row>
    <row r="62" spans="3:5" ht="12.75">
      <c r="C62" s="113"/>
      <c r="D62" s="8"/>
      <c r="E62" s="8"/>
    </row>
    <row r="63" spans="3:5" ht="12.75">
      <c r="C63" s="113"/>
      <c r="D63" s="8"/>
      <c r="E63" s="8"/>
    </row>
    <row r="64" spans="3:5" ht="12.75">
      <c r="C64" s="113"/>
      <c r="D64" s="8"/>
      <c r="E64" s="8"/>
    </row>
    <row r="65" spans="3:5" ht="12.75">
      <c r="C65" s="113"/>
      <c r="D65" s="8"/>
      <c r="E65" s="8"/>
    </row>
    <row r="66" spans="3:5" ht="12.75">
      <c r="C66" s="113"/>
      <c r="D66" s="8"/>
      <c r="E66" s="8"/>
    </row>
    <row r="67" spans="3:5" ht="12.75">
      <c r="C67" s="113"/>
      <c r="D67" s="8"/>
      <c r="E67" s="8"/>
    </row>
    <row r="68" spans="3:5" ht="12.75">
      <c r="C68" s="113"/>
      <c r="D68" s="8"/>
      <c r="E68" s="8"/>
    </row>
    <row r="69" spans="3:5" ht="12.75">
      <c r="C69" s="113"/>
      <c r="D69" s="8"/>
      <c r="E69" s="8"/>
    </row>
    <row r="70" spans="3:5" ht="12.75">
      <c r="C70" s="113"/>
      <c r="D70" s="8"/>
      <c r="E70" s="8"/>
    </row>
    <row r="71" spans="3:5" ht="12.75">
      <c r="C71" s="113"/>
      <c r="D71" s="8"/>
      <c r="E71" s="8"/>
    </row>
    <row r="72" spans="3:5" ht="12.75">
      <c r="C72" s="113"/>
      <c r="D72" s="8"/>
      <c r="E72" s="8"/>
    </row>
    <row r="73" spans="3:5" ht="12.75">
      <c r="C73" s="113"/>
      <c r="D73" s="8"/>
      <c r="E73" s="8"/>
    </row>
  </sheetData>
  <mergeCells count="7">
    <mergeCell ref="F1:I1"/>
    <mergeCell ref="A7:A8"/>
    <mergeCell ref="B5:I5"/>
    <mergeCell ref="B2:I2"/>
    <mergeCell ref="B3:I3"/>
    <mergeCell ref="B4:I4"/>
    <mergeCell ref="B6: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workbookViewId="0" topLeftCell="A13">
      <selection activeCell="A6" sqref="A6:A8"/>
    </sheetView>
  </sheetViews>
  <sheetFormatPr defaultColWidth="9.140625" defaultRowHeight="12.75"/>
  <cols>
    <col min="1" max="1" width="4.140625" style="87" customWidth="1"/>
    <col min="2" max="2" width="43.57421875" style="87" customWidth="1"/>
    <col min="3" max="3" width="10.28125" style="87" customWidth="1"/>
    <col min="4" max="4" width="10.421875" style="16" customWidth="1"/>
    <col min="5" max="5" width="11.140625" style="16" customWidth="1"/>
    <col min="6" max="6" width="43.28125" style="87" customWidth="1"/>
    <col min="7" max="7" width="10.7109375" style="87" customWidth="1"/>
    <col min="8" max="8" width="10.7109375" style="16" customWidth="1"/>
    <col min="9" max="9" width="10.8515625" style="16" customWidth="1"/>
    <col min="10" max="16384" width="9.140625" style="16" customWidth="1"/>
  </cols>
  <sheetData>
    <row r="1" spans="4:9" ht="12.75">
      <c r="D1" s="87"/>
      <c r="E1" s="87"/>
      <c r="F1" s="469" t="s">
        <v>1268</v>
      </c>
      <c r="G1" s="469"/>
      <c r="H1" s="469"/>
      <c r="I1" s="469"/>
    </row>
    <row r="2" spans="1:11" s="75" customFormat="1" ht="12.75">
      <c r="A2" s="89"/>
      <c r="B2" s="485" t="s">
        <v>537</v>
      </c>
      <c r="C2" s="485"/>
      <c r="D2" s="485"/>
      <c r="E2" s="485"/>
      <c r="F2" s="485"/>
      <c r="G2" s="485"/>
      <c r="H2" s="485"/>
      <c r="I2" s="485"/>
      <c r="J2" s="50"/>
      <c r="K2" s="50"/>
    </row>
    <row r="3" spans="1:11" s="75" customFormat="1" ht="12.75">
      <c r="A3" s="89"/>
      <c r="B3" s="462" t="s">
        <v>282</v>
      </c>
      <c r="C3" s="462"/>
      <c r="D3" s="462"/>
      <c r="E3" s="462"/>
      <c r="F3" s="462"/>
      <c r="G3" s="462"/>
      <c r="H3" s="462"/>
      <c r="I3" s="462"/>
      <c r="J3" s="50"/>
      <c r="K3" s="50"/>
    </row>
    <row r="4" spans="1:11" s="75" customFormat="1" ht="12.75">
      <c r="A4" s="89"/>
      <c r="B4" s="485" t="s">
        <v>1087</v>
      </c>
      <c r="C4" s="485"/>
      <c r="D4" s="485"/>
      <c r="E4" s="485"/>
      <c r="F4" s="485"/>
      <c r="G4" s="485"/>
      <c r="H4" s="485"/>
      <c r="I4" s="485"/>
      <c r="J4" s="50"/>
      <c r="K4" s="50"/>
    </row>
    <row r="5" spans="1:11" s="75" customFormat="1" ht="12.75">
      <c r="A5" s="89"/>
      <c r="B5" s="485" t="s">
        <v>1487</v>
      </c>
      <c r="C5" s="485"/>
      <c r="D5" s="485"/>
      <c r="E5" s="485"/>
      <c r="F5" s="485"/>
      <c r="G5" s="485"/>
      <c r="H5" s="485"/>
      <c r="I5" s="485"/>
      <c r="J5" s="50"/>
      <c r="K5" s="50"/>
    </row>
    <row r="6" spans="1:11" s="75" customFormat="1" ht="12.75">
      <c r="A6" s="89"/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25" t="s">
        <v>826</v>
      </c>
      <c r="D7" s="225" t="s">
        <v>827</v>
      </c>
      <c r="E7" s="225" t="s">
        <v>828</v>
      </c>
      <c r="F7" s="225" t="s">
        <v>829</v>
      </c>
      <c r="G7" s="225" t="s">
        <v>830</v>
      </c>
      <c r="H7" s="225" t="s">
        <v>831</v>
      </c>
      <c r="I7" s="225" t="s">
        <v>832</v>
      </c>
      <c r="J7" s="50"/>
      <c r="K7" s="50"/>
    </row>
    <row r="8" spans="1:9" s="76" customFormat="1" ht="24" customHeight="1">
      <c r="A8" s="470"/>
      <c r="B8" s="90" t="s">
        <v>145</v>
      </c>
      <c r="C8" s="233" t="s">
        <v>1243</v>
      </c>
      <c r="D8" s="233" t="s">
        <v>1244</v>
      </c>
      <c r="E8" s="234" t="s">
        <v>1687</v>
      </c>
      <c r="F8" s="90" t="s">
        <v>146</v>
      </c>
      <c r="G8" s="233" t="s">
        <v>1243</v>
      </c>
      <c r="H8" s="233" t="s">
        <v>1244</v>
      </c>
      <c r="I8" s="234" t="s">
        <v>1687</v>
      </c>
    </row>
    <row r="9" spans="1:9" ht="12.75">
      <c r="A9" s="153" t="s">
        <v>1071</v>
      </c>
      <c r="B9" s="93" t="s">
        <v>1488</v>
      </c>
      <c r="C9" s="186"/>
      <c r="D9" s="286"/>
      <c r="E9" s="285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1222</v>
      </c>
      <c r="C10" s="187">
        <v>1204</v>
      </c>
      <c r="D10" s="190"/>
      <c r="E10" s="187">
        <f>SUM(C10:D10)</f>
        <v>1204</v>
      </c>
      <c r="F10" s="97" t="s">
        <v>290</v>
      </c>
      <c r="G10" s="187">
        <v>152441</v>
      </c>
      <c r="H10" s="187">
        <v>741</v>
      </c>
      <c r="I10" s="187">
        <f>SUM(G10:H10)</f>
        <v>153182</v>
      </c>
    </row>
    <row r="11" spans="1:9" ht="12.75">
      <c r="A11" s="153" t="s">
        <v>914</v>
      </c>
      <c r="B11" s="95" t="s">
        <v>1223</v>
      </c>
      <c r="C11" s="96"/>
      <c r="D11" s="96"/>
      <c r="E11" s="187"/>
      <c r="F11" s="97" t="s">
        <v>291</v>
      </c>
      <c r="G11" s="187">
        <v>37692</v>
      </c>
      <c r="H11" s="187">
        <v>100</v>
      </c>
      <c r="I11" s="187">
        <f>SUM(G11:H11)</f>
        <v>37792</v>
      </c>
    </row>
    <row r="12" spans="1:9" ht="12.75">
      <c r="A12" s="153" t="s">
        <v>0</v>
      </c>
      <c r="B12" s="95" t="s">
        <v>1224</v>
      </c>
      <c r="C12" s="96"/>
      <c r="D12" s="96"/>
      <c r="E12" s="187"/>
      <c r="F12" s="97" t="s">
        <v>864</v>
      </c>
      <c r="G12" s="187">
        <v>36742</v>
      </c>
      <c r="H12" s="187">
        <v>4</v>
      </c>
      <c r="I12" s="187">
        <f>SUM(G12:H12)</f>
        <v>36746</v>
      </c>
    </row>
    <row r="13" spans="1:9" ht="12.75">
      <c r="A13" s="153" t="s">
        <v>275</v>
      </c>
      <c r="B13" s="95" t="s">
        <v>400</v>
      </c>
      <c r="C13" s="96"/>
      <c r="D13" s="96"/>
      <c r="E13" s="440"/>
      <c r="F13" s="87" t="s">
        <v>1123</v>
      </c>
      <c r="H13" s="113"/>
      <c r="I13" s="187"/>
    </row>
    <row r="14" spans="1:9" ht="12.75">
      <c r="A14" s="153" t="s">
        <v>546</v>
      </c>
      <c r="B14" s="95" t="s">
        <v>401</v>
      </c>
      <c r="C14" s="96"/>
      <c r="D14" s="96">
        <v>799</v>
      </c>
      <c r="E14" s="187">
        <f>SUM(C14:D14)</f>
        <v>799</v>
      </c>
      <c r="F14" s="97" t="s">
        <v>865</v>
      </c>
      <c r="G14" s="96"/>
      <c r="H14" s="96"/>
      <c r="I14" s="187"/>
    </row>
    <row r="15" spans="1:9" ht="12.75">
      <c r="A15" s="153" t="s">
        <v>647</v>
      </c>
      <c r="B15" s="95" t="s">
        <v>402</v>
      </c>
      <c r="C15" s="96"/>
      <c r="D15" s="96"/>
      <c r="E15" s="187">
        <f>SUM(C15:D15)</f>
        <v>0</v>
      </c>
      <c r="F15" s="97" t="s">
        <v>866</v>
      </c>
      <c r="G15" s="96"/>
      <c r="H15" s="96"/>
      <c r="I15" s="187"/>
    </row>
    <row r="16" spans="1:9" ht="12.75">
      <c r="A16" s="153" t="s">
        <v>649</v>
      </c>
      <c r="B16" s="190" t="s">
        <v>1618</v>
      </c>
      <c r="C16" s="187">
        <f>SUM(C17:C19)</f>
        <v>225192</v>
      </c>
      <c r="D16" s="187">
        <f>SUM(D17:D19)</f>
        <v>46</v>
      </c>
      <c r="E16" s="187">
        <f>SUM(E17:E19)</f>
        <v>225238</v>
      </c>
      <c r="F16" s="97" t="s">
        <v>867</v>
      </c>
      <c r="G16" s="192">
        <v>1900</v>
      </c>
      <c r="H16" s="187"/>
      <c r="I16" s="187">
        <f>SUM(G16:H16)</f>
        <v>1900</v>
      </c>
    </row>
    <row r="17" spans="1:9" s="77" customFormat="1" ht="13.5">
      <c r="A17" s="153" t="s">
        <v>650</v>
      </c>
      <c r="B17" s="190" t="s">
        <v>834</v>
      </c>
      <c r="C17" s="187">
        <v>79281</v>
      </c>
      <c r="D17" s="190"/>
      <c r="E17" s="187">
        <v>79281</v>
      </c>
      <c r="F17" s="97" t="s">
        <v>868</v>
      </c>
      <c r="G17" s="96"/>
      <c r="H17" s="96"/>
      <c r="I17" s="187"/>
    </row>
    <row r="18" spans="1:9" ht="12.75">
      <c r="A18" s="153" t="s">
        <v>168</v>
      </c>
      <c r="B18" s="191" t="s">
        <v>229</v>
      </c>
      <c r="C18" s="187">
        <v>29049</v>
      </c>
      <c r="D18" s="190"/>
      <c r="E18" s="187">
        <v>29049</v>
      </c>
      <c r="F18" s="97"/>
      <c r="G18" s="96"/>
      <c r="H18" s="96"/>
      <c r="I18" s="187"/>
    </row>
    <row r="19" spans="1:9" ht="12.75">
      <c r="A19" s="153" t="s">
        <v>170</v>
      </c>
      <c r="B19" s="190" t="s">
        <v>230</v>
      </c>
      <c r="C19" s="187">
        <v>116862</v>
      </c>
      <c r="D19" s="190">
        <v>46</v>
      </c>
      <c r="E19" s="187">
        <f>SUM(C19:D19)</f>
        <v>116908</v>
      </c>
      <c r="F19" s="97"/>
      <c r="G19" s="96"/>
      <c r="H19" s="96"/>
      <c r="I19" s="187"/>
    </row>
    <row r="20" spans="1:9" ht="12.75">
      <c r="A20" s="153" t="s">
        <v>299</v>
      </c>
      <c r="B20" s="100" t="s">
        <v>403</v>
      </c>
      <c r="C20" s="101">
        <f>SUM(C13:C16)</f>
        <v>225192</v>
      </c>
      <c r="D20" s="101">
        <f>SUM(D13:D16)</f>
        <v>845</v>
      </c>
      <c r="E20" s="101">
        <f>SUM(E13:E16)</f>
        <v>226037</v>
      </c>
      <c r="F20" s="97"/>
      <c r="G20" s="96"/>
      <c r="H20" s="96"/>
      <c r="I20" s="187"/>
    </row>
    <row r="21" spans="1:9" ht="13.5">
      <c r="A21" s="153" t="s">
        <v>302</v>
      </c>
      <c r="B21" s="103" t="s">
        <v>404</v>
      </c>
      <c r="C21" s="104">
        <f>SUM(C10:C11,C20)</f>
        <v>226396</v>
      </c>
      <c r="D21" s="104">
        <f>SUM(D10:D11,D20)</f>
        <v>845</v>
      </c>
      <c r="E21" s="439">
        <f>SUM(E10:E11,E20)</f>
        <v>227241</v>
      </c>
      <c r="F21" s="105" t="s">
        <v>1531</v>
      </c>
      <c r="G21" s="104">
        <f>SUM(G10:G17)</f>
        <v>228775</v>
      </c>
      <c r="H21" s="104">
        <f>SUM(H10:H17)</f>
        <v>845</v>
      </c>
      <c r="I21" s="104">
        <f>I10+I11+I12+I14+I15+I16+I17</f>
        <v>229620</v>
      </c>
    </row>
    <row r="22" spans="1:9" ht="12.75">
      <c r="A22" s="153" t="s">
        <v>303</v>
      </c>
      <c r="B22" s="106" t="s">
        <v>405</v>
      </c>
      <c r="C22" s="96"/>
      <c r="D22" s="31"/>
      <c r="E22" s="284"/>
      <c r="F22" s="107" t="s">
        <v>870</v>
      </c>
      <c r="G22" s="96"/>
      <c r="H22" s="31"/>
      <c r="I22" s="31"/>
    </row>
    <row r="23" spans="1:9" ht="12.75">
      <c r="A23" s="153" t="s">
        <v>304</v>
      </c>
      <c r="B23" s="95" t="s">
        <v>406</v>
      </c>
      <c r="C23" s="96"/>
      <c r="D23" s="31"/>
      <c r="E23" s="284"/>
      <c r="F23" s="97" t="s">
        <v>871</v>
      </c>
      <c r="G23" s="96"/>
      <c r="H23" s="31"/>
      <c r="I23" s="31"/>
    </row>
    <row r="24" spans="1:9" ht="12.75">
      <c r="A24" s="153" t="s">
        <v>306</v>
      </c>
      <c r="B24" s="95" t="s">
        <v>283</v>
      </c>
      <c r="C24" s="96"/>
      <c r="D24" s="31"/>
      <c r="E24" s="284"/>
      <c r="F24" s="97" t="s">
        <v>872</v>
      </c>
      <c r="G24" s="187">
        <v>0</v>
      </c>
      <c r="H24" s="187">
        <v>1000</v>
      </c>
      <c r="I24" s="96">
        <f>SUM(G24:H24)</f>
        <v>1000</v>
      </c>
    </row>
    <row r="25" spans="1:9" ht="12.75">
      <c r="A25" s="153" t="s">
        <v>307</v>
      </c>
      <c r="B25" s="95" t="s">
        <v>284</v>
      </c>
      <c r="C25" s="96"/>
      <c r="D25" s="31"/>
      <c r="E25" s="284"/>
      <c r="F25" s="97" t="s">
        <v>873</v>
      </c>
      <c r="G25" s="96"/>
      <c r="H25" s="96"/>
      <c r="I25" s="96"/>
    </row>
    <row r="26" spans="1:9" s="77" customFormat="1" ht="13.5">
      <c r="A26" s="153" t="s">
        <v>308</v>
      </c>
      <c r="B26" s="95" t="s">
        <v>285</v>
      </c>
      <c r="C26" s="96"/>
      <c r="D26" s="31"/>
      <c r="E26" s="284"/>
      <c r="F26" s="97" t="s">
        <v>874</v>
      </c>
      <c r="G26" s="96"/>
      <c r="H26" s="96"/>
      <c r="I26" s="96"/>
    </row>
    <row r="27" spans="1:9" ht="12.75">
      <c r="A27" s="153" t="s">
        <v>758</v>
      </c>
      <c r="B27" s="95" t="s">
        <v>286</v>
      </c>
      <c r="C27" s="96"/>
      <c r="D27" s="31"/>
      <c r="E27" s="284"/>
      <c r="F27" s="97" t="s">
        <v>875</v>
      </c>
      <c r="G27" s="96"/>
      <c r="H27" s="96"/>
      <c r="I27" s="96"/>
    </row>
    <row r="28" spans="1:9" s="15" customFormat="1" ht="12.75">
      <c r="A28" s="153" t="s">
        <v>759</v>
      </c>
      <c r="B28" s="95" t="s">
        <v>1619</v>
      </c>
      <c r="C28" s="187">
        <v>0</v>
      </c>
      <c r="D28" s="187">
        <v>1000</v>
      </c>
      <c r="E28" s="204">
        <f>SUM(C28:D28)</f>
        <v>1000</v>
      </c>
      <c r="F28" s="87" t="s">
        <v>1524</v>
      </c>
      <c r="G28" s="96"/>
      <c r="H28" s="96"/>
      <c r="I28" s="96"/>
    </row>
    <row r="29" spans="1:9" ht="13.5">
      <c r="A29" s="153" t="s">
        <v>760</v>
      </c>
      <c r="B29" s="103" t="s">
        <v>242</v>
      </c>
      <c r="C29" s="104">
        <f>SUM(C23:C28)</f>
        <v>0</v>
      </c>
      <c r="D29" s="104">
        <f>SUM(D23:D28)</f>
        <v>1000</v>
      </c>
      <c r="E29" s="439">
        <f>SUM(E23:E28)</f>
        <v>1000</v>
      </c>
      <c r="F29" s="105" t="s">
        <v>957</v>
      </c>
      <c r="G29" s="104">
        <f>SUM(G23:G27)</f>
        <v>0</v>
      </c>
      <c r="H29" s="104">
        <f>SUM(H23:H27)</f>
        <v>1000</v>
      </c>
      <c r="I29" s="104">
        <f>SUM(I23:I27)</f>
        <v>1000</v>
      </c>
    </row>
    <row r="30" spans="1:9" ht="12.75">
      <c r="A30" s="153" t="s">
        <v>761</v>
      </c>
      <c r="B30" s="106" t="s">
        <v>869</v>
      </c>
      <c r="C30" s="108">
        <f>SUM(C21,C29)</f>
        <v>226396</v>
      </c>
      <c r="D30" s="108">
        <f>SUM(D21,D29)</f>
        <v>1845</v>
      </c>
      <c r="E30" s="209">
        <f>SUM(E21,E29)</f>
        <v>228241</v>
      </c>
      <c r="F30" s="107" t="s">
        <v>876</v>
      </c>
      <c r="G30" s="108">
        <f>SUM(G21,G29)</f>
        <v>228775</v>
      </c>
      <c r="H30" s="108">
        <f>SUM(H21,H29)</f>
        <v>1845</v>
      </c>
      <c r="I30" s="108">
        <f>SUM(I21,I29)</f>
        <v>230620</v>
      </c>
    </row>
    <row r="31" spans="1:9" ht="12.75">
      <c r="A31" s="153" t="s">
        <v>762</v>
      </c>
      <c r="B31" s="106" t="s">
        <v>1136</v>
      </c>
      <c r="C31" s="108">
        <f>C30-G30</f>
        <v>-2379</v>
      </c>
      <c r="D31" s="108"/>
      <c r="E31" s="209">
        <f>E30-I30</f>
        <v>-2379</v>
      </c>
      <c r="F31" s="107"/>
      <c r="G31" s="108"/>
      <c r="H31" s="108"/>
      <c r="I31" s="108"/>
    </row>
    <row r="32" spans="1:9" ht="12.75">
      <c r="A32" s="153" t="s">
        <v>763</v>
      </c>
      <c r="B32" s="87" t="s">
        <v>1648</v>
      </c>
      <c r="C32" s="113">
        <f>C30-G30</f>
        <v>-2379</v>
      </c>
      <c r="D32" s="113">
        <f>D30-H30</f>
        <v>0</v>
      </c>
      <c r="E32" s="113">
        <f>E30-I30</f>
        <v>-2379</v>
      </c>
      <c r="F32" s="97"/>
      <c r="H32" s="87"/>
      <c r="I32" s="87"/>
    </row>
    <row r="33" spans="1:9" ht="12.75">
      <c r="A33" s="153" t="s">
        <v>764</v>
      </c>
      <c r="B33" s="87" t="s">
        <v>235</v>
      </c>
      <c r="D33" s="87"/>
      <c r="E33" s="87"/>
      <c r="F33" s="97"/>
      <c r="H33" s="87"/>
      <c r="I33" s="87"/>
    </row>
    <row r="34" spans="1:9" ht="12.75">
      <c r="A34" s="153" t="s">
        <v>1349</v>
      </c>
      <c r="B34" s="106" t="s">
        <v>342</v>
      </c>
      <c r="C34" s="96"/>
      <c r="D34" s="96"/>
      <c r="E34" s="204"/>
      <c r="F34" s="107" t="s">
        <v>227</v>
      </c>
      <c r="G34" s="108"/>
      <c r="H34" s="108"/>
      <c r="I34" s="108"/>
    </row>
    <row r="35" spans="1:9" ht="12.75">
      <c r="A35" s="153" t="s">
        <v>1350</v>
      </c>
      <c r="B35" s="95" t="s">
        <v>109</v>
      </c>
      <c r="C35" s="187">
        <v>2379</v>
      </c>
      <c r="D35" s="190"/>
      <c r="E35" s="187">
        <f>SUM(C35:D35)</f>
        <v>2379</v>
      </c>
      <c r="F35" s="97" t="s">
        <v>22</v>
      </c>
      <c r="G35" s="96"/>
      <c r="H35" s="96"/>
      <c r="I35" s="96"/>
    </row>
    <row r="36" spans="1:9" ht="12.75">
      <c r="A36" s="153" t="s">
        <v>1351</v>
      </c>
      <c r="B36" s="95" t="s">
        <v>110</v>
      </c>
      <c r="C36" s="96"/>
      <c r="D36" s="96"/>
      <c r="E36" s="204"/>
      <c r="F36" s="97" t="s">
        <v>55</v>
      </c>
      <c r="G36" s="96"/>
      <c r="H36" s="96"/>
      <c r="I36" s="96"/>
    </row>
    <row r="37" spans="1:9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96"/>
      <c r="I37" s="96"/>
    </row>
    <row r="38" spans="1:9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</row>
    <row r="39" spans="1:9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</row>
    <row r="40" spans="1:9" s="15" customFormat="1" ht="12.75">
      <c r="A40" s="153" t="s">
        <v>618</v>
      </c>
      <c r="B40" s="106" t="s">
        <v>1737</v>
      </c>
      <c r="C40" s="108">
        <f>SUM(C35:C36)</f>
        <v>2379</v>
      </c>
      <c r="D40" s="108">
        <f>SUM(D35:D36)</f>
        <v>0</v>
      </c>
      <c r="E40" s="209">
        <f>SUM(E35:E36)</f>
        <v>2379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</row>
    <row r="41" spans="1:9" s="15" customFormat="1" ht="21.75">
      <c r="A41" s="266" t="s">
        <v>619</v>
      </c>
      <c r="B41" s="232" t="s">
        <v>483</v>
      </c>
      <c r="C41" s="108"/>
      <c r="D41" s="108"/>
      <c r="E41" s="209">
        <f>E40+E31</f>
        <v>0</v>
      </c>
      <c r="F41" s="107"/>
      <c r="G41" s="108"/>
      <c r="H41" s="108"/>
      <c r="I41" s="108"/>
    </row>
    <row r="42" spans="1:9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09"/>
      <c r="I42" s="109"/>
    </row>
    <row r="43" spans="1:9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09"/>
      <c r="I43" s="109"/>
    </row>
    <row r="44" spans="1:9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</row>
    <row r="45" spans="1:9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</row>
    <row r="46" spans="1:9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</row>
    <row r="47" spans="1:9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</row>
    <row r="48" spans="1:9" ht="12.75">
      <c r="A48" s="153" t="s">
        <v>6</v>
      </c>
      <c r="B48" s="106" t="s">
        <v>1736</v>
      </c>
      <c r="C48" s="108">
        <f>C30+C40+C47</f>
        <v>228775</v>
      </c>
      <c r="D48" s="108">
        <f>D30+D40+D47</f>
        <v>1845</v>
      </c>
      <c r="E48" s="209">
        <f>E30+E40+E47</f>
        <v>230620</v>
      </c>
      <c r="F48" s="107" t="s">
        <v>1616</v>
      </c>
      <c r="G48" s="108">
        <f>G30+G47+G40</f>
        <v>228775</v>
      </c>
      <c r="H48" s="108">
        <f>H30+H47+H40</f>
        <v>1845</v>
      </c>
      <c r="I48" s="108">
        <f>I30+I47+I40</f>
        <v>230620</v>
      </c>
    </row>
    <row r="49" spans="2:9" ht="12.75">
      <c r="B49" s="109"/>
      <c r="C49" s="112"/>
      <c r="D49" s="112"/>
      <c r="E49" s="112"/>
      <c r="F49" s="109"/>
      <c r="G49" s="112"/>
      <c r="H49" s="14"/>
      <c r="I49" s="14"/>
    </row>
    <row r="50" spans="3:5" ht="12.75">
      <c r="C50" s="113"/>
      <c r="D50" s="8"/>
      <c r="E50" s="8"/>
    </row>
    <row r="51" spans="3:5" ht="12.75">
      <c r="C51" s="113"/>
      <c r="D51" s="8"/>
      <c r="E51" s="8"/>
    </row>
    <row r="52" spans="3:5" ht="12.75">
      <c r="C52" s="113"/>
      <c r="D52" s="8"/>
      <c r="E52" s="8"/>
    </row>
    <row r="53" spans="3:5" ht="12.75">
      <c r="C53" s="113"/>
      <c r="D53" s="8"/>
      <c r="E53" s="8"/>
    </row>
    <row r="54" spans="3:5" ht="12.75">
      <c r="C54" s="113"/>
      <c r="D54" s="8"/>
      <c r="E54" s="8"/>
    </row>
    <row r="55" spans="3:5" ht="12.75">
      <c r="C55" s="113"/>
      <c r="D55" s="8"/>
      <c r="E55" s="8"/>
    </row>
    <row r="56" spans="3:5" ht="12.75">
      <c r="C56" s="113"/>
      <c r="D56" s="8"/>
      <c r="E56" s="8"/>
    </row>
    <row r="57" spans="3:5" ht="12.75">
      <c r="C57" s="113"/>
      <c r="D57" s="8"/>
      <c r="E57" s="8"/>
    </row>
    <row r="58" spans="3:5" ht="12.75">
      <c r="C58" s="113"/>
      <c r="D58" s="8"/>
      <c r="E58" s="8"/>
    </row>
    <row r="59" spans="3:5" ht="12.75">
      <c r="C59" s="113"/>
      <c r="D59" s="8"/>
      <c r="E59" s="8"/>
    </row>
    <row r="60" spans="3:5" ht="12.75">
      <c r="C60" s="113"/>
      <c r="D60" s="8"/>
      <c r="E60" s="8"/>
    </row>
    <row r="61" spans="3:5" ht="12.75">
      <c r="C61" s="113"/>
      <c r="D61" s="8"/>
      <c r="E61" s="8"/>
    </row>
    <row r="62" spans="3:5" ht="12.75">
      <c r="C62" s="113"/>
      <c r="D62" s="8"/>
      <c r="E62" s="8"/>
    </row>
    <row r="63" spans="3:5" ht="12.75">
      <c r="C63" s="113"/>
      <c r="D63" s="8"/>
      <c r="E63" s="8"/>
    </row>
    <row r="64" spans="3:5" ht="12.75">
      <c r="C64" s="113"/>
      <c r="D64" s="8"/>
      <c r="E64" s="8"/>
    </row>
    <row r="65" spans="3:5" ht="12.75">
      <c r="C65" s="113"/>
      <c r="D65" s="8"/>
      <c r="E65" s="8"/>
    </row>
    <row r="66" spans="3:5" ht="12.75">
      <c r="C66" s="113"/>
      <c r="D66" s="8"/>
      <c r="E66" s="8"/>
    </row>
    <row r="67" spans="3:5" ht="12.75">
      <c r="C67" s="113"/>
      <c r="D67" s="8"/>
      <c r="E67" s="8"/>
    </row>
    <row r="68" spans="3:5" ht="12.75">
      <c r="C68" s="113"/>
      <c r="D68" s="8"/>
      <c r="E68" s="8"/>
    </row>
    <row r="69" spans="3:5" ht="12.75">
      <c r="C69" s="113"/>
      <c r="D69" s="8"/>
      <c r="E69" s="8"/>
    </row>
    <row r="70" spans="3:5" ht="12.75">
      <c r="C70" s="113"/>
      <c r="D70" s="8"/>
      <c r="E70" s="8"/>
    </row>
    <row r="71" spans="3:5" ht="12.75">
      <c r="C71" s="113"/>
      <c r="D71" s="8"/>
      <c r="E71" s="8"/>
    </row>
    <row r="72" spans="3:5" ht="12.75">
      <c r="C72" s="113"/>
      <c r="D72" s="8"/>
      <c r="E72" s="8"/>
    </row>
    <row r="73" spans="3:5" ht="12.75">
      <c r="C73" s="113"/>
      <c r="D73" s="8"/>
      <c r="E73" s="8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workbookViewId="0" topLeftCell="A1">
      <selection activeCell="A6" sqref="A6:A8"/>
    </sheetView>
  </sheetViews>
  <sheetFormatPr defaultColWidth="9.140625" defaultRowHeight="12.75"/>
  <cols>
    <col min="1" max="1" width="4.28125" style="87" customWidth="1"/>
    <col min="2" max="2" width="43.7109375" style="87" customWidth="1"/>
    <col min="3" max="3" width="10.57421875" style="87" customWidth="1"/>
    <col min="4" max="5" width="11.140625" style="16" customWidth="1"/>
    <col min="6" max="6" width="42.57421875" style="87" customWidth="1"/>
    <col min="7" max="7" width="10.8515625" style="87" customWidth="1"/>
    <col min="8" max="8" width="11.57421875" style="16" customWidth="1"/>
    <col min="9" max="9" width="11.140625" style="16" customWidth="1"/>
    <col min="10" max="16384" width="9.140625" style="16" customWidth="1"/>
  </cols>
  <sheetData>
    <row r="1" spans="4:9" ht="12.75">
      <c r="D1" s="87"/>
      <c r="E1" s="87"/>
      <c r="F1" s="469" t="s">
        <v>1269</v>
      </c>
      <c r="G1" s="469"/>
      <c r="H1" s="469"/>
      <c r="I1" s="469"/>
    </row>
    <row r="2" spans="1:11" s="75" customFormat="1" ht="12.75">
      <c r="A2" s="89"/>
      <c r="B2" s="485" t="s">
        <v>537</v>
      </c>
      <c r="C2" s="486"/>
      <c r="D2" s="486"/>
      <c r="E2" s="486"/>
      <c r="F2" s="486"/>
      <c r="G2" s="486"/>
      <c r="H2" s="486"/>
      <c r="I2" s="486"/>
      <c r="J2" s="50"/>
      <c r="K2" s="50"/>
    </row>
    <row r="3" spans="1:11" s="75" customFormat="1" ht="12.75">
      <c r="A3" s="89"/>
      <c r="B3" s="462" t="s">
        <v>932</v>
      </c>
      <c r="C3" s="462"/>
      <c r="D3" s="462"/>
      <c r="E3" s="462"/>
      <c r="F3" s="486"/>
      <c r="G3" s="486"/>
      <c r="H3" s="486"/>
      <c r="I3" s="486"/>
      <c r="J3" s="50"/>
      <c r="K3" s="50"/>
    </row>
    <row r="4" spans="1:11" s="75" customFormat="1" ht="12.75">
      <c r="A4" s="89"/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1:11" s="75" customFormat="1" ht="12.75">
      <c r="A5" s="89"/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1:11" s="75" customFormat="1" ht="12.75">
      <c r="A6" s="89"/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31" t="s">
        <v>826</v>
      </c>
      <c r="D7" s="231" t="s">
        <v>827</v>
      </c>
      <c r="E7" s="231" t="s">
        <v>828</v>
      </c>
      <c r="F7" s="231" t="s">
        <v>829</v>
      </c>
      <c r="G7" s="231" t="s">
        <v>830</v>
      </c>
      <c r="H7" s="231" t="s">
        <v>831</v>
      </c>
      <c r="I7" s="231" t="s">
        <v>832</v>
      </c>
      <c r="J7" s="50"/>
      <c r="K7" s="50"/>
    </row>
    <row r="8" spans="1:9" s="76" customFormat="1" ht="24" customHeight="1">
      <c r="A8" s="470"/>
      <c r="B8" s="90" t="s">
        <v>145</v>
      </c>
      <c r="C8" s="233" t="s">
        <v>1243</v>
      </c>
      <c r="D8" s="233" t="s">
        <v>1244</v>
      </c>
      <c r="E8" s="234" t="s">
        <v>1687</v>
      </c>
      <c r="F8" s="90" t="s">
        <v>146</v>
      </c>
      <c r="G8" s="233" t="s">
        <v>1243</v>
      </c>
      <c r="H8" s="233" t="s">
        <v>1244</v>
      </c>
      <c r="I8" s="234" t="s">
        <v>1687</v>
      </c>
    </row>
    <row r="9" spans="1:9" ht="12.75">
      <c r="A9" s="153" t="s">
        <v>1071</v>
      </c>
      <c r="B9" s="93" t="s">
        <v>1488</v>
      </c>
      <c r="C9" s="186"/>
      <c r="D9" s="286"/>
      <c r="E9" s="285"/>
      <c r="F9" s="94" t="s">
        <v>289</v>
      </c>
      <c r="G9" s="186"/>
      <c r="H9" s="282"/>
      <c r="I9" s="286"/>
    </row>
    <row r="10" spans="1:10" ht="12.75">
      <c r="A10" s="153" t="s">
        <v>1077</v>
      </c>
      <c r="B10" s="95" t="s">
        <v>1222</v>
      </c>
      <c r="C10" s="96"/>
      <c r="D10" s="96"/>
      <c r="E10" s="204"/>
      <c r="F10" s="97" t="s">
        <v>290</v>
      </c>
      <c r="G10" s="187">
        <v>64981</v>
      </c>
      <c r="H10" s="187">
        <v>672</v>
      </c>
      <c r="I10" s="187">
        <f>SUM(G10:H10)</f>
        <v>65653</v>
      </c>
      <c r="J10" s="87"/>
    </row>
    <row r="11" spans="1:10" ht="12.75">
      <c r="A11" s="153" t="s">
        <v>914</v>
      </c>
      <c r="B11" s="95" t="s">
        <v>1223</v>
      </c>
      <c r="C11" s="96"/>
      <c r="D11" s="96"/>
      <c r="E11" s="204"/>
      <c r="F11" s="97" t="s">
        <v>291</v>
      </c>
      <c r="G11" s="187">
        <v>15799</v>
      </c>
      <c r="H11" s="187">
        <v>139</v>
      </c>
      <c r="I11" s="187">
        <f>SUM(G11:H11)</f>
        <v>15938</v>
      </c>
      <c r="J11" s="87"/>
    </row>
    <row r="12" spans="1:10" ht="12.75">
      <c r="A12" s="153" t="s">
        <v>0</v>
      </c>
      <c r="B12" s="95" t="s">
        <v>1224</v>
      </c>
      <c r="C12" s="96"/>
      <c r="D12" s="96"/>
      <c r="E12" s="204"/>
      <c r="F12" s="97" t="s">
        <v>864</v>
      </c>
      <c r="G12" s="187">
        <v>16505</v>
      </c>
      <c r="H12" s="187">
        <v>439</v>
      </c>
      <c r="I12" s="187">
        <f>SUM(G12:H12)</f>
        <v>16944</v>
      </c>
      <c r="J12" s="87"/>
    </row>
    <row r="13" spans="1:10" ht="12.75">
      <c r="A13" s="153" t="s">
        <v>275</v>
      </c>
      <c r="B13" s="95" t="s">
        <v>400</v>
      </c>
      <c r="C13" s="96"/>
      <c r="D13" s="96"/>
      <c r="E13" s="204"/>
      <c r="F13" s="87" t="s">
        <v>1123</v>
      </c>
      <c r="H13" s="113"/>
      <c r="I13" s="187">
        <f>SUM(G13:H13)</f>
        <v>0</v>
      </c>
      <c r="J13" s="87"/>
    </row>
    <row r="14" spans="1:10" ht="12.75">
      <c r="A14" s="153" t="s">
        <v>546</v>
      </c>
      <c r="B14" s="95" t="s">
        <v>401</v>
      </c>
      <c r="C14" s="96"/>
      <c r="D14" s="96">
        <v>336</v>
      </c>
      <c r="E14" s="204">
        <f>SUM(C14:D14)</f>
        <v>336</v>
      </c>
      <c r="F14" s="97" t="s">
        <v>865</v>
      </c>
      <c r="G14" s="96"/>
      <c r="H14" s="96"/>
      <c r="I14" s="96"/>
      <c r="J14" s="87"/>
    </row>
    <row r="15" spans="1:10" ht="12.75">
      <c r="A15" s="153" t="s">
        <v>647</v>
      </c>
      <c r="B15" s="95" t="s">
        <v>402</v>
      </c>
      <c r="C15" s="96"/>
      <c r="D15" s="96"/>
      <c r="E15" s="204"/>
      <c r="F15" s="97" t="s">
        <v>866</v>
      </c>
      <c r="G15" s="96"/>
      <c r="H15" s="96"/>
      <c r="I15" s="96"/>
      <c r="J15" s="87"/>
    </row>
    <row r="16" spans="1:10" ht="12.75">
      <c r="A16" s="153" t="s">
        <v>649</v>
      </c>
      <c r="B16" s="190" t="s">
        <v>1620</v>
      </c>
      <c r="C16" s="187">
        <f>SUM(C17:C19)</f>
        <v>96793</v>
      </c>
      <c r="D16" s="187">
        <f>SUM(D17:D19)</f>
        <v>914</v>
      </c>
      <c r="E16" s="187">
        <f>SUM(E17:E19)</f>
        <v>97707</v>
      </c>
      <c r="F16" s="97" t="s">
        <v>867</v>
      </c>
      <c r="G16" s="96"/>
      <c r="H16" s="96"/>
      <c r="I16" s="96"/>
      <c r="J16" s="87"/>
    </row>
    <row r="17" spans="1:10" s="77" customFormat="1" ht="13.5">
      <c r="A17" s="153" t="s">
        <v>650</v>
      </c>
      <c r="B17" s="190" t="s">
        <v>834</v>
      </c>
      <c r="C17" s="187">
        <v>33823</v>
      </c>
      <c r="D17" s="190"/>
      <c r="E17" s="187">
        <f>SUM(C17:D17)</f>
        <v>33823</v>
      </c>
      <c r="F17" s="97" t="s">
        <v>868</v>
      </c>
      <c r="G17" s="96"/>
      <c r="H17" s="96"/>
      <c r="I17" s="96"/>
      <c r="J17" s="102"/>
    </row>
    <row r="18" spans="1:10" ht="12.75">
      <c r="A18" s="153" t="s">
        <v>168</v>
      </c>
      <c r="B18" s="191" t="s">
        <v>229</v>
      </c>
      <c r="C18" s="187">
        <v>7731</v>
      </c>
      <c r="D18" s="190"/>
      <c r="E18" s="187">
        <f>SUM(C18:D18)</f>
        <v>7731</v>
      </c>
      <c r="F18" s="97"/>
      <c r="G18" s="96"/>
      <c r="H18" s="96"/>
      <c r="I18" s="96"/>
      <c r="J18" s="87"/>
    </row>
    <row r="19" spans="1:10" ht="12.75">
      <c r="A19" s="153" t="s">
        <v>170</v>
      </c>
      <c r="B19" s="190" t="s">
        <v>230</v>
      </c>
      <c r="C19" s="187">
        <v>55239</v>
      </c>
      <c r="D19" s="190">
        <v>914</v>
      </c>
      <c r="E19" s="187">
        <f>SUM(C19:D19)</f>
        <v>56153</v>
      </c>
      <c r="F19" s="97"/>
      <c r="G19" s="96"/>
      <c r="H19" s="96"/>
      <c r="I19" s="96"/>
      <c r="J19" s="87"/>
    </row>
    <row r="20" spans="1:10" ht="12.75">
      <c r="A20" s="153" t="s">
        <v>299</v>
      </c>
      <c r="B20" s="100" t="s">
        <v>403</v>
      </c>
      <c r="C20" s="101">
        <f>SUM(C13:C16)</f>
        <v>96793</v>
      </c>
      <c r="D20" s="101">
        <f>SUM(D13:D16)</f>
        <v>1250</v>
      </c>
      <c r="E20" s="101">
        <f>SUM(E13:E16)</f>
        <v>98043</v>
      </c>
      <c r="F20" s="97"/>
      <c r="G20" s="96"/>
      <c r="H20" s="96"/>
      <c r="I20" s="96"/>
      <c r="J20" s="87"/>
    </row>
    <row r="21" spans="1:10" ht="13.5">
      <c r="A21" s="153" t="s">
        <v>302</v>
      </c>
      <c r="B21" s="103" t="s">
        <v>404</v>
      </c>
      <c r="C21" s="104">
        <f>SUM(C10:C11,C20)</f>
        <v>96793</v>
      </c>
      <c r="D21" s="104">
        <f>SUM(D10:D11,D20)</f>
        <v>1250</v>
      </c>
      <c r="E21" s="439">
        <f>SUM(E10:E11,E20)</f>
        <v>98043</v>
      </c>
      <c r="F21" s="105" t="s">
        <v>1531</v>
      </c>
      <c r="G21" s="104">
        <f>SUM(G10:G17)</f>
        <v>97285</v>
      </c>
      <c r="H21" s="104">
        <f>SUM(H10:H17)</f>
        <v>1250</v>
      </c>
      <c r="I21" s="104">
        <f>I10+I11+I12+I14+I15+I16+I17</f>
        <v>98535</v>
      </c>
      <c r="J21" s="87"/>
    </row>
    <row r="22" spans="1:10" ht="12.75">
      <c r="A22" s="153" t="s">
        <v>303</v>
      </c>
      <c r="B22" s="106" t="s">
        <v>405</v>
      </c>
      <c r="C22" s="96"/>
      <c r="D22" s="96"/>
      <c r="E22" s="204"/>
      <c r="F22" s="107" t="s">
        <v>870</v>
      </c>
      <c r="G22" s="96"/>
      <c r="H22" s="96"/>
      <c r="I22" s="96"/>
      <c r="J22" s="87"/>
    </row>
    <row r="23" spans="1:10" ht="12.75">
      <c r="A23" s="153" t="s">
        <v>304</v>
      </c>
      <c r="B23" s="95" t="s">
        <v>406</v>
      </c>
      <c r="C23" s="96"/>
      <c r="D23" s="96"/>
      <c r="E23" s="204"/>
      <c r="F23" s="97" t="s">
        <v>871</v>
      </c>
      <c r="G23" s="96"/>
      <c r="H23" s="96"/>
      <c r="I23" s="96"/>
      <c r="J23" s="87"/>
    </row>
    <row r="24" spans="1:10" ht="12.75">
      <c r="A24" s="153" t="s">
        <v>306</v>
      </c>
      <c r="B24" s="95" t="s">
        <v>283</v>
      </c>
      <c r="C24" s="96"/>
      <c r="D24" s="96"/>
      <c r="E24" s="204"/>
      <c r="F24" s="97" t="s">
        <v>872</v>
      </c>
      <c r="G24" s="187"/>
      <c r="H24" s="190"/>
      <c r="I24" s="96"/>
      <c r="J24" s="87"/>
    </row>
    <row r="25" spans="1:10" ht="12.75">
      <c r="A25" s="153" t="s">
        <v>307</v>
      </c>
      <c r="B25" s="95" t="s">
        <v>284</v>
      </c>
      <c r="C25" s="96"/>
      <c r="D25" s="96"/>
      <c r="E25" s="204"/>
      <c r="F25" s="97" t="s">
        <v>873</v>
      </c>
      <c r="G25" s="96"/>
      <c r="H25" s="96"/>
      <c r="I25" s="96"/>
      <c r="J25" s="87"/>
    </row>
    <row r="26" spans="1:10" s="77" customFormat="1" ht="13.5">
      <c r="A26" s="153" t="s">
        <v>308</v>
      </c>
      <c r="B26" s="95" t="s">
        <v>285</v>
      </c>
      <c r="C26" s="96"/>
      <c r="D26" s="96"/>
      <c r="E26" s="204"/>
      <c r="F26" s="97" t="s">
        <v>874</v>
      </c>
      <c r="G26" s="96"/>
      <c r="H26" s="96"/>
      <c r="I26" s="96"/>
      <c r="J26" s="102"/>
    </row>
    <row r="27" spans="1:10" ht="12.75">
      <c r="A27" s="153" t="s">
        <v>758</v>
      </c>
      <c r="B27" s="95" t="s">
        <v>286</v>
      </c>
      <c r="C27" s="96"/>
      <c r="D27" s="31"/>
      <c r="E27" s="284"/>
      <c r="F27" s="97" t="s">
        <v>875</v>
      </c>
      <c r="G27" s="96"/>
      <c r="H27" s="96"/>
      <c r="I27" s="96"/>
      <c r="J27" s="87"/>
    </row>
    <row r="28" spans="1:10" s="15" customFormat="1" ht="12.75">
      <c r="A28" s="153" t="s">
        <v>759</v>
      </c>
      <c r="B28" s="95" t="s">
        <v>1619</v>
      </c>
      <c r="C28" s="187">
        <v>0</v>
      </c>
      <c r="D28" s="190"/>
      <c r="E28" s="204"/>
      <c r="F28" s="87" t="s">
        <v>1524</v>
      </c>
      <c r="G28" s="96"/>
      <c r="H28" s="96"/>
      <c r="I28" s="96"/>
      <c r="J28" s="109"/>
    </row>
    <row r="29" spans="1:10" ht="13.5">
      <c r="A29" s="153" t="s">
        <v>760</v>
      </c>
      <c r="B29" s="103" t="s">
        <v>242</v>
      </c>
      <c r="C29" s="104">
        <f>SUM(C23:C28)</f>
        <v>0</v>
      </c>
      <c r="D29" s="104">
        <f>SUM(D23:D28)</f>
        <v>0</v>
      </c>
      <c r="E29" s="439">
        <f>SUM(E23:E28)</f>
        <v>0</v>
      </c>
      <c r="F29" s="105" t="s">
        <v>957</v>
      </c>
      <c r="G29" s="104">
        <f>SUM(G23:G27)</f>
        <v>0</v>
      </c>
      <c r="H29" s="104">
        <f>SUM(H23:H27)</f>
        <v>0</v>
      </c>
      <c r="I29" s="104">
        <f>SUM(I23:I27)</f>
        <v>0</v>
      </c>
      <c r="J29" s="87"/>
    </row>
    <row r="30" spans="1:10" ht="12.75">
      <c r="A30" s="153" t="s">
        <v>761</v>
      </c>
      <c r="B30" s="106" t="s">
        <v>869</v>
      </c>
      <c r="C30" s="108">
        <f>SUM(C21,C29)</f>
        <v>96793</v>
      </c>
      <c r="D30" s="108">
        <f>SUM(D21,D29)</f>
        <v>1250</v>
      </c>
      <c r="E30" s="209">
        <f>SUM(E21,E29)</f>
        <v>98043</v>
      </c>
      <c r="F30" s="107" t="s">
        <v>876</v>
      </c>
      <c r="G30" s="108">
        <f>SUM(G21,G29)</f>
        <v>97285</v>
      </c>
      <c r="H30" s="108">
        <f>SUM(H21,H29)</f>
        <v>1250</v>
      </c>
      <c r="I30" s="108">
        <f>SUM(I21,I29)</f>
        <v>98535</v>
      </c>
      <c r="J30" s="87"/>
    </row>
    <row r="31" spans="1:10" ht="12.75">
      <c r="A31" s="153" t="s">
        <v>762</v>
      </c>
      <c r="B31" s="106" t="s">
        <v>1136</v>
      </c>
      <c r="C31" s="108">
        <f>C30-G30</f>
        <v>-492</v>
      </c>
      <c r="D31" s="108"/>
      <c r="E31" s="108">
        <f>E30-I30</f>
        <v>-492</v>
      </c>
      <c r="F31" s="107"/>
      <c r="G31" s="108"/>
      <c r="H31" s="108"/>
      <c r="I31" s="108"/>
      <c r="J31" s="87"/>
    </row>
    <row r="32" spans="1:6" ht="12.75">
      <c r="A32" s="153" t="s">
        <v>763</v>
      </c>
      <c r="B32" s="87" t="s">
        <v>1648</v>
      </c>
      <c r="C32" s="113">
        <f>C30-G30</f>
        <v>-492</v>
      </c>
      <c r="D32" s="113">
        <f>D30-H30</f>
        <v>0</v>
      </c>
      <c r="E32" s="113">
        <f>E30-I30</f>
        <v>-492</v>
      </c>
      <c r="F32" s="97"/>
    </row>
    <row r="33" spans="1:6" ht="12.75">
      <c r="A33" s="153" t="s">
        <v>764</v>
      </c>
      <c r="B33" s="87" t="s">
        <v>235</v>
      </c>
      <c r="F33" s="97"/>
    </row>
    <row r="34" spans="1:9" ht="12.75">
      <c r="A34" s="153" t="s">
        <v>1349</v>
      </c>
      <c r="B34" s="106" t="s">
        <v>342</v>
      </c>
      <c r="C34" s="96"/>
      <c r="D34" s="31"/>
      <c r="E34" s="284"/>
      <c r="F34" s="107" t="s">
        <v>227</v>
      </c>
      <c r="G34" s="108"/>
      <c r="H34" s="43"/>
      <c r="I34" s="43"/>
    </row>
    <row r="35" spans="1:9" ht="12.75">
      <c r="A35" s="153" t="s">
        <v>1350</v>
      </c>
      <c r="B35" s="95" t="s">
        <v>109</v>
      </c>
      <c r="C35" s="187">
        <v>492</v>
      </c>
      <c r="D35" s="187"/>
      <c r="E35" s="187">
        <v>492</v>
      </c>
      <c r="F35" s="97" t="s">
        <v>22</v>
      </c>
      <c r="G35" s="96"/>
      <c r="H35" s="31"/>
      <c r="I35" s="31"/>
    </row>
    <row r="36" spans="1:9" ht="12.75">
      <c r="A36" s="153" t="s">
        <v>1351</v>
      </c>
      <c r="B36" s="95" t="s">
        <v>110</v>
      </c>
      <c r="C36" s="96"/>
      <c r="D36" s="31"/>
      <c r="E36" s="284"/>
      <c r="F36" s="97" t="s">
        <v>55</v>
      </c>
      <c r="G36" s="96"/>
      <c r="H36" s="96"/>
      <c r="I36" s="96"/>
    </row>
    <row r="37" spans="1:9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96"/>
      <c r="I37" s="96"/>
    </row>
    <row r="38" spans="1:9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</row>
    <row r="39" spans="1:9" s="15" customFormat="1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</row>
    <row r="40" spans="1:9" s="15" customFormat="1" ht="12.75">
      <c r="A40" s="153" t="s">
        <v>618</v>
      </c>
      <c r="B40" s="106" t="s">
        <v>1737</v>
      </c>
      <c r="C40" s="108">
        <f>SUM(C35:C36)</f>
        <v>492</v>
      </c>
      <c r="D40" s="108">
        <f>SUM(D35:D36)</f>
        <v>0</v>
      </c>
      <c r="E40" s="209">
        <f>SUM(E35:E36)</f>
        <v>492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</row>
    <row r="41" spans="1:9" ht="21.75">
      <c r="A41" s="266" t="s">
        <v>619</v>
      </c>
      <c r="B41" s="232" t="s">
        <v>483</v>
      </c>
      <c r="C41" s="108"/>
      <c r="D41" s="108"/>
      <c r="E41" s="209">
        <f>E40+E31</f>
        <v>0</v>
      </c>
      <c r="F41" s="107"/>
      <c r="G41" s="108"/>
      <c r="H41" s="108"/>
      <c r="I41" s="108"/>
    </row>
    <row r="42" spans="1:9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09"/>
      <c r="I42" s="109"/>
    </row>
    <row r="43" spans="1:9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09"/>
      <c r="I43" s="109"/>
    </row>
    <row r="44" spans="1:9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</row>
    <row r="45" spans="1:9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</row>
    <row r="46" spans="1:9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</row>
    <row r="47" spans="1:9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</row>
    <row r="48" spans="1:9" ht="12.75">
      <c r="A48" s="153" t="s">
        <v>6</v>
      </c>
      <c r="B48" s="106" t="s">
        <v>1736</v>
      </c>
      <c r="C48" s="108">
        <f>C30+C40+C47</f>
        <v>97285</v>
      </c>
      <c r="D48" s="108">
        <f>D30+D40+D47</f>
        <v>1250</v>
      </c>
      <c r="E48" s="209">
        <f>E30+E40+E47</f>
        <v>98535</v>
      </c>
      <c r="F48" s="107" t="s">
        <v>1616</v>
      </c>
      <c r="G48" s="108">
        <f>G30+G47+G40</f>
        <v>97285</v>
      </c>
      <c r="H48" s="108">
        <f>H30+H47+H40</f>
        <v>1250</v>
      </c>
      <c r="I48" s="108">
        <f>I30+I47+I40</f>
        <v>98535</v>
      </c>
    </row>
    <row r="49" spans="2:9" ht="12.75">
      <c r="B49" s="109"/>
      <c r="C49" s="112"/>
      <c r="D49" s="112"/>
      <c r="E49" s="112"/>
      <c r="F49" s="109"/>
      <c r="G49" s="112"/>
      <c r="H49" s="112"/>
      <c r="I49" s="112"/>
    </row>
    <row r="50" spans="3:5" ht="12.75">
      <c r="C50" s="113"/>
      <c r="D50" s="8"/>
      <c r="E50" s="8"/>
    </row>
    <row r="51" spans="3:5" ht="12.75">
      <c r="C51" s="113"/>
      <c r="D51" s="8"/>
      <c r="E51" s="8"/>
    </row>
    <row r="52" spans="3:5" ht="12.75">
      <c r="C52" s="113"/>
      <c r="D52" s="8"/>
      <c r="E52" s="8"/>
    </row>
    <row r="53" spans="3:5" ht="12.75">
      <c r="C53" s="113"/>
      <c r="D53" s="8"/>
      <c r="E53" s="8"/>
    </row>
    <row r="54" spans="3:5" ht="12.75">
      <c r="C54" s="113"/>
      <c r="D54" s="8"/>
      <c r="E54" s="8"/>
    </row>
    <row r="55" spans="3:5" ht="12.75">
      <c r="C55" s="113"/>
      <c r="D55" s="8"/>
      <c r="E55" s="8"/>
    </row>
    <row r="56" spans="3:5" ht="12.75">
      <c r="C56" s="113"/>
      <c r="D56" s="8"/>
      <c r="E56" s="8"/>
    </row>
    <row r="57" spans="3:5" ht="12.75">
      <c r="C57" s="113"/>
      <c r="D57" s="8"/>
      <c r="E57" s="8"/>
    </row>
    <row r="58" spans="3:5" ht="12.75">
      <c r="C58" s="113"/>
      <c r="D58" s="8"/>
      <c r="E58" s="8"/>
    </row>
    <row r="59" spans="3:5" ht="12.75">
      <c r="C59" s="113"/>
      <c r="D59" s="8"/>
      <c r="E59" s="8"/>
    </row>
    <row r="60" spans="3:5" ht="12.75">
      <c r="C60" s="113"/>
      <c r="D60" s="8"/>
      <c r="E60" s="8"/>
    </row>
    <row r="61" spans="3:5" ht="12.75">
      <c r="C61" s="113"/>
      <c r="D61" s="8"/>
      <c r="E61" s="8"/>
    </row>
    <row r="62" spans="3:5" ht="12.75">
      <c r="C62" s="113"/>
      <c r="D62" s="8"/>
      <c r="E62" s="8"/>
    </row>
    <row r="63" spans="3:5" ht="12.75">
      <c r="C63" s="113"/>
      <c r="D63" s="8"/>
      <c r="E63" s="8"/>
    </row>
    <row r="64" spans="3:5" ht="12.75">
      <c r="C64" s="113"/>
      <c r="D64" s="8"/>
      <c r="E64" s="8"/>
    </row>
    <row r="65" spans="3:5" ht="12.75">
      <c r="C65" s="113"/>
      <c r="D65" s="8"/>
      <c r="E65" s="8"/>
    </row>
    <row r="66" spans="3:5" ht="12.75">
      <c r="C66" s="113"/>
      <c r="D66" s="8"/>
      <c r="E66" s="8"/>
    </row>
    <row r="67" spans="3:5" ht="12.75">
      <c r="C67" s="113"/>
      <c r="D67" s="8"/>
      <c r="E67" s="8"/>
    </row>
    <row r="68" spans="3:5" ht="12.75">
      <c r="C68" s="113"/>
      <c r="D68" s="8"/>
      <c r="E68" s="8"/>
    </row>
    <row r="69" spans="3:5" ht="12.75">
      <c r="C69" s="113"/>
      <c r="D69" s="8"/>
      <c r="E69" s="8"/>
    </row>
    <row r="70" spans="3:5" ht="12.75">
      <c r="C70" s="113"/>
      <c r="D70" s="8"/>
      <c r="E70" s="8"/>
    </row>
    <row r="71" spans="3:5" ht="12.75">
      <c r="C71" s="113"/>
      <c r="D71" s="8"/>
      <c r="E71" s="8"/>
    </row>
    <row r="72" spans="3:5" ht="12.75">
      <c r="C72" s="113"/>
      <c r="D72" s="8"/>
      <c r="E72" s="8"/>
    </row>
    <row r="73" spans="3:5" ht="12.75">
      <c r="C73" s="113"/>
      <c r="D73" s="8"/>
      <c r="E73" s="8"/>
    </row>
  </sheetData>
  <mergeCells count="7">
    <mergeCell ref="F1:I1"/>
    <mergeCell ref="A7:A8"/>
    <mergeCell ref="B5:I5"/>
    <mergeCell ref="B2:I2"/>
    <mergeCell ref="B3:I3"/>
    <mergeCell ref="B4:I4"/>
    <mergeCell ref="B6:I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K69"/>
  <sheetViews>
    <sheetView workbookViewId="0" topLeftCell="A19">
      <selection activeCell="A6" sqref="A6:A8"/>
    </sheetView>
  </sheetViews>
  <sheetFormatPr defaultColWidth="9.140625" defaultRowHeight="12.75"/>
  <cols>
    <col min="1" max="1" width="3.421875" style="87" customWidth="1"/>
    <col min="2" max="2" width="43.00390625" style="87" customWidth="1"/>
    <col min="3" max="3" width="11.00390625" style="87" customWidth="1"/>
    <col min="4" max="4" width="12.28125" style="16" customWidth="1"/>
    <col min="5" max="5" width="11.00390625" style="16" customWidth="1"/>
    <col min="6" max="6" width="42.28125" style="87" customWidth="1"/>
    <col min="7" max="7" width="10.7109375" style="87" customWidth="1"/>
    <col min="8" max="8" width="11.00390625" style="16" customWidth="1"/>
    <col min="9" max="9" width="12.140625" style="16" customWidth="1"/>
    <col min="10" max="16384" width="9.140625" style="16" customWidth="1"/>
  </cols>
  <sheetData>
    <row r="1" spans="6:9" ht="12.75">
      <c r="F1" s="469" t="s">
        <v>1270</v>
      </c>
      <c r="G1" s="469"/>
      <c r="H1" s="469"/>
      <c r="I1" s="469"/>
    </row>
    <row r="2" spans="1:11" s="75" customFormat="1" ht="12.75">
      <c r="A2" s="89"/>
      <c r="B2" s="485" t="s">
        <v>537</v>
      </c>
      <c r="C2" s="486"/>
      <c r="D2" s="486"/>
      <c r="E2" s="486"/>
      <c r="F2" s="486"/>
      <c r="G2" s="486"/>
      <c r="H2" s="486"/>
      <c r="I2" s="486"/>
      <c r="J2" s="50"/>
      <c r="K2" s="50"/>
    </row>
    <row r="3" spans="1:11" s="75" customFormat="1" ht="12.75">
      <c r="A3" s="89"/>
      <c r="B3" s="462" t="s">
        <v>933</v>
      </c>
      <c r="C3" s="462"/>
      <c r="D3" s="462"/>
      <c r="E3" s="462"/>
      <c r="F3" s="462"/>
      <c r="G3" s="462"/>
      <c r="H3" s="462"/>
      <c r="I3" s="462"/>
      <c r="J3" s="50"/>
      <c r="K3" s="50"/>
    </row>
    <row r="4" spans="1:11" s="75" customFormat="1" ht="12.75">
      <c r="A4" s="89"/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1:11" s="75" customFormat="1" ht="12.75">
      <c r="A5" s="89"/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1:11" s="75" customFormat="1" ht="12.75">
      <c r="A6" s="89"/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28" t="s">
        <v>826</v>
      </c>
      <c r="D7" s="228" t="s">
        <v>827</v>
      </c>
      <c r="E7" s="228" t="s">
        <v>828</v>
      </c>
      <c r="F7" s="228" t="s">
        <v>829</v>
      </c>
      <c r="G7" s="228" t="s">
        <v>830</v>
      </c>
      <c r="H7" s="228" t="s">
        <v>831</v>
      </c>
      <c r="I7" s="417" t="s">
        <v>832</v>
      </c>
      <c r="J7" s="50"/>
      <c r="K7" s="50"/>
    </row>
    <row r="8" spans="1:9" s="76" customFormat="1" ht="24">
      <c r="A8" s="470"/>
      <c r="B8" s="90" t="s">
        <v>145</v>
      </c>
      <c r="C8" s="226" t="s">
        <v>1243</v>
      </c>
      <c r="D8" s="226" t="s">
        <v>1244</v>
      </c>
      <c r="E8" s="227" t="s">
        <v>1687</v>
      </c>
      <c r="F8" s="90" t="s">
        <v>146</v>
      </c>
      <c r="G8" s="226" t="s">
        <v>1243</v>
      </c>
      <c r="H8" s="226" t="s">
        <v>1244</v>
      </c>
      <c r="I8" s="227" t="s">
        <v>1687</v>
      </c>
    </row>
    <row r="9" spans="1:9" ht="12.75">
      <c r="A9" s="153" t="s">
        <v>1071</v>
      </c>
      <c r="B9" s="93" t="s">
        <v>1488</v>
      </c>
      <c r="C9" s="186"/>
      <c r="D9" s="286"/>
      <c r="E9" s="285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1222</v>
      </c>
      <c r="C10" s="187">
        <v>66975</v>
      </c>
      <c r="D10" s="187"/>
      <c r="E10" s="187">
        <f>SUM(C10:D10)</f>
        <v>66975</v>
      </c>
      <c r="F10" s="97" t="s">
        <v>290</v>
      </c>
      <c r="G10" s="187">
        <v>103949</v>
      </c>
      <c r="H10" s="187">
        <v>1170</v>
      </c>
      <c r="I10" s="187">
        <f>SUM(G10:H10)</f>
        <v>105119</v>
      </c>
    </row>
    <row r="11" spans="1:9" ht="12.75">
      <c r="A11" s="153" t="s">
        <v>914</v>
      </c>
      <c r="B11" s="95" t="s">
        <v>1223</v>
      </c>
      <c r="C11" s="96"/>
      <c r="D11" s="96"/>
      <c r="E11" s="187"/>
      <c r="F11" s="97" t="s">
        <v>291</v>
      </c>
      <c r="G11" s="187">
        <v>24500</v>
      </c>
      <c r="H11" s="187">
        <v>158</v>
      </c>
      <c r="I11" s="187">
        <f>SUM(G11:H11)</f>
        <v>24658</v>
      </c>
    </row>
    <row r="12" spans="1:9" ht="12.75">
      <c r="A12" s="153" t="s">
        <v>0</v>
      </c>
      <c r="B12" s="95" t="s">
        <v>1224</v>
      </c>
      <c r="C12" s="96"/>
      <c r="D12" s="96"/>
      <c r="E12" s="187"/>
      <c r="F12" s="97" t="s">
        <v>864</v>
      </c>
      <c r="G12" s="187">
        <v>62281</v>
      </c>
      <c r="H12" s="187"/>
      <c r="I12" s="187">
        <f>SUM(G12:H12)</f>
        <v>62281</v>
      </c>
    </row>
    <row r="13" spans="1:9" ht="12.75">
      <c r="A13" s="153" t="s">
        <v>275</v>
      </c>
      <c r="B13" s="95" t="s">
        <v>400</v>
      </c>
      <c r="C13" s="96"/>
      <c r="D13" s="96"/>
      <c r="E13" s="440"/>
      <c r="F13" s="87" t="s">
        <v>1123</v>
      </c>
      <c r="G13" s="187"/>
      <c r="H13" s="187"/>
      <c r="I13" s="187">
        <f>SUM(G13:H13)</f>
        <v>0</v>
      </c>
    </row>
    <row r="14" spans="1:9" ht="12.75">
      <c r="A14" s="153" t="s">
        <v>546</v>
      </c>
      <c r="B14" s="95" t="s">
        <v>401</v>
      </c>
      <c r="C14" s="187">
        <v>6912</v>
      </c>
      <c r="D14" s="187">
        <v>1261</v>
      </c>
      <c r="E14" s="187">
        <f>SUM(C14:D14)</f>
        <v>8173</v>
      </c>
      <c r="F14" s="97" t="s">
        <v>865</v>
      </c>
      <c r="G14" s="96"/>
      <c r="H14" s="96"/>
      <c r="I14" s="96"/>
    </row>
    <row r="15" spans="1:9" ht="12.75">
      <c r="A15" s="153" t="s">
        <v>647</v>
      </c>
      <c r="B15" s="95" t="s">
        <v>402</v>
      </c>
      <c r="C15" s="187"/>
      <c r="D15" s="187"/>
      <c r="E15" s="187">
        <f>SUM(C15:D15)</f>
        <v>0</v>
      </c>
      <c r="F15" s="97" t="s">
        <v>866</v>
      </c>
      <c r="G15" s="96"/>
      <c r="H15" s="96"/>
      <c r="I15" s="96"/>
    </row>
    <row r="16" spans="1:9" ht="12.75">
      <c r="A16" s="153" t="s">
        <v>649</v>
      </c>
      <c r="B16" s="190" t="s">
        <v>1618</v>
      </c>
      <c r="C16" s="187">
        <f>SUM(C17:C19)</f>
        <v>115156</v>
      </c>
      <c r="D16" s="187">
        <f>SUM(D17:D19)</f>
        <v>67</v>
      </c>
      <c r="E16" s="187">
        <f>SUM(E17:E19)</f>
        <v>115223</v>
      </c>
      <c r="F16" s="97" t="s">
        <v>867</v>
      </c>
      <c r="G16" s="96"/>
      <c r="H16" s="96"/>
      <c r="I16" s="96"/>
    </row>
    <row r="17" spans="1:9" s="77" customFormat="1" ht="13.5">
      <c r="A17" s="153" t="s">
        <v>650</v>
      </c>
      <c r="B17" s="190" t="s">
        <v>834</v>
      </c>
      <c r="C17" s="187">
        <v>58204</v>
      </c>
      <c r="D17" s="187"/>
      <c r="E17" s="187">
        <v>58204</v>
      </c>
      <c r="F17" s="97" t="s">
        <v>868</v>
      </c>
      <c r="G17" s="96"/>
      <c r="H17" s="96"/>
      <c r="I17" s="96"/>
    </row>
    <row r="18" spans="1:9" ht="12.75">
      <c r="A18" s="153" t="s">
        <v>168</v>
      </c>
      <c r="B18" s="191" t="s">
        <v>229</v>
      </c>
      <c r="C18" s="187">
        <v>6305</v>
      </c>
      <c r="D18" s="187"/>
      <c r="E18" s="187">
        <v>6305</v>
      </c>
      <c r="F18" s="97"/>
      <c r="G18" s="96"/>
      <c r="H18" s="96"/>
      <c r="I18" s="96"/>
    </row>
    <row r="19" spans="1:9" ht="12.75">
      <c r="A19" s="153" t="s">
        <v>170</v>
      </c>
      <c r="B19" s="190" t="s">
        <v>230</v>
      </c>
      <c r="C19" s="187">
        <v>50647</v>
      </c>
      <c r="D19" s="187">
        <v>67</v>
      </c>
      <c r="E19" s="187">
        <f>SUM(C19:D19)</f>
        <v>50714</v>
      </c>
      <c r="F19" s="97"/>
      <c r="G19" s="96"/>
      <c r="H19" s="96"/>
      <c r="I19" s="96"/>
    </row>
    <row r="20" spans="1:9" ht="12.75">
      <c r="A20" s="153" t="s">
        <v>299</v>
      </c>
      <c r="B20" s="100" t="s">
        <v>403</v>
      </c>
      <c r="C20" s="101">
        <f>SUM(C13:C16)</f>
        <v>122068</v>
      </c>
      <c r="D20" s="101">
        <f>SUM(D13:D16)</f>
        <v>1328</v>
      </c>
      <c r="E20" s="101">
        <f>SUM(E13:E16)</f>
        <v>123396</v>
      </c>
      <c r="F20" s="97"/>
      <c r="G20" s="96"/>
      <c r="H20" s="96"/>
      <c r="I20" s="96"/>
    </row>
    <row r="21" spans="1:9" ht="13.5">
      <c r="A21" s="153" t="s">
        <v>302</v>
      </c>
      <c r="B21" s="103" t="s">
        <v>404</v>
      </c>
      <c r="C21" s="104">
        <f>SUM(C10:C11,C20)</f>
        <v>189043</v>
      </c>
      <c r="D21" s="104">
        <f>SUM(D10:D11,D20)</f>
        <v>1328</v>
      </c>
      <c r="E21" s="439">
        <f>SUM(E10:E11,E20)</f>
        <v>190371</v>
      </c>
      <c r="F21" s="105" t="s">
        <v>1531</v>
      </c>
      <c r="G21" s="104">
        <f>SUM(G10:G17)</f>
        <v>190730</v>
      </c>
      <c r="H21" s="104">
        <f>SUM(H10:H17)</f>
        <v>1328</v>
      </c>
      <c r="I21" s="104">
        <f>I10+I11+I12+I14+I15+I16+I17</f>
        <v>192058</v>
      </c>
    </row>
    <row r="22" spans="1:9" ht="12.75">
      <c r="A22" s="153" t="s">
        <v>303</v>
      </c>
      <c r="B22" s="106" t="s">
        <v>405</v>
      </c>
      <c r="C22" s="96"/>
      <c r="D22" s="96"/>
      <c r="E22" s="204"/>
      <c r="F22" s="107" t="s">
        <v>870</v>
      </c>
      <c r="G22" s="96"/>
      <c r="H22" s="96"/>
      <c r="I22" s="96"/>
    </row>
    <row r="23" spans="1:9" ht="12.75">
      <c r="A23" s="153" t="s">
        <v>304</v>
      </c>
      <c r="B23" s="95" t="s">
        <v>406</v>
      </c>
      <c r="C23" s="96"/>
      <c r="D23" s="96"/>
      <c r="E23" s="204"/>
      <c r="F23" s="97" t="s">
        <v>871</v>
      </c>
      <c r="G23" s="96"/>
      <c r="H23" s="96"/>
      <c r="I23" s="96"/>
    </row>
    <row r="24" spans="1:9" ht="12.75">
      <c r="A24" s="153" t="s">
        <v>306</v>
      </c>
      <c r="B24" s="95" t="s">
        <v>283</v>
      </c>
      <c r="C24" s="96"/>
      <c r="D24" s="96"/>
      <c r="E24" s="204"/>
      <c r="F24" s="97" t="s">
        <v>872</v>
      </c>
      <c r="G24" s="187">
        <v>12500</v>
      </c>
      <c r="H24" s="190"/>
      <c r="I24" s="96">
        <f>'felhalm. kiad.'!E111</f>
        <v>12500</v>
      </c>
    </row>
    <row r="25" spans="1:9" ht="12.75">
      <c r="A25" s="153" t="s">
        <v>307</v>
      </c>
      <c r="B25" s="95" t="s">
        <v>284</v>
      </c>
      <c r="C25" s="96"/>
      <c r="D25" s="96"/>
      <c r="E25" s="204"/>
      <c r="F25" s="97" t="s">
        <v>873</v>
      </c>
      <c r="G25" s="96"/>
      <c r="H25" s="96"/>
      <c r="I25" s="96"/>
    </row>
    <row r="26" spans="1:9" s="77" customFormat="1" ht="13.5">
      <c r="A26" s="153" t="s">
        <v>308</v>
      </c>
      <c r="B26" s="95" t="s">
        <v>285</v>
      </c>
      <c r="C26" s="96"/>
      <c r="D26" s="96"/>
      <c r="E26" s="204"/>
      <c r="F26" s="97" t="s">
        <v>874</v>
      </c>
      <c r="G26" s="96"/>
      <c r="H26" s="96"/>
      <c r="I26" s="96"/>
    </row>
    <row r="27" spans="1:9" ht="12.75">
      <c r="A27" s="153" t="s">
        <v>758</v>
      </c>
      <c r="B27" s="95" t="s">
        <v>286</v>
      </c>
      <c r="C27" s="96">
        <v>5000</v>
      </c>
      <c r="D27" s="96"/>
      <c r="E27" s="204">
        <v>5000</v>
      </c>
      <c r="F27" s="97" t="s">
        <v>875</v>
      </c>
      <c r="G27" s="96"/>
      <c r="H27" s="96"/>
      <c r="I27" s="96"/>
    </row>
    <row r="28" spans="1:9" s="15" customFormat="1" ht="12.75">
      <c r="A28" s="153" t="s">
        <v>759</v>
      </c>
      <c r="B28" s="95" t="s">
        <v>1619</v>
      </c>
      <c r="C28" s="204">
        <f>'felh. bev.'!C86</f>
        <v>7500</v>
      </c>
      <c r="D28" s="204">
        <f>'felh. bev.'!D86</f>
        <v>0</v>
      </c>
      <c r="E28" s="204">
        <f>'felh. bev.'!E86</f>
        <v>7500</v>
      </c>
      <c r="F28" s="87" t="s">
        <v>1524</v>
      </c>
      <c r="G28" s="96"/>
      <c r="H28" s="96"/>
      <c r="I28" s="96"/>
    </row>
    <row r="29" spans="1:9" ht="13.5">
      <c r="A29" s="153" t="s">
        <v>760</v>
      </c>
      <c r="B29" s="103" t="s">
        <v>242</v>
      </c>
      <c r="C29" s="104">
        <f>SUM(C23:C28)</f>
        <v>12500</v>
      </c>
      <c r="D29" s="104">
        <f>SUM(D23:D28)</f>
        <v>0</v>
      </c>
      <c r="E29" s="439">
        <f>SUM(E23:E28)</f>
        <v>12500</v>
      </c>
      <c r="F29" s="105" t="s">
        <v>957</v>
      </c>
      <c r="G29" s="104">
        <f>SUM(G23:G27)</f>
        <v>12500</v>
      </c>
      <c r="H29" s="104">
        <f>SUM(H23:H27)</f>
        <v>0</v>
      </c>
      <c r="I29" s="104">
        <f>SUM(I23:I27)</f>
        <v>12500</v>
      </c>
    </row>
    <row r="30" spans="1:9" ht="12.75">
      <c r="A30" s="153" t="s">
        <v>761</v>
      </c>
      <c r="B30" s="106" t="s">
        <v>869</v>
      </c>
      <c r="C30" s="108">
        <f>SUM(C21,C29)</f>
        <v>201543</v>
      </c>
      <c r="D30" s="108">
        <f>SUM(D21,D29)</f>
        <v>1328</v>
      </c>
      <c r="E30" s="209">
        <f>SUM(E21,E29)</f>
        <v>202871</v>
      </c>
      <c r="F30" s="107" t="s">
        <v>876</v>
      </c>
      <c r="G30" s="108">
        <f>SUM(G21,G29)</f>
        <v>203230</v>
      </c>
      <c r="H30" s="108">
        <f>SUM(H21,H29)</f>
        <v>1328</v>
      </c>
      <c r="I30" s="108">
        <f>SUM(I21,I29)</f>
        <v>204558</v>
      </c>
    </row>
    <row r="31" spans="1:9" ht="12.75">
      <c r="A31" s="153" t="s">
        <v>762</v>
      </c>
      <c r="B31" s="106" t="s">
        <v>1136</v>
      </c>
      <c r="C31" s="108">
        <f>C30-G30</f>
        <v>-1687</v>
      </c>
      <c r="D31" s="108">
        <f>D30-H30</f>
        <v>0</v>
      </c>
      <c r="E31" s="209">
        <f>E30-I30</f>
        <v>-1687</v>
      </c>
      <c r="F31" s="107"/>
      <c r="G31" s="108"/>
      <c r="H31" s="108"/>
      <c r="I31" s="108"/>
    </row>
    <row r="32" spans="1:9" ht="12.75">
      <c r="A32" s="153" t="s">
        <v>763</v>
      </c>
      <c r="B32" s="87" t="s">
        <v>1648</v>
      </c>
      <c r="C32" s="113">
        <f>C30-G30</f>
        <v>-1687</v>
      </c>
      <c r="D32" s="113">
        <f>D30-H30</f>
        <v>0</v>
      </c>
      <c r="E32" s="113">
        <f>E30-I30</f>
        <v>-1687</v>
      </c>
      <c r="F32" s="97"/>
      <c r="H32" s="87"/>
      <c r="I32" s="87"/>
    </row>
    <row r="33" spans="1:9" ht="12.75">
      <c r="A33" s="153" t="s">
        <v>764</v>
      </c>
      <c r="B33" s="87" t="s">
        <v>235</v>
      </c>
      <c r="D33" s="87"/>
      <c r="E33" s="87"/>
      <c r="F33" s="97"/>
      <c r="H33" s="87"/>
      <c r="I33" s="87"/>
    </row>
    <row r="34" spans="1:9" ht="12.75">
      <c r="A34" s="153" t="s">
        <v>1349</v>
      </c>
      <c r="B34" s="106" t="s">
        <v>342</v>
      </c>
      <c r="C34" s="96"/>
      <c r="D34" s="96"/>
      <c r="E34" s="204"/>
      <c r="F34" s="107" t="s">
        <v>227</v>
      </c>
      <c r="G34" s="108"/>
      <c r="H34" s="108"/>
      <c r="I34" s="108"/>
    </row>
    <row r="35" spans="1:9" ht="12.75">
      <c r="A35" s="153" t="s">
        <v>1350</v>
      </c>
      <c r="B35" s="95" t="s">
        <v>109</v>
      </c>
      <c r="C35" s="187">
        <v>1687</v>
      </c>
      <c r="D35" s="190"/>
      <c r="E35" s="187">
        <f>SUM(C35:D35)</f>
        <v>1687</v>
      </c>
      <c r="F35" s="97" t="s">
        <v>22</v>
      </c>
      <c r="G35" s="96"/>
      <c r="H35" s="96"/>
      <c r="I35" s="96"/>
    </row>
    <row r="36" spans="1:9" ht="12.75">
      <c r="A36" s="153" t="s">
        <v>1351</v>
      </c>
      <c r="B36" s="95" t="s">
        <v>110</v>
      </c>
      <c r="C36" s="96"/>
      <c r="D36" s="96"/>
      <c r="E36" s="204"/>
      <c r="F36" s="97" t="s">
        <v>55</v>
      </c>
      <c r="G36" s="96"/>
      <c r="H36" s="96"/>
      <c r="I36" s="96"/>
    </row>
    <row r="37" spans="1:9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96"/>
      <c r="I37" s="96"/>
    </row>
    <row r="38" spans="1:9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</row>
    <row r="39" spans="1:9" s="15" customFormat="1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</row>
    <row r="40" spans="1:9" s="15" customFormat="1" ht="12.75">
      <c r="A40" s="153" t="s">
        <v>618</v>
      </c>
      <c r="B40" s="106" t="s">
        <v>1737</v>
      </c>
      <c r="C40" s="108">
        <f>SUM(C35:C36)</f>
        <v>1687</v>
      </c>
      <c r="D40" s="108">
        <f>SUM(D35:D36)</f>
        <v>0</v>
      </c>
      <c r="E40" s="209">
        <f>SUM(E35:E36)</f>
        <v>1687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</row>
    <row r="41" spans="1:9" ht="24">
      <c r="A41" s="266" t="s">
        <v>619</v>
      </c>
      <c r="B41" s="223" t="s">
        <v>483</v>
      </c>
      <c r="C41" s="108"/>
      <c r="D41" s="108"/>
      <c r="E41" s="209">
        <f>E40+E31</f>
        <v>0</v>
      </c>
      <c r="F41" s="107"/>
      <c r="G41" s="108"/>
      <c r="H41" s="108"/>
      <c r="I41" s="108"/>
    </row>
    <row r="42" spans="1:9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09"/>
      <c r="I42" s="109"/>
    </row>
    <row r="43" spans="1:9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09"/>
      <c r="I43" s="109"/>
    </row>
    <row r="44" spans="1:9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</row>
    <row r="45" spans="1:9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</row>
    <row r="46" spans="1:9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</row>
    <row r="47" spans="1:9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</row>
    <row r="48" spans="1:9" ht="12.75">
      <c r="A48" s="153" t="s">
        <v>6</v>
      </c>
      <c r="B48" s="106" t="s">
        <v>1736</v>
      </c>
      <c r="C48" s="108">
        <f>C30+C40+C47</f>
        <v>203230</v>
      </c>
      <c r="D48" s="108">
        <f>D30+D40+D47</f>
        <v>1328</v>
      </c>
      <c r="E48" s="209">
        <f>E30+E40+E47</f>
        <v>204558</v>
      </c>
      <c r="F48" s="107" t="s">
        <v>1616</v>
      </c>
      <c r="G48" s="108">
        <f>G30+G47+G40</f>
        <v>203230</v>
      </c>
      <c r="H48" s="108">
        <f>H30+H47+H40</f>
        <v>1328</v>
      </c>
      <c r="I48" s="108">
        <f>I30+I47+I40</f>
        <v>204558</v>
      </c>
    </row>
    <row r="49" spans="3:9" ht="12.75">
      <c r="C49" s="113"/>
      <c r="D49" s="113"/>
      <c r="E49" s="113"/>
      <c r="H49" s="87"/>
      <c r="I49" s="87"/>
    </row>
    <row r="50" spans="3:9" ht="12.75">
      <c r="C50" s="113"/>
      <c r="D50" s="8"/>
      <c r="E50" s="8"/>
      <c r="H50" s="87"/>
      <c r="I50" s="87"/>
    </row>
    <row r="51" spans="3:9" ht="12.75">
      <c r="C51" s="113"/>
      <c r="D51" s="8"/>
      <c r="E51" s="8"/>
      <c r="H51" s="87"/>
      <c r="I51" s="87"/>
    </row>
    <row r="52" spans="3:9" ht="12.75">
      <c r="C52" s="113"/>
      <c r="D52" s="8"/>
      <c r="E52" s="8"/>
      <c r="H52" s="87"/>
      <c r="I52" s="87"/>
    </row>
    <row r="53" spans="3:5" ht="12.75">
      <c r="C53" s="113"/>
      <c r="D53" s="8"/>
      <c r="E53" s="8"/>
    </row>
    <row r="54" spans="3:5" ht="12.75">
      <c r="C54" s="113"/>
      <c r="D54" s="8"/>
      <c r="E54" s="8"/>
    </row>
    <row r="55" spans="3:5" ht="12.75">
      <c r="C55" s="113"/>
      <c r="D55" s="8"/>
      <c r="E55" s="8"/>
    </row>
    <row r="56" spans="3:5" ht="12.75">
      <c r="C56" s="113"/>
      <c r="D56" s="8"/>
      <c r="E56" s="8"/>
    </row>
    <row r="57" spans="3:5" ht="12.75">
      <c r="C57" s="113"/>
      <c r="D57" s="8"/>
      <c r="E57" s="8"/>
    </row>
    <row r="58" spans="3:5" ht="12.75">
      <c r="C58" s="113"/>
      <c r="D58" s="8"/>
      <c r="E58" s="8"/>
    </row>
    <row r="59" spans="3:5" ht="12.75">
      <c r="C59" s="113"/>
      <c r="D59" s="8"/>
      <c r="E59" s="8"/>
    </row>
    <row r="60" spans="3:5" ht="12.75">
      <c r="C60" s="113"/>
      <c r="D60" s="8"/>
      <c r="E60" s="8"/>
    </row>
    <row r="61" spans="3:5" ht="12.75">
      <c r="C61" s="113"/>
      <c r="D61" s="8"/>
      <c r="E61" s="8"/>
    </row>
    <row r="62" spans="3:5" ht="12.75">
      <c r="C62" s="113"/>
      <c r="D62" s="8"/>
      <c r="E62" s="8"/>
    </row>
    <row r="63" spans="3:5" ht="12.75">
      <c r="C63" s="113"/>
      <c r="D63" s="8"/>
      <c r="E63" s="8"/>
    </row>
    <row r="64" spans="3:5" ht="12.75">
      <c r="C64" s="113"/>
      <c r="D64" s="8"/>
      <c r="E64" s="8"/>
    </row>
    <row r="65" spans="3:5" ht="12.75">
      <c r="C65" s="113"/>
      <c r="D65" s="8"/>
      <c r="E65" s="8"/>
    </row>
    <row r="66" spans="3:5" ht="12.75">
      <c r="C66" s="113"/>
      <c r="D66" s="8"/>
      <c r="E66" s="8"/>
    </row>
    <row r="67" spans="3:5" ht="12.75">
      <c r="C67" s="113"/>
      <c r="D67" s="8"/>
      <c r="E67" s="8"/>
    </row>
    <row r="68" spans="3:5" ht="12.75">
      <c r="C68" s="113"/>
      <c r="D68" s="8"/>
      <c r="E68" s="8"/>
    </row>
    <row r="69" spans="3:5" ht="12.75">
      <c r="C69" s="113"/>
      <c r="D69" s="8"/>
      <c r="E69" s="8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tabSelected="1" workbookViewId="0" topLeftCell="E1">
      <selection activeCell="M9" sqref="M9"/>
    </sheetView>
  </sheetViews>
  <sheetFormatPr defaultColWidth="9.140625" defaultRowHeight="12.75"/>
  <cols>
    <col min="1" max="1" width="3.140625" style="87" customWidth="1"/>
    <col min="2" max="2" width="43.7109375" style="87" customWidth="1"/>
    <col min="3" max="3" width="11.00390625" style="87" customWidth="1"/>
    <col min="4" max="4" width="10.7109375" style="16" customWidth="1"/>
    <col min="5" max="5" width="11.00390625" style="16" customWidth="1"/>
    <col min="6" max="6" width="42.7109375" style="87" customWidth="1"/>
    <col min="7" max="7" width="10.7109375" style="87" customWidth="1"/>
    <col min="8" max="8" width="10.421875" style="16" customWidth="1"/>
    <col min="9" max="9" width="11.57421875" style="16" customWidth="1"/>
    <col min="10" max="16384" width="9.140625" style="16" customWidth="1"/>
  </cols>
  <sheetData>
    <row r="1" spans="4:9" ht="12.75">
      <c r="D1" s="87"/>
      <c r="E1" s="87"/>
      <c r="F1" s="469" t="s">
        <v>580</v>
      </c>
      <c r="G1" s="469"/>
      <c r="H1" s="469"/>
      <c r="I1" s="469"/>
    </row>
    <row r="2" spans="1:11" s="75" customFormat="1" ht="12.75">
      <c r="A2" s="89"/>
      <c r="B2" s="485" t="s">
        <v>537</v>
      </c>
      <c r="C2" s="486"/>
      <c r="D2" s="486"/>
      <c r="E2" s="486"/>
      <c r="F2" s="486"/>
      <c r="G2" s="486"/>
      <c r="H2" s="486"/>
      <c r="I2" s="486"/>
      <c r="J2" s="50"/>
      <c r="K2" s="50"/>
    </row>
    <row r="3" spans="1:11" s="75" customFormat="1" ht="12.75">
      <c r="A3" s="89"/>
      <c r="B3" s="462" t="s">
        <v>694</v>
      </c>
      <c r="C3" s="462"/>
      <c r="D3" s="462"/>
      <c r="E3" s="462"/>
      <c r="F3" s="462"/>
      <c r="G3" s="462"/>
      <c r="H3" s="462"/>
      <c r="I3" s="462"/>
      <c r="J3" s="50"/>
      <c r="K3" s="50"/>
    </row>
    <row r="4" spans="1:11" s="75" customFormat="1" ht="12.75">
      <c r="A4" s="89"/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1:11" s="75" customFormat="1" ht="12.75">
      <c r="A5" s="89"/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1:11" s="75" customFormat="1" ht="12.75">
      <c r="A6" s="89"/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28" t="s">
        <v>826</v>
      </c>
      <c r="D7" s="228" t="s">
        <v>827</v>
      </c>
      <c r="E7" s="228" t="s">
        <v>828</v>
      </c>
      <c r="F7" s="228" t="s">
        <v>829</v>
      </c>
      <c r="G7" s="228" t="s">
        <v>830</v>
      </c>
      <c r="H7" s="228" t="s">
        <v>831</v>
      </c>
      <c r="I7" s="228" t="s">
        <v>832</v>
      </c>
      <c r="J7" s="50"/>
      <c r="K7" s="50"/>
    </row>
    <row r="8" spans="1:9" s="76" customFormat="1" ht="30.75" customHeight="1">
      <c r="A8" s="470"/>
      <c r="B8" s="90" t="s">
        <v>145</v>
      </c>
      <c r="C8" s="226" t="s">
        <v>1243</v>
      </c>
      <c r="D8" s="226" t="s">
        <v>1244</v>
      </c>
      <c r="E8" s="227" t="s">
        <v>1699</v>
      </c>
      <c r="F8" s="90" t="s">
        <v>146</v>
      </c>
      <c r="G8" s="226" t="s">
        <v>1243</v>
      </c>
      <c r="H8" s="226" t="s">
        <v>1244</v>
      </c>
      <c r="I8" s="227" t="s">
        <v>1699</v>
      </c>
    </row>
    <row r="9" spans="1:9" ht="12.75">
      <c r="A9" s="153" t="s">
        <v>1071</v>
      </c>
      <c r="B9" s="93" t="s">
        <v>1488</v>
      </c>
      <c r="C9" s="186"/>
      <c r="D9" s="186"/>
      <c r="E9" s="441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1222</v>
      </c>
      <c r="C10" s="96">
        <v>8813</v>
      </c>
      <c r="D10" s="96"/>
      <c r="E10" s="204">
        <f>SUM(C10:D10)</f>
        <v>8813</v>
      </c>
      <c r="F10" s="97" t="s">
        <v>290</v>
      </c>
      <c r="G10" s="96">
        <v>34418</v>
      </c>
      <c r="H10" s="96">
        <v>410</v>
      </c>
      <c r="I10" s="96">
        <f>SUM(G10:H10)</f>
        <v>34828</v>
      </c>
    </row>
    <row r="11" spans="1:9" ht="12.75">
      <c r="A11" s="153" t="s">
        <v>914</v>
      </c>
      <c r="B11" s="95" t="s">
        <v>1223</v>
      </c>
      <c r="C11" s="96"/>
      <c r="D11" s="96"/>
      <c r="E11" s="204"/>
      <c r="F11" s="97" t="s">
        <v>291</v>
      </c>
      <c r="G11" s="96">
        <v>8140</v>
      </c>
      <c r="H11" s="96">
        <v>55</v>
      </c>
      <c r="I11" s="96">
        <f>SUM(G11:H11)</f>
        <v>8195</v>
      </c>
    </row>
    <row r="12" spans="1:9" ht="12.75">
      <c r="A12" s="153" t="s">
        <v>0</v>
      </c>
      <c r="B12" s="95" t="s">
        <v>1224</v>
      </c>
      <c r="C12" s="96"/>
      <c r="D12" s="96"/>
      <c r="E12" s="204"/>
      <c r="F12" s="97" t="s">
        <v>864</v>
      </c>
      <c r="G12" s="96">
        <v>78445</v>
      </c>
      <c r="H12" s="96"/>
      <c r="I12" s="96">
        <f>SUM(G12:H12)</f>
        <v>78445</v>
      </c>
    </row>
    <row r="13" spans="1:9" ht="12.75">
      <c r="A13" s="153" t="s">
        <v>275</v>
      </c>
      <c r="B13" s="95" t="s">
        <v>400</v>
      </c>
      <c r="C13" s="96"/>
      <c r="D13" s="96"/>
      <c r="E13" s="204"/>
      <c r="F13" s="87" t="s">
        <v>1123</v>
      </c>
      <c r="H13" s="87"/>
      <c r="I13" s="96"/>
    </row>
    <row r="14" spans="1:9" ht="12.75">
      <c r="A14" s="153" t="s">
        <v>546</v>
      </c>
      <c r="B14" s="95" t="s">
        <v>401</v>
      </c>
      <c r="C14" s="96"/>
      <c r="D14" s="96">
        <v>325</v>
      </c>
      <c r="E14" s="204">
        <f>SUM(C14:D14)</f>
        <v>325</v>
      </c>
      <c r="F14" s="97" t="s">
        <v>865</v>
      </c>
      <c r="G14" s="96"/>
      <c r="H14" s="96"/>
      <c r="I14" s="96"/>
    </row>
    <row r="15" spans="1:9" ht="12.75">
      <c r="A15" s="153" t="s">
        <v>647</v>
      </c>
      <c r="B15" s="95" t="s">
        <v>402</v>
      </c>
      <c r="C15" s="96">
        <v>2500</v>
      </c>
      <c r="D15" s="96"/>
      <c r="E15" s="204">
        <f>SUM(C15:D15)</f>
        <v>2500</v>
      </c>
      <c r="F15" s="97" t="s">
        <v>866</v>
      </c>
      <c r="G15" s="96"/>
      <c r="H15" s="96"/>
      <c r="I15" s="96"/>
    </row>
    <row r="16" spans="1:9" ht="12.75">
      <c r="A16" s="153" t="s">
        <v>649</v>
      </c>
      <c r="B16" s="87" t="s">
        <v>1618</v>
      </c>
      <c r="C16" s="113">
        <f>SUM(C17+C18+C19)</f>
        <v>108497</v>
      </c>
      <c r="D16" s="113">
        <f>SUM(D17+D18+D19)</f>
        <v>140</v>
      </c>
      <c r="E16" s="113">
        <f>SUM(E17+E18+E19)</f>
        <v>108637</v>
      </c>
      <c r="F16" s="97" t="s">
        <v>867</v>
      </c>
      <c r="G16" s="96"/>
      <c r="H16" s="96"/>
      <c r="I16" s="96"/>
    </row>
    <row r="17" spans="1:9" s="77" customFormat="1" ht="13.5">
      <c r="A17" s="153" t="s">
        <v>650</v>
      </c>
      <c r="B17" s="190" t="s">
        <v>834</v>
      </c>
      <c r="C17" s="187">
        <v>0</v>
      </c>
      <c r="D17" s="190"/>
      <c r="E17" s="187">
        <v>0</v>
      </c>
      <c r="F17" s="97" t="s">
        <v>868</v>
      </c>
      <c r="G17" s="96"/>
      <c r="H17" s="96"/>
      <c r="I17" s="96"/>
    </row>
    <row r="18" spans="1:9" ht="12.75">
      <c r="A18" s="153" t="s">
        <v>168</v>
      </c>
      <c r="B18" s="191" t="s">
        <v>229</v>
      </c>
      <c r="C18" s="187">
        <v>3000</v>
      </c>
      <c r="D18" s="190"/>
      <c r="E18" s="187">
        <v>3000</v>
      </c>
      <c r="F18" s="97"/>
      <c r="G18" s="96"/>
      <c r="H18" s="96"/>
      <c r="I18" s="96"/>
    </row>
    <row r="19" spans="1:9" ht="12.75">
      <c r="A19" s="153" t="s">
        <v>170</v>
      </c>
      <c r="B19" s="190" t="s">
        <v>230</v>
      </c>
      <c r="C19" s="187">
        <v>105497</v>
      </c>
      <c r="D19" s="190">
        <v>140</v>
      </c>
      <c r="E19" s="187">
        <f>SUM(C19:D19)</f>
        <v>105637</v>
      </c>
      <c r="F19" s="97"/>
      <c r="G19" s="96"/>
      <c r="H19" s="96"/>
      <c r="I19" s="96"/>
    </row>
    <row r="20" spans="1:9" ht="12.75">
      <c r="A20" s="153" t="s">
        <v>299</v>
      </c>
      <c r="B20" s="100" t="s">
        <v>403</v>
      </c>
      <c r="C20" s="101">
        <f>SUM(C13:C16)</f>
        <v>110997</v>
      </c>
      <c r="D20" s="101">
        <f>SUM(D13:D16)</f>
        <v>465</v>
      </c>
      <c r="E20" s="101">
        <f>SUM(E13:E16)</f>
        <v>111462</v>
      </c>
      <c r="F20" s="97"/>
      <c r="G20" s="96"/>
      <c r="H20" s="96"/>
      <c r="I20" s="96"/>
    </row>
    <row r="21" spans="1:9" ht="13.5">
      <c r="A21" s="153" t="s">
        <v>302</v>
      </c>
      <c r="B21" s="103" t="s">
        <v>404</v>
      </c>
      <c r="C21" s="104">
        <f>SUM(C10:C11,C20)</f>
        <v>119810</v>
      </c>
      <c r="D21" s="104">
        <f>SUM(D10:D11,D20)</f>
        <v>465</v>
      </c>
      <c r="E21" s="439">
        <f>SUM(E10:E11,E20)</f>
        <v>120275</v>
      </c>
      <c r="F21" s="105" t="s">
        <v>1531</v>
      </c>
      <c r="G21" s="104">
        <f>SUM(G10:G17)</f>
        <v>121003</v>
      </c>
      <c r="H21" s="104">
        <f>SUM(H10:H17)</f>
        <v>465</v>
      </c>
      <c r="I21" s="104">
        <f>I10+I11+I12+I14+I15+I16+I17</f>
        <v>121468</v>
      </c>
    </row>
    <row r="22" spans="1:9" ht="12.75">
      <c r="A22" s="153" t="s">
        <v>303</v>
      </c>
      <c r="B22" s="106" t="s">
        <v>405</v>
      </c>
      <c r="C22" s="96"/>
      <c r="D22" s="96"/>
      <c r="E22" s="204"/>
      <c r="F22" s="107" t="s">
        <v>870</v>
      </c>
      <c r="G22" s="96"/>
      <c r="H22" s="31"/>
      <c r="I22" s="31"/>
    </row>
    <row r="23" spans="1:9" ht="12.75">
      <c r="A23" s="153" t="s">
        <v>304</v>
      </c>
      <c r="B23" s="95" t="s">
        <v>406</v>
      </c>
      <c r="C23" s="96"/>
      <c r="D23" s="96"/>
      <c r="E23" s="204"/>
      <c r="F23" s="97" t="s">
        <v>871</v>
      </c>
      <c r="G23" s="96"/>
      <c r="H23" s="96"/>
      <c r="I23" s="96"/>
    </row>
    <row r="24" spans="1:9" ht="12.75">
      <c r="A24" s="153" t="s">
        <v>306</v>
      </c>
      <c r="B24" s="95" t="s">
        <v>283</v>
      </c>
      <c r="C24" s="96"/>
      <c r="D24" s="96"/>
      <c r="E24" s="204"/>
      <c r="F24" s="97" t="s">
        <v>872</v>
      </c>
      <c r="G24" s="96">
        <v>10000</v>
      </c>
      <c r="H24" s="96">
        <v>6500</v>
      </c>
      <c r="I24" s="96">
        <f>SUM(G24:H24)</f>
        <v>16500</v>
      </c>
    </row>
    <row r="25" spans="1:9" ht="12.75">
      <c r="A25" s="153" t="s">
        <v>307</v>
      </c>
      <c r="B25" s="95" t="s">
        <v>284</v>
      </c>
      <c r="C25" s="96"/>
      <c r="D25" s="96"/>
      <c r="E25" s="204"/>
      <c r="F25" s="97" t="s">
        <v>873</v>
      </c>
      <c r="G25" s="96"/>
      <c r="H25" s="96"/>
      <c r="I25" s="96"/>
    </row>
    <row r="26" spans="1:9" s="77" customFormat="1" ht="13.5">
      <c r="A26" s="153" t="s">
        <v>308</v>
      </c>
      <c r="B26" s="95" t="s">
        <v>285</v>
      </c>
      <c r="C26" s="96"/>
      <c r="D26" s="96"/>
      <c r="E26" s="204"/>
      <c r="F26" s="97" t="s">
        <v>874</v>
      </c>
      <c r="G26" s="96"/>
      <c r="H26" s="96"/>
      <c r="I26" s="96"/>
    </row>
    <row r="27" spans="1:9" ht="12.75">
      <c r="A27" s="153" t="s">
        <v>758</v>
      </c>
      <c r="B27" s="95" t="s">
        <v>286</v>
      </c>
      <c r="C27" s="96"/>
      <c r="D27" s="96"/>
      <c r="E27" s="204"/>
      <c r="F27" s="97" t="s">
        <v>875</v>
      </c>
      <c r="G27" s="96"/>
      <c r="H27" s="96"/>
      <c r="I27" s="96"/>
    </row>
    <row r="28" spans="1:9" s="15" customFormat="1" ht="12.75">
      <c r="A28" s="153" t="s">
        <v>759</v>
      </c>
      <c r="B28" s="95" t="s">
        <v>1619</v>
      </c>
      <c r="C28" s="96">
        <f>'felh. bev.'!C92</f>
        <v>10120</v>
      </c>
      <c r="D28" s="96">
        <f>'felh. bev.'!D92</f>
        <v>6500</v>
      </c>
      <c r="E28" s="204">
        <f>'felh. bev.'!E92</f>
        <v>16620</v>
      </c>
      <c r="F28" s="87" t="s">
        <v>1524</v>
      </c>
      <c r="G28" s="96">
        <v>120</v>
      </c>
      <c r="H28" s="96"/>
      <c r="I28" s="96">
        <v>120</v>
      </c>
    </row>
    <row r="29" spans="1:9" ht="13.5">
      <c r="A29" s="153" t="s">
        <v>760</v>
      </c>
      <c r="B29" s="103" t="s">
        <v>242</v>
      </c>
      <c r="C29" s="104">
        <f>SUM(C23:C28)</f>
        <v>10120</v>
      </c>
      <c r="D29" s="104">
        <f>SUM(D23:D28)</f>
        <v>6500</v>
      </c>
      <c r="E29" s="439">
        <f>SUM(E23:E28)</f>
        <v>16620</v>
      </c>
      <c r="F29" s="105" t="s">
        <v>957</v>
      </c>
      <c r="G29" s="104">
        <f>SUM(G23:G28)</f>
        <v>10120</v>
      </c>
      <c r="H29" s="104">
        <f>SUM(H23:H27)</f>
        <v>6500</v>
      </c>
      <c r="I29" s="104">
        <f>SUM(I23:I28)</f>
        <v>16620</v>
      </c>
    </row>
    <row r="30" spans="1:9" ht="12.75">
      <c r="A30" s="153" t="s">
        <v>761</v>
      </c>
      <c r="B30" s="106" t="s">
        <v>869</v>
      </c>
      <c r="C30" s="108">
        <f>SUM(C21,C29)</f>
        <v>129930</v>
      </c>
      <c r="D30" s="108">
        <f>SUM(D21,D29)</f>
        <v>6965</v>
      </c>
      <c r="E30" s="209">
        <f>SUM(E21,E29)</f>
        <v>136895</v>
      </c>
      <c r="F30" s="107" t="s">
        <v>876</v>
      </c>
      <c r="G30" s="108">
        <f>SUM(G21,G29)</f>
        <v>131123</v>
      </c>
      <c r="H30" s="108">
        <f>SUM(H21,H29)</f>
        <v>6965</v>
      </c>
      <c r="I30" s="108">
        <f>SUM(I21,I29)</f>
        <v>138088</v>
      </c>
    </row>
    <row r="31" spans="1:9" ht="12.75">
      <c r="A31" s="153" t="s">
        <v>762</v>
      </c>
      <c r="B31" s="106" t="s">
        <v>1136</v>
      </c>
      <c r="C31" s="108">
        <f>C30-G30</f>
        <v>-1193</v>
      </c>
      <c r="D31" s="108">
        <f>D30-H30</f>
        <v>0</v>
      </c>
      <c r="E31" s="209">
        <f>E30-I30</f>
        <v>-1193</v>
      </c>
      <c r="F31" s="107"/>
      <c r="G31" s="108"/>
      <c r="H31" s="43"/>
      <c r="I31" s="43"/>
    </row>
    <row r="32" spans="1:9" ht="12.75">
      <c r="A32" s="153" t="s">
        <v>763</v>
      </c>
      <c r="B32" s="87" t="s">
        <v>1648</v>
      </c>
      <c r="C32" s="113">
        <f>C30-G30</f>
        <v>-1193</v>
      </c>
      <c r="D32" s="113">
        <f>D30-H30</f>
        <v>0</v>
      </c>
      <c r="E32" s="113">
        <f>E30-I30</f>
        <v>-1193</v>
      </c>
      <c r="F32" s="97"/>
      <c r="H32" s="87"/>
      <c r="I32" s="87"/>
    </row>
    <row r="33" spans="1:9" ht="12.75">
      <c r="A33" s="153" t="s">
        <v>764</v>
      </c>
      <c r="B33" s="87" t="s">
        <v>235</v>
      </c>
      <c r="D33" s="87"/>
      <c r="E33" s="87"/>
      <c r="F33" s="97"/>
      <c r="H33" s="87"/>
      <c r="I33" s="87"/>
    </row>
    <row r="34" spans="1:9" ht="12.75">
      <c r="A34" s="153" t="s">
        <v>1349</v>
      </c>
      <c r="B34" s="106" t="s">
        <v>342</v>
      </c>
      <c r="C34" s="96"/>
      <c r="D34" s="96"/>
      <c r="E34" s="204"/>
      <c r="F34" s="107" t="s">
        <v>227</v>
      </c>
      <c r="G34" s="108"/>
      <c r="H34" s="108"/>
      <c r="I34" s="108"/>
    </row>
    <row r="35" spans="1:9" ht="12.75">
      <c r="A35" s="153" t="s">
        <v>1350</v>
      </c>
      <c r="B35" s="95" t="s">
        <v>109</v>
      </c>
      <c r="C35" s="96">
        <v>1193</v>
      </c>
      <c r="D35" s="96"/>
      <c r="E35" s="204">
        <f>SUM(C35:D35)</f>
        <v>1193</v>
      </c>
      <c r="F35" s="97" t="s">
        <v>22</v>
      </c>
      <c r="G35" s="96"/>
      <c r="H35" s="96"/>
      <c r="I35" s="96"/>
    </row>
    <row r="36" spans="1:9" ht="12.75">
      <c r="A36" s="153" t="s">
        <v>1351</v>
      </c>
      <c r="B36" s="95" t="s">
        <v>110</v>
      </c>
      <c r="C36" s="96"/>
      <c r="D36" s="96"/>
      <c r="E36" s="204"/>
      <c r="F36" s="97" t="s">
        <v>55</v>
      </c>
      <c r="G36" s="96"/>
      <c r="H36" s="96"/>
      <c r="I36" s="96"/>
    </row>
    <row r="37" spans="1:9" ht="12.75">
      <c r="A37" s="153" t="s">
        <v>1352</v>
      </c>
      <c r="B37" s="95"/>
      <c r="C37" s="96"/>
      <c r="D37" s="96"/>
      <c r="E37" s="204"/>
      <c r="F37" s="97" t="s">
        <v>56</v>
      </c>
      <c r="G37" s="96"/>
      <c r="H37" s="96"/>
      <c r="I37" s="96"/>
    </row>
    <row r="38" spans="1:9" ht="12.75">
      <c r="A38" s="153" t="s">
        <v>1353</v>
      </c>
      <c r="B38" s="95"/>
      <c r="C38" s="96"/>
      <c r="D38" s="96"/>
      <c r="E38" s="204"/>
      <c r="F38" s="110" t="s">
        <v>23</v>
      </c>
      <c r="G38" s="101"/>
      <c r="H38" s="101"/>
      <c r="I38" s="101">
        <f>SUM(I36:I37)</f>
        <v>0</v>
      </c>
    </row>
    <row r="39" spans="1:9" s="15" customFormat="1" ht="12.75">
      <c r="A39" s="153" t="s">
        <v>1354</v>
      </c>
      <c r="B39" s="95"/>
      <c r="C39" s="96"/>
      <c r="D39" s="96"/>
      <c r="E39" s="204"/>
      <c r="F39" s="97" t="s">
        <v>25</v>
      </c>
      <c r="G39" s="96"/>
      <c r="H39" s="96"/>
      <c r="I39" s="96"/>
    </row>
    <row r="40" spans="1:9" s="15" customFormat="1" ht="12.75">
      <c r="A40" s="153" t="s">
        <v>618</v>
      </c>
      <c r="B40" s="106" t="s">
        <v>1737</v>
      </c>
      <c r="C40" s="108">
        <f>SUM(C35:C36)</f>
        <v>1193</v>
      </c>
      <c r="D40" s="108">
        <f>SUM(D35:D36)</f>
        <v>0</v>
      </c>
      <c r="E40" s="209">
        <f>SUM(E35:E36)</f>
        <v>1193</v>
      </c>
      <c r="F40" s="107" t="s">
        <v>214</v>
      </c>
      <c r="G40" s="108">
        <f>G38+G39</f>
        <v>0</v>
      </c>
      <c r="H40" s="108">
        <f>H38+H39</f>
        <v>0</v>
      </c>
      <c r="I40" s="108">
        <f>I38+I39</f>
        <v>0</v>
      </c>
    </row>
    <row r="41" spans="1:9" ht="24">
      <c r="A41" s="266" t="s">
        <v>619</v>
      </c>
      <c r="B41" s="223" t="s">
        <v>483</v>
      </c>
      <c r="C41" s="108"/>
      <c r="D41" s="108"/>
      <c r="E41" s="209">
        <f>E40+E31</f>
        <v>0</v>
      </c>
      <c r="F41" s="107"/>
      <c r="G41" s="108"/>
      <c r="H41" s="108"/>
      <c r="I41" s="108"/>
    </row>
    <row r="42" spans="1:9" ht="12.75">
      <c r="A42" s="153" t="s">
        <v>508</v>
      </c>
      <c r="B42" s="95" t="s">
        <v>1698</v>
      </c>
      <c r="C42" s="96"/>
      <c r="D42" s="96"/>
      <c r="E42" s="204"/>
      <c r="F42" s="109"/>
      <c r="G42" s="109"/>
      <c r="H42" s="109"/>
      <c r="I42" s="109"/>
    </row>
    <row r="43" spans="1:9" ht="12.75">
      <c r="A43" s="153" t="s">
        <v>509</v>
      </c>
      <c r="B43" s="95" t="s">
        <v>82</v>
      </c>
      <c r="C43" s="96"/>
      <c r="D43" s="96"/>
      <c r="E43" s="204"/>
      <c r="F43" s="109"/>
      <c r="G43" s="109"/>
      <c r="H43" s="109"/>
      <c r="I43" s="109"/>
    </row>
    <row r="44" spans="1:9" ht="12.75">
      <c r="A44" s="153" t="s">
        <v>96</v>
      </c>
      <c r="B44" s="106" t="s">
        <v>1735</v>
      </c>
      <c r="C44" s="96"/>
      <c r="D44" s="96"/>
      <c r="E44" s="204"/>
      <c r="F44" s="107" t="s">
        <v>1615</v>
      </c>
      <c r="G44" s="96"/>
      <c r="H44" s="96"/>
      <c r="I44" s="96"/>
    </row>
    <row r="45" spans="1:9" ht="12.75">
      <c r="A45" s="153" t="s">
        <v>510</v>
      </c>
      <c r="B45" s="95" t="s">
        <v>1734</v>
      </c>
      <c r="C45" s="96"/>
      <c r="D45" s="96"/>
      <c r="E45" s="204"/>
      <c r="F45" s="97" t="s">
        <v>24</v>
      </c>
      <c r="G45" s="95"/>
      <c r="H45" s="95"/>
      <c r="I45" s="95"/>
    </row>
    <row r="46" spans="1:9" ht="12.75">
      <c r="A46" s="153" t="s">
        <v>4</v>
      </c>
      <c r="B46" s="95" t="s">
        <v>343</v>
      </c>
      <c r="C46" s="96"/>
      <c r="D46" s="96"/>
      <c r="E46" s="204"/>
      <c r="F46" s="97" t="s">
        <v>213</v>
      </c>
      <c r="G46" s="95"/>
      <c r="H46" s="95"/>
      <c r="I46" s="95"/>
    </row>
    <row r="47" spans="1:9" ht="12.75">
      <c r="A47" s="153" t="s">
        <v>5</v>
      </c>
      <c r="B47" s="106" t="s">
        <v>215</v>
      </c>
      <c r="C47" s="108">
        <f>SUM(C45:C46)</f>
        <v>0</v>
      </c>
      <c r="D47" s="108">
        <f>SUM(D45:D46)</f>
        <v>0</v>
      </c>
      <c r="E47" s="209">
        <f>SUM(E45:E46)</f>
        <v>0</v>
      </c>
      <c r="F47" s="107" t="s">
        <v>1145</v>
      </c>
      <c r="G47" s="106">
        <f>SUM(G45:G46)</f>
        <v>0</v>
      </c>
      <c r="H47" s="106">
        <f>SUM(H45:H46)</f>
        <v>0</v>
      </c>
      <c r="I47" s="106">
        <f>SUM(I45:I46)</f>
        <v>0</v>
      </c>
    </row>
    <row r="48" spans="1:9" ht="12.75">
      <c r="A48" s="153" t="s">
        <v>6</v>
      </c>
      <c r="B48" s="106" t="s">
        <v>1736</v>
      </c>
      <c r="C48" s="108">
        <f>C30+C40+C47</f>
        <v>131123</v>
      </c>
      <c r="D48" s="108">
        <f>D30+D40+D47</f>
        <v>6965</v>
      </c>
      <c r="E48" s="209">
        <f>E30+E40+E47</f>
        <v>138088</v>
      </c>
      <c r="F48" s="107" t="s">
        <v>1616</v>
      </c>
      <c r="G48" s="108">
        <f>G30+G47+G40</f>
        <v>131123</v>
      </c>
      <c r="H48" s="108">
        <f>H30+H47+H40</f>
        <v>6965</v>
      </c>
      <c r="I48" s="108">
        <f>I30+I47+I40</f>
        <v>138088</v>
      </c>
    </row>
    <row r="49" spans="2:9" ht="12.75">
      <c r="B49" s="109"/>
      <c r="C49" s="112"/>
      <c r="D49" s="14"/>
      <c r="E49" s="14"/>
      <c r="F49" s="109"/>
      <c r="G49" s="112"/>
      <c r="H49" s="112"/>
      <c r="I49" s="112"/>
    </row>
    <row r="50" spans="3:9" ht="12.75">
      <c r="C50" s="113"/>
      <c r="D50" s="8"/>
      <c r="E50" s="8"/>
      <c r="H50" s="87"/>
      <c r="I50" s="87"/>
    </row>
    <row r="51" spans="3:5" ht="12.75">
      <c r="C51" s="113"/>
      <c r="D51" s="8"/>
      <c r="E51" s="8"/>
    </row>
    <row r="52" spans="3:5" ht="12.75">
      <c r="C52" s="113"/>
      <c r="D52" s="8"/>
      <c r="E52" s="8"/>
    </row>
    <row r="53" spans="3:5" ht="12.75">
      <c r="C53" s="113"/>
      <c r="D53" s="8"/>
      <c r="E53" s="8"/>
    </row>
    <row r="54" spans="3:5" ht="12.75">
      <c r="C54" s="113"/>
      <c r="D54" s="8"/>
      <c r="E54" s="8"/>
    </row>
    <row r="55" spans="3:5" ht="12.75">
      <c r="C55" s="113"/>
      <c r="D55" s="8"/>
      <c r="E55" s="8"/>
    </row>
    <row r="56" spans="3:5" ht="12.75">
      <c r="C56" s="113"/>
      <c r="D56" s="8"/>
      <c r="E56" s="8"/>
    </row>
    <row r="57" spans="3:5" ht="12.75">
      <c r="C57" s="113"/>
      <c r="D57" s="8"/>
      <c r="E57" s="8"/>
    </row>
    <row r="58" spans="3:5" ht="12.75">
      <c r="C58" s="113"/>
      <c r="D58" s="8"/>
      <c r="E58" s="8"/>
    </row>
    <row r="59" spans="3:5" ht="12.75">
      <c r="C59" s="113"/>
      <c r="D59" s="8"/>
      <c r="E59" s="8"/>
    </row>
    <row r="60" spans="3:5" ht="12.75">
      <c r="C60" s="113"/>
      <c r="D60" s="8"/>
      <c r="E60" s="8"/>
    </row>
    <row r="61" spans="3:5" ht="12.75">
      <c r="C61" s="113"/>
      <c r="D61" s="8"/>
      <c r="E61" s="8"/>
    </row>
    <row r="62" spans="3:5" ht="12.75">
      <c r="C62" s="113"/>
      <c r="D62" s="8"/>
      <c r="E62" s="8"/>
    </row>
    <row r="63" spans="3:5" ht="12.75">
      <c r="C63" s="113"/>
      <c r="D63" s="8"/>
      <c r="E63" s="8"/>
    </row>
    <row r="64" spans="3:5" ht="12.75">
      <c r="C64" s="113"/>
      <c r="D64" s="8"/>
      <c r="E64" s="8"/>
    </row>
    <row r="65" spans="3:5" ht="12.75">
      <c r="C65" s="113"/>
      <c r="D65" s="8"/>
      <c r="E65" s="8"/>
    </row>
    <row r="66" spans="3:5" ht="12.75">
      <c r="C66" s="113"/>
      <c r="D66" s="8"/>
      <c r="E66" s="8"/>
    </row>
    <row r="67" spans="3:5" ht="12.75">
      <c r="C67" s="113"/>
      <c r="D67" s="8"/>
      <c r="E67" s="8"/>
    </row>
    <row r="68" spans="3:5" ht="12.75">
      <c r="C68" s="113"/>
      <c r="D68" s="8"/>
      <c r="E68" s="8"/>
    </row>
    <row r="69" spans="3:5" ht="12.75">
      <c r="C69" s="113"/>
      <c r="D69" s="8"/>
      <c r="E69" s="8"/>
    </row>
    <row r="70" spans="3:5" ht="12.75">
      <c r="C70" s="113"/>
      <c r="D70" s="8"/>
      <c r="E70" s="8"/>
    </row>
    <row r="71" spans="3:5" ht="12.75">
      <c r="C71" s="113"/>
      <c r="D71" s="8"/>
      <c r="E71" s="8"/>
    </row>
    <row r="72" spans="3:5" ht="12.75">
      <c r="C72" s="113"/>
      <c r="D72" s="8"/>
      <c r="E72" s="8"/>
    </row>
    <row r="73" spans="3:5" ht="12.75">
      <c r="C73" s="113"/>
      <c r="D73" s="8"/>
      <c r="E73" s="8"/>
    </row>
  </sheetData>
  <mergeCells count="7">
    <mergeCell ref="F1:I1"/>
    <mergeCell ref="B6:I6"/>
    <mergeCell ref="A7:A8"/>
    <mergeCell ref="B5:I5"/>
    <mergeCell ref="B2:I2"/>
    <mergeCell ref="B3:I3"/>
    <mergeCell ref="B4:I4"/>
  </mergeCells>
  <printOptions/>
  <pageMargins left="0.3937007874015748" right="0.1968503937007874" top="0" bottom="0.1968503937007874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3.140625" style="16" customWidth="1"/>
    <col min="2" max="2" width="44.28125" style="16" customWidth="1"/>
    <col min="3" max="4" width="9.7109375" style="16" customWidth="1"/>
    <col min="5" max="5" width="9.57421875" style="16" customWidth="1"/>
    <col min="6" max="6" width="42.00390625" style="16" customWidth="1"/>
    <col min="7" max="9" width="9.57421875" style="16" customWidth="1"/>
    <col min="10" max="16384" width="9.140625" style="16" customWidth="1"/>
  </cols>
  <sheetData>
    <row r="1" spans="2:9" ht="15.75" customHeight="1" hidden="1">
      <c r="B1" s="87"/>
      <c r="C1" s="87"/>
      <c r="D1" s="87"/>
      <c r="E1" s="87"/>
      <c r="F1" s="469" t="s">
        <v>1246</v>
      </c>
      <c r="G1" s="469"/>
      <c r="H1" s="469"/>
      <c r="I1" s="469"/>
    </row>
    <row r="2" spans="2:11" s="75" customFormat="1" ht="12.75" hidden="1">
      <c r="B2" s="485" t="s">
        <v>537</v>
      </c>
      <c r="C2" s="485"/>
      <c r="D2" s="485"/>
      <c r="E2" s="485"/>
      <c r="F2" s="485"/>
      <c r="G2" s="485"/>
      <c r="H2" s="485"/>
      <c r="I2" s="485"/>
      <c r="J2" s="50"/>
      <c r="K2" s="50"/>
    </row>
    <row r="3" spans="1:11" s="75" customFormat="1" ht="12.75" hidden="1">
      <c r="A3" s="485" t="s">
        <v>1087</v>
      </c>
      <c r="B3" s="485"/>
      <c r="C3" s="485"/>
      <c r="D3" s="485"/>
      <c r="E3" s="485"/>
      <c r="F3" s="485"/>
      <c r="G3" s="485"/>
      <c r="H3" s="485"/>
      <c r="I3" s="485"/>
      <c r="J3" s="50"/>
      <c r="K3" s="50"/>
    </row>
    <row r="4" spans="1:11" s="75" customFormat="1" ht="12.75" hidden="1">
      <c r="A4" s="485" t="s">
        <v>181</v>
      </c>
      <c r="B4" s="485"/>
      <c r="C4" s="485"/>
      <c r="D4" s="485"/>
      <c r="E4" s="485"/>
      <c r="F4" s="485"/>
      <c r="G4" s="485"/>
      <c r="H4" s="485"/>
      <c r="I4" s="485"/>
      <c r="J4" s="50"/>
      <c r="K4" s="50"/>
    </row>
    <row r="5" spans="1:11" s="75" customFormat="1" ht="12.75" hidden="1">
      <c r="A5" s="485" t="s">
        <v>716</v>
      </c>
      <c r="B5" s="485"/>
      <c r="C5" s="485"/>
      <c r="D5" s="485"/>
      <c r="E5" s="485"/>
      <c r="F5" s="485"/>
      <c r="G5" s="485"/>
      <c r="H5" s="485"/>
      <c r="I5" s="485"/>
      <c r="J5" s="50"/>
      <c r="K5" s="50"/>
    </row>
    <row r="6" spans="2:11" s="75" customFormat="1" ht="12.75" hidden="1">
      <c r="B6" s="245"/>
      <c r="C6" s="88"/>
      <c r="D6" s="88"/>
      <c r="E6" s="88"/>
      <c r="F6" s="88"/>
      <c r="G6" s="88"/>
      <c r="H6" s="88"/>
      <c r="I6" s="88"/>
      <c r="J6" s="50"/>
      <c r="K6" s="50"/>
    </row>
    <row r="7" spans="1:9" ht="12.75" hidden="1">
      <c r="A7" s="464"/>
      <c r="B7" s="225" t="s">
        <v>825</v>
      </c>
      <c r="C7" s="225" t="s">
        <v>826</v>
      </c>
      <c r="D7" s="225" t="s">
        <v>827</v>
      </c>
      <c r="E7" s="225" t="s">
        <v>828</v>
      </c>
      <c r="F7" s="225" t="s">
        <v>829</v>
      </c>
      <c r="G7" s="225" t="s">
        <v>830</v>
      </c>
      <c r="H7" s="225" t="s">
        <v>831</v>
      </c>
      <c r="I7" s="225" t="s">
        <v>832</v>
      </c>
    </row>
    <row r="8" spans="1:9" s="76" customFormat="1" ht="29.25" customHeight="1" hidden="1">
      <c r="A8" s="464"/>
      <c r="B8" s="90" t="s">
        <v>145</v>
      </c>
      <c r="C8" s="226" t="s">
        <v>1243</v>
      </c>
      <c r="D8" s="408" t="s">
        <v>1244</v>
      </c>
      <c r="E8" s="408" t="s">
        <v>1247</v>
      </c>
      <c r="F8" s="242" t="s">
        <v>146</v>
      </c>
      <c r="G8" s="226" t="s">
        <v>1243</v>
      </c>
      <c r="H8" s="408" t="s">
        <v>1244</v>
      </c>
      <c r="I8" s="408" t="s">
        <v>1247</v>
      </c>
    </row>
    <row r="9" spans="1:9" ht="12.75" hidden="1">
      <c r="A9" s="153" t="s">
        <v>1071</v>
      </c>
      <c r="B9" s="93" t="s">
        <v>1488</v>
      </c>
      <c r="C9" s="95"/>
      <c r="D9" s="286"/>
      <c r="E9" s="286"/>
      <c r="F9" s="94" t="s">
        <v>289</v>
      </c>
      <c r="G9" s="286"/>
      <c r="H9" s="33"/>
      <c r="I9" s="33"/>
    </row>
    <row r="10" spans="1:9" ht="12.75" hidden="1">
      <c r="A10" s="153" t="s">
        <v>1077</v>
      </c>
      <c r="B10" s="95" t="s">
        <v>1222</v>
      </c>
      <c r="C10" s="96">
        <f>'új m'!E9</f>
        <v>328676</v>
      </c>
      <c r="D10" s="31"/>
      <c r="E10" s="31"/>
      <c r="F10" s="97" t="s">
        <v>290</v>
      </c>
      <c r="G10" s="96">
        <f>'új m'!I9</f>
        <v>864700</v>
      </c>
      <c r="H10" s="31"/>
      <c r="I10" s="31"/>
    </row>
    <row r="11" spans="1:9" ht="12.75" hidden="1">
      <c r="A11" s="153" t="s">
        <v>914</v>
      </c>
      <c r="B11" s="95" t="s">
        <v>1223</v>
      </c>
      <c r="C11" s="96">
        <f>'új m'!E10</f>
        <v>962634</v>
      </c>
      <c r="D11" s="31"/>
      <c r="E11" s="31"/>
      <c r="F11" s="97" t="s">
        <v>291</v>
      </c>
      <c r="G11" s="96">
        <f>'új m'!I10</f>
        <v>209363</v>
      </c>
      <c r="H11" s="31"/>
      <c r="I11" s="31"/>
    </row>
    <row r="12" spans="1:9" ht="12.75" hidden="1">
      <c r="A12" s="153" t="s">
        <v>0</v>
      </c>
      <c r="B12" s="95" t="s">
        <v>1224</v>
      </c>
      <c r="C12" s="96"/>
      <c r="D12" s="31"/>
      <c r="E12" s="31"/>
      <c r="F12" s="243" t="s">
        <v>337</v>
      </c>
      <c r="G12" s="96">
        <f>'új m'!I11</f>
        <v>879134</v>
      </c>
      <c r="H12" s="31"/>
      <c r="I12" s="31"/>
    </row>
    <row r="13" spans="1:9" ht="12.75" hidden="1">
      <c r="A13" s="153" t="s">
        <v>275</v>
      </c>
      <c r="B13" s="95" t="s">
        <v>400</v>
      </c>
      <c r="C13" s="96">
        <f>'új m'!E12</f>
        <v>848345</v>
      </c>
      <c r="D13" s="31"/>
      <c r="E13" s="31"/>
      <c r="F13" s="97" t="s">
        <v>865</v>
      </c>
      <c r="G13" s="96">
        <f>'új m'!I13</f>
        <v>49221</v>
      </c>
      <c r="H13" s="31"/>
      <c r="I13" s="31"/>
    </row>
    <row r="14" spans="1:9" ht="12.75" hidden="1">
      <c r="A14" s="153" t="s">
        <v>546</v>
      </c>
      <c r="B14" s="95" t="s">
        <v>401</v>
      </c>
      <c r="C14" s="96">
        <f>'új m'!E13</f>
        <v>95709</v>
      </c>
      <c r="D14" s="31"/>
      <c r="E14" s="31"/>
      <c r="F14" s="97" t="s">
        <v>866</v>
      </c>
      <c r="G14" s="96">
        <f>'új m'!I14</f>
        <v>170000</v>
      </c>
      <c r="H14" s="31"/>
      <c r="I14" s="31"/>
    </row>
    <row r="15" spans="1:9" ht="12.75" hidden="1">
      <c r="A15" s="153" t="s">
        <v>647</v>
      </c>
      <c r="B15" s="95" t="s">
        <v>402</v>
      </c>
      <c r="C15" s="96">
        <f>'új m'!E14</f>
        <v>4174</v>
      </c>
      <c r="D15" s="31"/>
      <c r="E15" s="31"/>
      <c r="F15" s="97" t="s">
        <v>867</v>
      </c>
      <c r="G15" s="96">
        <f>'új m'!I15</f>
        <v>6100</v>
      </c>
      <c r="H15" s="31"/>
      <c r="I15" s="31"/>
    </row>
    <row r="16" spans="1:9" ht="12.75" hidden="1">
      <c r="A16" s="153" t="s">
        <v>649</v>
      </c>
      <c r="B16" s="100" t="s">
        <v>403</v>
      </c>
      <c r="C16" s="101">
        <f>SUM(C13:C15)</f>
        <v>948228</v>
      </c>
      <c r="D16" s="39"/>
      <c r="E16" s="39"/>
      <c r="F16" s="97" t="s">
        <v>868</v>
      </c>
      <c r="G16" s="96">
        <f>'új m'!I16</f>
        <v>46025</v>
      </c>
      <c r="H16" s="31"/>
      <c r="I16" s="31"/>
    </row>
    <row r="17" spans="1:9" s="15" customFormat="1" ht="12.75" hidden="1">
      <c r="A17" s="153" t="s">
        <v>650</v>
      </c>
      <c r="B17" s="106" t="s">
        <v>182</v>
      </c>
      <c r="C17" s="108">
        <f>SUM(C10:C11,C16)</f>
        <v>2239538</v>
      </c>
      <c r="D17" s="43"/>
      <c r="E17" s="43"/>
      <c r="F17" s="244" t="s">
        <v>1121</v>
      </c>
      <c r="G17" s="108">
        <f>SUM(G10:G16)</f>
        <v>2224543</v>
      </c>
      <c r="H17" s="43"/>
      <c r="I17" s="43"/>
    </row>
    <row r="18" spans="1:9" ht="12.75" hidden="1">
      <c r="A18" s="153" t="s">
        <v>168</v>
      </c>
      <c r="B18" s="106" t="s">
        <v>183</v>
      </c>
      <c r="C18" s="108">
        <f>C17-G17</f>
        <v>14995</v>
      </c>
      <c r="D18" s="43"/>
      <c r="E18" s="43"/>
      <c r="F18" s="107"/>
      <c r="G18" s="96"/>
      <c r="H18" s="31"/>
      <c r="I18" s="31"/>
    </row>
    <row r="19" spans="1:9" ht="12.75" hidden="1">
      <c r="A19" s="153" t="s">
        <v>170</v>
      </c>
      <c r="B19" s="95" t="s">
        <v>109</v>
      </c>
      <c r="C19" s="96">
        <f>'új m'!E33</f>
        <v>292128</v>
      </c>
      <c r="D19" s="31"/>
      <c r="E19" s="31"/>
      <c r="F19" s="107"/>
      <c r="G19" s="96"/>
      <c r="H19" s="31"/>
      <c r="I19" s="31"/>
    </row>
    <row r="20" spans="1:9" ht="12.75" hidden="1">
      <c r="A20" s="153" t="s">
        <v>299</v>
      </c>
      <c r="B20" s="95" t="s">
        <v>184</v>
      </c>
      <c r="C20" s="96">
        <v>0</v>
      </c>
      <c r="D20" s="31"/>
      <c r="E20" s="31"/>
      <c r="F20" s="97" t="s">
        <v>58</v>
      </c>
      <c r="G20" s="113">
        <f>'új m'!I37</f>
        <v>19395</v>
      </c>
      <c r="H20" s="8"/>
      <c r="I20" s="8"/>
    </row>
    <row r="21" spans="1:9" ht="12.75" hidden="1">
      <c r="A21" s="153" t="s">
        <v>302</v>
      </c>
      <c r="B21" s="95"/>
      <c r="C21" s="96"/>
      <c r="D21" s="31"/>
      <c r="E21" s="31"/>
      <c r="F21" s="97" t="s">
        <v>59</v>
      </c>
      <c r="G21" s="96">
        <f>'új m'!I34</f>
        <v>87775</v>
      </c>
      <c r="H21" s="31"/>
      <c r="I21" s="31"/>
    </row>
    <row r="22" spans="1:9" s="15" customFormat="1" ht="12.75" hidden="1">
      <c r="A22" s="153" t="s">
        <v>303</v>
      </c>
      <c r="B22" s="106" t="s">
        <v>412</v>
      </c>
      <c r="C22" s="108">
        <f>SUM(C19:C20)</f>
        <v>292128</v>
      </c>
      <c r="D22" s="43"/>
      <c r="E22" s="43"/>
      <c r="F22" s="107" t="s">
        <v>1198</v>
      </c>
      <c r="G22" s="108">
        <f>SUM(G20:G21)</f>
        <v>107170</v>
      </c>
      <c r="H22" s="43"/>
      <c r="I22" s="43"/>
    </row>
    <row r="23" spans="1:9" ht="12.75" hidden="1">
      <c r="A23" s="153"/>
      <c r="B23" s="95"/>
      <c r="C23" s="96"/>
      <c r="D23" s="31"/>
      <c r="E23" s="31"/>
      <c r="F23" s="97"/>
      <c r="G23" s="96"/>
      <c r="H23" s="31"/>
      <c r="I23" s="31"/>
    </row>
    <row r="24" spans="1:9" s="15" customFormat="1" ht="12.75" hidden="1">
      <c r="A24" s="153" t="s">
        <v>304</v>
      </c>
      <c r="B24" s="106" t="s">
        <v>1122</v>
      </c>
      <c r="C24" s="108">
        <f>C18+C22</f>
        <v>307123</v>
      </c>
      <c r="D24" s="43"/>
      <c r="E24" s="43"/>
      <c r="F24" s="107"/>
      <c r="G24" s="108"/>
      <c r="H24" s="43"/>
      <c r="I24" s="43"/>
    </row>
    <row r="25" spans="1:9" ht="12.75" hidden="1">
      <c r="A25" s="153"/>
      <c r="B25" s="95"/>
      <c r="C25" s="96"/>
      <c r="D25" s="31"/>
      <c r="E25" s="31"/>
      <c r="F25" s="97"/>
      <c r="G25" s="96"/>
      <c r="H25" s="31"/>
      <c r="I25" s="31"/>
    </row>
    <row r="26" spans="1:9" ht="12.75" hidden="1">
      <c r="A26" s="153" t="s">
        <v>306</v>
      </c>
      <c r="B26" s="95" t="s">
        <v>185</v>
      </c>
      <c r="C26" s="96">
        <v>0</v>
      </c>
      <c r="D26" s="31"/>
      <c r="E26" s="31"/>
      <c r="F26" s="97" t="s">
        <v>1143</v>
      </c>
      <c r="G26" s="96">
        <v>0</v>
      </c>
      <c r="H26" s="31"/>
      <c r="I26" s="31"/>
    </row>
    <row r="27" spans="1:9" ht="12.75" hidden="1">
      <c r="A27" s="153" t="s">
        <v>307</v>
      </c>
      <c r="B27" s="95" t="s">
        <v>343</v>
      </c>
      <c r="C27" s="96">
        <v>0</v>
      </c>
      <c r="D27" s="31"/>
      <c r="E27" s="31"/>
      <c r="F27" s="97" t="s">
        <v>1144</v>
      </c>
      <c r="G27" s="108">
        <v>0</v>
      </c>
      <c r="H27" s="43"/>
      <c r="I27" s="43"/>
    </row>
    <row r="28" spans="1:9" s="77" customFormat="1" ht="13.5" hidden="1">
      <c r="A28" s="153" t="s">
        <v>308</v>
      </c>
      <c r="B28" s="106" t="s">
        <v>215</v>
      </c>
      <c r="C28" s="108">
        <f>SUM(C27)</f>
        <v>0</v>
      </c>
      <c r="D28" s="43"/>
      <c r="E28" s="43"/>
      <c r="F28" s="107" t="s">
        <v>1145</v>
      </c>
      <c r="G28" s="108">
        <f>SUM(G26:G27)</f>
        <v>0</v>
      </c>
      <c r="H28" s="43"/>
      <c r="I28" s="43"/>
    </row>
    <row r="29" spans="1:9" ht="12.75" hidden="1">
      <c r="A29" s="153"/>
      <c r="B29" s="106"/>
      <c r="C29" s="108"/>
      <c r="D29" s="43"/>
      <c r="E29" s="43"/>
      <c r="F29" s="107"/>
      <c r="G29" s="108"/>
      <c r="H29" s="43"/>
      <c r="I29" s="43"/>
    </row>
    <row r="30" spans="1:9" s="15" customFormat="1" ht="12.75" hidden="1">
      <c r="A30" s="153" t="s">
        <v>758</v>
      </c>
      <c r="B30" s="106" t="s">
        <v>1197</v>
      </c>
      <c r="C30" s="108">
        <f>C28+C22+C17</f>
        <v>2531666</v>
      </c>
      <c r="D30" s="43"/>
      <c r="E30" s="43"/>
      <c r="F30" s="107" t="s">
        <v>1146</v>
      </c>
      <c r="G30" s="108">
        <f>G17+G22+G28</f>
        <v>2331713</v>
      </c>
      <c r="H30" s="43"/>
      <c r="I30" s="43"/>
    </row>
    <row r="31" spans="1:9" ht="12.75" hidden="1">
      <c r="A31" s="153" t="s">
        <v>759</v>
      </c>
      <c r="B31" s="106" t="s">
        <v>84</v>
      </c>
      <c r="C31" s="108">
        <f>C30-G30</f>
        <v>199953</v>
      </c>
      <c r="D31" s="43"/>
      <c r="E31" s="43"/>
      <c r="F31" s="97"/>
      <c r="G31" s="31"/>
      <c r="H31" s="31"/>
      <c r="I31" s="31"/>
    </row>
    <row r="32" spans="1:9" ht="12.75" hidden="1">
      <c r="A32" s="87"/>
      <c r="B32" s="95"/>
      <c r="C32" s="31"/>
      <c r="D32" s="31"/>
      <c r="E32" s="31"/>
      <c r="F32" s="95"/>
      <c r="G32" s="31"/>
      <c r="H32" s="31"/>
      <c r="I32" s="31"/>
    </row>
    <row r="33" spans="1:9" ht="12.75" hidden="1">
      <c r="A33" s="87"/>
      <c r="B33" s="95"/>
      <c r="C33" s="31"/>
      <c r="D33" s="31"/>
      <c r="E33" s="31"/>
      <c r="F33" s="100"/>
      <c r="G33" s="39"/>
      <c r="H33" s="39"/>
      <c r="I33" s="39"/>
    </row>
    <row r="34" spans="1:9" ht="12.75" hidden="1">
      <c r="A34" s="87"/>
      <c r="B34" s="106"/>
      <c r="C34" s="43"/>
      <c r="D34" s="43"/>
      <c r="E34" s="43"/>
      <c r="F34" s="95"/>
      <c r="G34" s="31"/>
      <c r="H34" s="31"/>
      <c r="I34" s="31"/>
    </row>
    <row r="35" spans="1:9" ht="12.75" hidden="1">
      <c r="A35" s="87"/>
      <c r="B35" s="232"/>
      <c r="C35" s="43"/>
      <c r="D35" s="43"/>
      <c r="E35" s="43"/>
      <c r="F35" s="95"/>
      <c r="G35" s="31"/>
      <c r="H35" s="31"/>
      <c r="I35" s="31"/>
    </row>
    <row r="36" spans="2:9" ht="13.5" customHeight="1" hidden="1">
      <c r="B36" s="33"/>
      <c r="C36" s="31"/>
      <c r="D36" s="31"/>
      <c r="E36" s="31"/>
      <c r="F36" s="41"/>
      <c r="G36" s="43"/>
      <c r="H36" s="43"/>
      <c r="I36" s="43"/>
    </row>
    <row r="37" spans="2:9" ht="13.5" customHeight="1" hidden="1">
      <c r="B37" s="33"/>
      <c r="C37" s="31"/>
      <c r="D37" s="31"/>
      <c r="E37" s="31"/>
      <c r="F37" s="41"/>
      <c r="G37" s="43"/>
      <c r="H37" s="43"/>
      <c r="I37" s="43"/>
    </row>
    <row r="38" spans="2:9" ht="12.75" hidden="1">
      <c r="B38" s="41"/>
      <c r="C38" s="31"/>
      <c r="D38" s="31"/>
      <c r="E38" s="31"/>
      <c r="F38" s="41"/>
      <c r="G38" s="31"/>
      <c r="H38" s="31"/>
      <c r="I38" s="31"/>
    </row>
    <row r="39" spans="2:9" ht="12.75" hidden="1">
      <c r="B39" s="33"/>
      <c r="C39" s="31"/>
      <c r="D39" s="31"/>
      <c r="E39" s="31"/>
      <c r="F39" s="33"/>
      <c r="G39" s="33"/>
      <c r="H39" s="33"/>
      <c r="I39" s="33"/>
    </row>
    <row r="40" spans="2:9" ht="12.75" hidden="1">
      <c r="B40" s="33"/>
      <c r="C40" s="31"/>
      <c r="D40" s="31"/>
      <c r="E40" s="31"/>
      <c r="F40" s="33"/>
      <c r="G40" s="33"/>
      <c r="H40" s="33"/>
      <c r="I40" s="33"/>
    </row>
    <row r="41" spans="2:9" ht="12.75" hidden="1">
      <c r="B41" s="41"/>
      <c r="C41" s="31"/>
      <c r="D41" s="31"/>
      <c r="E41" s="31"/>
      <c r="F41" s="85"/>
      <c r="G41" s="41"/>
      <c r="H41" s="41"/>
      <c r="I41" s="41"/>
    </row>
    <row r="42" spans="2:9" s="15" customFormat="1" ht="12.75" hidden="1">
      <c r="B42" s="41"/>
      <c r="C42" s="43"/>
      <c r="D42" s="43"/>
      <c r="E42" s="43"/>
      <c r="F42" s="41"/>
      <c r="G42" s="43"/>
      <c r="H42" s="43"/>
      <c r="I42" s="43"/>
    </row>
    <row r="43" spans="3:9" s="15" customFormat="1" ht="12.75" hidden="1">
      <c r="C43" s="14"/>
      <c r="D43" s="14"/>
      <c r="E43" s="14"/>
      <c r="G43" s="14"/>
      <c r="H43" s="14"/>
      <c r="I43" s="14"/>
    </row>
    <row r="44" spans="3:5" ht="12.75" hidden="1">
      <c r="C44" s="8"/>
      <c r="D44" s="8"/>
      <c r="E44" s="8"/>
    </row>
    <row r="45" spans="3:5" ht="12.75" hidden="1">
      <c r="C45" s="8"/>
      <c r="D45" s="8"/>
      <c r="E45" s="8"/>
    </row>
    <row r="46" spans="3:5" ht="12.75" hidden="1">
      <c r="C46" s="8"/>
      <c r="D46" s="8"/>
      <c r="E46" s="8"/>
    </row>
    <row r="47" spans="3:5" ht="12.75" hidden="1">
      <c r="C47" s="8"/>
      <c r="D47" s="8"/>
      <c r="E47" s="8"/>
    </row>
    <row r="48" spans="3:5" ht="12.75" hidden="1">
      <c r="C48" s="8"/>
      <c r="D48" s="8"/>
      <c r="E48" s="8"/>
    </row>
    <row r="49" spans="3:5" ht="12.75" hidden="1">
      <c r="C49" s="8"/>
      <c r="D49" s="8"/>
      <c r="E49" s="8"/>
    </row>
    <row r="50" spans="3:5" ht="12.75" hidden="1">
      <c r="C50" s="8"/>
      <c r="D50" s="8"/>
      <c r="E50" s="8"/>
    </row>
    <row r="51" spans="3:5" ht="12.75" hidden="1">
      <c r="C51" s="8"/>
      <c r="D51" s="8"/>
      <c r="E51" s="8"/>
    </row>
    <row r="52" spans="3:5" ht="12.75" hidden="1">
      <c r="C52" s="8"/>
      <c r="D52" s="8"/>
      <c r="E52" s="8"/>
    </row>
    <row r="53" spans="3:5" ht="12.75" hidden="1">
      <c r="C53" s="8"/>
      <c r="D53" s="8"/>
      <c r="E53" s="8"/>
    </row>
    <row r="54" spans="3:5" ht="12.75" hidden="1">
      <c r="C54" s="8"/>
      <c r="D54" s="8"/>
      <c r="E54" s="8"/>
    </row>
    <row r="55" spans="3:5" ht="12.75" hidden="1">
      <c r="C55" s="8"/>
      <c r="D55" s="8"/>
      <c r="E55" s="8"/>
    </row>
    <row r="56" spans="3:5" ht="12.75" hidden="1">
      <c r="C56" s="8"/>
      <c r="D56" s="8"/>
      <c r="E56" s="8"/>
    </row>
    <row r="57" spans="3:5" ht="12.75" hidden="1">
      <c r="C57" s="8"/>
      <c r="D57" s="8"/>
      <c r="E57" s="8"/>
    </row>
    <row r="58" spans="3:5" ht="12.75" hidden="1">
      <c r="C58" s="8"/>
      <c r="D58" s="8"/>
      <c r="E58" s="8"/>
    </row>
    <row r="59" spans="3:5" ht="12.75" hidden="1">
      <c r="C59" s="8"/>
      <c r="D59" s="8"/>
      <c r="E59" s="8"/>
    </row>
    <row r="60" spans="3:5" ht="12.75" hidden="1">
      <c r="C60" s="8"/>
      <c r="D60" s="8"/>
      <c r="E60" s="8"/>
    </row>
    <row r="61" spans="3:5" ht="12.75" hidden="1">
      <c r="C61" s="8"/>
      <c r="D61" s="8"/>
      <c r="E61" s="8"/>
    </row>
    <row r="62" spans="3:5" ht="12.75" hidden="1">
      <c r="C62" s="8"/>
      <c r="D62" s="8"/>
      <c r="E62" s="8"/>
    </row>
    <row r="63" spans="3:5" ht="12.75" hidden="1">
      <c r="C63" s="8"/>
      <c r="D63" s="8"/>
      <c r="E63" s="8"/>
    </row>
    <row r="64" spans="3:5" ht="12.75" hidden="1">
      <c r="C64" s="8"/>
      <c r="D64" s="8"/>
      <c r="E64" s="8"/>
    </row>
    <row r="65" spans="3:5" ht="12.75" hidden="1">
      <c r="C65" s="8"/>
      <c r="D65" s="8"/>
      <c r="E65" s="8"/>
    </row>
    <row r="66" spans="3:5" ht="12.75" hidden="1">
      <c r="C66" s="8"/>
      <c r="D66" s="8"/>
      <c r="E66" s="8"/>
    </row>
    <row r="67" spans="3:5" ht="12.75" hidden="1">
      <c r="C67" s="8"/>
      <c r="D67" s="8"/>
      <c r="E67" s="8"/>
    </row>
  </sheetData>
  <mergeCells count="6">
    <mergeCell ref="A4:I4"/>
    <mergeCell ref="A5:I5"/>
    <mergeCell ref="A7:A8"/>
    <mergeCell ref="F1:I1"/>
    <mergeCell ref="B2:I2"/>
    <mergeCell ref="A3:I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3.00390625" style="87" customWidth="1"/>
    <col min="2" max="2" width="44.140625" style="87" customWidth="1"/>
    <col min="3" max="5" width="10.00390625" style="87" customWidth="1"/>
    <col min="6" max="6" width="41.8515625" style="87" customWidth="1"/>
    <col min="7" max="7" width="9.00390625" style="87" customWidth="1"/>
    <col min="8" max="8" width="9.140625" style="87" customWidth="1"/>
    <col min="9" max="9" width="10.00390625" style="87" customWidth="1"/>
    <col min="10" max="16384" width="9.140625" style="87" customWidth="1"/>
  </cols>
  <sheetData>
    <row r="1" spans="6:9" ht="12.75" hidden="1">
      <c r="F1" s="469" t="s">
        <v>1248</v>
      </c>
      <c r="G1" s="469"/>
      <c r="H1" s="469"/>
      <c r="I1" s="469"/>
    </row>
    <row r="2" spans="1:9" s="89" customFormat="1" ht="12.75" hidden="1">
      <c r="A2" s="485" t="s">
        <v>537</v>
      </c>
      <c r="B2" s="485"/>
      <c r="C2" s="485"/>
      <c r="D2" s="485"/>
      <c r="E2" s="485"/>
      <c r="F2" s="485"/>
      <c r="G2" s="485"/>
      <c r="H2" s="485"/>
      <c r="I2" s="485"/>
    </row>
    <row r="3" spans="1:9" s="89" customFormat="1" ht="12.75" hidden="1">
      <c r="A3" s="485" t="s">
        <v>1087</v>
      </c>
      <c r="B3" s="485"/>
      <c r="C3" s="485"/>
      <c r="D3" s="485"/>
      <c r="E3" s="485"/>
      <c r="F3" s="485"/>
      <c r="G3" s="485"/>
      <c r="H3" s="485"/>
      <c r="I3" s="485"/>
    </row>
    <row r="4" spans="1:9" s="89" customFormat="1" ht="12.75" hidden="1">
      <c r="A4" s="485" t="s">
        <v>1147</v>
      </c>
      <c r="B4" s="485"/>
      <c r="C4" s="485"/>
      <c r="D4" s="485"/>
      <c r="E4" s="485"/>
      <c r="F4" s="485"/>
      <c r="G4" s="485"/>
      <c r="H4" s="485"/>
      <c r="I4" s="485"/>
    </row>
    <row r="5" spans="1:9" s="89" customFormat="1" ht="12.75" hidden="1">
      <c r="A5" s="485" t="s">
        <v>716</v>
      </c>
      <c r="B5" s="485"/>
      <c r="C5" s="485"/>
      <c r="D5" s="485"/>
      <c r="E5" s="485"/>
      <c r="F5" s="485"/>
      <c r="G5" s="485"/>
      <c r="H5" s="485"/>
      <c r="I5" s="485"/>
    </row>
    <row r="6" spans="2:9" s="89" customFormat="1" ht="12.75" hidden="1">
      <c r="B6" s="245"/>
      <c r="C6" s="245"/>
      <c r="D6" s="245"/>
      <c r="E6" s="245"/>
      <c r="F6" s="245"/>
      <c r="G6" s="245"/>
      <c r="H6" s="88"/>
      <c r="I6" s="88"/>
    </row>
    <row r="7" spans="1:9" ht="12.75" hidden="1">
      <c r="A7" s="470"/>
      <c r="B7" s="225" t="s">
        <v>825</v>
      </c>
      <c r="C7" s="225" t="s">
        <v>826</v>
      </c>
      <c r="D7" s="225" t="s">
        <v>827</v>
      </c>
      <c r="E7" s="225" t="s">
        <v>828</v>
      </c>
      <c r="F7" s="225" t="s">
        <v>829</v>
      </c>
      <c r="G7" s="225" t="s">
        <v>830</v>
      </c>
      <c r="H7" s="225" t="s">
        <v>831</v>
      </c>
      <c r="I7" s="225" t="s">
        <v>832</v>
      </c>
    </row>
    <row r="8" spans="1:9" s="92" customFormat="1" ht="29.25" customHeight="1" hidden="1">
      <c r="A8" s="470"/>
      <c r="B8" s="90" t="s">
        <v>145</v>
      </c>
      <c r="C8" s="226" t="s">
        <v>1243</v>
      </c>
      <c r="D8" s="408" t="s">
        <v>1244</v>
      </c>
      <c r="E8" s="408" t="s">
        <v>1247</v>
      </c>
      <c r="F8" s="242" t="s">
        <v>146</v>
      </c>
      <c r="G8" s="226" t="s">
        <v>1243</v>
      </c>
      <c r="H8" s="408" t="s">
        <v>1244</v>
      </c>
      <c r="I8" s="408" t="s">
        <v>1247</v>
      </c>
    </row>
    <row r="9" spans="1:7" ht="12.75" hidden="1">
      <c r="A9" s="153" t="s">
        <v>1071</v>
      </c>
      <c r="B9" s="106" t="s">
        <v>241</v>
      </c>
      <c r="C9" s="96"/>
      <c r="D9" s="96"/>
      <c r="E9" s="96"/>
      <c r="F9" s="107" t="s">
        <v>486</v>
      </c>
      <c r="G9" s="96"/>
    </row>
    <row r="10" spans="1:7" ht="12.75" hidden="1">
      <c r="A10" s="153" t="s">
        <v>1077</v>
      </c>
      <c r="B10" s="95" t="s">
        <v>406</v>
      </c>
      <c r="C10" s="96">
        <f>'új m'!E19</f>
        <v>10000</v>
      </c>
      <c r="D10" s="96"/>
      <c r="E10" s="96"/>
      <c r="F10" s="97" t="s">
        <v>871</v>
      </c>
      <c r="G10" s="96">
        <f>'új m'!I19</f>
        <v>81600</v>
      </c>
    </row>
    <row r="11" spans="1:7" ht="12.75" hidden="1">
      <c r="A11" s="153" t="s">
        <v>914</v>
      </c>
      <c r="B11" s="95" t="s">
        <v>283</v>
      </c>
      <c r="C11" s="96">
        <f>'új m'!E20</f>
        <v>1200</v>
      </c>
      <c r="D11" s="96"/>
      <c r="E11" s="96"/>
      <c r="F11" s="97" t="s">
        <v>872</v>
      </c>
      <c r="G11" s="96">
        <f>'új m'!I20</f>
        <v>749581</v>
      </c>
    </row>
    <row r="12" spans="1:7" ht="12.75" hidden="1">
      <c r="A12" s="153" t="s">
        <v>0</v>
      </c>
      <c r="B12" s="95" t="s">
        <v>284</v>
      </c>
      <c r="C12" s="96">
        <f>'új m'!E21</f>
        <v>0</v>
      </c>
      <c r="D12" s="96"/>
      <c r="E12" s="96"/>
      <c r="F12" s="97" t="s">
        <v>873</v>
      </c>
      <c r="G12" s="96">
        <f>'új m'!I21</f>
        <v>4494</v>
      </c>
    </row>
    <row r="13" spans="1:7" ht="12.75" hidden="1">
      <c r="A13" s="153" t="s">
        <v>275</v>
      </c>
      <c r="B13" s="95" t="s">
        <v>285</v>
      </c>
      <c r="C13" s="96">
        <f>'új m'!E22</f>
        <v>456450</v>
      </c>
      <c r="D13" s="96"/>
      <c r="E13" s="96"/>
      <c r="F13" s="97" t="s">
        <v>874</v>
      </c>
      <c r="G13" s="96">
        <f>'új m'!I22</f>
        <v>15000</v>
      </c>
    </row>
    <row r="14" spans="1:7" ht="12.75" hidden="1">
      <c r="A14" s="153" t="s">
        <v>546</v>
      </c>
      <c r="B14" s="95" t="s">
        <v>286</v>
      </c>
      <c r="C14" s="96">
        <f>'új m'!E23</f>
        <v>5000</v>
      </c>
      <c r="D14" s="96"/>
      <c r="E14" s="96"/>
      <c r="F14" s="97" t="s">
        <v>875</v>
      </c>
      <c r="G14" s="96">
        <f>'új m'!I23</f>
        <v>7200</v>
      </c>
    </row>
    <row r="15" spans="1:7" ht="12.75" hidden="1">
      <c r="A15" s="153" t="s">
        <v>647</v>
      </c>
      <c r="B15" s="95" t="s">
        <v>287</v>
      </c>
      <c r="C15" s="96">
        <f>'új m'!E24</f>
        <v>3174</v>
      </c>
      <c r="D15" s="96"/>
      <c r="E15" s="96"/>
      <c r="F15" s="97" t="s">
        <v>1524</v>
      </c>
      <c r="G15" s="113">
        <f>'új m'!I24</f>
        <v>1020</v>
      </c>
    </row>
    <row r="16" spans="1:6" ht="12.75" hidden="1">
      <c r="A16" s="153" t="s">
        <v>649</v>
      </c>
      <c r="B16" s="95" t="s">
        <v>288</v>
      </c>
      <c r="C16" s="96"/>
      <c r="D16" s="96"/>
      <c r="E16" s="96"/>
      <c r="F16" s="97" t="s">
        <v>1787</v>
      </c>
    </row>
    <row r="17" spans="1:7" s="109" customFormat="1" ht="12.75" hidden="1">
      <c r="A17" s="153" t="s">
        <v>650</v>
      </c>
      <c r="B17" s="106" t="s">
        <v>242</v>
      </c>
      <c r="C17" s="108">
        <f>SUM(C10:C16)</f>
        <v>475824</v>
      </c>
      <c r="D17" s="108"/>
      <c r="E17" s="108"/>
      <c r="F17" s="107" t="s">
        <v>957</v>
      </c>
      <c r="G17" s="108">
        <f>SUM(G10:G15)</f>
        <v>858895</v>
      </c>
    </row>
    <row r="18" spans="1:7" ht="12.75" hidden="1">
      <c r="A18" s="153" t="s">
        <v>168</v>
      </c>
      <c r="B18" s="106" t="s">
        <v>1136</v>
      </c>
      <c r="C18" s="108">
        <f>C17-G17</f>
        <v>-383071</v>
      </c>
      <c r="D18" s="108"/>
      <c r="E18" s="108"/>
      <c r="F18" s="107"/>
      <c r="G18" s="96"/>
    </row>
    <row r="19" spans="1:7" ht="12.75" hidden="1">
      <c r="A19" s="153" t="s">
        <v>170</v>
      </c>
      <c r="B19" s="95" t="s">
        <v>370</v>
      </c>
      <c r="C19" s="96">
        <f>'új m'!E34</f>
        <v>661021</v>
      </c>
      <c r="D19" s="96"/>
      <c r="E19" s="96"/>
      <c r="F19" s="107" t="s">
        <v>375</v>
      </c>
      <c r="G19" s="96"/>
    </row>
    <row r="20" spans="1:7" ht="12.75" hidden="1">
      <c r="A20" s="153" t="s">
        <v>299</v>
      </c>
      <c r="B20" s="95" t="s">
        <v>184</v>
      </c>
      <c r="C20" s="96"/>
      <c r="D20" s="96"/>
      <c r="E20" s="96"/>
      <c r="F20" s="97" t="s">
        <v>57</v>
      </c>
      <c r="G20" s="113">
        <f>'új m'!I35</f>
        <v>440403</v>
      </c>
    </row>
    <row r="21" spans="1:7" ht="12.75" hidden="1">
      <c r="A21" s="153"/>
      <c r="B21" s="95"/>
      <c r="C21" s="96"/>
      <c r="D21" s="96"/>
      <c r="E21" s="96"/>
      <c r="F21" s="97"/>
      <c r="G21" s="96"/>
    </row>
    <row r="22" spans="1:7" s="109" customFormat="1" ht="12.75" hidden="1">
      <c r="A22" s="153" t="s">
        <v>302</v>
      </c>
      <c r="B22" s="106" t="s">
        <v>371</v>
      </c>
      <c r="C22" s="108">
        <f>SUM(C19:C21)</f>
        <v>661021</v>
      </c>
      <c r="D22" s="108"/>
      <c r="E22" s="108"/>
      <c r="F22" s="107" t="s">
        <v>374</v>
      </c>
      <c r="G22" s="108">
        <f>SUM(G20:G21)</f>
        <v>440403</v>
      </c>
    </row>
    <row r="23" spans="1:7" ht="12.75" hidden="1">
      <c r="A23" s="153"/>
      <c r="B23" s="95"/>
      <c r="C23" s="96"/>
      <c r="D23" s="96"/>
      <c r="E23" s="96"/>
      <c r="F23" s="97"/>
      <c r="G23" s="96"/>
    </row>
    <row r="24" spans="1:7" s="109" customFormat="1" ht="12.75" hidden="1">
      <c r="A24" s="153" t="s">
        <v>303</v>
      </c>
      <c r="B24" s="106" t="s">
        <v>1122</v>
      </c>
      <c r="C24" s="108">
        <f>C18+C22</f>
        <v>277950</v>
      </c>
      <c r="D24" s="108"/>
      <c r="E24" s="108"/>
      <c r="F24" s="107"/>
      <c r="G24" s="108"/>
    </row>
    <row r="25" spans="1:7" ht="12.75" hidden="1">
      <c r="A25" s="153"/>
      <c r="B25" s="95"/>
      <c r="C25" s="96"/>
      <c r="D25" s="96"/>
      <c r="E25" s="96"/>
      <c r="F25" s="97"/>
      <c r="G25" s="96"/>
    </row>
    <row r="26" spans="1:7" ht="12.75" hidden="1">
      <c r="A26" s="153" t="s">
        <v>304</v>
      </c>
      <c r="B26" s="95" t="s">
        <v>185</v>
      </c>
      <c r="C26" s="96">
        <v>0</v>
      </c>
      <c r="D26" s="96"/>
      <c r="E26" s="96"/>
      <c r="F26" s="97" t="s">
        <v>477</v>
      </c>
      <c r="G26" s="96">
        <v>0</v>
      </c>
    </row>
    <row r="27" spans="1:7" ht="12.75" hidden="1">
      <c r="A27" s="153" t="s">
        <v>306</v>
      </c>
      <c r="B27" s="95" t="s">
        <v>372</v>
      </c>
      <c r="C27" s="96">
        <f>'új m'!E45</f>
        <v>0</v>
      </c>
      <c r="D27" s="96"/>
      <c r="E27" s="96"/>
      <c r="F27" s="97" t="s">
        <v>476</v>
      </c>
      <c r="G27" s="96">
        <f>'új m'!I43</f>
        <v>37500</v>
      </c>
    </row>
    <row r="28" spans="1:7" s="102" customFormat="1" ht="13.5" hidden="1">
      <c r="A28" s="153" t="s">
        <v>307</v>
      </c>
      <c r="B28" s="95" t="s">
        <v>215</v>
      </c>
      <c r="C28" s="108">
        <f>SUM(C27)</f>
        <v>0</v>
      </c>
      <c r="D28" s="108"/>
      <c r="E28" s="108"/>
      <c r="F28" s="97" t="s">
        <v>1145</v>
      </c>
      <c r="G28" s="108">
        <f>SUM(G26:G27)</f>
        <v>37500</v>
      </c>
    </row>
    <row r="29" spans="1:7" ht="12.75" hidden="1">
      <c r="A29" s="153"/>
      <c r="B29" s="106"/>
      <c r="C29" s="108"/>
      <c r="D29" s="108"/>
      <c r="E29" s="108"/>
      <c r="F29" s="107"/>
      <c r="G29" s="108"/>
    </row>
    <row r="30" spans="1:7" s="109" customFormat="1" ht="12.75" hidden="1">
      <c r="A30" s="153" t="s">
        <v>308</v>
      </c>
      <c r="B30" s="106" t="s">
        <v>373</v>
      </c>
      <c r="C30" s="108">
        <f>C17+C22+C28</f>
        <v>1136845</v>
      </c>
      <c r="D30" s="108"/>
      <c r="E30" s="108"/>
      <c r="F30" s="107" t="s">
        <v>482</v>
      </c>
      <c r="G30" s="108">
        <f>G17+G22+G28</f>
        <v>1336798</v>
      </c>
    </row>
    <row r="31" spans="1:7" ht="12.75" hidden="1">
      <c r="A31" s="153" t="s">
        <v>758</v>
      </c>
      <c r="B31" s="106" t="s">
        <v>83</v>
      </c>
      <c r="C31" s="108">
        <f>C30-G30</f>
        <v>-199953</v>
      </c>
      <c r="D31" s="108"/>
      <c r="E31" s="108"/>
      <c r="F31" s="97"/>
      <c r="G31" s="96"/>
    </row>
    <row r="32" spans="2:7" ht="12.75" hidden="1">
      <c r="B32" s="95"/>
      <c r="C32" s="96"/>
      <c r="D32" s="96"/>
      <c r="E32" s="96"/>
      <c r="F32" s="95"/>
      <c r="G32" s="96"/>
    </row>
    <row r="33" spans="2:7" ht="12.75" hidden="1">
      <c r="B33" s="95"/>
      <c r="C33" s="96"/>
      <c r="D33" s="96"/>
      <c r="E33" s="96"/>
      <c r="F33" s="100"/>
      <c r="G33" s="101"/>
    </row>
    <row r="34" spans="2:7" ht="12.75" hidden="1">
      <c r="B34" s="106"/>
      <c r="C34" s="108"/>
      <c r="D34" s="108"/>
      <c r="E34" s="108"/>
      <c r="F34" s="95"/>
      <c r="G34" s="96"/>
    </row>
    <row r="35" spans="2:7" ht="12.75" hidden="1">
      <c r="B35" s="232"/>
      <c r="C35" s="108"/>
      <c r="D35" s="108"/>
      <c r="E35" s="108"/>
      <c r="F35" s="95"/>
      <c r="G35" s="96"/>
    </row>
    <row r="36" spans="2:7" ht="13.5" customHeight="1" hidden="1">
      <c r="B36" s="95"/>
      <c r="C36" s="96"/>
      <c r="D36" s="96"/>
      <c r="E36" s="96"/>
      <c r="F36" s="106"/>
      <c r="G36" s="108"/>
    </row>
    <row r="37" spans="2:7" ht="13.5" customHeight="1" hidden="1">
      <c r="B37" s="95"/>
      <c r="C37" s="96"/>
      <c r="D37" s="96"/>
      <c r="E37" s="96"/>
      <c r="F37" s="95"/>
      <c r="G37" s="108"/>
    </row>
    <row r="38" spans="2:7" ht="12.75" hidden="1">
      <c r="B38" s="106"/>
      <c r="C38" s="96"/>
      <c r="D38" s="96"/>
      <c r="E38" s="96"/>
      <c r="F38" s="106"/>
      <c r="G38" s="96"/>
    </row>
    <row r="39" spans="2:7" ht="12.75" hidden="1">
      <c r="B39" s="95"/>
      <c r="C39" s="96"/>
      <c r="D39" s="96"/>
      <c r="E39" s="96"/>
      <c r="F39" s="95"/>
      <c r="G39" s="95"/>
    </row>
    <row r="40" spans="2:7" ht="12.75" hidden="1">
      <c r="B40" s="95"/>
      <c r="C40" s="96"/>
      <c r="D40" s="96"/>
      <c r="E40" s="96"/>
      <c r="F40" s="95"/>
      <c r="G40" s="95"/>
    </row>
    <row r="41" spans="2:7" ht="12.75" hidden="1">
      <c r="B41" s="106"/>
      <c r="C41" s="96"/>
      <c r="D41" s="96"/>
      <c r="E41" s="96"/>
      <c r="F41" s="267"/>
      <c r="G41" s="106"/>
    </row>
    <row r="42" spans="2:7" s="109" customFormat="1" ht="12.75" hidden="1">
      <c r="B42" s="106"/>
      <c r="C42" s="108"/>
      <c r="D42" s="108"/>
      <c r="E42" s="108"/>
      <c r="F42" s="106"/>
      <c r="G42" s="108"/>
    </row>
    <row r="43" spans="3:7" s="109" customFormat="1" ht="12.75" hidden="1">
      <c r="C43" s="112"/>
      <c r="D43" s="112"/>
      <c r="E43" s="112"/>
      <c r="G43" s="112"/>
    </row>
    <row r="44" spans="3:5" ht="12.75" hidden="1">
      <c r="C44" s="113"/>
      <c r="D44" s="113"/>
      <c r="E44" s="113"/>
    </row>
    <row r="45" spans="3:5" ht="12.75" hidden="1">
      <c r="C45" s="113"/>
      <c r="D45" s="113"/>
      <c r="E45" s="113"/>
    </row>
    <row r="46" spans="3:5" ht="12.75" hidden="1">
      <c r="C46" s="113"/>
      <c r="D46" s="113"/>
      <c r="E46" s="113"/>
    </row>
    <row r="47" spans="3:5" ht="12.75" hidden="1">
      <c r="C47" s="113"/>
      <c r="D47" s="113"/>
      <c r="E47" s="113"/>
    </row>
    <row r="48" spans="3:5" ht="12.75" hidden="1">
      <c r="C48" s="113"/>
      <c r="D48" s="113"/>
      <c r="E48" s="113"/>
    </row>
    <row r="49" spans="3:5" ht="12.75" hidden="1">
      <c r="C49" s="113"/>
      <c r="D49" s="113"/>
      <c r="E49" s="113"/>
    </row>
    <row r="50" spans="3:5" ht="12.75" hidden="1">
      <c r="C50" s="113"/>
      <c r="D50" s="113"/>
      <c r="E50" s="113"/>
    </row>
    <row r="51" spans="3:5" ht="12.75" hidden="1">
      <c r="C51" s="113"/>
      <c r="D51" s="113"/>
      <c r="E51" s="113"/>
    </row>
    <row r="52" spans="3:5" ht="12.75" hidden="1">
      <c r="C52" s="113"/>
      <c r="D52" s="113"/>
      <c r="E52" s="113"/>
    </row>
    <row r="53" spans="3:5" ht="12.75" hidden="1">
      <c r="C53" s="113"/>
      <c r="D53" s="113"/>
      <c r="E53" s="113"/>
    </row>
    <row r="54" spans="3:5" ht="12.75" hidden="1">
      <c r="C54" s="113"/>
      <c r="D54" s="113"/>
      <c r="E54" s="113"/>
    </row>
    <row r="55" spans="3:5" ht="12.75" hidden="1">
      <c r="C55" s="113"/>
      <c r="D55" s="113"/>
      <c r="E55" s="113"/>
    </row>
    <row r="56" spans="3:5" ht="12.75" hidden="1">
      <c r="C56" s="113"/>
      <c r="D56" s="113"/>
      <c r="E56" s="113"/>
    </row>
    <row r="57" spans="3:5" ht="12.75" hidden="1">
      <c r="C57" s="113"/>
      <c r="D57" s="113"/>
      <c r="E57" s="113"/>
    </row>
    <row r="58" spans="3:5" ht="12.75" hidden="1">
      <c r="C58" s="113"/>
      <c r="D58" s="113"/>
      <c r="E58" s="113"/>
    </row>
    <row r="59" spans="3:5" ht="12.75" hidden="1">
      <c r="C59" s="113"/>
      <c r="D59" s="113"/>
      <c r="E59" s="113"/>
    </row>
    <row r="60" spans="3:5" ht="12.75" hidden="1">
      <c r="C60" s="113"/>
      <c r="D60" s="113"/>
      <c r="E60" s="113"/>
    </row>
    <row r="61" spans="3:5" ht="12.75" hidden="1">
      <c r="C61" s="113"/>
      <c r="D61" s="113"/>
      <c r="E61" s="113"/>
    </row>
    <row r="62" spans="3:5" ht="12.75" hidden="1">
      <c r="C62" s="113"/>
      <c r="D62" s="113"/>
      <c r="E62" s="113"/>
    </row>
    <row r="63" spans="3:5" ht="12.75" hidden="1">
      <c r="C63" s="113"/>
      <c r="D63" s="113"/>
      <c r="E63" s="113"/>
    </row>
    <row r="64" spans="3:5" ht="12.75" hidden="1">
      <c r="C64" s="113"/>
      <c r="D64" s="113"/>
      <c r="E64" s="113"/>
    </row>
    <row r="65" spans="3:5" ht="12.75" hidden="1">
      <c r="C65" s="113"/>
      <c r="D65" s="113"/>
      <c r="E65" s="113"/>
    </row>
    <row r="66" spans="3:5" ht="12.75" hidden="1">
      <c r="C66" s="113"/>
      <c r="D66" s="113"/>
      <c r="E66" s="113"/>
    </row>
    <row r="67" spans="3:5" ht="12.75" hidden="1">
      <c r="C67" s="113"/>
      <c r="D67" s="113"/>
      <c r="E67" s="113"/>
    </row>
  </sheetData>
  <mergeCells count="6">
    <mergeCell ref="A5:I5"/>
    <mergeCell ref="A7:A8"/>
    <mergeCell ref="F1:I1"/>
    <mergeCell ref="A2:I2"/>
    <mergeCell ref="A3:I3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65536">
      <selection activeCell="A1" sqref="A1:IV16384"/>
    </sheetView>
  </sheetViews>
  <sheetFormatPr defaultColWidth="11.421875" defaultRowHeight="15" customHeight="1" zeroHeight="1"/>
  <cols>
    <col min="1" max="1" width="3.421875" style="3" customWidth="1"/>
    <col min="2" max="2" width="61.7109375" style="3" customWidth="1"/>
    <col min="3" max="3" width="11.57421875" style="3" customWidth="1"/>
    <col min="4" max="4" width="11.8515625" style="3" customWidth="1"/>
    <col min="5" max="5" width="11.28125" style="3" customWidth="1"/>
    <col min="6" max="16384" width="11.421875" style="3" customWidth="1"/>
  </cols>
  <sheetData>
    <row r="1" spans="1:5" ht="15" customHeight="1" hidden="1">
      <c r="A1" s="115"/>
      <c r="B1" s="450" t="s">
        <v>328</v>
      </c>
      <c r="C1" s="450"/>
      <c r="D1" s="450"/>
      <c r="E1" s="450"/>
    </row>
    <row r="2" spans="1:5" ht="15" customHeight="1" hidden="1">
      <c r="A2" s="115"/>
      <c r="B2" s="491" t="s">
        <v>537</v>
      </c>
      <c r="C2" s="491"/>
      <c r="D2" s="491"/>
      <c r="E2" s="491"/>
    </row>
    <row r="3" spans="1:5" ht="15" customHeight="1" hidden="1">
      <c r="A3" s="115"/>
      <c r="B3" s="491" t="s">
        <v>1087</v>
      </c>
      <c r="C3" s="491"/>
      <c r="D3" s="491"/>
      <c r="E3" s="491"/>
    </row>
    <row r="4" spans="1:5" ht="15" customHeight="1" hidden="1">
      <c r="A4" s="115"/>
      <c r="B4" s="491" t="s">
        <v>701</v>
      </c>
      <c r="C4" s="491"/>
      <c r="D4" s="491"/>
      <c r="E4" s="491"/>
    </row>
    <row r="5" spans="1:5" ht="15" customHeight="1" hidden="1">
      <c r="A5" s="115"/>
      <c r="B5" s="491" t="s">
        <v>952</v>
      </c>
      <c r="C5" s="491"/>
      <c r="D5" s="491"/>
      <c r="E5" s="491"/>
    </row>
    <row r="6" spans="1:5" ht="15" customHeight="1" hidden="1">
      <c r="A6" s="115"/>
      <c r="B6" s="446" t="s">
        <v>716</v>
      </c>
      <c r="C6" s="446"/>
      <c r="D6" s="446"/>
      <c r="E6" s="446"/>
    </row>
    <row r="7" spans="1:5" ht="13.5" customHeight="1" hidden="1">
      <c r="A7" s="489"/>
      <c r="B7" s="116" t="s">
        <v>825</v>
      </c>
      <c r="C7" s="116" t="s">
        <v>826</v>
      </c>
      <c r="D7" s="116" t="s">
        <v>827</v>
      </c>
      <c r="E7" s="116" t="s">
        <v>828</v>
      </c>
    </row>
    <row r="8" spans="1:5" ht="15" customHeight="1" hidden="1">
      <c r="A8" s="489"/>
      <c r="B8" s="447" t="s">
        <v>717</v>
      </c>
      <c r="C8" s="448" t="s">
        <v>1243</v>
      </c>
      <c r="D8" s="448" t="s">
        <v>1244</v>
      </c>
      <c r="E8" s="472" t="s">
        <v>1247</v>
      </c>
    </row>
    <row r="9" spans="1:5" ht="15" customHeight="1" hidden="1">
      <c r="A9" s="489"/>
      <c r="B9" s="447"/>
      <c r="C9" s="449"/>
      <c r="D9" s="449"/>
      <c r="E9" s="472"/>
    </row>
    <row r="10" spans="1:5" ht="15" customHeight="1" hidden="1">
      <c r="A10" s="158" t="s">
        <v>1071</v>
      </c>
      <c r="B10" s="98" t="s">
        <v>702</v>
      </c>
      <c r="C10" s="98"/>
      <c r="D10" s="9"/>
      <c r="E10" s="9"/>
    </row>
    <row r="11" spans="1:5" ht="15" customHeight="1" hidden="1">
      <c r="A11" s="158" t="s">
        <v>1077</v>
      </c>
      <c r="B11" s="117" t="s">
        <v>127</v>
      </c>
      <c r="C11" s="424">
        <f>SUM(C12:C13)</f>
        <v>1291310</v>
      </c>
      <c r="D11" s="291">
        <f>SUM(D12:D13)</f>
        <v>992178</v>
      </c>
      <c r="E11" s="291">
        <f>SUM(E12:E13)</f>
        <v>1291310</v>
      </c>
    </row>
    <row r="12" spans="1:5" ht="15" customHeight="1" hidden="1">
      <c r="A12" s="158" t="s">
        <v>914</v>
      </c>
      <c r="B12" s="118" t="s">
        <v>1135</v>
      </c>
      <c r="C12" s="425">
        <f>'új m'!C9</f>
        <v>328676</v>
      </c>
      <c r="D12" s="37">
        <f>'új m'!D9</f>
        <v>0</v>
      </c>
      <c r="E12" s="37">
        <f>'új m'!E9</f>
        <v>328676</v>
      </c>
    </row>
    <row r="13" spans="1:5" ht="15" customHeight="1" hidden="1">
      <c r="A13" s="158" t="s">
        <v>0</v>
      </c>
      <c r="B13" s="118" t="s">
        <v>733</v>
      </c>
      <c r="C13" s="426">
        <f>SUM(C14:C16)</f>
        <v>962634</v>
      </c>
      <c r="D13" s="292">
        <f>SUM(D14:D16)</f>
        <v>992178</v>
      </c>
      <c r="E13" s="292">
        <f>SUM(E14:E16)</f>
        <v>962634</v>
      </c>
    </row>
    <row r="14" spans="1:5" ht="15" customHeight="1" hidden="1">
      <c r="A14" s="158" t="s">
        <v>275</v>
      </c>
      <c r="B14" s="118" t="s">
        <v>842</v>
      </c>
      <c r="C14" s="425">
        <f>'sajátos műk.bev'!D15</f>
        <v>860000</v>
      </c>
      <c r="D14" s="37">
        <f>'sajátos műk.bev'!E15</f>
        <v>879811</v>
      </c>
      <c r="E14" s="37">
        <f>'sajátos műk.bev'!F15</f>
        <v>860000</v>
      </c>
    </row>
    <row r="15" spans="1:5" ht="15" customHeight="1" hidden="1">
      <c r="A15" s="158" t="s">
        <v>546</v>
      </c>
      <c r="B15" s="118" t="s">
        <v>843</v>
      </c>
      <c r="C15" s="425">
        <f>'sajátos műk.bev'!D24</f>
        <v>97943</v>
      </c>
      <c r="D15" s="37">
        <f>'sajátos műk.bev'!E24</f>
        <v>107331</v>
      </c>
      <c r="E15" s="37">
        <f>'sajátos műk.bev'!F24</f>
        <v>97943</v>
      </c>
    </row>
    <row r="16" spans="1:5" ht="15" customHeight="1" hidden="1">
      <c r="A16" s="158" t="s">
        <v>647</v>
      </c>
      <c r="B16" s="118" t="s">
        <v>488</v>
      </c>
      <c r="C16" s="425">
        <f>'sajátos műk.bev'!D17+'sajátos műk.bev'!D25+'sajátos műk.bev'!D26+'sajátos műk.bev'!D28</f>
        <v>4691</v>
      </c>
      <c r="D16" s="37">
        <f>'sajátos műk.bev'!E17+'sajátos műk.bev'!E25+'sajátos műk.bev'!E26+'sajátos műk.bev'!E28</f>
        <v>5036</v>
      </c>
      <c r="E16" s="37">
        <f>'sajátos műk.bev'!F17+'sajátos műk.bev'!F25+'sajátos műk.bev'!F26+'sajátos műk.bev'!F28</f>
        <v>4691</v>
      </c>
    </row>
    <row r="17" spans="1:5" ht="15" customHeight="1" hidden="1">
      <c r="A17" s="158" t="s">
        <v>649</v>
      </c>
      <c r="B17" s="117" t="s">
        <v>489</v>
      </c>
      <c r="C17" s="427">
        <f>SUM(C18:C25)</f>
        <v>835023</v>
      </c>
      <c r="D17" s="20">
        <f>SUM(D18:D25)</f>
        <v>732150</v>
      </c>
      <c r="E17" s="20">
        <f>SUM(E18:E25)</f>
        <v>835023</v>
      </c>
    </row>
    <row r="18" spans="1:5" ht="15" customHeight="1" hidden="1">
      <c r="A18" s="158" t="s">
        <v>650</v>
      </c>
      <c r="B18" s="118" t="s">
        <v>1443</v>
      </c>
      <c r="C18" s="425"/>
      <c r="D18" s="37"/>
      <c r="E18" s="37"/>
    </row>
    <row r="19" spans="1:5" ht="15" customHeight="1" hidden="1">
      <c r="A19" s="158" t="s">
        <v>168</v>
      </c>
      <c r="B19" s="118" t="s">
        <v>1444</v>
      </c>
      <c r="C19" s="425">
        <f>'tám, végl. pe.átv'!C11</f>
        <v>797975</v>
      </c>
      <c r="D19" s="37">
        <f>'tám, végl. pe.átv'!D11</f>
        <v>547459</v>
      </c>
      <c r="E19" s="37">
        <f>'tám, végl. pe.átv'!E11</f>
        <v>797975</v>
      </c>
    </row>
    <row r="20" spans="1:5" ht="15" customHeight="1" hidden="1">
      <c r="A20" s="158" t="s">
        <v>170</v>
      </c>
      <c r="B20" s="118" t="s">
        <v>544</v>
      </c>
      <c r="C20" s="425">
        <f>'tám, végl. pe.átv'!C48</f>
        <v>10104</v>
      </c>
      <c r="D20" s="37">
        <f>'tám, végl. pe.átv'!D48</f>
        <v>47826</v>
      </c>
      <c r="E20" s="37">
        <f>'tám, végl. pe.átv'!E48</f>
        <v>10104</v>
      </c>
    </row>
    <row r="21" spans="1:5" ht="15" customHeight="1" hidden="1">
      <c r="A21" s="158" t="s">
        <v>299</v>
      </c>
      <c r="B21" s="118" t="s">
        <v>950</v>
      </c>
      <c r="C21" s="425">
        <f>'új m'!C25</f>
        <v>0</v>
      </c>
      <c r="D21" s="37">
        <f>'új m'!D25</f>
        <v>0</v>
      </c>
      <c r="E21" s="37">
        <f>'új m'!E25</f>
        <v>0</v>
      </c>
    </row>
    <row r="22" spans="1:5" ht="15" customHeight="1" hidden="1">
      <c r="A22" s="158" t="s">
        <v>302</v>
      </c>
      <c r="B22" s="118" t="s">
        <v>951</v>
      </c>
      <c r="C22" s="425">
        <f>'tám, végl. pe.átv'!C31</f>
        <v>26944</v>
      </c>
      <c r="D22" s="37">
        <f>'tám, végl. pe.átv'!D31</f>
        <v>30713</v>
      </c>
      <c r="E22" s="37">
        <f>'tám, végl. pe.átv'!E31</f>
        <v>26944</v>
      </c>
    </row>
    <row r="23" spans="1:5" ht="15" customHeight="1" hidden="1">
      <c r="A23" s="158" t="s">
        <v>303</v>
      </c>
      <c r="B23" s="118" t="s">
        <v>1113</v>
      </c>
      <c r="C23" s="425"/>
      <c r="D23" s="37">
        <v>56282</v>
      </c>
      <c r="E23" s="37"/>
    </row>
    <row r="24" spans="1:5" ht="15" customHeight="1" hidden="1">
      <c r="A24" s="158" t="s">
        <v>304</v>
      </c>
      <c r="B24" s="118" t="s">
        <v>1114</v>
      </c>
      <c r="C24" s="425"/>
      <c r="D24" s="37">
        <v>49870</v>
      </c>
      <c r="E24" s="37"/>
    </row>
    <row r="25" spans="1:5" ht="15" customHeight="1" hidden="1">
      <c r="A25" s="158" t="s">
        <v>306</v>
      </c>
      <c r="B25" s="118" t="s">
        <v>925</v>
      </c>
      <c r="C25" s="425">
        <f>'új m'!C15</f>
        <v>0</v>
      </c>
      <c r="D25" s="37">
        <f>'új m'!D15</f>
        <v>0</v>
      </c>
      <c r="E25" s="37">
        <f>'új m'!E15</f>
        <v>0</v>
      </c>
    </row>
    <row r="26" spans="1:5" ht="15" customHeight="1" hidden="1">
      <c r="A26" s="158" t="s">
        <v>307</v>
      </c>
      <c r="B26" s="250" t="s">
        <v>912</v>
      </c>
      <c r="C26" s="427">
        <f>SUM(C27:C29)</f>
        <v>11200</v>
      </c>
      <c r="D26" s="20">
        <f>SUM(D27:D29)</f>
        <v>0</v>
      </c>
      <c r="E26" s="20">
        <f>SUM(E27:E29)</f>
        <v>11200</v>
      </c>
    </row>
    <row r="27" spans="1:5" ht="15" customHeight="1" hidden="1">
      <c r="A27" s="158" t="s">
        <v>308</v>
      </c>
      <c r="B27" s="118" t="s">
        <v>446</v>
      </c>
      <c r="C27" s="425">
        <f>'új m'!C19</f>
        <v>10000</v>
      </c>
      <c r="D27" s="37">
        <f>'új m'!D19</f>
        <v>0</v>
      </c>
      <c r="E27" s="37">
        <f>'új m'!E19</f>
        <v>10000</v>
      </c>
    </row>
    <row r="28" spans="1:5" ht="15" customHeight="1" hidden="1">
      <c r="A28" s="158" t="s">
        <v>758</v>
      </c>
      <c r="B28" s="118" t="s">
        <v>447</v>
      </c>
      <c r="C28" s="425">
        <f>'új m'!C20</f>
        <v>1200</v>
      </c>
      <c r="D28" s="37">
        <f>'új m'!D20</f>
        <v>0</v>
      </c>
      <c r="E28" s="37">
        <f>'új m'!E20</f>
        <v>1200</v>
      </c>
    </row>
    <row r="29" spans="1:5" ht="15" customHeight="1" hidden="1">
      <c r="A29" s="158" t="s">
        <v>759</v>
      </c>
      <c r="B29" s="118" t="s">
        <v>448</v>
      </c>
      <c r="C29" s="425">
        <f>'új m'!C21</f>
        <v>0</v>
      </c>
      <c r="D29" s="37">
        <f>'új m'!D21</f>
        <v>0</v>
      </c>
      <c r="E29" s="37">
        <f>'új m'!E21</f>
        <v>0</v>
      </c>
    </row>
    <row r="30" spans="1:5" ht="15" customHeight="1" hidden="1">
      <c r="A30" s="158" t="s">
        <v>760</v>
      </c>
      <c r="B30" s="250" t="s">
        <v>449</v>
      </c>
      <c r="C30" s="427">
        <f>SUM(C33+C31)</f>
        <v>560910</v>
      </c>
      <c r="D30" s="20">
        <f>SUM(D33+D31)</f>
        <v>98857</v>
      </c>
      <c r="E30" s="20">
        <f>SUM(E33+E31)</f>
        <v>560910</v>
      </c>
    </row>
    <row r="31" spans="1:5" ht="15" customHeight="1" hidden="1">
      <c r="A31" s="158" t="s">
        <v>761</v>
      </c>
      <c r="B31" s="118" t="s">
        <v>364</v>
      </c>
      <c r="C31" s="428">
        <f>'tám, végl. pe.átv'!C174</f>
        <v>104460</v>
      </c>
      <c r="D31" s="293">
        <f>'tám, végl. pe.átv'!D174</f>
        <v>98857</v>
      </c>
      <c r="E31" s="293">
        <f>'tám, végl. pe.átv'!E174</f>
        <v>104460</v>
      </c>
    </row>
    <row r="32" spans="1:5" ht="15" customHeight="1" hidden="1">
      <c r="A32" s="158" t="s">
        <v>762</v>
      </c>
      <c r="B32" s="118" t="s">
        <v>365</v>
      </c>
      <c r="C32" s="425">
        <f>'tám, végl. pe.átv'!C175</f>
        <v>14662</v>
      </c>
      <c r="D32" s="37">
        <f>'tám, végl. pe.átv'!D175</f>
        <v>16097</v>
      </c>
      <c r="E32" s="37">
        <f>'tám, végl. pe.átv'!E175</f>
        <v>14662</v>
      </c>
    </row>
    <row r="33" spans="1:5" ht="15" customHeight="1" hidden="1">
      <c r="A33" s="158" t="s">
        <v>763</v>
      </c>
      <c r="B33" s="118" t="s">
        <v>366</v>
      </c>
      <c r="C33" s="425">
        <f>'új m'!C22</f>
        <v>456450</v>
      </c>
      <c r="D33" s="37">
        <f>'új m'!D22</f>
        <v>0</v>
      </c>
      <c r="E33" s="37">
        <f>'új m'!E22</f>
        <v>456450</v>
      </c>
    </row>
    <row r="34" spans="1:5" ht="15" customHeight="1" hidden="1">
      <c r="A34" s="158" t="s">
        <v>764</v>
      </c>
      <c r="B34" s="118" t="s">
        <v>365</v>
      </c>
      <c r="C34" s="425"/>
      <c r="D34" s="37"/>
      <c r="E34" s="37"/>
    </row>
    <row r="35" spans="1:5" ht="15" customHeight="1" hidden="1">
      <c r="A35" s="158" t="s">
        <v>1349</v>
      </c>
      <c r="B35" s="250" t="s">
        <v>911</v>
      </c>
      <c r="C35" s="427">
        <f>SUM(C36:C37)</f>
        <v>9174</v>
      </c>
      <c r="D35" s="20">
        <f>SUM(D36:D37)</f>
        <v>0</v>
      </c>
      <c r="E35" s="20">
        <f>SUM(E36:E37)</f>
        <v>9174</v>
      </c>
    </row>
    <row r="36" spans="1:5" ht="15" customHeight="1" hidden="1">
      <c r="A36" s="158" t="s">
        <v>1350</v>
      </c>
      <c r="B36" s="118" t="s">
        <v>622</v>
      </c>
      <c r="C36" s="119">
        <f>'új m'!C14</f>
        <v>4174</v>
      </c>
      <c r="D36" s="2">
        <f>'új m'!D14</f>
        <v>0</v>
      </c>
      <c r="E36" s="2">
        <f>'új m'!E14</f>
        <v>4174</v>
      </c>
    </row>
    <row r="37" spans="1:5" ht="15" customHeight="1" hidden="1">
      <c r="A37" s="158" t="s">
        <v>1351</v>
      </c>
      <c r="B37" s="118" t="s">
        <v>1291</v>
      </c>
      <c r="C37" s="425">
        <f>'új m'!C23</f>
        <v>5000</v>
      </c>
      <c r="D37" s="37">
        <f>'új m'!D23</f>
        <v>0</v>
      </c>
      <c r="E37" s="37">
        <f>'új m'!E23</f>
        <v>5000</v>
      </c>
    </row>
    <row r="38" spans="1:5" ht="17.25" customHeight="1" hidden="1">
      <c r="A38" s="158" t="s">
        <v>1352</v>
      </c>
      <c r="B38" s="249" t="s">
        <v>1038</v>
      </c>
      <c r="C38" s="427">
        <f>'új m'!C24</f>
        <v>3174</v>
      </c>
      <c r="D38" s="20">
        <f>'új m'!D24</f>
        <v>0</v>
      </c>
      <c r="E38" s="20">
        <f>'új m'!E24</f>
        <v>3174</v>
      </c>
    </row>
    <row r="39" spans="1:5" ht="17.25" customHeight="1" hidden="1">
      <c r="A39" s="158" t="s">
        <v>1353</v>
      </c>
      <c r="B39" s="120" t="s">
        <v>1039</v>
      </c>
      <c r="C39" s="427">
        <f>C11+C17+C26+C30+C35+C38</f>
        <v>2710791</v>
      </c>
      <c r="D39" s="20">
        <f>D11+D17+D26+D30+D35+D38</f>
        <v>1823185</v>
      </c>
      <c r="E39" s="20">
        <f>E11+E17+E26+E30+E35+E38</f>
        <v>2710791</v>
      </c>
    </row>
    <row r="40" spans="1:5" ht="27" customHeight="1" hidden="1">
      <c r="A40" s="158" t="s">
        <v>1354</v>
      </c>
      <c r="B40" s="248" t="s">
        <v>1045</v>
      </c>
      <c r="C40" s="427">
        <f>C41+C44+C47</f>
        <v>953149</v>
      </c>
      <c r="D40" s="20">
        <f>D41+D44+D47</f>
        <v>0</v>
      </c>
      <c r="E40" s="20">
        <f>E41+E44+E47</f>
        <v>953149</v>
      </c>
    </row>
    <row r="41" spans="1:5" ht="15.75" customHeight="1" hidden="1">
      <c r="A41" s="158" t="s">
        <v>618</v>
      </c>
      <c r="B41" s="121" t="s">
        <v>1155</v>
      </c>
      <c r="C41" s="426">
        <f>C42+C43</f>
        <v>953149</v>
      </c>
      <c r="D41" s="292">
        <f>D42+D43</f>
        <v>0</v>
      </c>
      <c r="E41" s="292">
        <f>E42+E43</f>
        <v>953149</v>
      </c>
    </row>
    <row r="42" spans="1:5" ht="15.75" customHeight="1" hidden="1">
      <c r="A42" s="158" t="s">
        <v>619</v>
      </c>
      <c r="B42" s="121" t="s">
        <v>1156</v>
      </c>
      <c r="C42" s="425">
        <f>'új m'!C33</f>
        <v>292128</v>
      </c>
      <c r="D42" s="37">
        <f>'új m'!D33</f>
        <v>0</v>
      </c>
      <c r="E42" s="37">
        <f>'új m'!E33</f>
        <v>292128</v>
      </c>
    </row>
    <row r="43" spans="1:5" ht="15.75" customHeight="1" hidden="1">
      <c r="A43" s="158" t="s">
        <v>508</v>
      </c>
      <c r="B43" s="121" t="s">
        <v>1157</v>
      </c>
      <c r="C43" s="425">
        <f>'új m'!C34</f>
        <v>661021</v>
      </c>
      <c r="D43" s="37">
        <f>'új m'!D34</f>
        <v>0</v>
      </c>
      <c r="E43" s="37">
        <f>'új m'!E34</f>
        <v>661021</v>
      </c>
    </row>
    <row r="44" spans="1:5" ht="15.75" customHeight="1" hidden="1">
      <c r="A44" s="158" t="s">
        <v>509</v>
      </c>
      <c r="B44" s="121" t="s">
        <v>711</v>
      </c>
      <c r="C44" s="426">
        <f>C45+C46</f>
        <v>0</v>
      </c>
      <c r="D44" s="292">
        <f>D45+D46</f>
        <v>0</v>
      </c>
      <c r="E44" s="292">
        <f>E45+E46</f>
        <v>0</v>
      </c>
    </row>
    <row r="45" spans="1:5" ht="15" customHeight="1" hidden="1">
      <c r="A45" s="158" t="s">
        <v>96</v>
      </c>
      <c r="B45" s="118" t="s">
        <v>712</v>
      </c>
      <c r="C45" s="425"/>
      <c r="D45" s="37"/>
      <c r="E45" s="37"/>
    </row>
    <row r="46" spans="1:5" ht="15" customHeight="1" hidden="1">
      <c r="A46" s="158" t="s">
        <v>510</v>
      </c>
      <c r="B46" s="118" t="s">
        <v>713</v>
      </c>
      <c r="C46" s="425"/>
      <c r="D46" s="37"/>
      <c r="E46" s="37"/>
    </row>
    <row r="47" spans="1:5" ht="30" customHeight="1" hidden="1">
      <c r="A47" s="158" t="s">
        <v>4</v>
      </c>
      <c r="B47" s="247" t="s">
        <v>1158</v>
      </c>
      <c r="C47" s="425"/>
      <c r="D47" s="37"/>
      <c r="E47" s="37"/>
    </row>
    <row r="48" spans="1:5" ht="15.75" customHeight="1" hidden="1">
      <c r="A48" s="158" t="s">
        <v>5</v>
      </c>
      <c r="B48" s="120" t="s">
        <v>1159</v>
      </c>
      <c r="C48" s="427">
        <f>C49+C52</f>
        <v>0</v>
      </c>
      <c r="D48" s="20">
        <f>D49+D52</f>
        <v>0</v>
      </c>
      <c r="E48" s="20">
        <f>E49+E52</f>
        <v>0</v>
      </c>
    </row>
    <row r="49" spans="1:5" ht="15.75" customHeight="1" hidden="1">
      <c r="A49" s="158" t="s">
        <v>6</v>
      </c>
      <c r="B49" s="121" t="s">
        <v>1532</v>
      </c>
      <c r="C49" s="426">
        <f>C50+C51</f>
        <v>0</v>
      </c>
      <c r="D49" s="292">
        <f>D50+D51</f>
        <v>0</v>
      </c>
      <c r="E49" s="292">
        <f>E50+E51</f>
        <v>0</v>
      </c>
    </row>
    <row r="50" spans="1:5" ht="15.75" customHeight="1" hidden="1">
      <c r="A50" s="158" t="s">
        <v>7</v>
      </c>
      <c r="B50" s="121" t="s">
        <v>1533</v>
      </c>
      <c r="C50" s="425"/>
      <c r="D50" s="37"/>
      <c r="E50" s="37"/>
    </row>
    <row r="51" spans="1:5" ht="15.75" customHeight="1" hidden="1">
      <c r="A51" s="158" t="s">
        <v>8</v>
      </c>
      <c r="B51" s="121" t="s">
        <v>1534</v>
      </c>
      <c r="C51" s="425"/>
      <c r="D51" s="37"/>
      <c r="E51" s="37"/>
    </row>
    <row r="52" spans="1:5" ht="15.75" customHeight="1" hidden="1">
      <c r="A52" s="158" t="s">
        <v>243</v>
      </c>
      <c r="B52" s="121" t="s">
        <v>1535</v>
      </c>
      <c r="C52" s="426">
        <f>C53+C54</f>
        <v>0</v>
      </c>
      <c r="D52" s="292">
        <f>D53+D54</f>
        <v>0</v>
      </c>
      <c r="E52" s="292">
        <f>E53+E54</f>
        <v>0</v>
      </c>
    </row>
    <row r="53" spans="1:3" ht="15.75" customHeight="1" hidden="1">
      <c r="A53" s="158" t="s">
        <v>9</v>
      </c>
      <c r="B53" s="121" t="s">
        <v>902</v>
      </c>
      <c r="C53" s="115"/>
    </row>
    <row r="54" spans="1:5" ht="31.5" customHeight="1" hidden="1">
      <c r="A54" s="158" t="s">
        <v>10</v>
      </c>
      <c r="B54" s="121" t="s">
        <v>903</v>
      </c>
      <c r="C54" s="425">
        <f>'új m'!C43</f>
        <v>0</v>
      </c>
      <c r="D54" s="37">
        <f>'új m'!D43</f>
        <v>0</v>
      </c>
      <c r="E54" s="37">
        <f>'új m'!E43</f>
        <v>0</v>
      </c>
    </row>
    <row r="55" spans="1:5" s="6" customFormat="1" ht="17.25" customHeight="1" hidden="1">
      <c r="A55" s="158" t="s">
        <v>11</v>
      </c>
      <c r="B55" s="120" t="s">
        <v>1160</v>
      </c>
      <c r="C55" s="427"/>
      <c r="D55" s="20"/>
      <c r="E55" s="20"/>
    </row>
    <row r="56" spans="1:5" ht="15.75" customHeight="1" hidden="1">
      <c r="A56" s="158" t="s">
        <v>244</v>
      </c>
      <c r="B56" s="121" t="s">
        <v>904</v>
      </c>
      <c r="C56" s="425"/>
      <c r="D56" s="37"/>
      <c r="E56" s="37"/>
    </row>
    <row r="57" spans="1:5" ht="15.75" customHeight="1" hidden="1">
      <c r="A57" s="158" t="s">
        <v>245</v>
      </c>
      <c r="B57" s="121" t="s">
        <v>905</v>
      </c>
      <c r="C57" s="425"/>
      <c r="D57" s="37"/>
      <c r="E57" s="37"/>
    </row>
    <row r="58" spans="1:5" ht="15.75" customHeight="1" hidden="1">
      <c r="A58" s="158" t="s">
        <v>12</v>
      </c>
      <c r="B58" s="121" t="s">
        <v>906</v>
      </c>
      <c r="C58" s="425"/>
      <c r="D58" s="37"/>
      <c r="E58" s="37"/>
    </row>
    <row r="59" spans="1:5" ht="15.75" customHeight="1" hidden="1">
      <c r="A59" s="158" t="s">
        <v>13</v>
      </c>
      <c r="B59" s="121" t="s">
        <v>311</v>
      </c>
      <c r="C59" s="425"/>
      <c r="D59" s="37"/>
      <c r="E59" s="37"/>
    </row>
    <row r="60" spans="1:5" ht="15.75" customHeight="1" hidden="1">
      <c r="A60" s="158" t="s">
        <v>14</v>
      </c>
      <c r="B60" s="121" t="s">
        <v>1043</v>
      </c>
      <c r="C60" s="425"/>
      <c r="D60" s="37"/>
      <c r="E60" s="37"/>
    </row>
    <row r="61" spans="1:5" ht="15.75" customHeight="1" hidden="1">
      <c r="A61" s="158" t="s">
        <v>246</v>
      </c>
      <c r="B61" s="121" t="s">
        <v>1044</v>
      </c>
      <c r="C61" s="425"/>
      <c r="D61" s="37"/>
      <c r="E61" s="37"/>
    </row>
    <row r="62" spans="1:5" s="6" customFormat="1" ht="15.75" customHeight="1" hidden="1">
      <c r="A62" s="158" t="s">
        <v>247</v>
      </c>
      <c r="B62" s="120" t="s">
        <v>1161</v>
      </c>
      <c r="C62" s="427"/>
      <c r="D62" s="20"/>
      <c r="E62" s="20"/>
    </row>
    <row r="63" spans="1:5" ht="15.75" customHeight="1" hidden="1">
      <c r="A63" s="158" t="s">
        <v>696</v>
      </c>
      <c r="B63" s="121" t="s">
        <v>907</v>
      </c>
      <c r="C63" s="425"/>
      <c r="D63" s="37"/>
      <c r="E63" s="37"/>
    </row>
    <row r="64" spans="1:5" ht="15.75" customHeight="1" hidden="1">
      <c r="A64" s="158" t="s">
        <v>248</v>
      </c>
      <c r="B64" s="121" t="s">
        <v>908</v>
      </c>
      <c r="C64" s="425"/>
      <c r="D64" s="37"/>
      <c r="E64" s="37"/>
    </row>
    <row r="65" spans="1:5" ht="15.75" customHeight="1" hidden="1">
      <c r="A65" s="158" t="s">
        <v>249</v>
      </c>
      <c r="B65" s="121" t="s">
        <v>909</v>
      </c>
      <c r="C65" s="425"/>
      <c r="D65" s="37"/>
      <c r="E65" s="37"/>
    </row>
    <row r="66" spans="1:5" ht="15.75" customHeight="1" hidden="1">
      <c r="A66" s="158" t="s">
        <v>250</v>
      </c>
      <c r="B66" s="121" t="s">
        <v>910</v>
      </c>
      <c r="C66" s="425"/>
      <c r="D66" s="37"/>
      <c r="E66" s="37"/>
    </row>
    <row r="67" spans="1:5" ht="15.75" customHeight="1" hidden="1">
      <c r="A67" s="158" t="s">
        <v>251</v>
      </c>
      <c r="B67" s="121" t="s">
        <v>709</v>
      </c>
      <c r="C67" s="425"/>
      <c r="D67" s="37"/>
      <c r="E67" s="37"/>
    </row>
    <row r="68" spans="1:5" ht="15.75" customHeight="1" hidden="1">
      <c r="A68" s="158" t="s">
        <v>252</v>
      </c>
      <c r="B68" s="121" t="s">
        <v>710</v>
      </c>
      <c r="C68" s="425"/>
      <c r="D68" s="37"/>
      <c r="E68" s="37"/>
    </row>
    <row r="69" spans="1:5" ht="15" customHeight="1" hidden="1">
      <c r="A69" s="158" t="s">
        <v>253</v>
      </c>
      <c r="B69" s="117" t="s">
        <v>1445</v>
      </c>
      <c r="C69" s="427">
        <f>C11+C17+C26+C30+C35+C38+C40+C48</f>
        <v>3663940</v>
      </c>
      <c r="D69" s="20">
        <f>D11+D17+D26+D30+D35+D38+D40+D48</f>
        <v>1823185</v>
      </c>
      <c r="E69" s="20">
        <f>E11+E17+E26+E30+E35+E38+E40+E48</f>
        <v>3663940</v>
      </c>
    </row>
    <row r="70" spans="1:5" ht="15" customHeight="1" hidden="1">
      <c r="A70" s="158"/>
      <c r="B70" s="117"/>
      <c r="C70" s="427"/>
      <c r="D70" s="20"/>
      <c r="E70" s="20"/>
    </row>
    <row r="71" spans="1:5" ht="15.75" hidden="1">
      <c r="A71" s="158" t="s">
        <v>254</v>
      </c>
      <c r="B71" s="98" t="s">
        <v>703</v>
      </c>
      <c r="C71" s="119"/>
      <c r="D71" s="2"/>
      <c r="E71" s="295"/>
    </row>
    <row r="72" spans="1:5" ht="15.75" hidden="1">
      <c r="A72" s="158" t="s">
        <v>255</v>
      </c>
      <c r="B72" s="122" t="s">
        <v>1720</v>
      </c>
      <c r="C72" s="119"/>
      <c r="D72" s="2"/>
      <c r="E72" s="295"/>
    </row>
    <row r="73" spans="1:5" ht="15.75" hidden="1">
      <c r="A73" s="158" t="s">
        <v>15</v>
      </c>
      <c r="B73" s="115" t="s">
        <v>704</v>
      </c>
      <c r="C73" s="119">
        <f>'új m'!G19</f>
        <v>81600</v>
      </c>
      <c r="D73" s="2">
        <f>'új m'!H19</f>
        <v>0</v>
      </c>
      <c r="E73" s="2">
        <f>'új m'!I19</f>
        <v>81600</v>
      </c>
    </row>
    <row r="74" spans="1:5" ht="15.75" hidden="1">
      <c r="A74" s="158" t="s">
        <v>256</v>
      </c>
      <c r="B74" s="115" t="s">
        <v>705</v>
      </c>
      <c r="C74" s="119">
        <f>'új m'!G20</f>
        <v>746981</v>
      </c>
      <c r="D74" s="2">
        <f>'új m'!H20</f>
        <v>2600</v>
      </c>
      <c r="E74" s="2">
        <f>'új m'!I20</f>
        <v>749581</v>
      </c>
    </row>
    <row r="75" spans="1:5" ht="15.75" hidden="1">
      <c r="A75" s="158" t="s">
        <v>257</v>
      </c>
      <c r="B75" s="115" t="s">
        <v>610</v>
      </c>
      <c r="C75" s="119">
        <f>'új m'!G24</f>
        <v>1020</v>
      </c>
      <c r="D75" s="2">
        <f>'új m'!H24</f>
        <v>0</v>
      </c>
      <c r="E75" s="2">
        <f>'új m'!I24</f>
        <v>1020</v>
      </c>
    </row>
    <row r="76" spans="1:5" ht="15.75" hidden="1">
      <c r="A76" s="158" t="s">
        <v>258</v>
      </c>
      <c r="B76" s="115" t="s">
        <v>1080</v>
      </c>
      <c r="C76" s="119">
        <f>'új m'!G21</f>
        <v>4494</v>
      </c>
      <c r="D76" s="2">
        <f>'új m'!H21</f>
        <v>0</v>
      </c>
      <c r="E76" s="2">
        <f>'új m'!I21</f>
        <v>4494</v>
      </c>
    </row>
    <row r="77" spans="1:5" ht="15.75" hidden="1">
      <c r="A77" s="158" t="s">
        <v>259</v>
      </c>
      <c r="B77" s="115" t="s">
        <v>1079</v>
      </c>
      <c r="C77" s="119">
        <f>'új m'!G22</f>
        <v>20000</v>
      </c>
      <c r="D77" s="2">
        <f>'új m'!H22</f>
        <v>-5000</v>
      </c>
      <c r="E77" s="2">
        <f>'új m'!I22</f>
        <v>15000</v>
      </c>
    </row>
    <row r="78" spans="1:5" ht="15.75" hidden="1">
      <c r="A78" s="158" t="s">
        <v>260</v>
      </c>
      <c r="B78" s="115" t="s">
        <v>1295</v>
      </c>
      <c r="C78" s="119">
        <f>'új m'!G23</f>
        <v>7200</v>
      </c>
      <c r="D78" s="2">
        <f>'új m'!H23</f>
        <v>0</v>
      </c>
      <c r="E78" s="2">
        <f>'új m'!I23</f>
        <v>7200</v>
      </c>
    </row>
    <row r="79" spans="1:5" ht="15.75" hidden="1">
      <c r="A79" s="158" t="s">
        <v>261</v>
      </c>
      <c r="B79" s="115" t="s">
        <v>666</v>
      </c>
      <c r="C79" s="119"/>
      <c r="D79" s="2"/>
      <c r="E79" s="295"/>
    </row>
    <row r="80" spans="1:5" ht="15.75" hidden="1">
      <c r="A80" s="158" t="s">
        <v>262</v>
      </c>
      <c r="B80" s="122" t="s">
        <v>408</v>
      </c>
      <c r="C80" s="123">
        <f>SUM(C73:C79)</f>
        <v>861295</v>
      </c>
      <c r="D80" s="5">
        <f>SUM(D73:D79)</f>
        <v>-2400</v>
      </c>
      <c r="E80" s="296">
        <f>SUM(E73:E79)</f>
        <v>858895</v>
      </c>
    </row>
    <row r="81" spans="1:5" ht="15.75" hidden="1">
      <c r="A81" s="158"/>
      <c r="B81" s="122"/>
      <c r="C81" s="5"/>
      <c r="D81" s="5"/>
      <c r="E81" s="296"/>
    </row>
    <row r="82" spans="1:5" ht="15.75" hidden="1">
      <c r="A82" s="158" t="s">
        <v>263</v>
      </c>
      <c r="B82" s="122" t="s">
        <v>1721</v>
      </c>
      <c r="C82" s="119"/>
      <c r="D82" s="2"/>
      <c r="E82" s="295"/>
    </row>
    <row r="83" spans="1:5" ht="15.75" hidden="1">
      <c r="A83" s="158" t="s">
        <v>97</v>
      </c>
      <c r="B83" s="115" t="s">
        <v>706</v>
      </c>
      <c r="C83" s="119">
        <f>'új m'!G9</f>
        <v>858790</v>
      </c>
      <c r="D83" s="2">
        <f>'új m'!H9</f>
        <v>5910</v>
      </c>
      <c r="E83" s="2">
        <f>'új m'!I9</f>
        <v>864700</v>
      </c>
    </row>
    <row r="84" spans="1:5" ht="15.75" hidden="1">
      <c r="A84" s="158" t="s">
        <v>1195</v>
      </c>
      <c r="B84" s="115" t="s">
        <v>721</v>
      </c>
      <c r="C84" s="119">
        <f>'új m'!G10</f>
        <v>208381</v>
      </c>
      <c r="D84" s="2">
        <f>'új m'!H10</f>
        <v>982</v>
      </c>
      <c r="E84" s="2">
        <f>'új m'!I10</f>
        <v>209363</v>
      </c>
    </row>
    <row r="85" spans="1:5" ht="15.75" hidden="1">
      <c r="A85" s="158" t="s">
        <v>98</v>
      </c>
      <c r="B85" s="87" t="s">
        <v>413</v>
      </c>
      <c r="C85" s="119">
        <f>'új m'!G11</f>
        <v>878450</v>
      </c>
      <c r="D85" s="2">
        <f>'új m'!H11</f>
        <v>684</v>
      </c>
      <c r="E85" s="2">
        <f>'új m'!I11</f>
        <v>879134</v>
      </c>
    </row>
    <row r="86" spans="1:5" ht="15.75" hidden="1">
      <c r="A86" s="158" t="s">
        <v>99</v>
      </c>
      <c r="B86" s="115" t="s">
        <v>722</v>
      </c>
      <c r="C86" s="119">
        <f>'új m'!G13</f>
        <v>45546</v>
      </c>
      <c r="D86" s="2">
        <f>'új m'!H13</f>
        <v>3675</v>
      </c>
      <c r="E86" s="2">
        <f>'új m'!I13</f>
        <v>49221</v>
      </c>
    </row>
    <row r="87" spans="1:5" ht="15.75" hidden="1">
      <c r="A87" s="158" t="s">
        <v>100</v>
      </c>
      <c r="B87" s="115" t="s">
        <v>723</v>
      </c>
      <c r="C87" s="119">
        <f>'új m'!G14</f>
        <v>168675</v>
      </c>
      <c r="D87" s="2">
        <f>'új m'!H14</f>
        <v>1325</v>
      </c>
      <c r="E87" s="2">
        <f>'új m'!I14</f>
        <v>170000</v>
      </c>
    </row>
    <row r="88" spans="1:5" ht="15.75" hidden="1">
      <c r="A88" s="158" t="s">
        <v>101</v>
      </c>
      <c r="B88" s="115" t="s">
        <v>724</v>
      </c>
      <c r="C88" s="119">
        <f>'új m'!G15</f>
        <v>6100</v>
      </c>
      <c r="D88" s="2">
        <f>'új m'!H15</f>
        <v>0</v>
      </c>
      <c r="E88" s="2">
        <f>'új m'!I15</f>
        <v>6100</v>
      </c>
    </row>
    <row r="89" spans="1:5" ht="15.75" hidden="1">
      <c r="A89" s="158" t="s">
        <v>102</v>
      </c>
      <c r="B89" s="115" t="s">
        <v>1102</v>
      </c>
      <c r="C89" s="119">
        <v>46025</v>
      </c>
      <c r="D89" s="2">
        <f>'ellátottak '!E68</f>
        <v>33492</v>
      </c>
      <c r="E89" s="295">
        <f>'ellátottak '!H68</f>
        <v>46025</v>
      </c>
    </row>
    <row r="90" spans="1:5" ht="15.75" hidden="1">
      <c r="A90" s="158" t="s">
        <v>103</v>
      </c>
      <c r="B90" s="122" t="s">
        <v>309</v>
      </c>
      <c r="C90" s="123">
        <f>SUM(C83:C89)</f>
        <v>2211967</v>
      </c>
      <c r="D90" s="5">
        <f>SUM(D83:D89)</f>
        <v>46068</v>
      </c>
      <c r="E90" s="296">
        <f>SUM(E83:E89)</f>
        <v>2224543</v>
      </c>
    </row>
    <row r="91" spans="1:5" ht="15.75" hidden="1">
      <c r="A91" s="158" t="s">
        <v>1655</v>
      </c>
      <c r="B91" s="122" t="s">
        <v>1103</v>
      </c>
      <c r="C91" s="123">
        <f>C80+C90</f>
        <v>3073262</v>
      </c>
      <c r="D91" s="5">
        <f>D80+D90</f>
        <v>43668</v>
      </c>
      <c r="E91" s="296">
        <f>E80+E90</f>
        <v>3083438</v>
      </c>
    </row>
    <row r="92" spans="1:5" ht="15.75" hidden="1">
      <c r="A92" s="158"/>
      <c r="B92" s="122"/>
      <c r="C92" s="123"/>
      <c r="D92" s="5"/>
      <c r="E92" s="296"/>
    </row>
    <row r="93" spans="1:5" ht="15.75" hidden="1">
      <c r="A93" s="158" t="s">
        <v>1656</v>
      </c>
      <c r="B93" s="122" t="s">
        <v>1292</v>
      </c>
      <c r="C93" s="119"/>
      <c r="D93" s="2"/>
      <c r="E93" s="295"/>
    </row>
    <row r="94" spans="1:5" ht="15.75" hidden="1">
      <c r="A94" s="158" t="s">
        <v>1657</v>
      </c>
      <c r="B94" s="115" t="s">
        <v>615</v>
      </c>
      <c r="C94" s="119"/>
      <c r="D94" s="2"/>
      <c r="E94" s="295"/>
    </row>
    <row r="95" spans="1:5" ht="15.75" hidden="1">
      <c r="A95" s="158" t="s">
        <v>1658</v>
      </c>
      <c r="B95" s="115" t="s">
        <v>125</v>
      </c>
      <c r="C95" s="119">
        <f>'új m'!G43</f>
        <v>37500</v>
      </c>
      <c r="D95" s="2">
        <f>'új m'!H43</f>
        <v>0</v>
      </c>
      <c r="E95" s="2">
        <f>'új m'!I43</f>
        <v>37500</v>
      </c>
    </row>
    <row r="96" spans="1:5" ht="15.75" hidden="1">
      <c r="A96" s="158" t="s">
        <v>1659</v>
      </c>
      <c r="B96" s="115" t="s">
        <v>105</v>
      </c>
      <c r="C96" s="119">
        <f>'új m'!G44</f>
        <v>0</v>
      </c>
      <c r="D96" s="2">
        <f>'új m'!H44</f>
        <v>0</v>
      </c>
      <c r="E96" s="2">
        <f>'új m'!I44</f>
        <v>0</v>
      </c>
    </row>
    <row r="97" spans="1:5" ht="15.75" hidden="1">
      <c r="A97" s="158" t="s">
        <v>1660</v>
      </c>
      <c r="B97" s="122" t="s">
        <v>140</v>
      </c>
      <c r="C97" s="123">
        <f>SUM(C95:C96)</f>
        <v>37500</v>
      </c>
      <c r="D97" s="5">
        <f>SUM(D95:D96)</f>
        <v>0</v>
      </c>
      <c r="E97" s="296">
        <f>SUM(E95:E96)</f>
        <v>37500</v>
      </c>
    </row>
    <row r="98" spans="1:5" ht="15.75" hidden="1">
      <c r="A98" s="158"/>
      <c r="B98" s="122"/>
      <c r="C98" s="123"/>
      <c r="D98" s="5"/>
      <c r="E98" s="296"/>
    </row>
    <row r="99" spans="1:5" ht="15.75" hidden="1">
      <c r="A99" s="158" t="s">
        <v>1661</v>
      </c>
      <c r="B99" s="122" t="s">
        <v>504</v>
      </c>
      <c r="C99" s="123">
        <v>553178</v>
      </c>
      <c r="D99" s="5"/>
      <c r="E99" s="296">
        <f>tartalék!C34</f>
        <v>553178</v>
      </c>
    </row>
    <row r="100" spans="1:5" ht="15.75" hidden="1">
      <c r="A100" s="158"/>
      <c r="B100" s="122"/>
      <c r="C100" s="123"/>
      <c r="D100" s="5"/>
      <c r="E100" s="296"/>
    </row>
    <row r="101" spans="1:5" ht="15.75" hidden="1">
      <c r="A101" s="158" t="s">
        <v>1196</v>
      </c>
      <c r="B101" s="122" t="s">
        <v>1104</v>
      </c>
      <c r="C101" s="123">
        <f>C91+C96+C99+C95</f>
        <v>3663940</v>
      </c>
      <c r="D101" s="5">
        <f>D91+D96+D99+D95</f>
        <v>43668</v>
      </c>
      <c r="E101" s="296">
        <f>E91+E96+E99+E95</f>
        <v>3674116</v>
      </c>
    </row>
    <row r="102" spans="1:3" ht="15" customHeight="1" hidden="1">
      <c r="A102" s="115"/>
      <c r="B102" s="115"/>
      <c r="C102" s="115"/>
    </row>
    <row r="103" spans="1:2" ht="15" customHeight="1" hidden="1">
      <c r="A103" s="115"/>
      <c r="B103" s="115"/>
    </row>
    <row r="104" spans="1:2" ht="15" customHeight="1" hidden="1">
      <c r="A104" s="115"/>
      <c r="B104" s="115"/>
    </row>
    <row r="105" spans="1:2" ht="15" customHeight="1" hidden="1">
      <c r="A105" s="115"/>
      <c r="B105" s="115"/>
    </row>
    <row r="106" spans="1:2" ht="15" customHeight="1" hidden="1">
      <c r="A106" s="115"/>
      <c r="B106" s="115"/>
    </row>
    <row r="107" spans="1:2" ht="15" customHeight="1" hidden="1">
      <c r="A107" s="115"/>
      <c r="B107" s="115"/>
    </row>
    <row r="108" spans="1:2" ht="15" customHeight="1" hidden="1">
      <c r="A108" s="115"/>
      <c r="B108" s="115"/>
    </row>
    <row r="109" spans="1:2" ht="15" customHeight="1" hidden="1">
      <c r="A109" s="115"/>
      <c r="B109" s="115"/>
    </row>
    <row r="110" spans="1:2" ht="15" customHeight="1" hidden="1">
      <c r="A110" s="115"/>
      <c r="B110" s="115"/>
    </row>
    <row r="111" spans="1:2" ht="15" customHeight="1" hidden="1">
      <c r="A111" s="115"/>
      <c r="B111" s="115"/>
    </row>
    <row r="112" spans="1:2" ht="15" customHeight="1" hidden="1">
      <c r="A112" s="115"/>
      <c r="B112" s="115"/>
    </row>
    <row r="113" spans="1:2" ht="15" customHeight="1" hidden="1">
      <c r="A113" s="115"/>
      <c r="B113" s="115"/>
    </row>
    <row r="114" spans="1:2" ht="15" customHeight="1" hidden="1">
      <c r="A114" s="115"/>
      <c r="B114" s="115"/>
    </row>
    <row r="115" spans="1:2" ht="15" customHeight="1" hidden="1">
      <c r="A115" s="115"/>
      <c r="B115" s="115"/>
    </row>
    <row r="116" spans="1:2" ht="15" customHeight="1" hidden="1">
      <c r="A116" s="115"/>
      <c r="B116" s="115"/>
    </row>
    <row r="117" spans="1:2" ht="15" customHeight="1" hidden="1">
      <c r="A117" s="115"/>
      <c r="B117" s="115"/>
    </row>
    <row r="118" spans="1:2" ht="15" customHeight="1" hidden="1">
      <c r="A118" s="115"/>
      <c r="B118" s="115"/>
    </row>
    <row r="119" spans="1:2" ht="15" customHeight="1" hidden="1">
      <c r="A119" s="115"/>
      <c r="B119" s="115"/>
    </row>
    <row r="120" spans="1:2" ht="15" customHeight="1" hidden="1">
      <c r="A120" s="115"/>
      <c r="B120" s="115"/>
    </row>
    <row r="121" spans="1:2" ht="15" customHeight="1" hidden="1">
      <c r="A121" s="115"/>
      <c r="B121" s="115"/>
    </row>
    <row r="122" spans="1:2" ht="15" customHeight="1" hidden="1">
      <c r="A122" s="115"/>
      <c r="B122" s="115"/>
    </row>
    <row r="123" spans="1:2" ht="15" customHeight="1" hidden="1">
      <c r="A123" s="115"/>
      <c r="B123" s="115"/>
    </row>
    <row r="124" spans="1:2" ht="15" customHeight="1" hidden="1">
      <c r="A124" s="115"/>
      <c r="B124" s="115"/>
    </row>
    <row r="125" spans="1:2" ht="15" customHeight="1" hidden="1">
      <c r="A125" s="115"/>
      <c r="B125" s="115"/>
    </row>
    <row r="126" spans="1:2" ht="15" customHeight="1" hidden="1">
      <c r="A126" s="115"/>
      <c r="B126" s="115"/>
    </row>
    <row r="127" spans="1:2" ht="15" customHeight="1" hidden="1">
      <c r="A127" s="115"/>
      <c r="B127" s="115"/>
    </row>
    <row r="128" spans="1:2" ht="15" customHeight="1" hidden="1">
      <c r="A128" s="115"/>
      <c r="B128" s="115"/>
    </row>
    <row r="129" spans="1:2" ht="15" customHeight="1" hidden="1">
      <c r="A129" s="115"/>
      <c r="B129" s="115"/>
    </row>
    <row r="130" spans="1:2" ht="15" customHeight="1" hidden="1">
      <c r="A130" s="115"/>
      <c r="B130" s="115"/>
    </row>
    <row r="131" spans="1:2" ht="15" customHeight="1" hidden="1">
      <c r="A131" s="115"/>
      <c r="B131" s="115"/>
    </row>
    <row r="132" spans="1:2" ht="15" customHeight="1" hidden="1">
      <c r="A132" s="115"/>
      <c r="B132" s="115"/>
    </row>
    <row r="133" spans="1:2" ht="15" customHeight="1" hidden="1">
      <c r="A133" s="115"/>
      <c r="B133" s="115"/>
    </row>
    <row r="134" spans="1:2" ht="15" customHeight="1" hidden="1">
      <c r="A134" s="115"/>
      <c r="B134" s="115"/>
    </row>
    <row r="135" spans="1:2" ht="15" customHeight="1" hidden="1">
      <c r="A135" s="115"/>
      <c r="B135" s="115"/>
    </row>
    <row r="136" spans="1:2" ht="15" customHeight="1" hidden="1">
      <c r="A136" s="115"/>
      <c r="B136" s="115"/>
    </row>
    <row r="137" spans="1:2" ht="15" customHeight="1" hidden="1">
      <c r="A137" s="115"/>
      <c r="B137" s="115"/>
    </row>
    <row r="138" spans="1:2" ht="15" customHeight="1" hidden="1">
      <c r="A138" s="115"/>
      <c r="B138" s="115"/>
    </row>
    <row r="139" spans="1:2" ht="15" customHeight="1" hidden="1">
      <c r="A139" s="115"/>
      <c r="B139" s="115"/>
    </row>
    <row r="140" spans="1:2" ht="15" customHeight="1" hidden="1">
      <c r="A140" s="115"/>
      <c r="B140" s="115"/>
    </row>
    <row r="141" spans="1:2" ht="15" customHeight="1" hidden="1">
      <c r="A141" s="115"/>
      <c r="B141" s="115"/>
    </row>
    <row r="142" spans="1:2" ht="15" customHeight="1" hidden="1">
      <c r="A142" s="115"/>
      <c r="B142" s="115"/>
    </row>
    <row r="143" spans="1:2" ht="15" customHeight="1" hidden="1">
      <c r="A143" s="115"/>
      <c r="B143" s="115"/>
    </row>
    <row r="144" spans="1:2" ht="15" customHeight="1" hidden="1">
      <c r="A144" s="115"/>
      <c r="B144" s="115"/>
    </row>
    <row r="145" spans="1:2" ht="15" customHeight="1" hidden="1">
      <c r="A145" s="115"/>
      <c r="B145" s="115"/>
    </row>
    <row r="146" spans="1:2" ht="15" customHeight="1" hidden="1">
      <c r="A146" s="115"/>
      <c r="B146" s="115"/>
    </row>
    <row r="147" spans="1:2" ht="15" customHeight="1" hidden="1">
      <c r="A147" s="115"/>
      <c r="B147" s="115"/>
    </row>
    <row r="148" spans="1:2" ht="15" customHeight="1" hidden="1">
      <c r="A148" s="115"/>
      <c r="B148" s="115"/>
    </row>
    <row r="149" spans="1:2" ht="15" customHeight="1" hidden="1">
      <c r="A149" s="115"/>
      <c r="B149" s="115"/>
    </row>
    <row r="150" spans="1:2" ht="15" customHeight="1" hidden="1">
      <c r="A150" s="115"/>
      <c r="B150" s="115"/>
    </row>
    <row r="151" spans="1:2" ht="15" customHeight="1" hidden="1">
      <c r="A151" s="115"/>
      <c r="B151" s="115"/>
    </row>
    <row r="152" spans="1:2" ht="15" customHeight="1" hidden="1">
      <c r="A152" s="115"/>
      <c r="B152" s="115"/>
    </row>
    <row r="153" spans="1:2" ht="15" customHeight="1" hidden="1">
      <c r="A153" s="115"/>
      <c r="B153" s="115"/>
    </row>
    <row r="154" spans="1:2" ht="15" customHeight="1" hidden="1">
      <c r="A154" s="115"/>
      <c r="B154" s="115"/>
    </row>
    <row r="155" spans="1:2" ht="15" customHeight="1" hidden="1">
      <c r="A155" s="115"/>
      <c r="B155" s="115"/>
    </row>
    <row r="156" spans="1:2" ht="15" customHeight="1" hidden="1">
      <c r="A156" s="115"/>
      <c r="B156" s="115"/>
    </row>
    <row r="157" spans="1:2" ht="15" customHeight="1" hidden="1">
      <c r="A157" s="115"/>
      <c r="B157" s="115"/>
    </row>
    <row r="158" spans="1:2" ht="15" customHeight="1" hidden="1">
      <c r="A158" s="115"/>
      <c r="B158" s="115"/>
    </row>
    <row r="159" spans="1:2" ht="15" customHeight="1" hidden="1">
      <c r="A159" s="115"/>
      <c r="B159" s="115"/>
    </row>
    <row r="160" spans="1:2" ht="15" customHeight="1" hidden="1">
      <c r="A160" s="115"/>
      <c r="B160" s="115"/>
    </row>
    <row r="161" spans="1:2" ht="15" customHeight="1" hidden="1">
      <c r="A161" s="115"/>
      <c r="B161" s="115"/>
    </row>
    <row r="162" spans="1:2" ht="15" customHeight="1" hidden="1">
      <c r="A162" s="115"/>
      <c r="B162" s="115"/>
    </row>
    <row r="163" spans="1:2" ht="15" customHeight="1" hidden="1">
      <c r="A163" s="115"/>
      <c r="B163" s="115"/>
    </row>
    <row r="164" spans="1:2" ht="15" customHeight="1" hidden="1">
      <c r="A164" s="115"/>
      <c r="B164" s="115"/>
    </row>
    <row r="165" spans="1:2" ht="15" customHeight="1" hidden="1">
      <c r="A165" s="115"/>
      <c r="B165" s="115"/>
    </row>
    <row r="166" spans="1:2" ht="15" customHeight="1" hidden="1">
      <c r="A166" s="115"/>
      <c r="B166" s="115"/>
    </row>
    <row r="167" spans="1:2" ht="15" customHeight="1" hidden="1">
      <c r="A167" s="115"/>
      <c r="B167" s="115"/>
    </row>
    <row r="168" spans="1:2" ht="15" customHeight="1" hidden="1">
      <c r="A168" s="115"/>
      <c r="B168" s="115"/>
    </row>
    <row r="169" spans="1:2" ht="15" customHeight="1" hidden="1">
      <c r="A169" s="115"/>
      <c r="B169" s="115"/>
    </row>
    <row r="170" spans="1:2" ht="15" customHeight="1" hidden="1">
      <c r="A170" s="115"/>
      <c r="B170" s="115"/>
    </row>
    <row r="171" spans="1:2" ht="15" customHeight="1" hidden="1">
      <c r="A171" s="115"/>
      <c r="B171" s="115"/>
    </row>
    <row r="172" spans="1:2" ht="15" customHeight="1" hidden="1">
      <c r="A172" s="115"/>
      <c r="B172" s="115"/>
    </row>
  </sheetData>
  <mergeCells count="11">
    <mergeCell ref="B2:E2"/>
    <mergeCell ref="B3:E3"/>
    <mergeCell ref="B4:E4"/>
    <mergeCell ref="B1:E1"/>
    <mergeCell ref="A7:A9"/>
    <mergeCell ref="B5:E5"/>
    <mergeCell ref="B6:E6"/>
    <mergeCell ref="B8:B9"/>
    <mergeCell ref="C8:C9"/>
    <mergeCell ref="D8:D9"/>
    <mergeCell ref="E8:E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6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4.140625" style="153" customWidth="1"/>
    <col min="2" max="2" width="71.140625" style="420" customWidth="1"/>
    <col min="3" max="3" width="12.421875" style="4" customWidth="1"/>
    <col min="4" max="4" width="12.8515625" style="4" customWidth="1"/>
    <col min="5" max="5" width="13.00390625" style="4" customWidth="1"/>
    <col min="6" max="16384" width="9.140625" style="4" customWidth="1"/>
  </cols>
  <sheetData>
    <row r="1" spans="2:5" ht="15.75" hidden="1">
      <c r="B1" s="490" t="s">
        <v>584</v>
      </c>
      <c r="C1" s="490"/>
      <c r="D1" s="490"/>
      <c r="E1" s="490"/>
    </row>
    <row r="2" spans="2:5" ht="15.75" hidden="1">
      <c r="B2" s="491" t="s">
        <v>537</v>
      </c>
      <c r="C2" s="491"/>
      <c r="D2" s="491"/>
      <c r="E2" s="491"/>
    </row>
    <row r="3" spans="2:5" ht="15.75" hidden="1">
      <c r="B3" s="491" t="s">
        <v>1087</v>
      </c>
      <c r="C3" s="491"/>
      <c r="D3" s="491"/>
      <c r="E3" s="491"/>
    </row>
    <row r="4" spans="2:5" ht="15.75" hidden="1">
      <c r="B4" s="491" t="s">
        <v>271</v>
      </c>
      <c r="C4" s="491"/>
      <c r="D4" s="491"/>
      <c r="E4" s="491"/>
    </row>
    <row r="5" spans="2:5" ht="15.75" hidden="1">
      <c r="B5" s="446" t="s">
        <v>716</v>
      </c>
      <c r="C5" s="446"/>
      <c r="D5" s="446"/>
      <c r="E5" s="446"/>
    </row>
    <row r="6" spans="2:5" ht="15.75" hidden="1">
      <c r="B6" s="98"/>
      <c r="C6" s="98"/>
      <c r="D6" s="98"/>
      <c r="E6" s="98"/>
    </row>
    <row r="7" spans="1:5" ht="15.75" hidden="1">
      <c r="A7" s="470"/>
      <c r="B7" s="116" t="s">
        <v>825</v>
      </c>
      <c r="C7" s="116" t="s">
        <v>826</v>
      </c>
      <c r="D7" s="116" t="s">
        <v>827</v>
      </c>
      <c r="E7" s="116" t="s">
        <v>828</v>
      </c>
    </row>
    <row r="8" spans="1:5" ht="25.5" hidden="1">
      <c r="A8" s="470"/>
      <c r="B8" s="99" t="s">
        <v>717</v>
      </c>
      <c r="C8" s="91" t="s">
        <v>1243</v>
      </c>
      <c r="D8" s="91" t="s">
        <v>1244</v>
      </c>
      <c r="E8" s="91" t="s">
        <v>1247</v>
      </c>
    </row>
    <row r="9" spans="1:5" ht="15.75" hidden="1">
      <c r="A9" s="153" t="s">
        <v>1071</v>
      </c>
      <c r="B9" s="154" t="s">
        <v>640</v>
      </c>
      <c r="C9" s="125"/>
      <c r="D9" s="24"/>
      <c r="E9" s="24"/>
    </row>
    <row r="10" spans="1:5" ht="15.75" hidden="1">
      <c r="A10" s="153" t="s">
        <v>1077</v>
      </c>
      <c r="B10" s="155" t="s">
        <v>178</v>
      </c>
      <c r="C10" s="125"/>
      <c r="D10" s="24"/>
      <c r="E10" s="24"/>
    </row>
    <row r="11" spans="1:6" s="81" customFormat="1" ht="15.75" hidden="1">
      <c r="A11" s="153" t="s">
        <v>914</v>
      </c>
      <c r="B11" s="155" t="s">
        <v>411</v>
      </c>
      <c r="C11" s="152">
        <v>797975</v>
      </c>
      <c r="D11" s="27">
        <v>547459</v>
      </c>
      <c r="E11" s="27">
        <v>797975</v>
      </c>
      <c r="F11" s="80"/>
    </row>
    <row r="12" spans="1:5" s="81" customFormat="1" ht="15.75" hidden="1">
      <c r="A12" s="153" t="s">
        <v>0</v>
      </c>
      <c r="B12" s="155" t="s">
        <v>279</v>
      </c>
      <c r="C12" s="152"/>
      <c r="D12" s="27"/>
      <c r="E12" s="27"/>
    </row>
    <row r="13" spans="1:5" ht="15.75" hidden="1">
      <c r="A13" s="153" t="s">
        <v>275</v>
      </c>
      <c r="B13" s="156" t="s">
        <v>481</v>
      </c>
      <c r="C13" s="157">
        <f>SUM(C14:C22)</f>
        <v>6426</v>
      </c>
      <c r="D13" s="26">
        <f>SUM(D14:D22)</f>
        <v>3600</v>
      </c>
      <c r="E13" s="26">
        <f>SUM(E14:E22)</f>
        <v>6426</v>
      </c>
    </row>
    <row r="14" spans="1:5" ht="15.75" hidden="1">
      <c r="A14" s="153" t="s">
        <v>546</v>
      </c>
      <c r="B14" s="159" t="s">
        <v>225</v>
      </c>
      <c r="C14" s="160"/>
      <c r="D14" s="25"/>
      <c r="E14" s="25"/>
    </row>
    <row r="15" spans="1:5" ht="15.75" hidden="1">
      <c r="A15" s="153" t="s">
        <v>647</v>
      </c>
      <c r="B15" s="159" t="s">
        <v>312</v>
      </c>
      <c r="C15" s="160">
        <v>4800</v>
      </c>
      <c r="D15" s="25">
        <v>3600</v>
      </c>
      <c r="E15" s="25">
        <v>4800</v>
      </c>
    </row>
    <row r="16" spans="1:5" ht="15.75" hidden="1">
      <c r="A16" s="153" t="s">
        <v>649</v>
      </c>
      <c r="B16" s="159" t="s">
        <v>399</v>
      </c>
      <c r="C16" s="160"/>
      <c r="D16" s="25"/>
      <c r="E16" s="25"/>
    </row>
    <row r="17" spans="1:5" ht="15.75" hidden="1">
      <c r="A17" s="153" t="s">
        <v>650</v>
      </c>
      <c r="B17" s="159" t="s">
        <v>541</v>
      </c>
      <c r="C17" s="160">
        <v>231</v>
      </c>
      <c r="D17" s="25"/>
      <c r="E17" s="25">
        <v>231</v>
      </c>
    </row>
    <row r="18" spans="1:5" ht="15.75" hidden="1">
      <c r="A18" s="153" t="s">
        <v>168</v>
      </c>
      <c r="B18" s="159" t="s">
        <v>542</v>
      </c>
      <c r="C18" s="160">
        <v>260</v>
      </c>
      <c r="D18" s="25"/>
      <c r="E18" s="25">
        <v>260</v>
      </c>
    </row>
    <row r="19" spans="1:5" ht="15.75" hidden="1">
      <c r="A19" s="153" t="s">
        <v>170</v>
      </c>
      <c r="B19" s="159" t="s">
        <v>543</v>
      </c>
      <c r="C19" s="160">
        <v>10</v>
      </c>
      <c r="D19" s="25"/>
      <c r="E19" s="25">
        <v>10</v>
      </c>
    </row>
    <row r="20" spans="1:5" ht="15.75" hidden="1">
      <c r="A20" s="153" t="s">
        <v>299</v>
      </c>
      <c r="B20" s="159" t="s">
        <v>725</v>
      </c>
      <c r="C20" s="160">
        <v>504</v>
      </c>
      <c r="D20" s="25"/>
      <c r="E20" s="25">
        <v>504</v>
      </c>
    </row>
    <row r="21" spans="1:5" ht="15.75" hidden="1">
      <c r="A21" s="153" t="s">
        <v>302</v>
      </c>
      <c r="B21" s="159" t="s">
        <v>765</v>
      </c>
      <c r="C21" s="160">
        <v>442</v>
      </c>
      <c r="D21" s="25"/>
      <c r="E21" s="25">
        <v>442</v>
      </c>
    </row>
    <row r="22" spans="1:5" ht="15.75" hidden="1">
      <c r="A22" s="153" t="s">
        <v>303</v>
      </c>
      <c r="B22" s="178" t="s">
        <v>726</v>
      </c>
      <c r="C22" s="160">
        <v>179</v>
      </c>
      <c r="D22" s="25"/>
      <c r="E22" s="25">
        <v>179</v>
      </c>
    </row>
    <row r="23" spans="1:5" ht="15.75" hidden="1">
      <c r="A23" s="153" t="s">
        <v>304</v>
      </c>
      <c r="B23" s="156" t="s">
        <v>313</v>
      </c>
      <c r="C23" s="157">
        <f>SUM(C24:C30)</f>
        <v>20518</v>
      </c>
      <c r="D23" s="26">
        <f>SUM(D24:D30)</f>
        <v>27113</v>
      </c>
      <c r="E23" s="26">
        <f>SUM(E24:E30)</f>
        <v>20518</v>
      </c>
    </row>
    <row r="24" spans="1:5" ht="15.75" hidden="1">
      <c r="A24" s="153" t="s">
        <v>306</v>
      </c>
      <c r="B24" s="159" t="s">
        <v>811</v>
      </c>
      <c r="C24" s="160">
        <v>254</v>
      </c>
      <c r="D24" s="25">
        <v>235</v>
      </c>
      <c r="E24" s="25">
        <v>254</v>
      </c>
    </row>
    <row r="25" spans="1:5" ht="15.75" hidden="1">
      <c r="A25" s="153" t="s">
        <v>307</v>
      </c>
      <c r="B25" s="159" t="s">
        <v>1280</v>
      </c>
      <c r="C25" s="160">
        <v>1944</v>
      </c>
      <c r="D25" s="25">
        <v>1720</v>
      </c>
      <c r="E25" s="25">
        <v>1944</v>
      </c>
    </row>
    <row r="26" spans="1:5" ht="15.75" hidden="1">
      <c r="A26" s="153" t="s">
        <v>308</v>
      </c>
      <c r="B26" s="159" t="s">
        <v>1561</v>
      </c>
      <c r="C26" s="160">
        <v>9576</v>
      </c>
      <c r="D26" s="25"/>
      <c r="E26" s="25">
        <v>9576</v>
      </c>
    </row>
    <row r="27" spans="1:5" ht="16.5" customHeight="1" hidden="1">
      <c r="A27" s="153" t="s">
        <v>758</v>
      </c>
      <c r="B27" s="179" t="s">
        <v>1281</v>
      </c>
      <c r="C27" s="160">
        <v>6650</v>
      </c>
      <c r="D27" s="25">
        <v>7111</v>
      </c>
      <c r="E27" s="25">
        <v>6650</v>
      </c>
    </row>
    <row r="28" spans="1:5" ht="15.75" hidden="1">
      <c r="A28" s="153" t="s">
        <v>759</v>
      </c>
      <c r="B28" s="159" t="s">
        <v>1282</v>
      </c>
      <c r="C28" s="160">
        <v>648</v>
      </c>
      <c r="D28" s="25">
        <v>644</v>
      </c>
      <c r="E28" s="25">
        <v>648</v>
      </c>
    </row>
    <row r="29" spans="1:5" ht="15.75" hidden="1">
      <c r="A29" s="153" t="s">
        <v>760</v>
      </c>
      <c r="B29" s="161" t="s">
        <v>155</v>
      </c>
      <c r="C29" s="160">
        <v>384</v>
      </c>
      <c r="D29" s="25">
        <v>4997</v>
      </c>
      <c r="E29" s="25">
        <v>384</v>
      </c>
    </row>
    <row r="30" spans="1:5" ht="15.75" hidden="1">
      <c r="A30" s="153" t="s">
        <v>761</v>
      </c>
      <c r="B30" s="161" t="s">
        <v>156</v>
      </c>
      <c r="C30" s="160">
        <v>1062</v>
      </c>
      <c r="D30" s="25">
        <v>12406</v>
      </c>
      <c r="E30" s="25">
        <v>1062</v>
      </c>
    </row>
    <row r="31" spans="1:6" s="81" customFormat="1" ht="15.75" hidden="1">
      <c r="A31" s="153" t="s">
        <v>762</v>
      </c>
      <c r="B31" s="155" t="s">
        <v>331</v>
      </c>
      <c r="C31" s="152">
        <f>C13+C23</f>
        <v>26944</v>
      </c>
      <c r="D31" s="27">
        <f>D13+D23</f>
        <v>30713</v>
      </c>
      <c r="E31" s="27">
        <f>E13+E23</f>
        <v>26944</v>
      </c>
      <c r="F31" s="27"/>
    </row>
    <row r="32" spans="2:6" ht="15.75" hidden="1">
      <c r="B32" s="155"/>
      <c r="C32" s="157"/>
      <c r="D32" s="26"/>
      <c r="E32" s="26"/>
      <c r="F32" s="30"/>
    </row>
    <row r="33" spans="1:5" ht="15.75" hidden="1">
      <c r="A33" s="153" t="s">
        <v>763</v>
      </c>
      <c r="B33" s="155" t="s">
        <v>955</v>
      </c>
      <c r="C33" s="160"/>
      <c r="D33" s="25"/>
      <c r="E33" s="26"/>
    </row>
    <row r="34" spans="1:5" ht="15.75" hidden="1">
      <c r="A34" s="153" t="s">
        <v>764</v>
      </c>
      <c r="B34" s="159" t="s">
        <v>847</v>
      </c>
      <c r="C34" s="160"/>
      <c r="D34" s="25">
        <v>1614</v>
      </c>
      <c r="E34" s="25"/>
    </row>
    <row r="35" spans="1:5" ht="15.75" hidden="1">
      <c r="A35" s="153" t="s">
        <v>1349</v>
      </c>
      <c r="B35" s="159" t="s">
        <v>1501</v>
      </c>
      <c r="C35" s="160"/>
      <c r="D35" s="25"/>
      <c r="E35" s="25"/>
    </row>
    <row r="36" spans="1:5" ht="15.75" hidden="1">
      <c r="A36" s="153" t="s">
        <v>1350</v>
      </c>
      <c r="B36" s="159" t="s">
        <v>604</v>
      </c>
      <c r="C36" s="160"/>
      <c r="D36" s="25">
        <v>361</v>
      </c>
      <c r="E36" s="25"/>
    </row>
    <row r="37" spans="1:5" ht="15.75" hidden="1">
      <c r="A37" s="153" t="s">
        <v>1351</v>
      </c>
      <c r="B37" s="159" t="s">
        <v>1503</v>
      </c>
      <c r="C37" s="160"/>
      <c r="D37" s="25">
        <v>200</v>
      </c>
      <c r="E37" s="25"/>
    </row>
    <row r="38" spans="1:5" ht="15.75" hidden="1">
      <c r="A38" s="153" t="s">
        <v>1352</v>
      </c>
      <c r="B38" s="159" t="s">
        <v>1502</v>
      </c>
      <c r="C38" s="160"/>
      <c r="D38" s="25"/>
      <c r="E38" s="25"/>
    </row>
    <row r="39" spans="1:5" ht="15.75" hidden="1">
      <c r="A39" s="153" t="s">
        <v>1353</v>
      </c>
      <c r="B39" s="159" t="s">
        <v>1761</v>
      </c>
      <c r="C39" s="160">
        <v>10104</v>
      </c>
      <c r="D39" s="25">
        <v>9640</v>
      </c>
      <c r="E39" s="25">
        <v>10104</v>
      </c>
    </row>
    <row r="40" spans="1:5" ht="15.75" hidden="1">
      <c r="A40" s="153" t="s">
        <v>1354</v>
      </c>
      <c r="B40" s="159" t="s">
        <v>226</v>
      </c>
      <c r="C40" s="160"/>
      <c r="D40" s="25">
        <v>33648</v>
      </c>
      <c r="E40" s="25"/>
    </row>
    <row r="41" spans="1:5" ht="15.75" hidden="1">
      <c r="A41" s="153" t="s">
        <v>618</v>
      </c>
      <c r="B41" s="159" t="s">
        <v>570</v>
      </c>
      <c r="C41" s="160"/>
      <c r="D41" s="25">
        <v>421</v>
      </c>
      <c r="E41" s="25"/>
    </row>
    <row r="42" spans="1:7" ht="15.75" hidden="1">
      <c r="A42" s="153" t="s">
        <v>619</v>
      </c>
      <c r="B42" s="159" t="s">
        <v>1504</v>
      </c>
      <c r="C42" s="157"/>
      <c r="D42" s="451">
        <v>204</v>
      </c>
      <c r="E42" s="26"/>
      <c r="G42" s="162"/>
    </row>
    <row r="43" spans="1:7" ht="15.75" hidden="1">
      <c r="A43" s="153" t="s">
        <v>508</v>
      </c>
      <c r="B43" s="159" t="s">
        <v>1505</v>
      </c>
      <c r="C43" s="157"/>
      <c r="D43" s="451"/>
      <c r="E43" s="26"/>
      <c r="G43" s="162"/>
    </row>
    <row r="44" spans="1:5" ht="15.75" hidden="1">
      <c r="A44" s="153" t="s">
        <v>509</v>
      </c>
      <c r="B44" s="159" t="s">
        <v>1506</v>
      </c>
      <c r="C44" s="157"/>
      <c r="D44" s="25"/>
      <c r="E44" s="26"/>
    </row>
    <row r="45" spans="1:5" ht="15.75" hidden="1">
      <c r="A45" s="153" t="s">
        <v>96</v>
      </c>
      <c r="B45" s="159" t="s">
        <v>445</v>
      </c>
      <c r="C45" s="157"/>
      <c r="D45" s="25">
        <v>960</v>
      </c>
      <c r="E45" s="26"/>
    </row>
    <row r="46" spans="1:5" ht="15.75" hidden="1">
      <c r="A46" s="153" t="s">
        <v>510</v>
      </c>
      <c r="B46" s="163" t="s">
        <v>1507</v>
      </c>
      <c r="C46" s="157"/>
      <c r="D46" s="25"/>
      <c r="E46" s="26"/>
    </row>
    <row r="47" spans="1:5" ht="15.75" hidden="1">
      <c r="A47" s="153" t="s">
        <v>4</v>
      </c>
      <c r="B47" s="159" t="s">
        <v>708</v>
      </c>
      <c r="C47" s="157"/>
      <c r="D47" s="25">
        <v>778</v>
      </c>
      <c r="E47" s="26"/>
    </row>
    <row r="48" spans="1:5" ht="15.75" hidden="1">
      <c r="A48" s="153" t="s">
        <v>5</v>
      </c>
      <c r="B48" s="155" t="s">
        <v>443</v>
      </c>
      <c r="C48" s="152">
        <f>SUM(C33:C47)</f>
        <v>10104</v>
      </c>
      <c r="D48" s="27">
        <f>SUM(D33:D47)</f>
        <v>47826</v>
      </c>
      <c r="E48" s="27">
        <f>SUM(E33:E47)</f>
        <v>10104</v>
      </c>
    </row>
    <row r="49" spans="2:5" ht="15.75" hidden="1">
      <c r="B49" s="159"/>
      <c r="C49" s="160"/>
      <c r="D49" s="25"/>
      <c r="E49" s="26"/>
    </row>
    <row r="50" spans="1:6" ht="15.75" hidden="1">
      <c r="A50" s="153" t="s">
        <v>6</v>
      </c>
      <c r="B50" s="155" t="s">
        <v>503</v>
      </c>
      <c r="C50" s="160"/>
      <c r="D50" s="25"/>
      <c r="E50" s="26"/>
      <c r="F50" s="30"/>
    </row>
    <row r="51" spans="1:6" ht="15.75" hidden="1">
      <c r="A51" s="153" t="s">
        <v>7</v>
      </c>
      <c r="B51" s="159" t="s">
        <v>1760</v>
      </c>
      <c r="C51" s="160"/>
      <c r="D51" s="25">
        <v>56282</v>
      </c>
      <c r="E51" s="26"/>
      <c r="F51" s="30"/>
    </row>
    <row r="52" spans="1:6" s="81" customFormat="1" ht="15.75" hidden="1">
      <c r="A52" s="153" t="s">
        <v>8</v>
      </c>
      <c r="B52" s="155" t="s">
        <v>1309</v>
      </c>
      <c r="C52" s="152">
        <f>SUM(C51:C51)</f>
        <v>0</v>
      </c>
      <c r="D52" s="27">
        <f>SUM(D51)</f>
        <v>56282</v>
      </c>
      <c r="E52" s="27">
        <v>0</v>
      </c>
      <c r="F52" s="82"/>
    </row>
    <row r="53" spans="2:6" ht="15.75" hidden="1">
      <c r="B53" s="159"/>
      <c r="C53" s="160"/>
      <c r="D53" s="25"/>
      <c r="E53" s="26"/>
      <c r="F53" s="30"/>
    </row>
    <row r="54" spans="1:5" ht="15.75" hidden="1">
      <c r="A54" s="153" t="s">
        <v>243</v>
      </c>
      <c r="B54" s="155" t="s">
        <v>1508</v>
      </c>
      <c r="C54" s="152">
        <f>SUM(C48)+C11+C31+C52</f>
        <v>835023</v>
      </c>
      <c r="D54" s="27">
        <f>SUM(D48)+D11+D31+D52</f>
        <v>682280</v>
      </c>
      <c r="E54" s="27">
        <f>SUM(E48)+E11+E31+E52</f>
        <v>835023</v>
      </c>
    </row>
    <row r="55" spans="2:5" ht="15.75" hidden="1">
      <c r="B55" s="155"/>
      <c r="C55" s="160"/>
      <c r="D55" s="25"/>
      <c r="E55" s="27"/>
    </row>
    <row r="56" spans="1:5" ht="15.75" hidden="1">
      <c r="A56" s="153" t="s">
        <v>9</v>
      </c>
      <c r="B56" s="155" t="s">
        <v>1009</v>
      </c>
      <c r="C56" s="152"/>
      <c r="D56" s="27"/>
      <c r="E56" s="27"/>
    </row>
    <row r="57" spans="1:5" ht="15.75" hidden="1">
      <c r="A57" s="153" t="s">
        <v>10</v>
      </c>
      <c r="B57" s="156" t="s">
        <v>340</v>
      </c>
      <c r="C57" s="157">
        <f>SUM(C58:C58)</f>
        <v>0</v>
      </c>
      <c r="D57" s="26">
        <f>SUM(D58:D58)</f>
        <v>2007</v>
      </c>
      <c r="E57" s="26">
        <f>SUM(E58:E58)</f>
        <v>0</v>
      </c>
    </row>
    <row r="58" spans="1:5" ht="15.75" hidden="1">
      <c r="A58" s="153" t="s">
        <v>11</v>
      </c>
      <c r="B58" s="164" t="s">
        <v>1643</v>
      </c>
      <c r="C58" s="119">
        <v>0</v>
      </c>
      <c r="D58" s="2">
        <v>2007</v>
      </c>
      <c r="E58" s="2"/>
    </row>
    <row r="59" spans="1:5" ht="15.75" hidden="1">
      <c r="A59" s="153" t="s">
        <v>244</v>
      </c>
      <c r="B59" s="156" t="s">
        <v>339</v>
      </c>
      <c r="C59" s="157">
        <f>SUM(C60:C72)</f>
        <v>36222</v>
      </c>
      <c r="D59" s="26">
        <f>SUM(D60:D73)</f>
        <v>33923</v>
      </c>
      <c r="E59" s="26">
        <f>SUM(E60:E72)</f>
        <v>36222</v>
      </c>
    </row>
    <row r="60" spans="1:5" ht="15.75" hidden="1">
      <c r="A60" s="153" t="s">
        <v>245</v>
      </c>
      <c r="B60" s="164" t="s">
        <v>1510</v>
      </c>
      <c r="C60" s="119">
        <v>4000</v>
      </c>
      <c r="D60" s="2">
        <v>4000</v>
      </c>
      <c r="E60" s="2">
        <v>4000</v>
      </c>
    </row>
    <row r="61" spans="1:5" ht="15.75" hidden="1">
      <c r="A61" s="153" t="s">
        <v>12</v>
      </c>
      <c r="B61" s="164" t="s">
        <v>1509</v>
      </c>
      <c r="C61" s="119"/>
      <c r="D61" s="2"/>
      <c r="E61" s="2"/>
    </row>
    <row r="62" spans="1:5" ht="15.75" hidden="1">
      <c r="A62" s="153" t="s">
        <v>13</v>
      </c>
      <c r="B62" s="164" t="s">
        <v>853</v>
      </c>
      <c r="C62" s="119"/>
      <c r="D62" s="2">
        <v>3</v>
      </c>
      <c r="E62" s="2"/>
    </row>
    <row r="63" spans="1:5" ht="15.75" hidden="1">
      <c r="A63" s="153" t="s">
        <v>14</v>
      </c>
      <c r="B63" s="164" t="s">
        <v>878</v>
      </c>
      <c r="C63" s="119"/>
      <c r="D63" s="2"/>
      <c r="E63" s="2"/>
    </row>
    <row r="64" spans="1:5" ht="15.75" hidden="1">
      <c r="A64" s="153" t="s">
        <v>246</v>
      </c>
      <c r="B64" s="164" t="s">
        <v>1511</v>
      </c>
      <c r="C64" s="119"/>
      <c r="D64" s="2"/>
      <c r="E64" s="2"/>
    </row>
    <row r="65" spans="1:5" ht="15.75" hidden="1">
      <c r="A65" s="153" t="s">
        <v>247</v>
      </c>
      <c r="B65" s="87" t="s">
        <v>879</v>
      </c>
      <c r="C65" s="119"/>
      <c r="D65" s="2">
        <v>6017</v>
      </c>
      <c r="E65" s="2"/>
    </row>
    <row r="66" spans="1:7" ht="15.75" hidden="1">
      <c r="A66" s="153" t="s">
        <v>696</v>
      </c>
      <c r="B66" s="115" t="s">
        <v>506</v>
      </c>
      <c r="C66" s="119">
        <v>16118</v>
      </c>
      <c r="D66" s="2">
        <v>19837</v>
      </c>
      <c r="E66" s="2">
        <v>16118</v>
      </c>
      <c r="G66" s="30"/>
    </row>
    <row r="67" spans="1:5" ht="15.75" hidden="1">
      <c r="A67" s="153" t="s">
        <v>248</v>
      </c>
      <c r="B67" s="164" t="s">
        <v>880</v>
      </c>
      <c r="C67" s="119"/>
      <c r="D67" s="2"/>
      <c r="E67" s="2"/>
    </row>
    <row r="68" spans="1:5" ht="15.75" hidden="1">
      <c r="A68" s="153" t="s">
        <v>249</v>
      </c>
      <c r="B68" s="164" t="s">
        <v>948</v>
      </c>
      <c r="C68" s="119"/>
      <c r="D68" s="2"/>
      <c r="E68" s="2"/>
    </row>
    <row r="69" spans="1:5" ht="15.75" hidden="1">
      <c r="A69" s="153" t="s">
        <v>250</v>
      </c>
      <c r="B69" s="115" t="s">
        <v>1644</v>
      </c>
      <c r="C69" s="119">
        <v>294</v>
      </c>
      <c r="D69" s="2">
        <v>248</v>
      </c>
      <c r="E69" s="2">
        <v>294</v>
      </c>
    </row>
    <row r="70" spans="1:5" ht="15.75" hidden="1">
      <c r="A70" s="153" t="s">
        <v>251</v>
      </c>
      <c r="B70" s="115" t="s">
        <v>855</v>
      </c>
      <c r="C70" s="119">
        <v>870</v>
      </c>
      <c r="D70" s="2">
        <v>835</v>
      </c>
      <c r="E70" s="2">
        <v>870</v>
      </c>
    </row>
    <row r="71" spans="1:5" ht="15.75" hidden="1">
      <c r="A71" s="153" t="s">
        <v>252</v>
      </c>
      <c r="B71" s="159" t="s">
        <v>1785</v>
      </c>
      <c r="C71" s="160">
        <v>13322</v>
      </c>
      <c r="D71" s="25"/>
      <c r="E71" s="25">
        <v>13322</v>
      </c>
    </row>
    <row r="72" spans="1:5" ht="15.75" hidden="1">
      <c r="A72" s="153" t="s">
        <v>253</v>
      </c>
      <c r="B72" s="115" t="s">
        <v>854</v>
      </c>
      <c r="C72" s="119">
        <v>1618</v>
      </c>
      <c r="D72" s="2">
        <v>2983</v>
      </c>
      <c r="E72" s="2">
        <v>1618</v>
      </c>
    </row>
    <row r="73" spans="1:5" ht="15.75" hidden="1">
      <c r="A73" s="153" t="s">
        <v>254</v>
      </c>
      <c r="B73" s="166" t="s">
        <v>1512</v>
      </c>
      <c r="C73" s="129">
        <v>0</v>
      </c>
      <c r="D73" s="2"/>
      <c r="E73" s="2"/>
    </row>
    <row r="74" spans="1:9" ht="15.75" hidden="1">
      <c r="A74" s="153" t="s">
        <v>255</v>
      </c>
      <c r="B74" s="156" t="s">
        <v>1769</v>
      </c>
      <c r="C74" s="129">
        <f>SUM(C75:C78)</f>
        <v>5472</v>
      </c>
      <c r="D74" s="17">
        <f>SUM(D75:D78)</f>
        <v>5265</v>
      </c>
      <c r="E74" s="17">
        <f>SUM(E75:E78)</f>
        <v>5472</v>
      </c>
      <c r="I74" s="211"/>
    </row>
    <row r="75" spans="1:5" ht="15.75" hidden="1">
      <c r="A75" s="153" t="s">
        <v>15</v>
      </c>
      <c r="B75" s="164" t="s">
        <v>1489</v>
      </c>
      <c r="C75" s="119">
        <v>4270</v>
      </c>
      <c r="D75" s="2">
        <v>4228</v>
      </c>
      <c r="E75" s="2">
        <v>4270</v>
      </c>
    </row>
    <row r="76" spans="1:5" ht="15.75" hidden="1">
      <c r="A76" s="153" t="s">
        <v>256</v>
      </c>
      <c r="B76" s="118" t="s">
        <v>1490</v>
      </c>
      <c r="C76" s="119">
        <v>285</v>
      </c>
      <c r="D76" s="2">
        <v>285</v>
      </c>
      <c r="E76" s="2">
        <v>285</v>
      </c>
    </row>
    <row r="77" spans="1:5" ht="15.75" hidden="1">
      <c r="A77" s="153" t="s">
        <v>257</v>
      </c>
      <c r="B77" s="115" t="s">
        <v>1491</v>
      </c>
      <c r="C77" s="119">
        <v>151</v>
      </c>
      <c r="D77" s="2">
        <v>89</v>
      </c>
      <c r="E77" s="2">
        <v>151</v>
      </c>
    </row>
    <row r="78" spans="1:5" ht="15.75" hidden="1">
      <c r="A78" s="153" t="s">
        <v>258</v>
      </c>
      <c r="B78" s="115" t="s">
        <v>1492</v>
      </c>
      <c r="C78" s="119">
        <v>766</v>
      </c>
      <c r="D78" s="2">
        <v>663</v>
      </c>
      <c r="E78" s="2">
        <v>766</v>
      </c>
    </row>
    <row r="79" spans="1:5" ht="15.75" hidden="1">
      <c r="A79" s="153" t="s">
        <v>259</v>
      </c>
      <c r="B79" s="156" t="s">
        <v>1719</v>
      </c>
      <c r="C79" s="167">
        <f>SUM(C81:C91)</f>
        <v>46085</v>
      </c>
      <c r="D79" s="298">
        <f>SUM(D81:D91)</f>
        <v>39335</v>
      </c>
      <c r="E79" s="298">
        <f>SUM(E81:E91)</f>
        <v>46085</v>
      </c>
    </row>
    <row r="80" spans="1:5" ht="15.75" hidden="1">
      <c r="A80" s="153" t="s">
        <v>260</v>
      </c>
      <c r="B80" s="164" t="s">
        <v>1166</v>
      </c>
      <c r="C80" s="165"/>
      <c r="D80" s="19"/>
      <c r="E80" s="2"/>
    </row>
    <row r="81" spans="1:5" ht="15.75" hidden="1">
      <c r="A81" s="153" t="s">
        <v>261</v>
      </c>
      <c r="B81" s="164" t="s">
        <v>1732</v>
      </c>
      <c r="C81" s="119">
        <v>7210</v>
      </c>
      <c r="D81" s="19">
        <v>6514</v>
      </c>
      <c r="E81" s="2">
        <v>7210</v>
      </c>
    </row>
    <row r="82" spans="1:5" ht="15.75" hidden="1">
      <c r="A82" s="153" t="s">
        <v>262</v>
      </c>
      <c r="B82" s="164" t="s">
        <v>920</v>
      </c>
      <c r="C82" s="119">
        <v>16980</v>
      </c>
      <c r="D82" s="19">
        <v>15597</v>
      </c>
      <c r="E82" s="2">
        <v>16980</v>
      </c>
    </row>
    <row r="83" spans="1:5" ht="15.75" hidden="1">
      <c r="A83" s="153" t="s">
        <v>263</v>
      </c>
      <c r="B83" s="164" t="s">
        <v>1647</v>
      </c>
      <c r="C83" s="119">
        <v>10806</v>
      </c>
      <c r="D83" s="19">
        <v>7322</v>
      </c>
      <c r="E83" s="2">
        <v>10806</v>
      </c>
    </row>
    <row r="84" spans="1:6" ht="15.75" hidden="1">
      <c r="A84" s="153" t="s">
        <v>97</v>
      </c>
      <c r="B84" s="164" t="s">
        <v>1733</v>
      </c>
      <c r="C84" s="119">
        <v>0</v>
      </c>
      <c r="D84" s="19"/>
      <c r="E84" s="2">
        <v>0</v>
      </c>
      <c r="F84" s="30"/>
    </row>
    <row r="85" spans="1:6" ht="15.75" hidden="1">
      <c r="A85" s="153" t="s">
        <v>1195</v>
      </c>
      <c r="B85" s="164" t="s">
        <v>376</v>
      </c>
      <c r="C85" s="119"/>
      <c r="D85" s="19"/>
      <c r="E85" s="2"/>
      <c r="F85" s="30"/>
    </row>
    <row r="86" spans="1:5" ht="15.75" hidden="1">
      <c r="A86" s="153" t="s">
        <v>98</v>
      </c>
      <c r="B86" s="164" t="s">
        <v>1167</v>
      </c>
      <c r="C86" s="119">
        <v>3566</v>
      </c>
      <c r="D86" s="19">
        <v>3532</v>
      </c>
      <c r="E86" s="2">
        <v>3566</v>
      </c>
    </row>
    <row r="87" spans="1:5" ht="15.75" hidden="1">
      <c r="A87" s="153" t="s">
        <v>99</v>
      </c>
      <c r="B87" s="164" t="s">
        <v>1168</v>
      </c>
      <c r="C87" s="119">
        <v>1600</v>
      </c>
      <c r="D87" s="19">
        <v>1600</v>
      </c>
      <c r="E87" s="2">
        <v>1600</v>
      </c>
    </row>
    <row r="88" spans="1:5" ht="15.75" hidden="1">
      <c r="A88" s="153" t="s">
        <v>100</v>
      </c>
      <c r="B88" s="164" t="s">
        <v>327</v>
      </c>
      <c r="C88" s="119">
        <v>0</v>
      </c>
      <c r="D88" s="19"/>
      <c r="E88" s="2">
        <v>0</v>
      </c>
    </row>
    <row r="89" spans="1:5" ht="15.75" hidden="1">
      <c r="A89" s="153" t="s">
        <v>101</v>
      </c>
      <c r="B89" s="164" t="s">
        <v>1730</v>
      </c>
      <c r="C89" s="119">
        <v>1148</v>
      </c>
      <c r="D89" s="19">
        <v>1168</v>
      </c>
      <c r="E89" s="2">
        <v>1148</v>
      </c>
    </row>
    <row r="90" spans="1:6" ht="15.75" hidden="1">
      <c r="A90" s="153" t="s">
        <v>102</v>
      </c>
      <c r="B90" s="164" t="s">
        <v>1731</v>
      </c>
      <c r="C90" s="119">
        <v>3000</v>
      </c>
      <c r="D90" s="19">
        <v>3000</v>
      </c>
      <c r="E90" s="2">
        <v>3000</v>
      </c>
      <c r="F90" s="30"/>
    </row>
    <row r="91" spans="1:6" ht="15.75" hidden="1">
      <c r="A91" s="153" t="s">
        <v>103</v>
      </c>
      <c r="B91" s="164" t="s">
        <v>128</v>
      </c>
      <c r="C91" s="119">
        <v>1775</v>
      </c>
      <c r="D91" s="19">
        <v>602</v>
      </c>
      <c r="E91" s="2">
        <v>1775</v>
      </c>
      <c r="F91" s="30"/>
    </row>
    <row r="92" spans="1:5" ht="15.75" hidden="1">
      <c r="A92" s="153" t="s">
        <v>1655</v>
      </c>
      <c r="B92" s="122" t="s">
        <v>641</v>
      </c>
      <c r="C92" s="123">
        <f>C57+C59+C74+C73+C79</f>
        <v>87779</v>
      </c>
      <c r="D92" s="5">
        <f>D57+D59+D74+D73+D79</f>
        <v>80530</v>
      </c>
      <c r="E92" s="5">
        <f>E57+E59+E74+E73+E79</f>
        <v>87779</v>
      </c>
    </row>
    <row r="93" spans="2:5" ht="15.75" hidden="1">
      <c r="B93" s="122"/>
      <c r="C93" s="5"/>
      <c r="D93" s="5"/>
      <c r="E93" s="5"/>
    </row>
    <row r="94" spans="1:5" ht="15.75" hidden="1">
      <c r="A94" s="153" t="s">
        <v>1656</v>
      </c>
      <c r="B94" s="168" t="s">
        <v>899</v>
      </c>
      <c r="C94" s="18"/>
      <c r="D94" s="18"/>
      <c r="E94" s="18">
        <v>0</v>
      </c>
    </row>
    <row r="95" spans="1:5" ht="15.75" hidden="1">
      <c r="A95" s="153" t="s">
        <v>1657</v>
      </c>
      <c r="B95" s="133" t="s">
        <v>898</v>
      </c>
      <c r="C95" s="169"/>
      <c r="D95" s="18"/>
      <c r="E95" s="18"/>
    </row>
    <row r="96" spans="1:5" ht="15.75" hidden="1">
      <c r="A96" s="153" t="s">
        <v>1658</v>
      </c>
      <c r="B96" s="138" t="s">
        <v>900</v>
      </c>
      <c r="C96" s="169">
        <v>1674</v>
      </c>
      <c r="D96" s="18"/>
      <c r="E96" s="18">
        <v>1674</v>
      </c>
    </row>
    <row r="97" spans="1:5" ht="15.75" hidden="1">
      <c r="A97" s="153" t="s">
        <v>1659</v>
      </c>
      <c r="B97" s="122" t="s">
        <v>1142</v>
      </c>
      <c r="C97" s="169">
        <f>SUM(C95:C96)</f>
        <v>1674</v>
      </c>
      <c r="D97" s="18">
        <f>SUM(D95:D96)</f>
        <v>0</v>
      </c>
      <c r="E97" s="18">
        <f>SUM(E95:E96)</f>
        <v>1674</v>
      </c>
    </row>
    <row r="98" spans="1:6" ht="15.75" hidden="1">
      <c r="A98" s="153" t="s">
        <v>1660</v>
      </c>
      <c r="B98" s="133" t="s">
        <v>1513</v>
      </c>
      <c r="C98" s="169"/>
      <c r="D98" s="18"/>
      <c r="E98" s="18"/>
      <c r="F98" s="203"/>
    </row>
    <row r="99" spans="1:7" ht="15.75" hidden="1">
      <c r="A99" s="153" t="s">
        <v>1661</v>
      </c>
      <c r="B99" s="122" t="s">
        <v>901</v>
      </c>
      <c r="C99" s="123">
        <f>C54+C92+C97+C98</f>
        <v>924476</v>
      </c>
      <c r="D99" s="5">
        <f>D54+D92+D97+D98</f>
        <v>762810</v>
      </c>
      <c r="E99" s="5">
        <f>E54+E92+E97+E98</f>
        <v>924476</v>
      </c>
      <c r="G99" s="30"/>
    </row>
    <row r="100" spans="2:5" ht="15.75" hidden="1">
      <c r="B100" s="122"/>
      <c r="C100" s="123"/>
      <c r="D100" s="5"/>
      <c r="E100" s="5"/>
    </row>
    <row r="101" spans="1:5" ht="15.75" hidden="1">
      <c r="A101" s="153" t="s">
        <v>1196</v>
      </c>
      <c r="B101" s="170" t="s">
        <v>341</v>
      </c>
      <c r="C101" s="123"/>
      <c r="D101" s="5"/>
      <c r="E101" s="5"/>
    </row>
    <row r="102" spans="1:5" ht="15.75" hidden="1">
      <c r="A102" s="153" t="s">
        <v>1662</v>
      </c>
      <c r="B102" s="122" t="s">
        <v>333</v>
      </c>
      <c r="C102" s="123"/>
      <c r="D102" s="5"/>
      <c r="E102" s="5"/>
    </row>
    <row r="103" spans="1:5" ht="15.75" hidden="1">
      <c r="A103" s="153" t="s">
        <v>1663</v>
      </c>
      <c r="B103" s="115" t="s">
        <v>238</v>
      </c>
      <c r="C103" s="119"/>
      <c r="D103" s="2"/>
      <c r="E103" s="2"/>
    </row>
    <row r="104" spans="1:6" ht="15.75" hidden="1">
      <c r="A104" s="153" t="s">
        <v>1664</v>
      </c>
      <c r="B104" s="115" t="s">
        <v>981</v>
      </c>
      <c r="C104" s="119">
        <v>7368</v>
      </c>
      <c r="D104" s="2">
        <v>7819</v>
      </c>
      <c r="E104" s="2">
        <v>7368</v>
      </c>
      <c r="F104" s="11"/>
    </row>
    <row r="105" spans="1:5" ht="15.75" hidden="1">
      <c r="A105" s="153" t="s">
        <v>1665</v>
      </c>
      <c r="B105" s="115" t="s">
        <v>897</v>
      </c>
      <c r="C105" s="119">
        <v>382</v>
      </c>
      <c r="D105" s="2">
        <v>399</v>
      </c>
      <c r="E105" s="2">
        <v>382</v>
      </c>
    </row>
    <row r="106" spans="1:5" ht="15.75" hidden="1">
      <c r="A106" s="153" t="s">
        <v>1666</v>
      </c>
      <c r="B106" s="122" t="s">
        <v>332</v>
      </c>
      <c r="C106" s="123">
        <f>SUM(C103:C105)</f>
        <v>7750</v>
      </c>
      <c r="D106" s="5">
        <f>SUM(D103:D105)</f>
        <v>8218</v>
      </c>
      <c r="E106" s="5">
        <f>SUM(E103:E105)</f>
        <v>7750</v>
      </c>
    </row>
    <row r="107" spans="2:5" ht="12.75" customHeight="1" hidden="1">
      <c r="B107" s="122"/>
      <c r="C107" s="119"/>
      <c r="D107" s="2"/>
      <c r="E107" s="2"/>
    </row>
    <row r="108" spans="1:5" ht="15.75" hidden="1">
      <c r="A108" s="153" t="s">
        <v>1667</v>
      </c>
      <c r="B108" s="170" t="s">
        <v>239</v>
      </c>
      <c r="C108" s="123"/>
      <c r="D108" s="5"/>
      <c r="E108" s="5"/>
    </row>
    <row r="109" spans="1:5" ht="15.75" hidden="1">
      <c r="A109" s="153" t="s">
        <v>1668</v>
      </c>
      <c r="B109" s="122" t="s">
        <v>439</v>
      </c>
      <c r="C109" s="123"/>
      <c r="D109" s="5"/>
      <c r="E109" s="5"/>
    </row>
    <row r="110" spans="1:5" ht="15.75" hidden="1">
      <c r="A110" s="153" t="s">
        <v>1669</v>
      </c>
      <c r="B110" s="115" t="s">
        <v>1514</v>
      </c>
      <c r="C110" s="123"/>
      <c r="D110" s="2">
        <v>200</v>
      </c>
      <c r="E110" s="5"/>
    </row>
    <row r="111" spans="1:5" ht="15.75" hidden="1">
      <c r="A111" s="153" t="s">
        <v>1670</v>
      </c>
      <c r="B111" s="115" t="s">
        <v>635</v>
      </c>
      <c r="C111" s="119"/>
      <c r="D111" s="2"/>
      <c r="E111" s="2"/>
    </row>
    <row r="112" spans="1:5" ht="15.75" hidden="1">
      <c r="A112" s="153" t="s">
        <v>1671</v>
      </c>
      <c r="B112" s="115" t="s">
        <v>1314</v>
      </c>
      <c r="C112" s="119">
        <v>2019</v>
      </c>
      <c r="D112" s="2">
        <v>1087</v>
      </c>
      <c r="E112" s="2">
        <v>2019</v>
      </c>
    </row>
    <row r="113" spans="1:5" ht="15.75" hidden="1">
      <c r="A113" s="153" t="s">
        <v>1672</v>
      </c>
      <c r="B113" s="122" t="s">
        <v>440</v>
      </c>
      <c r="C113" s="123">
        <f>SUM(C110:C112)</f>
        <v>2019</v>
      </c>
      <c r="D113" s="5">
        <f>SUM(D110:D112)</f>
        <v>1287</v>
      </c>
      <c r="E113" s="5">
        <f>SUM(E110:E112)</f>
        <v>2019</v>
      </c>
    </row>
    <row r="114" spans="1:5" ht="15.75" hidden="1">
      <c r="A114" s="153" t="s">
        <v>507</v>
      </c>
      <c r="B114" s="122" t="s">
        <v>1742</v>
      </c>
      <c r="C114" s="119"/>
      <c r="D114" s="2"/>
      <c r="E114" s="2"/>
    </row>
    <row r="115" spans="1:5" ht="18.75" customHeight="1" hidden="1">
      <c r="A115" s="153" t="s">
        <v>63</v>
      </c>
      <c r="B115" s="115" t="s">
        <v>970</v>
      </c>
      <c r="C115" s="119"/>
      <c r="D115" s="2">
        <v>100</v>
      </c>
      <c r="E115" s="2"/>
    </row>
    <row r="116" spans="1:5" ht="15.75" hidden="1">
      <c r="A116" s="153" t="s">
        <v>64</v>
      </c>
      <c r="B116" s="115" t="s">
        <v>137</v>
      </c>
      <c r="C116" s="119"/>
      <c r="D116" s="2"/>
      <c r="E116" s="2"/>
    </row>
    <row r="117" spans="1:5" ht="15.75" hidden="1">
      <c r="A117" s="153" t="s">
        <v>65</v>
      </c>
      <c r="B117" s="115" t="s">
        <v>1515</v>
      </c>
      <c r="C117" s="115"/>
      <c r="D117" s="3"/>
      <c r="E117" s="3"/>
    </row>
    <row r="118" spans="1:5" ht="15.75" hidden="1">
      <c r="A118" s="153" t="s">
        <v>66</v>
      </c>
      <c r="B118" s="122" t="s">
        <v>490</v>
      </c>
      <c r="C118" s="123">
        <f>SUM(C115:C117)</f>
        <v>0</v>
      </c>
      <c r="D118" s="5">
        <f>SUM(D115:D117)</f>
        <v>100</v>
      </c>
      <c r="E118" s="5">
        <f>SUM(E115:E117)</f>
        <v>0</v>
      </c>
    </row>
    <row r="119" spans="1:5" ht="15.75" hidden="1">
      <c r="A119" s="153" t="s">
        <v>417</v>
      </c>
      <c r="B119" s="122" t="s">
        <v>756</v>
      </c>
      <c r="C119" s="123">
        <f>C113+C118</f>
        <v>2019</v>
      </c>
      <c r="D119" s="5">
        <f>D113+D118</f>
        <v>1387</v>
      </c>
      <c r="E119" s="5">
        <f>E113+E118</f>
        <v>2019</v>
      </c>
    </row>
    <row r="120" spans="2:5" ht="14.25" customHeight="1" hidden="1">
      <c r="B120" s="122"/>
      <c r="C120" s="119"/>
      <c r="D120" s="2"/>
      <c r="E120" s="2"/>
    </row>
    <row r="121" spans="1:5" ht="15.75" hidden="1">
      <c r="A121" s="153" t="s">
        <v>418</v>
      </c>
      <c r="B121" s="170" t="s">
        <v>740</v>
      </c>
      <c r="C121" s="123"/>
      <c r="D121" s="5"/>
      <c r="E121" s="5"/>
    </row>
    <row r="122" spans="1:5" ht="15.75" hidden="1">
      <c r="A122" s="153" t="s">
        <v>419</v>
      </c>
      <c r="B122" s="122" t="s">
        <v>439</v>
      </c>
      <c r="C122" s="123"/>
      <c r="D122" s="5"/>
      <c r="E122" s="5"/>
    </row>
    <row r="123" spans="1:5" ht="15.75" hidden="1">
      <c r="A123" s="153" t="s">
        <v>420</v>
      </c>
      <c r="B123" s="115" t="s">
        <v>678</v>
      </c>
      <c r="C123" s="123"/>
      <c r="D123" s="2">
        <v>597</v>
      </c>
      <c r="E123" s="5"/>
    </row>
    <row r="124" spans="1:5" ht="15.75" hidden="1">
      <c r="A124" s="153" t="s">
        <v>421</v>
      </c>
      <c r="B124" s="122" t="s">
        <v>971</v>
      </c>
      <c r="C124" s="123">
        <f>SUM(C123)</f>
        <v>0</v>
      </c>
      <c r="D124" s="5">
        <f>SUM(D123)</f>
        <v>597</v>
      </c>
      <c r="E124" s="5">
        <f>SUM(E123)</f>
        <v>0</v>
      </c>
    </row>
    <row r="125" spans="1:5" ht="15.75" hidden="1">
      <c r="A125" s="153" t="s">
        <v>780</v>
      </c>
      <c r="B125" s="122" t="s">
        <v>1742</v>
      </c>
      <c r="C125" s="123"/>
      <c r="D125" s="5"/>
      <c r="E125" s="5"/>
    </row>
    <row r="126" spans="1:5" ht="15.75" hidden="1">
      <c r="A126" s="153" t="s">
        <v>422</v>
      </c>
      <c r="B126" s="115" t="s">
        <v>491</v>
      </c>
      <c r="C126" s="119"/>
      <c r="D126" s="2">
        <v>125</v>
      </c>
      <c r="E126" s="2"/>
    </row>
    <row r="127" spans="1:5" ht="15.75" hidden="1">
      <c r="A127" s="153" t="s">
        <v>423</v>
      </c>
      <c r="B127" s="115" t="s">
        <v>917</v>
      </c>
      <c r="C127" s="119"/>
      <c r="D127" s="2"/>
      <c r="E127" s="2"/>
    </row>
    <row r="128" spans="1:5" ht="15.75" hidden="1">
      <c r="A128" s="153" t="s">
        <v>424</v>
      </c>
      <c r="B128" s="122" t="s">
        <v>973</v>
      </c>
      <c r="C128" s="119">
        <f>SUM(C126:C127)</f>
        <v>0</v>
      </c>
      <c r="D128" s="2">
        <f>SUM(D126:D127)</f>
        <v>125</v>
      </c>
      <c r="E128" s="2">
        <f>SUM(E126:E127)</f>
        <v>0</v>
      </c>
    </row>
    <row r="129" spans="1:5" ht="15.75" hidden="1">
      <c r="A129" s="153" t="s">
        <v>425</v>
      </c>
      <c r="B129" s="122" t="s">
        <v>972</v>
      </c>
      <c r="C129" s="123">
        <f>SUM(C126:C127)</f>
        <v>0</v>
      </c>
      <c r="D129" s="5">
        <f>D124+D128</f>
        <v>722</v>
      </c>
      <c r="E129" s="5">
        <f>SUM(E126:E127)</f>
        <v>0</v>
      </c>
    </row>
    <row r="130" spans="2:5" ht="12.75" customHeight="1" hidden="1">
      <c r="B130" s="115"/>
      <c r="C130" s="119"/>
      <c r="D130" s="2"/>
      <c r="E130" s="2"/>
    </row>
    <row r="131" spans="1:5" ht="15.75" hidden="1">
      <c r="A131" s="153" t="s">
        <v>426</v>
      </c>
      <c r="B131" s="170" t="s">
        <v>240</v>
      </c>
      <c r="C131" s="123"/>
      <c r="D131" s="2"/>
      <c r="E131" s="2"/>
    </row>
    <row r="132" spans="1:5" ht="15.75" hidden="1">
      <c r="A132" s="153" t="s">
        <v>781</v>
      </c>
      <c r="B132" s="122" t="s">
        <v>333</v>
      </c>
      <c r="C132" s="119"/>
      <c r="D132" s="2"/>
      <c r="E132" s="2"/>
    </row>
    <row r="133" spans="1:5" ht="15.75" hidden="1">
      <c r="A133" s="153" t="s">
        <v>782</v>
      </c>
      <c r="B133" s="115" t="s">
        <v>1517</v>
      </c>
      <c r="C133" s="119"/>
      <c r="D133" s="2"/>
      <c r="E133" s="2"/>
    </row>
    <row r="134" spans="1:5" ht="15.75" hidden="1">
      <c r="A134" s="153" t="s">
        <v>783</v>
      </c>
      <c r="B134" s="122" t="s">
        <v>976</v>
      </c>
      <c r="C134" s="119">
        <f>SUM(C133)</f>
        <v>0</v>
      </c>
      <c r="D134" s="2">
        <f>SUM(D133)</f>
        <v>0</v>
      </c>
      <c r="E134" s="2">
        <f>SUM(E133)</f>
        <v>0</v>
      </c>
    </row>
    <row r="135" spans="1:5" ht="15.75" hidden="1">
      <c r="A135" s="153" t="s">
        <v>427</v>
      </c>
      <c r="B135" s="122" t="s">
        <v>1742</v>
      </c>
      <c r="C135" s="119"/>
      <c r="D135" s="2"/>
      <c r="E135" s="2"/>
    </row>
    <row r="136" spans="1:5" ht="15.75" hidden="1">
      <c r="A136" s="153" t="s">
        <v>428</v>
      </c>
      <c r="B136" s="115" t="s">
        <v>974</v>
      </c>
      <c r="C136" s="119"/>
      <c r="D136" s="2">
        <v>100</v>
      </c>
      <c r="E136" s="2"/>
    </row>
    <row r="137" spans="1:5" ht="15.75" hidden="1">
      <c r="A137" s="153" t="s">
        <v>387</v>
      </c>
      <c r="B137" s="122" t="s">
        <v>975</v>
      </c>
      <c r="C137" s="119">
        <f>SUM(C136)</f>
        <v>0</v>
      </c>
      <c r="D137" s="2">
        <f>SUM(D136)</f>
        <v>100</v>
      </c>
      <c r="E137" s="2">
        <f>SUM(E136)</f>
        <v>0</v>
      </c>
    </row>
    <row r="138" spans="1:5" ht="15.75" hidden="1">
      <c r="A138" s="153" t="s">
        <v>388</v>
      </c>
      <c r="B138" s="122" t="s">
        <v>353</v>
      </c>
      <c r="C138" s="123">
        <f>C134+C137</f>
        <v>0</v>
      </c>
      <c r="D138" s="5">
        <f>D134+D137</f>
        <v>100</v>
      </c>
      <c r="E138" s="5">
        <f>E134+E137</f>
        <v>0</v>
      </c>
    </row>
    <row r="139" spans="2:5" ht="17.25" customHeight="1" hidden="1">
      <c r="B139" s="122"/>
      <c r="C139" s="123"/>
      <c r="D139" s="123"/>
      <c r="E139" s="2"/>
    </row>
    <row r="140" spans="1:5" ht="15.75" hidden="1">
      <c r="A140" s="153" t="s">
        <v>389</v>
      </c>
      <c r="B140" s="170" t="s">
        <v>135</v>
      </c>
      <c r="C140" s="123"/>
      <c r="D140" s="123"/>
      <c r="E140" s="2"/>
    </row>
    <row r="141" spans="1:5" ht="15.75" hidden="1">
      <c r="A141" s="153" t="s">
        <v>390</v>
      </c>
      <c r="B141" s="122" t="s">
        <v>333</v>
      </c>
      <c r="C141" s="119"/>
      <c r="D141" s="2"/>
      <c r="E141" s="2"/>
    </row>
    <row r="142" spans="1:5" ht="15.75" hidden="1">
      <c r="A142" s="153" t="s">
        <v>391</v>
      </c>
      <c r="B142" s="115" t="s">
        <v>678</v>
      </c>
      <c r="C142" s="119"/>
      <c r="D142" s="2">
        <v>346</v>
      </c>
      <c r="E142" s="2"/>
    </row>
    <row r="143" spans="1:5" ht="15.75" hidden="1">
      <c r="A143" s="153" t="s">
        <v>392</v>
      </c>
      <c r="B143" s="115" t="s">
        <v>980</v>
      </c>
      <c r="C143" s="119">
        <v>6912</v>
      </c>
      <c r="D143" s="2">
        <v>7879</v>
      </c>
      <c r="E143" s="2">
        <v>6912</v>
      </c>
    </row>
    <row r="144" spans="1:5" ht="15.75" hidden="1">
      <c r="A144" s="153" t="s">
        <v>393</v>
      </c>
      <c r="B144" s="115" t="s">
        <v>1109</v>
      </c>
      <c r="C144" s="119"/>
      <c r="D144" s="2"/>
      <c r="E144" s="2"/>
    </row>
    <row r="145" spans="1:5" ht="15.75" hidden="1">
      <c r="A145" s="153" t="s">
        <v>394</v>
      </c>
      <c r="B145" s="115" t="s">
        <v>1728</v>
      </c>
      <c r="C145" s="119"/>
      <c r="D145" s="2"/>
      <c r="E145" s="2"/>
    </row>
    <row r="146" spans="1:5" ht="15.75" hidden="1">
      <c r="A146" s="153" t="s">
        <v>395</v>
      </c>
      <c r="B146" s="122" t="s">
        <v>315</v>
      </c>
      <c r="C146" s="123">
        <f>SUM(C142:C145)</f>
        <v>6912</v>
      </c>
      <c r="D146" s="5">
        <f>SUM(D142:D145)</f>
        <v>8225</v>
      </c>
      <c r="E146" s="5">
        <f>SUM(E142:E145)</f>
        <v>6912</v>
      </c>
    </row>
    <row r="147" spans="1:5" ht="15.75" hidden="1">
      <c r="A147" s="153" t="s">
        <v>396</v>
      </c>
      <c r="B147" s="122" t="s">
        <v>1742</v>
      </c>
      <c r="C147" s="119"/>
      <c r="D147" s="2"/>
      <c r="E147" s="2"/>
    </row>
    <row r="148" spans="1:5" ht="15.75" hidden="1">
      <c r="A148" s="153" t="s">
        <v>397</v>
      </c>
      <c r="B148" s="115" t="s">
        <v>354</v>
      </c>
      <c r="C148" s="119"/>
      <c r="D148" s="2"/>
      <c r="E148" s="2"/>
    </row>
    <row r="149" spans="1:5" ht="15.75" hidden="1">
      <c r="A149" s="153" t="s">
        <v>398</v>
      </c>
      <c r="B149" s="115" t="s">
        <v>1108</v>
      </c>
      <c r="C149" s="119"/>
      <c r="D149" s="2"/>
      <c r="E149" s="2"/>
    </row>
    <row r="150" spans="1:5" ht="15.75" hidden="1">
      <c r="A150" s="153" t="s">
        <v>784</v>
      </c>
      <c r="B150" s="122" t="s">
        <v>204</v>
      </c>
      <c r="C150" s="123">
        <f>SUM(C148:C149)</f>
        <v>0</v>
      </c>
      <c r="D150" s="5">
        <f>SUM(D148:D149)</f>
        <v>0</v>
      </c>
      <c r="E150" s="5">
        <f>SUM(E148:E149)</f>
        <v>0</v>
      </c>
    </row>
    <row r="151" spans="1:5" ht="15.75" hidden="1">
      <c r="A151" s="153" t="s">
        <v>785</v>
      </c>
      <c r="B151" s="122" t="s">
        <v>776</v>
      </c>
      <c r="C151" s="123">
        <f>C146+C150</f>
        <v>6912</v>
      </c>
      <c r="D151" s="5">
        <f>D146+D150</f>
        <v>8225</v>
      </c>
      <c r="E151" s="5">
        <f>E146+E150</f>
        <v>6912</v>
      </c>
    </row>
    <row r="152" spans="2:5" ht="16.5" customHeight="1" hidden="1">
      <c r="B152" s="115"/>
      <c r="C152" s="119"/>
      <c r="D152" s="2"/>
      <c r="E152" s="2"/>
    </row>
    <row r="153" spans="1:5" ht="15.75" hidden="1">
      <c r="A153" s="153" t="s">
        <v>786</v>
      </c>
      <c r="B153" s="170" t="s">
        <v>1051</v>
      </c>
      <c r="C153" s="119"/>
      <c r="D153" s="2"/>
      <c r="E153" s="2"/>
    </row>
    <row r="154" spans="1:5" ht="15.75" hidden="1">
      <c r="A154" s="153" t="s">
        <v>787</v>
      </c>
      <c r="B154" s="122" t="s">
        <v>1097</v>
      </c>
      <c r="C154" s="119"/>
      <c r="D154" s="5"/>
      <c r="E154" s="2"/>
    </row>
    <row r="155" spans="1:5" ht="15.75" hidden="1">
      <c r="A155" s="153" t="s">
        <v>788</v>
      </c>
      <c r="B155" s="115" t="s">
        <v>1294</v>
      </c>
      <c r="C155" s="119"/>
      <c r="D155" s="2"/>
      <c r="E155" s="2"/>
    </row>
    <row r="156" spans="1:5" ht="15.75" hidden="1">
      <c r="A156" s="153" t="s">
        <v>789</v>
      </c>
      <c r="B156" s="133" t="s">
        <v>1308</v>
      </c>
      <c r="C156" s="119"/>
      <c r="D156" s="2"/>
      <c r="E156" s="2"/>
    </row>
    <row r="157" spans="1:5" ht="15.75" hidden="1">
      <c r="A157" s="153" t="s">
        <v>790</v>
      </c>
      <c r="B157" s="115" t="s">
        <v>268</v>
      </c>
      <c r="C157" s="119"/>
      <c r="D157" s="2"/>
      <c r="E157" s="2"/>
    </row>
    <row r="158" spans="1:5" ht="15.75" hidden="1">
      <c r="A158" s="153" t="s">
        <v>791</v>
      </c>
      <c r="B158" s="115" t="s">
        <v>1516</v>
      </c>
      <c r="C158" s="119"/>
      <c r="D158" s="2"/>
      <c r="E158" s="2"/>
    </row>
    <row r="159" spans="1:5" ht="15.75" hidden="1">
      <c r="A159" s="153" t="s">
        <v>792</v>
      </c>
      <c r="B159" s="115" t="s">
        <v>267</v>
      </c>
      <c r="C159" s="119"/>
      <c r="D159" s="2"/>
      <c r="E159" s="2"/>
    </row>
    <row r="160" spans="1:5" ht="15.75" hidden="1">
      <c r="A160" s="153" t="s">
        <v>793</v>
      </c>
      <c r="B160" s="115" t="s">
        <v>1054</v>
      </c>
      <c r="C160" s="119"/>
      <c r="D160" s="2"/>
      <c r="E160" s="2"/>
    </row>
    <row r="161" spans="1:5" ht="15.75" hidden="1">
      <c r="A161" s="153" t="s">
        <v>794</v>
      </c>
      <c r="B161" s="122" t="s">
        <v>998</v>
      </c>
      <c r="C161" s="123">
        <f>SUM(C155:C160)</f>
        <v>0</v>
      </c>
      <c r="D161" s="5">
        <f>SUM(D155:D160)</f>
        <v>0</v>
      </c>
      <c r="E161" s="5">
        <f>SUM(E155:E160)</f>
        <v>0</v>
      </c>
    </row>
    <row r="162" spans="1:5" ht="15.75" hidden="1">
      <c r="A162" s="153" t="s">
        <v>795</v>
      </c>
      <c r="B162" s="122" t="s">
        <v>1743</v>
      </c>
      <c r="C162" s="119"/>
      <c r="D162" s="2"/>
      <c r="E162" s="2"/>
    </row>
    <row r="163" spans="1:5" ht="15.75" hidden="1">
      <c r="A163" s="153" t="s">
        <v>796</v>
      </c>
      <c r="B163" s="115" t="s">
        <v>1729</v>
      </c>
      <c r="C163" s="119">
        <v>2500</v>
      </c>
      <c r="D163" s="2">
        <v>2211</v>
      </c>
      <c r="E163" s="2">
        <v>2500</v>
      </c>
    </row>
    <row r="164" spans="1:5" ht="15.75" hidden="1">
      <c r="A164" s="153" t="s">
        <v>797</v>
      </c>
      <c r="B164" s="115" t="s">
        <v>1081</v>
      </c>
      <c r="C164" s="119"/>
      <c r="D164" s="2">
        <v>189</v>
      </c>
      <c r="E164" s="2"/>
    </row>
    <row r="165" spans="1:5" ht="15.75" hidden="1">
      <c r="A165" s="153" t="s">
        <v>798</v>
      </c>
      <c r="B165" s="115" t="s">
        <v>1645</v>
      </c>
      <c r="C165" s="119"/>
      <c r="D165" s="2"/>
      <c r="E165" s="2"/>
    </row>
    <row r="166" spans="1:5" ht="15.75" hidden="1">
      <c r="A166" s="153" t="s">
        <v>799</v>
      </c>
      <c r="B166" s="115" t="s">
        <v>1646</v>
      </c>
      <c r="C166" s="119"/>
      <c r="D166" s="2"/>
      <c r="E166" s="2"/>
    </row>
    <row r="167" spans="1:5" ht="15.75" hidden="1">
      <c r="A167" s="153" t="s">
        <v>800</v>
      </c>
      <c r="B167" s="122" t="s">
        <v>204</v>
      </c>
      <c r="C167" s="123">
        <f>SUM(C163:C166)</f>
        <v>2500</v>
      </c>
      <c r="D167" s="5">
        <f>SUM(D163:D166)</f>
        <v>2400</v>
      </c>
      <c r="E167" s="5">
        <f>SUM(E163:E163)</f>
        <v>2500</v>
      </c>
    </row>
    <row r="168" spans="1:5" ht="15.75" hidden="1">
      <c r="A168" s="153" t="s">
        <v>801</v>
      </c>
      <c r="B168" s="122" t="s">
        <v>1034</v>
      </c>
      <c r="C168" s="123">
        <f>C161+C167</f>
        <v>2500</v>
      </c>
      <c r="D168" s="5">
        <f>D161+D167</f>
        <v>2400</v>
      </c>
      <c r="E168" s="5">
        <f>E161+E167</f>
        <v>2500</v>
      </c>
    </row>
    <row r="169" spans="2:3" ht="17.25" customHeight="1" hidden="1">
      <c r="B169" s="165"/>
      <c r="C169" s="165"/>
    </row>
    <row r="170" spans="1:5" ht="15.75" hidden="1">
      <c r="A170" s="153" t="s">
        <v>802</v>
      </c>
      <c r="B170" s="137" t="s">
        <v>977</v>
      </c>
      <c r="C170" s="123">
        <f>C106+C113+C146+C161+C138</f>
        <v>16681</v>
      </c>
      <c r="D170" s="5">
        <f>D106+D113+D146+D161+D134+D124</f>
        <v>18327</v>
      </c>
      <c r="E170" s="5">
        <f>E106+E113+E146+E161</f>
        <v>16681</v>
      </c>
    </row>
    <row r="171" spans="1:5" ht="15.75" hidden="1">
      <c r="A171" s="153" t="s">
        <v>803</v>
      </c>
      <c r="B171" s="137" t="s">
        <v>978</v>
      </c>
      <c r="C171" s="123">
        <f>C118+C128+C150+C167+C137</f>
        <v>2500</v>
      </c>
      <c r="D171" s="5">
        <f>D118+D128+D150+D167+D137</f>
        <v>2725</v>
      </c>
      <c r="E171" s="5">
        <f>E118+E128+E150+E167+E137</f>
        <v>2500</v>
      </c>
    </row>
    <row r="172" spans="1:5" s="81" customFormat="1" ht="15.75" hidden="1">
      <c r="A172" s="153" t="s">
        <v>804</v>
      </c>
      <c r="B172" s="122" t="s">
        <v>979</v>
      </c>
      <c r="C172" s="123">
        <f>SUM(C170:C171)</f>
        <v>19181</v>
      </c>
      <c r="D172" s="5">
        <f>SUM(D170:D171)</f>
        <v>21052</v>
      </c>
      <c r="E172" s="5">
        <f>SUM(E170:E171)</f>
        <v>19181</v>
      </c>
    </row>
    <row r="173" spans="1:5" s="81" customFormat="1" ht="15.75" hidden="1">
      <c r="A173" s="153"/>
      <c r="B173" s="122"/>
      <c r="C173" s="123"/>
      <c r="D173" s="5"/>
      <c r="E173" s="5"/>
    </row>
    <row r="174" spans="1:5" ht="15.75" hidden="1">
      <c r="A174" s="153" t="s">
        <v>805</v>
      </c>
      <c r="B174" s="122" t="s">
        <v>160</v>
      </c>
      <c r="C174" s="123">
        <f>C92+C170</f>
        <v>104460</v>
      </c>
      <c r="D174" s="5">
        <f>D92+D170</f>
        <v>98857</v>
      </c>
      <c r="E174" s="5">
        <f>E92+E170</f>
        <v>104460</v>
      </c>
    </row>
    <row r="175" spans="1:5" ht="15.75" hidden="1">
      <c r="A175" s="153" t="s">
        <v>806</v>
      </c>
      <c r="B175" s="115" t="s">
        <v>1518</v>
      </c>
      <c r="C175" s="119">
        <f>C104+C105+C143</f>
        <v>14662</v>
      </c>
      <c r="D175" s="2">
        <f>D104+D105+D143</f>
        <v>16097</v>
      </c>
      <c r="E175" s="2">
        <f>E104+E105+E143</f>
        <v>14662</v>
      </c>
    </row>
    <row r="176" spans="1:5" ht="15.75" hidden="1">
      <c r="A176" s="153" t="s">
        <v>807</v>
      </c>
      <c r="B176" s="122" t="s">
        <v>161</v>
      </c>
      <c r="C176" s="123">
        <f>C97+C171</f>
        <v>4174</v>
      </c>
      <c r="D176" s="5">
        <f>D97+D171</f>
        <v>2725</v>
      </c>
      <c r="E176" s="5">
        <f>E97+E171</f>
        <v>4174</v>
      </c>
    </row>
    <row r="177" spans="1:6" ht="15.75" hidden="1">
      <c r="A177" s="153" t="s">
        <v>808</v>
      </c>
      <c r="B177" s="122" t="s">
        <v>1513</v>
      </c>
      <c r="C177" s="123">
        <f>SUM(C98)</f>
        <v>0</v>
      </c>
      <c r="D177" s="5">
        <f>SUM(D98)</f>
        <v>0</v>
      </c>
      <c r="E177" s="5">
        <f>SUM(E98)</f>
        <v>0</v>
      </c>
      <c r="F177" s="11"/>
    </row>
    <row r="178" spans="1:6" s="3" customFormat="1" ht="15.75" hidden="1">
      <c r="A178" s="153"/>
      <c r="B178" s="122"/>
      <c r="C178" s="123"/>
      <c r="D178" s="5"/>
      <c r="E178" s="5"/>
      <c r="F178" s="83"/>
    </row>
    <row r="179" spans="1:6" s="3" customFormat="1" ht="15.75" hidden="1">
      <c r="A179" s="153" t="s">
        <v>809</v>
      </c>
      <c r="B179" s="122" t="s">
        <v>757</v>
      </c>
      <c r="C179" s="123">
        <f>C174+C176+C54+C177</f>
        <v>943657</v>
      </c>
      <c r="D179" s="5">
        <f>D174+D176+D54+D177</f>
        <v>783862</v>
      </c>
      <c r="E179" s="5">
        <f>E174+E176+E54+E177</f>
        <v>943657</v>
      </c>
      <c r="F179" s="83"/>
    </row>
    <row r="180" spans="1:6" s="3" customFormat="1" ht="15.75" hidden="1">
      <c r="A180" s="158"/>
      <c r="B180" s="419"/>
      <c r="C180" s="123"/>
      <c r="D180" s="5"/>
      <c r="E180" s="5"/>
      <c r="F180" s="83"/>
    </row>
    <row r="181" spans="1:6" s="3" customFormat="1" ht="15.75" hidden="1">
      <c r="A181" s="158"/>
      <c r="B181" s="420"/>
      <c r="C181" s="123"/>
      <c r="D181" s="5"/>
      <c r="E181" s="5"/>
      <c r="F181" s="83"/>
    </row>
    <row r="182" spans="3:4" ht="12.75" hidden="1">
      <c r="C182" s="165"/>
      <c r="D182" s="165"/>
    </row>
    <row r="183" spans="3:4" ht="12.75" hidden="1">
      <c r="C183" s="165"/>
      <c r="D183" s="165"/>
    </row>
    <row r="184" spans="3:5" ht="12.75" hidden="1">
      <c r="C184" s="165"/>
      <c r="D184" s="421"/>
      <c r="E184" s="30"/>
    </row>
    <row r="185" spans="3:4" ht="12.75" hidden="1">
      <c r="C185" s="165"/>
      <c r="D185" s="165"/>
    </row>
    <row r="186" spans="3:4" ht="12.75" hidden="1">
      <c r="C186" s="165"/>
      <c r="D186" s="165"/>
    </row>
    <row r="187" spans="3:4" ht="12.75" hidden="1">
      <c r="C187" s="165"/>
      <c r="D187" s="165"/>
    </row>
    <row r="188" spans="3:4" ht="12.75" hidden="1">
      <c r="C188" s="165"/>
      <c r="D188" s="165"/>
    </row>
    <row r="189" spans="3:4" ht="12.75" hidden="1">
      <c r="C189" s="165"/>
      <c r="D189" s="165"/>
    </row>
    <row r="190" spans="3:4" ht="12.75" hidden="1">
      <c r="C190" s="165"/>
      <c r="D190" s="165"/>
    </row>
    <row r="191" spans="3:4" ht="12.75" hidden="1">
      <c r="C191" s="165"/>
      <c r="D191" s="165"/>
    </row>
    <row r="192" spans="3:4" ht="12.75" hidden="1">
      <c r="C192" s="165"/>
      <c r="D192" s="165"/>
    </row>
    <row r="193" spans="3:4" ht="12.75" hidden="1">
      <c r="C193" s="165"/>
      <c r="D193" s="165"/>
    </row>
    <row r="194" spans="3:4" ht="12.75" hidden="1">
      <c r="C194" s="165"/>
      <c r="D194" s="165"/>
    </row>
    <row r="195" spans="3:4" ht="12.75" hidden="1">
      <c r="C195" s="165"/>
      <c r="D195" s="165"/>
    </row>
    <row r="196" spans="3:4" ht="12.75" hidden="1">
      <c r="C196" s="165"/>
      <c r="D196" s="165"/>
    </row>
    <row r="197" spans="3:4" ht="12.75" hidden="1">
      <c r="C197" s="165"/>
      <c r="D197" s="165"/>
    </row>
    <row r="198" spans="3:4" ht="12.75" hidden="1">
      <c r="C198" s="165"/>
      <c r="D198" s="165"/>
    </row>
    <row r="199" spans="3:4" ht="12.75" hidden="1">
      <c r="C199" s="165"/>
      <c r="D199" s="165"/>
    </row>
    <row r="200" spans="3:4" ht="12.75" hidden="1">
      <c r="C200" s="165"/>
      <c r="D200" s="165"/>
    </row>
    <row r="201" spans="3:4" ht="12.75" hidden="1">
      <c r="C201" s="165"/>
      <c r="D201" s="165"/>
    </row>
    <row r="202" spans="3:4" ht="12.75" hidden="1">
      <c r="C202" s="165"/>
      <c r="D202" s="165"/>
    </row>
    <row r="203" spans="3:4" ht="12.75" hidden="1">
      <c r="C203" s="165"/>
      <c r="D203" s="165"/>
    </row>
    <row r="204" spans="3:4" ht="12.75" hidden="1">
      <c r="C204" s="165"/>
      <c r="D204" s="165"/>
    </row>
    <row r="205" spans="3:4" ht="12.75" hidden="1">
      <c r="C205" s="165"/>
      <c r="D205" s="165"/>
    </row>
    <row r="206" spans="3:4" ht="12.75" hidden="1">
      <c r="C206" s="165"/>
      <c r="D206" s="165"/>
    </row>
    <row r="207" spans="3:4" ht="12.75" hidden="1">
      <c r="C207" s="165"/>
      <c r="D207" s="165"/>
    </row>
    <row r="208" spans="3:4" ht="12.75" hidden="1">
      <c r="C208" s="165"/>
      <c r="D208" s="165"/>
    </row>
    <row r="209" spans="3:4" ht="12.75" hidden="1">
      <c r="C209" s="165"/>
      <c r="D209" s="165"/>
    </row>
    <row r="210" spans="3:4" ht="12.75" hidden="1">
      <c r="C210" s="165"/>
      <c r="D210" s="165"/>
    </row>
    <row r="211" spans="3:4" ht="12.75" hidden="1">
      <c r="C211" s="165"/>
      <c r="D211" s="165"/>
    </row>
    <row r="212" spans="3:4" ht="12.75" hidden="1">
      <c r="C212" s="165"/>
      <c r="D212" s="165"/>
    </row>
    <row r="213" spans="3:4" ht="12.75" hidden="1">
      <c r="C213" s="165"/>
      <c r="D213" s="165"/>
    </row>
    <row r="214" spans="3:4" ht="12.75" hidden="1">
      <c r="C214" s="165"/>
      <c r="D214" s="165"/>
    </row>
    <row r="215" spans="3:4" ht="12.75" hidden="1">
      <c r="C215" s="165"/>
      <c r="D215" s="165"/>
    </row>
    <row r="216" spans="3:4" ht="12.75" hidden="1">
      <c r="C216" s="165"/>
      <c r="D216" s="165"/>
    </row>
  </sheetData>
  <mergeCells count="7">
    <mergeCell ref="B1:E1"/>
    <mergeCell ref="A7:A8"/>
    <mergeCell ref="D42:D43"/>
    <mergeCell ref="B5:E5"/>
    <mergeCell ref="B2:E2"/>
    <mergeCell ref="B3:E3"/>
    <mergeCell ref="B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176"/>
  <sheetViews>
    <sheetView workbookViewId="0" topLeftCell="A1">
      <selection activeCell="A6" sqref="A6:A7"/>
    </sheetView>
  </sheetViews>
  <sheetFormatPr defaultColWidth="9.140625" defaultRowHeight="14.25" customHeight="1"/>
  <cols>
    <col min="1" max="1" width="3.7109375" style="115" customWidth="1"/>
    <col min="2" max="2" width="60.421875" style="115" bestFit="1" customWidth="1"/>
    <col min="3" max="3" width="10.00390625" style="115" customWidth="1"/>
    <col min="4" max="4" width="11.8515625" style="115" customWidth="1"/>
    <col min="5" max="5" width="11.421875" style="115" customWidth="1"/>
    <col min="6" max="16384" width="9.140625" style="115" customWidth="1"/>
  </cols>
  <sheetData>
    <row r="1" spans="2:5" ht="14.25" customHeight="1">
      <c r="B1" s="490" t="s">
        <v>586</v>
      </c>
      <c r="C1" s="490"/>
      <c r="D1" s="490"/>
      <c r="E1" s="490"/>
    </row>
    <row r="2" spans="2:5" ht="14.25" customHeight="1">
      <c r="B2" s="491" t="s">
        <v>537</v>
      </c>
      <c r="C2" s="491"/>
      <c r="D2" s="491"/>
      <c r="E2" s="491"/>
    </row>
    <row r="3" spans="2:5" s="122" customFormat="1" ht="14.25" customHeight="1">
      <c r="B3" s="491" t="s">
        <v>1087</v>
      </c>
      <c r="C3" s="491"/>
      <c r="D3" s="491"/>
      <c r="E3" s="491"/>
    </row>
    <row r="4" spans="2:5" s="122" customFormat="1" ht="14.25" customHeight="1">
      <c r="B4" s="491" t="s">
        <v>986</v>
      </c>
      <c r="C4" s="491"/>
      <c r="D4" s="491"/>
      <c r="E4" s="491"/>
    </row>
    <row r="5" spans="2:5" s="122" customFormat="1" ht="14.25" customHeight="1">
      <c r="B5" s="491" t="s">
        <v>716</v>
      </c>
      <c r="C5" s="491"/>
      <c r="D5" s="491"/>
      <c r="E5" s="491"/>
    </row>
    <row r="6" spans="1:5" ht="14.25" customHeight="1">
      <c r="A6" s="489"/>
      <c r="B6" s="116" t="s">
        <v>825</v>
      </c>
      <c r="C6" s="116" t="s">
        <v>826</v>
      </c>
      <c r="D6" s="116" t="s">
        <v>827</v>
      </c>
      <c r="E6" s="116" t="s">
        <v>828</v>
      </c>
    </row>
    <row r="7" spans="1:5" s="124" customFormat="1" ht="30" customHeight="1">
      <c r="A7" s="489"/>
      <c r="B7" s="99" t="s">
        <v>717</v>
      </c>
      <c r="C7" s="91" t="s">
        <v>1249</v>
      </c>
      <c r="D7" s="91" t="s">
        <v>1244</v>
      </c>
      <c r="E7" s="91" t="s">
        <v>1245</v>
      </c>
    </row>
    <row r="8" spans="1:5" s="124" customFormat="1" ht="9.75" customHeight="1">
      <c r="A8" s="158"/>
      <c r="B8" s="125"/>
      <c r="C8" s="126"/>
      <c r="D8" s="126"/>
      <c r="E8" s="126"/>
    </row>
    <row r="9" spans="1:2" s="124" customFormat="1" ht="14.25" customHeight="1">
      <c r="A9" s="158" t="s">
        <v>1071</v>
      </c>
      <c r="B9" s="127" t="s">
        <v>363</v>
      </c>
    </row>
    <row r="10" spans="1:4" s="124" customFormat="1" ht="14.25" customHeight="1">
      <c r="A10" s="158" t="s">
        <v>1077</v>
      </c>
      <c r="B10" s="128" t="s">
        <v>1714</v>
      </c>
      <c r="C10" s="129"/>
      <c r="D10" s="129"/>
    </row>
    <row r="11" spans="1:4" s="124" customFormat="1" ht="14.25" customHeight="1">
      <c r="A11" s="158" t="s">
        <v>914</v>
      </c>
      <c r="B11" s="130" t="s">
        <v>1715</v>
      </c>
      <c r="C11" s="129"/>
      <c r="D11" s="129"/>
    </row>
    <row r="12" spans="1:5" s="124" customFormat="1" ht="14.25" customHeight="1">
      <c r="A12" s="158" t="s">
        <v>0</v>
      </c>
      <c r="B12" s="131" t="s">
        <v>1716</v>
      </c>
      <c r="C12" s="119"/>
      <c r="D12" s="119"/>
      <c r="E12" s="119"/>
    </row>
    <row r="13" spans="1:5" s="124" customFormat="1" ht="14.25" customHeight="1">
      <c r="A13" s="158" t="s">
        <v>275</v>
      </c>
      <c r="B13" s="115" t="s">
        <v>1717</v>
      </c>
      <c r="C13" s="119">
        <v>2000</v>
      </c>
      <c r="D13" s="119">
        <v>0</v>
      </c>
      <c r="E13" s="119">
        <f>SUM(C13:D13)</f>
        <v>2000</v>
      </c>
    </row>
    <row r="14" spans="1:5" s="124" customFormat="1" ht="14.25" customHeight="1">
      <c r="A14" s="158" t="s">
        <v>546</v>
      </c>
      <c r="B14" s="115" t="s">
        <v>894</v>
      </c>
      <c r="C14" s="119">
        <v>8000</v>
      </c>
      <c r="D14" s="119"/>
      <c r="E14" s="119">
        <f>SUM(C14:D14)</f>
        <v>8000</v>
      </c>
    </row>
    <row r="15" spans="1:5" s="124" customFormat="1" ht="14.25" customHeight="1">
      <c r="A15" s="158" t="s">
        <v>647</v>
      </c>
      <c r="B15" s="122" t="s">
        <v>1305</v>
      </c>
      <c r="C15" s="123">
        <f>SUM(C12:C14)</f>
        <v>10000</v>
      </c>
      <c r="D15" s="123"/>
      <c r="E15" s="119">
        <f>SUM(C15:D15)</f>
        <v>10000</v>
      </c>
    </row>
    <row r="16" spans="1:5" s="124" customFormat="1" ht="12.75" customHeight="1">
      <c r="A16" s="158"/>
      <c r="C16" s="129"/>
      <c r="D16" s="129"/>
      <c r="E16" s="119"/>
    </row>
    <row r="17" spans="1:5" s="124" customFormat="1" ht="14.25" customHeight="1">
      <c r="A17" s="158" t="s">
        <v>649</v>
      </c>
      <c r="B17" s="132" t="s">
        <v>141</v>
      </c>
      <c r="C17" s="129"/>
      <c r="D17" s="129"/>
      <c r="E17" s="119"/>
    </row>
    <row r="18" spans="1:5" ht="14.25" customHeight="1">
      <c r="A18" s="158" t="s">
        <v>650</v>
      </c>
      <c r="B18" s="115" t="s">
        <v>1718</v>
      </c>
      <c r="C18" s="119">
        <v>1200</v>
      </c>
      <c r="D18" s="119">
        <v>0</v>
      </c>
      <c r="E18" s="119">
        <f>SUM(C18:D18)</f>
        <v>1200</v>
      </c>
    </row>
    <row r="19" spans="1:5" s="124" customFormat="1" ht="14.25" customHeight="1">
      <c r="A19" s="158" t="s">
        <v>168</v>
      </c>
      <c r="B19" s="122" t="s">
        <v>890</v>
      </c>
      <c r="C19" s="123">
        <f>SUM(C18:C18)</f>
        <v>1200</v>
      </c>
      <c r="D19" s="123"/>
      <c r="E19" s="119">
        <f>SUM(C19:D19)</f>
        <v>1200</v>
      </c>
    </row>
    <row r="20" spans="1:5" s="124" customFormat="1" ht="11.25" customHeight="1">
      <c r="A20" s="158"/>
      <c r="C20" s="129"/>
      <c r="D20" s="129"/>
      <c r="E20" s="119"/>
    </row>
    <row r="21" spans="1:5" ht="14.25" customHeight="1">
      <c r="A21" s="158" t="s">
        <v>170</v>
      </c>
      <c r="B21" s="132" t="s">
        <v>891</v>
      </c>
      <c r="C21" s="119"/>
      <c r="D21" s="119"/>
      <c r="E21" s="119"/>
    </row>
    <row r="22" spans="1:5" ht="14.25" customHeight="1">
      <c r="A22" s="158" t="s">
        <v>299</v>
      </c>
      <c r="B22" s="115" t="s">
        <v>892</v>
      </c>
      <c r="C22" s="119">
        <v>0</v>
      </c>
      <c r="D22" s="119">
        <v>0</v>
      </c>
      <c r="E22" s="119">
        <f>SUM(C22:D22)</f>
        <v>0</v>
      </c>
    </row>
    <row r="23" spans="1:5" ht="14.25" customHeight="1">
      <c r="A23" s="158" t="s">
        <v>302</v>
      </c>
      <c r="B23" s="115" t="s">
        <v>111</v>
      </c>
      <c r="C23" s="119"/>
      <c r="D23" s="119"/>
      <c r="E23" s="119">
        <f>SUM(C23:D23)</f>
        <v>0</v>
      </c>
    </row>
    <row r="24" spans="1:5" ht="14.25" customHeight="1">
      <c r="A24" s="158" t="s">
        <v>303</v>
      </c>
      <c r="B24" s="122" t="s">
        <v>893</v>
      </c>
      <c r="C24" s="123">
        <f>SUM(C22:C23)</f>
        <v>0</v>
      </c>
      <c r="D24" s="123">
        <f>SUM(D22:D23)</f>
        <v>0</v>
      </c>
      <c r="E24" s="119">
        <f>SUM(C24:D24)</f>
        <v>0</v>
      </c>
    </row>
    <row r="25" spans="1:5" ht="12.75" customHeight="1">
      <c r="A25" s="158"/>
      <c r="C25" s="119"/>
      <c r="D25" s="119"/>
      <c r="E25" s="119"/>
    </row>
    <row r="26" spans="1:5" s="122" customFormat="1" ht="14.25" customHeight="1">
      <c r="A26" s="158" t="s">
        <v>304</v>
      </c>
      <c r="B26" s="132" t="s">
        <v>112</v>
      </c>
      <c r="C26" s="123"/>
      <c r="D26" s="123"/>
      <c r="E26" s="119"/>
    </row>
    <row r="27" spans="1:5" s="122" customFormat="1" ht="14.25" customHeight="1">
      <c r="A27" s="158" t="s">
        <v>306</v>
      </c>
      <c r="B27" s="115" t="s">
        <v>438</v>
      </c>
      <c r="C27" s="119">
        <v>306283</v>
      </c>
      <c r="D27" s="119"/>
      <c r="E27" s="119">
        <f aca="true" t="shared" si="0" ref="E27:E34">SUM(C27:D27)</f>
        <v>306283</v>
      </c>
    </row>
    <row r="28" spans="1:5" ht="14.25" customHeight="1">
      <c r="A28" s="158" t="s">
        <v>307</v>
      </c>
      <c r="B28" s="87" t="s">
        <v>915</v>
      </c>
      <c r="C28" s="119"/>
      <c r="D28" s="119"/>
      <c r="E28" s="119">
        <f t="shared" si="0"/>
        <v>0</v>
      </c>
    </row>
    <row r="29" spans="1:5" ht="14.25" customHeight="1">
      <c r="A29" s="158" t="s">
        <v>308</v>
      </c>
      <c r="B29" s="115" t="s">
        <v>916</v>
      </c>
      <c r="C29" s="119">
        <v>0</v>
      </c>
      <c r="D29" s="119"/>
      <c r="E29" s="119">
        <f t="shared" si="0"/>
        <v>0</v>
      </c>
    </row>
    <row r="30" spans="1:5" ht="14.25" customHeight="1">
      <c r="A30" s="158" t="s">
        <v>758</v>
      </c>
      <c r="B30" s="134" t="s">
        <v>554</v>
      </c>
      <c r="C30" s="119"/>
      <c r="D30" s="119"/>
      <c r="E30" s="119">
        <f t="shared" si="0"/>
        <v>0</v>
      </c>
    </row>
    <row r="31" spans="1:5" ht="14.25" customHeight="1">
      <c r="A31" s="158" t="s">
        <v>759</v>
      </c>
      <c r="B31" s="135" t="s">
        <v>550</v>
      </c>
      <c r="C31" s="119">
        <v>63195</v>
      </c>
      <c r="D31" s="119"/>
      <c r="E31" s="119">
        <f t="shared" si="0"/>
        <v>63195</v>
      </c>
    </row>
    <row r="32" spans="1:5" ht="14.25" customHeight="1">
      <c r="A32" s="158" t="s">
        <v>760</v>
      </c>
      <c r="B32" s="135" t="s">
        <v>982</v>
      </c>
      <c r="C32" s="119">
        <v>52000</v>
      </c>
      <c r="D32" s="119"/>
      <c r="E32" s="119">
        <f t="shared" si="0"/>
        <v>52000</v>
      </c>
    </row>
    <row r="33" spans="1:5" ht="14.25" customHeight="1">
      <c r="A33" s="158" t="s">
        <v>761</v>
      </c>
      <c r="B33" s="135" t="s">
        <v>551</v>
      </c>
      <c r="C33" s="119">
        <v>34852</v>
      </c>
      <c r="D33" s="119"/>
      <c r="E33" s="119">
        <f t="shared" si="0"/>
        <v>34852</v>
      </c>
    </row>
    <row r="34" spans="1:5" ht="14.25" customHeight="1">
      <c r="A34" s="158" t="s">
        <v>762</v>
      </c>
      <c r="B34" s="135" t="s">
        <v>91</v>
      </c>
      <c r="C34" s="119">
        <v>120</v>
      </c>
      <c r="D34" s="119"/>
      <c r="E34" s="119">
        <f t="shared" si="0"/>
        <v>120</v>
      </c>
    </row>
    <row r="35" spans="1:5" ht="14.25" customHeight="1">
      <c r="A35" s="158" t="s">
        <v>763</v>
      </c>
      <c r="B35" s="122" t="s">
        <v>737</v>
      </c>
      <c r="C35" s="123">
        <f>SUM(C26:C34)</f>
        <v>456450</v>
      </c>
      <c r="D35" s="123">
        <f>SUM(D26:D34)</f>
        <v>0</v>
      </c>
      <c r="E35" s="123">
        <f>SUM(E26:E34)</f>
        <v>456450</v>
      </c>
    </row>
    <row r="36" spans="1:5" ht="11.25" customHeight="1">
      <c r="A36" s="158"/>
      <c r="B36" s="122"/>
      <c r="C36" s="123"/>
      <c r="D36" s="123"/>
      <c r="E36" s="119"/>
    </row>
    <row r="37" spans="1:5" ht="14.25" customHeight="1">
      <c r="A37" s="158" t="s">
        <v>764</v>
      </c>
      <c r="B37" s="132" t="s">
        <v>1456</v>
      </c>
      <c r="C37" s="119"/>
      <c r="D37" s="119"/>
      <c r="E37" s="119"/>
    </row>
    <row r="38" spans="1:5" ht="14.25" customHeight="1">
      <c r="A38" s="158" t="s">
        <v>1349</v>
      </c>
      <c r="B38" s="122" t="s">
        <v>738</v>
      </c>
      <c r="C38" s="123">
        <v>0</v>
      </c>
      <c r="D38" s="123">
        <v>0</v>
      </c>
      <c r="E38" s="123">
        <v>0</v>
      </c>
    </row>
    <row r="39" spans="1:5" ht="11.25" customHeight="1">
      <c r="A39" s="158"/>
      <c r="B39" s="122"/>
      <c r="C39" s="123"/>
      <c r="D39" s="123"/>
      <c r="E39" s="119"/>
    </row>
    <row r="40" spans="1:5" s="124" customFormat="1" ht="14.25" customHeight="1">
      <c r="A40" s="158" t="s">
        <v>1350</v>
      </c>
      <c r="B40" s="132" t="s">
        <v>895</v>
      </c>
      <c r="C40" s="129"/>
      <c r="D40" s="129"/>
      <c r="E40" s="119"/>
    </row>
    <row r="41" spans="1:5" s="124" customFormat="1" ht="14.25" customHeight="1">
      <c r="A41" s="158" t="s">
        <v>1351</v>
      </c>
      <c r="B41" s="115" t="s">
        <v>739</v>
      </c>
      <c r="C41" s="119">
        <v>3174</v>
      </c>
      <c r="D41" s="119"/>
      <c r="E41" s="119">
        <f>SUM(C41:D41)</f>
        <v>3174</v>
      </c>
    </row>
    <row r="42" spans="1:5" s="124" customFormat="1" ht="14.25" customHeight="1">
      <c r="A42" s="158" t="s">
        <v>1352</v>
      </c>
      <c r="B42" s="122" t="s">
        <v>1301</v>
      </c>
      <c r="C42" s="123">
        <f>SUM(C41:C41)</f>
        <v>3174</v>
      </c>
      <c r="D42" s="123">
        <f>SUM(D41:D41)</f>
        <v>0</v>
      </c>
      <c r="E42" s="123">
        <f>SUM(E41:E41)</f>
        <v>3174</v>
      </c>
    </row>
    <row r="43" spans="1:5" s="124" customFormat="1" ht="11.25" customHeight="1">
      <c r="A43" s="158"/>
      <c r="B43" s="122"/>
      <c r="C43" s="123"/>
      <c r="D43" s="123"/>
      <c r="E43" s="119"/>
    </row>
    <row r="44" spans="1:5" s="124" customFormat="1" ht="14.25" customHeight="1">
      <c r="A44" s="158" t="s">
        <v>1353</v>
      </c>
      <c r="B44" s="132" t="s">
        <v>1765</v>
      </c>
      <c r="C44" s="123"/>
      <c r="D44" s="123"/>
      <c r="E44" s="119"/>
    </row>
    <row r="45" spans="1:5" s="124" customFormat="1" ht="14.25" customHeight="1">
      <c r="A45" s="158" t="s">
        <v>1354</v>
      </c>
      <c r="B45" s="115" t="s">
        <v>1766</v>
      </c>
      <c r="C45" s="119">
        <v>0</v>
      </c>
      <c r="D45" s="119"/>
      <c r="E45" s="119">
        <f>SUM(C45:D45)</f>
        <v>0</v>
      </c>
    </row>
    <row r="46" spans="1:5" s="124" customFormat="1" ht="14.25" customHeight="1">
      <c r="A46" s="158" t="s">
        <v>618</v>
      </c>
      <c r="B46" s="115" t="s">
        <v>983</v>
      </c>
      <c r="C46" s="119">
        <v>0</v>
      </c>
      <c r="D46" s="119"/>
      <c r="E46" s="119">
        <f>SUM(C46:D46)</f>
        <v>0</v>
      </c>
    </row>
    <row r="47" spans="1:5" s="124" customFormat="1" ht="14.25" customHeight="1">
      <c r="A47" s="158" t="s">
        <v>619</v>
      </c>
      <c r="B47" s="115" t="s">
        <v>926</v>
      </c>
      <c r="C47" s="119">
        <v>0</v>
      </c>
      <c r="D47" s="119"/>
      <c r="E47" s="119">
        <f>SUM(C47:D47)</f>
        <v>0</v>
      </c>
    </row>
    <row r="48" spans="1:5" s="124" customFormat="1" ht="14.25" customHeight="1">
      <c r="A48" s="158" t="s">
        <v>508</v>
      </c>
      <c r="B48" s="115" t="s">
        <v>927</v>
      </c>
      <c r="C48" s="119">
        <v>0</v>
      </c>
      <c r="D48" s="119"/>
      <c r="E48" s="119">
        <f>SUM(C48:D48)</f>
        <v>0</v>
      </c>
    </row>
    <row r="49" spans="1:5" s="124" customFormat="1" ht="14.25" customHeight="1">
      <c r="A49" s="158" t="s">
        <v>509</v>
      </c>
      <c r="B49" s="122" t="s">
        <v>954</v>
      </c>
      <c r="C49" s="123">
        <f>SUM(C45:C48)</f>
        <v>0</v>
      </c>
      <c r="D49" s="123">
        <f>SUM(D45:D48)</f>
        <v>0</v>
      </c>
      <c r="E49" s="123">
        <f>SUM(E45:E48)</f>
        <v>0</v>
      </c>
    </row>
    <row r="50" spans="1:5" s="124" customFormat="1" ht="15" customHeight="1">
      <c r="A50" s="158"/>
      <c r="B50" s="115"/>
      <c r="C50" s="123"/>
      <c r="D50" s="123"/>
      <c r="E50" s="119"/>
    </row>
    <row r="51" spans="1:5" s="172" customFormat="1" ht="16.5" customHeight="1">
      <c r="A51" s="158" t="s">
        <v>96</v>
      </c>
      <c r="B51" s="122" t="s">
        <v>1115</v>
      </c>
      <c r="C51" s="123"/>
      <c r="D51" s="123"/>
      <c r="E51" s="119"/>
    </row>
    <row r="52" spans="1:5" s="124" customFormat="1" ht="13.5" customHeight="1">
      <c r="A52" s="158" t="s">
        <v>510</v>
      </c>
      <c r="B52" s="115" t="s">
        <v>1116</v>
      </c>
      <c r="C52" s="123"/>
      <c r="D52" s="119"/>
      <c r="E52" s="119"/>
    </row>
    <row r="53" spans="1:5" s="124" customFormat="1" ht="13.5" customHeight="1">
      <c r="A53" s="158" t="s">
        <v>4</v>
      </c>
      <c r="B53" s="122" t="s">
        <v>1117</v>
      </c>
      <c r="C53" s="123">
        <f>SUM(C52)</f>
        <v>0</v>
      </c>
      <c r="D53" s="123">
        <f>SUM(D52)</f>
        <v>0</v>
      </c>
      <c r="E53" s="123">
        <f>SUM(E52)</f>
        <v>0</v>
      </c>
    </row>
    <row r="54" spans="1:5" s="124" customFormat="1" ht="13.5" customHeight="1">
      <c r="A54" s="158"/>
      <c r="B54" s="115"/>
      <c r="C54" s="123"/>
      <c r="D54" s="123"/>
      <c r="E54" s="119"/>
    </row>
    <row r="55" spans="1:5" s="124" customFormat="1" ht="14.25" customHeight="1">
      <c r="A55" s="158" t="s">
        <v>5</v>
      </c>
      <c r="B55" s="122" t="s">
        <v>110</v>
      </c>
      <c r="C55" s="136">
        <v>0</v>
      </c>
      <c r="D55" s="136"/>
      <c r="E55" s="119">
        <f>SUM(C55:D55)</f>
        <v>0</v>
      </c>
    </row>
    <row r="56" spans="1:5" s="124" customFormat="1" ht="14.25" customHeight="1">
      <c r="A56" s="158" t="s">
        <v>6</v>
      </c>
      <c r="B56" s="122" t="s">
        <v>1302</v>
      </c>
      <c r="C56" s="123">
        <f>C15+C19+C24+C42+C35+C38+C49+C55</f>
        <v>470824</v>
      </c>
      <c r="D56" s="123">
        <f>D15+D19+D24+D42+D35+D38+D49+D55</f>
        <v>0</v>
      </c>
      <c r="E56" s="123">
        <f>E15+E19+E24+E42+E35+E38+E49+E55</f>
        <v>470824</v>
      </c>
    </row>
    <row r="57" spans="1:5" s="124" customFormat="1" ht="12" customHeight="1">
      <c r="A57" s="158"/>
      <c r="B57" s="122"/>
      <c r="C57" s="123"/>
      <c r="D57" s="123"/>
      <c r="E57" s="119"/>
    </row>
    <row r="58" spans="1:5" s="124" customFormat="1" ht="14.25" customHeight="1">
      <c r="A58" s="158" t="s">
        <v>7</v>
      </c>
      <c r="B58" s="137" t="s">
        <v>501</v>
      </c>
      <c r="C58" s="136"/>
      <c r="D58" s="136"/>
      <c r="E58" s="119"/>
    </row>
    <row r="59" spans="1:5" s="124" customFormat="1" ht="14.25" customHeight="1">
      <c r="A59" s="158" t="s">
        <v>8</v>
      </c>
      <c r="B59" s="138" t="s">
        <v>138</v>
      </c>
      <c r="C59" s="139"/>
      <c r="D59" s="139"/>
      <c r="E59" s="119"/>
    </row>
    <row r="60" spans="1:5" s="124" customFormat="1" ht="14.25" customHeight="1">
      <c r="A60" s="158" t="s">
        <v>243</v>
      </c>
      <c r="B60" s="115" t="s">
        <v>1096</v>
      </c>
      <c r="C60" s="139">
        <v>21500</v>
      </c>
      <c r="D60" s="139">
        <v>-6500</v>
      </c>
      <c r="E60" s="139">
        <f>SUM(C60:D60)</f>
        <v>15000</v>
      </c>
    </row>
    <row r="61" spans="1:5" s="124" customFormat="1" ht="14.25" customHeight="1">
      <c r="A61" s="158" t="s">
        <v>9</v>
      </c>
      <c r="B61" s="122" t="s">
        <v>1792</v>
      </c>
      <c r="C61" s="123">
        <f>SUM(C59:C60)</f>
        <v>21500</v>
      </c>
      <c r="D61" s="123">
        <f>SUM(D59:D60)</f>
        <v>-6500</v>
      </c>
      <c r="E61" s="123">
        <f>SUM(E59:E60)</f>
        <v>15000</v>
      </c>
    </row>
    <row r="62" spans="1:5" s="124" customFormat="1" ht="18" customHeight="1">
      <c r="A62" s="158"/>
      <c r="B62" s="122"/>
      <c r="C62" s="123"/>
      <c r="D62" s="123"/>
      <c r="E62" s="119"/>
    </row>
    <row r="63" spans="1:5" ht="14.25" customHeight="1">
      <c r="A63" s="158" t="s">
        <v>10</v>
      </c>
      <c r="B63" s="122" t="s">
        <v>1793</v>
      </c>
      <c r="C63" s="119"/>
      <c r="D63" s="119"/>
      <c r="E63" s="119"/>
    </row>
    <row r="64" spans="1:5" ht="14.25" customHeight="1">
      <c r="A64" s="158" t="s">
        <v>11</v>
      </c>
      <c r="B64" s="132" t="s">
        <v>1456</v>
      </c>
      <c r="C64" s="119"/>
      <c r="D64" s="119"/>
      <c r="E64" s="119"/>
    </row>
    <row r="65" spans="1:5" ht="14.25" customHeight="1">
      <c r="A65" s="158" t="s">
        <v>244</v>
      </c>
      <c r="B65" s="115" t="s">
        <v>179</v>
      </c>
      <c r="C65" s="119"/>
      <c r="D65" s="119"/>
      <c r="E65" s="119"/>
    </row>
    <row r="66" spans="1:5" ht="14.25" customHeight="1">
      <c r="A66" s="158" t="s">
        <v>245</v>
      </c>
      <c r="B66" s="115" t="s">
        <v>139</v>
      </c>
      <c r="C66" s="119"/>
      <c r="D66" s="119"/>
      <c r="E66" s="119"/>
    </row>
    <row r="67" spans="1:5" ht="14.25" customHeight="1">
      <c r="A67" s="158" t="s">
        <v>12</v>
      </c>
      <c r="B67" s="122" t="s">
        <v>738</v>
      </c>
      <c r="C67" s="123">
        <f>SUM(C65:C66)</f>
        <v>0</v>
      </c>
      <c r="D67" s="123">
        <f>SUM(D65:D66)</f>
        <v>0</v>
      </c>
      <c r="E67" s="123">
        <f>SUM(E65:E66)</f>
        <v>0</v>
      </c>
    </row>
    <row r="68" spans="1:5" ht="14.25" customHeight="1">
      <c r="A68" s="158" t="s">
        <v>13</v>
      </c>
      <c r="B68" s="115" t="s">
        <v>1096</v>
      </c>
      <c r="C68" s="119">
        <v>0</v>
      </c>
      <c r="D68" s="119"/>
      <c r="E68" s="119">
        <f>SUM(C68:D68)</f>
        <v>0</v>
      </c>
    </row>
    <row r="69" spans="1:5" ht="14.25" customHeight="1">
      <c r="A69" s="158" t="s">
        <v>14</v>
      </c>
      <c r="B69" s="138" t="s">
        <v>1303</v>
      </c>
      <c r="C69" s="139">
        <v>0</v>
      </c>
      <c r="D69" s="139"/>
      <c r="E69" s="119">
        <f>SUM(C69:D69)</f>
        <v>0</v>
      </c>
    </row>
    <row r="70" spans="1:5" ht="14.25" customHeight="1">
      <c r="A70" s="158" t="s">
        <v>246</v>
      </c>
      <c r="B70" s="137" t="s">
        <v>1306</v>
      </c>
      <c r="C70" s="136">
        <f>SUM(C67:C69)</f>
        <v>0</v>
      </c>
      <c r="D70" s="136">
        <f>SUM(D67:D69)</f>
        <v>0</v>
      </c>
      <c r="E70" s="136">
        <f>SUM(E67:E69)</f>
        <v>0</v>
      </c>
    </row>
    <row r="71" spans="1:5" ht="14.25" customHeight="1">
      <c r="A71" s="158"/>
      <c r="C71" s="123"/>
      <c r="D71" s="123"/>
      <c r="E71" s="119"/>
    </row>
    <row r="72" spans="1:5" ht="14.25" customHeight="1">
      <c r="A72" s="158" t="s">
        <v>247</v>
      </c>
      <c r="B72" s="137" t="s">
        <v>740</v>
      </c>
      <c r="C72" s="136"/>
      <c r="D72" s="136"/>
      <c r="E72" s="119"/>
    </row>
    <row r="73" spans="1:5" ht="14.25" customHeight="1">
      <c r="A73" s="158" t="s">
        <v>696</v>
      </c>
      <c r="B73" s="115" t="s">
        <v>1096</v>
      </c>
      <c r="C73" s="136">
        <v>0</v>
      </c>
      <c r="D73" s="136">
        <v>1000</v>
      </c>
      <c r="E73" s="136">
        <f>SUM(C73:D73)</f>
        <v>1000</v>
      </c>
    </row>
    <row r="74" spans="1:5" ht="14.25" customHeight="1">
      <c r="A74" s="158"/>
      <c r="C74" s="136"/>
      <c r="D74" s="136"/>
      <c r="E74" s="119"/>
    </row>
    <row r="75" spans="1:5" s="122" customFormat="1" ht="14.25" customHeight="1">
      <c r="A75" s="158" t="s">
        <v>248</v>
      </c>
      <c r="B75" s="122" t="s">
        <v>1106</v>
      </c>
      <c r="C75" s="136"/>
      <c r="D75" s="136"/>
      <c r="E75" s="119"/>
    </row>
    <row r="76" spans="1:5" ht="14.25" customHeight="1">
      <c r="A76" s="158" t="s">
        <v>249</v>
      </c>
      <c r="B76" s="115" t="s">
        <v>1096</v>
      </c>
      <c r="C76" s="139">
        <v>0</v>
      </c>
      <c r="D76" s="139"/>
      <c r="E76" s="119">
        <f>SUM(C76:D76)</f>
        <v>0</v>
      </c>
    </row>
    <row r="77" spans="1:5" ht="14.25" customHeight="1">
      <c r="A77" s="158" t="s">
        <v>250</v>
      </c>
      <c r="B77" s="138" t="s">
        <v>1303</v>
      </c>
      <c r="C77" s="136"/>
      <c r="D77" s="139"/>
      <c r="E77" s="119">
        <f>SUM(C77:D77)</f>
        <v>0</v>
      </c>
    </row>
    <row r="78" spans="1:5" ht="14.25" customHeight="1">
      <c r="A78" s="158" t="s">
        <v>251</v>
      </c>
      <c r="B78" s="122" t="s">
        <v>1107</v>
      </c>
      <c r="C78" s="136">
        <f>SUM(C76:C77)</f>
        <v>0</v>
      </c>
      <c r="D78" s="136">
        <f>SUM(D76:D77)</f>
        <v>0</v>
      </c>
      <c r="E78" s="136">
        <f>SUM(E76:E77)</f>
        <v>0</v>
      </c>
    </row>
    <row r="79" spans="1:5" ht="14.25" customHeight="1">
      <c r="A79" s="158"/>
      <c r="C79" s="136"/>
      <c r="D79" s="136"/>
      <c r="E79" s="119"/>
    </row>
    <row r="80" spans="1:5" ht="14.25" customHeight="1">
      <c r="A80" s="158" t="s">
        <v>252</v>
      </c>
      <c r="B80" s="122" t="s">
        <v>294</v>
      </c>
      <c r="C80" s="123"/>
      <c r="D80" s="123"/>
      <c r="E80" s="119"/>
    </row>
    <row r="81" spans="1:5" ht="14.25" customHeight="1">
      <c r="A81" s="158" t="s">
        <v>253</v>
      </c>
      <c r="B81" s="132" t="s">
        <v>1456</v>
      </c>
      <c r="C81" s="123"/>
      <c r="D81" s="123"/>
      <c r="E81" s="119"/>
    </row>
    <row r="82" spans="1:5" ht="14.25" customHeight="1">
      <c r="A82" s="158" t="s">
        <v>254</v>
      </c>
      <c r="B82" s="115" t="s">
        <v>1745</v>
      </c>
      <c r="C82" s="123"/>
      <c r="D82" s="123"/>
      <c r="E82" s="119"/>
    </row>
    <row r="83" spans="1:5" ht="14.25" customHeight="1">
      <c r="A83" s="158" t="s">
        <v>255</v>
      </c>
      <c r="B83" s="115" t="s">
        <v>136</v>
      </c>
      <c r="C83" s="119">
        <v>5000</v>
      </c>
      <c r="D83" s="119"/>
      <c r="E83" s="119">
        <f>SUM(C83:D83)</f>
        <v>5000</v>
      </c>
    </row>
    <row r="84" spans="1:5" ht="14.25" customHeight="1">
      <c r="A84" s="158" t="s">
        <v>15</v>
      </c>
      <c r="B84" s="115" t="s">
        <v>1304</v>
      </c>
      <c r="C84" s="119"/>
      <c r="D84" s="119"/>
      <c r="E84" s="119">
        <f>SUM(C84:D84)</f>
        <v>0</v>
      </c>
    </row>
    <row r="85" spans="1:5" ht="14.25" customHeight="1">
      <c r="A85" s="158" t="s">
        <v>256</v>
      </c>
      <c r="B85" s="122" t="s">
        <v>738</v>
      </c>
      <c r="C85" s="123">
        <f>SUM(C83:C84)</f>
        <v>5000</v>
      </c>
      <c r="D85" s="123">
        <f>SUM(D83:D84)</f>
        <v>0</v>
      </c>
      <c r="E85" s="123">
        <f>SUM(E83:E84)</f>
        <v>5000</v>
      </c>
    </row>
    <row r="86" spans="1:5" ht="14.25" customHeight="1">
      <c r="A86" s="158" t="s">
        <v>257</v>
      </c>
      <c r="B86" s="115" t="s">
        <v>1096</v>
      </c>
      <c r="C86" s="119">
        <v>7500</v>
      </c>
      <c r="D86" s="119"/>
      <c r="E86" s="119">
        <f>SUM(C86:D86)</f>
        <v>7500</v>
      </c>
    </row>
    <row r="87" spans="1:5" ht="14.25" customHeight="1">
      <c r="A87" s="158" t="s">
        <v>258</v>
      </c>
      <c r="B87" s="138" t="s">
        <v>1303</v>
      </c>
      <c r="C87" s="139"/>
      <c r="D87" s="139"/>
      <c r="E87" s="119">
        <f>SUM(C87:D87)</f>
        <v>0</v>
      </c>
    </row>
    <row r="88" spans="1:5" ht="14.25" customHeight="1">
      <c r="A88" s="158" t="s">
        <v>259</v>
      </c>
      <c r="B88" s="122" t="s">
        <v>1307</v>
      </c>
      <c r="C88" s="123">
        <f>SUM(C85:C87)</f>
        <v>12500</v>
      </c>
      <c r="D88" s="123">
        <f>SUM(D85:D87)</f>
        <v>0</v>
      </c>
      <c r="E88" s="123">
        <f>SUM(E85:E87)</f>
        <v>12500</v>
      </c>
    </row>
    <row r="89" spans="1:5" ht="14.25" customHeight="1">
      <c r="A89" s="158"/>
      <c r="B89" s="122"/>
      <c r="C89" s="123"/>
      <c r="D89" s="123"/>
      <c r="E89" s="119">
        <f>SUM(C89:D89)</f>
        <v>0</v>
      </c>
    </row>
    <row r="90" spans="1:5" ht="14.25" customHeight="1">
      <c r="A90" s="158" t="s">
        <v>260</v>
      </c>
      <c r="B90" s="122" t="s">
        <v>1051</v>
      </c>
      <c r="C90" s="123"/>
      <c r="D90" s="123"/>
      <c r="E90" s="119">
        <f>SUM(C90:D90)</f>
        <v>0</v>
      </c>
    </row>
    <row r="91" spans="1:5" ht="14.25" customHeight="1">
      <c r="A91" s="158" t="s">
        <v>261</v>
      </c>
      <c r="B91" s="115" t="s">
        <v>1096</v>
      </c>
      <c r="C91" s="119">
        <v>10120</v>
      </c>
      <c r="D91" s="119">
        <v>6500</v>
      </c>
      <c r="E91" s="119">
        <f>SUM(C91:D91)</f>
        <v>16620</v>
      </c>
    </row>
    <row r="92" spans="1:5" s="122" customFormat="1" ht="14.25" customHeight="1">
      <c r="A92" s="158" t="s">
        <v>262</v>
      </c>
      <c r="B92" s="122" t="s">
        <v>219</v>
      </c>
      <c r="C92" s="123">
        <f>SUM(C91:C91)</f>
        <v>10120</v>
      </c>
      <c r="D92" s="123">
        <f>SUM(D91:D91)</f>
        <v>6500</v>
      </c>
      <c r="E92" s="123">
        <f>SUM(E91:E91)</f>
        <v>16620</v>
      </c>
    </row>
    <row r="93" spans="1:5" ht="14.25" customHeight="1">
      <c r="A93" s="158"/>
      <c r="B93" s="122"/>
      <c r="C93" s="123"/>
      <c r="D93" s="123"/>
      <c r="E93" s="119">
        <f>SUM(C93:D93)</f>
        <v>0</v>
      </c>
    </row>
    <row r="94" spans="1:5" ht="14.25" customHeight="1">
      <c r="A94" s="158" t="s">
        <v>263</v>
      </c>
      <c r="B94" s="122" t="s">
        <v>1762</v>
      </c>
      <c r="C94" s="123">
        <f>C92+C88+C73+C70+C61+C78</f>
        <v>44120</v>
      </c>
      <c r="D94" s="123">
        <f>D92+D88+D73+D70+D61+D78</f>
        <v>1000</v>
      </c>
      <c r="E94" s="123">
        <f>E92+E88+E73+E70+E61+E78</f>
        <v>45120</v>
      </c>
    </row>
    <row r="95" spans="1:5" ht="14.25" customHeight="1">
      <c r="A95" s="158" t="s">
        <v>97</v>
      </c>
      <c r="B95" s="122" t="s">
        <v>1590</v>
      </c>
      <c r="C95" s="123">
        <f>C56+C94</f>
        <v>514944</v>
      </c>
      <c r="D95" s="123">
        <f>D56+D94</f>
        <v>1000</v>
      </c>
      <c r="E95" s="123">
        <f>E56+E94</f>
        <v>515944</v>
      </c>
    </row>
    <row r="96" spans="1:5" s="122" customFormat="1" ht="14.25" customHeight="1">
      <c r="A96" s="158" t="s">
        <v>1195</v>
      </c>
      <c r="B96" s="122" t="s">
        <v>1591</v>
      </c>
      <c r="C96" s="123">
        <f>C91+C73+C60+C68+C76+C86</f>
        <v>39120</v>
      </c>
      <c r="D96" s="123">
        <f>D91+D73+D60+D68+D76+D86</f>
        <v>1000</v>
      </c>
      <c r="E96" s="123">
        <f>E91+E73+E60+E68+E76+E86</f>
        <v>40120</v>
      </c>
    </row>
    <row r="97" spans="1:5" s="122" customFormat="1" ht="14.25" customHeight="1">
      <c r="A97" s="158"/>
      <c r="C97" s="123"/>
      <c r="D97" s="123"/>
      <c r="E97" s="119">
        <f>SUM(C97:D97)</f>
        <v>0</v>
      </c>
    </row>
    <row r="98" spans="1:5" ht="14.25" customHeight="1">
      <c r="A98" s="158" t="s">
        <v>98</v>
      </c>
      <c r="B98" s="137" t="s">
        <v>752</v>
      </c>
      <c r="C98" s="136">
        <f>C95-C96</f>
        <v>475824</v>
      </c>
      <c r="D98" s="136">
        <f>D95-D96</f>
        <v>0</v>
      </c>
      <c r="E98" s="136">
        <f>E95-E96</f>
        <v>475824</v>
      </c>
    </row>
    <row r="99" spans="1:5" ht="14.25" customHeight="1">
      <c r="A99" s="158"/>
      <c r="C99" s="119"/>
      <c r="D99" s="119"/>
      <c r="E99" s="119">
        <f>SUM(C99:D99)</f>
        <v>0</v>
      </c>
    </row>
    <row r="100" spans="1:5" ht="14.25" customHeight="1">
      <c r="A100" s="158" t="s">
        <v>99</v>
      </c>
      <c r="B100" s="137" t="s">
        <v>1337</v>
      </c>
      <c r="C100" s="136">
        <f>C69+C87+C55-C50+C87+C77</f>
        <v>0</v>
      </c>
      <c r="D100" s="136">
        <f>D69+D87+D55-D50+D87+D77</f>
        <v>0</v>
      </c>
      <c r="E100" s="136">
        <f>E69+E87+E55-E50+E87+E77</f>
        <v>0</v>
      </c>
    </row>
    <row r="101" spans="1:5" ht="14.25" customHeight="1">
      <c r="A101" s="158"/>
      <c r="C101" s="119"/>
      <c r="D101" s="119"/>
      <c r="E101" s="119">
        <f>SUM(C101:D101)</f>
        <v>0</v>
      </c>
    </row>
    <row r="102" spans="1:5" ht="31.5">
      <c r="A102" s="158" t="s">
        <v>100</v>
      </c>
      <c r="B102" s="140" t="s">
        <v>1654</v>
      </c>
      <c r="C102" s="123">
        <f>C98-C100</f>
        <v>475824</v>
      </c>
      <c r="D102" s="123">
        <f>D98-D100</f>
        <v>0</v>
      </c>
      <c r="E102" s="123">
        <f>E98-E100</f>
        <v>475824</v>
      </c>
    </row>
    <row r="103" spans="3:5" ht="14.25" customHeight="1">
      <c r="C103" s="119"/>
      <c r="D103" s="119"/>
      <c r="E103" s="119"/>
    </row>
    <row r="104" spans="3:5" ht="14.25" customHeight="1">
      <c r="C104" s="119"/>
      <c r="D104" s="119"/>
      <c r="E104" s="119"/>
    </row>
    <row r="105" spans="3:4" ht="14.25" customHeight="1">
      <c r="C105" s="119"/>
      <c r="D105" s="119"/>
    </row>
    <row r="106" spans="3:4" ht="14.25" customHeight="1">
      <c r="C106" s="119"/>
      <c r="D106" s="119"/>
    </row>
    <row r="107" spans="3:4" ht="14.25" customHeight="1">
      <c r="C107" s="119"/>
      <c r="D107" s="119"/>
    </row>
    <row r="108" spans="3:4" ht="14.25" customHeight="1">
      <c r="C108" s="119"/>
      <c r="D108" s="119"/>
    </row>
    <row r="109" spans="3:4" ht="14.25" customHeight="1">
      <c r="C109" s="119"/>
      <c r="D109" s="119"/>
    </row>
    <row r="110" spans="3:4" ht="14.25" customHeight="1">
      <c r="C110" s="119"/>
      <c r="D110" s="119"/>
    </row>
    <row r="111" spans="3:4" ht="14.25" customHeight="1">
      <c r="C111" s="119"/>
      <c r="D111" s="119"/>
    </row>
    <row r="112" spans="3:4" ht="14.25" customHeight="1">
      <c r="C112" s="119"/>
      <c r="D112" s="119"/>
    </row>
    <row r="113" spans="3:4" ht="14.25" customHeight="1">
      <c r="C113" s="119"/>
      <c r="D113" s="119"/>
    </row>
    <row r="114" spans="3:4" ht="14.25" customHeight="1">
      <c r="C114" s="119"/>
      <c r="D114" s="119"/>
    </row>
    <row r="115" spans="3:4" ht="14.25" customHeight="1">
      <c r="C115" s="119"/>
      <c r="D115" s="119"/>
    </row>
    <row r="116" spans="3:4" ht="14.25" customHeight="1">
      <c r="C116" s="119"/>
      <c r="D116" s="119"/>
    </row>
    <row r="117" spans="3:4" ht="14.25" customHeight="1">
      <c r="C117" s="119"/>
      <c r="D117" s="119"/>
    </row>
    <row r="118" spans="3:4" ht="14.25" customHeight="1">
      <c r="C118" s="119"/>
      <c r="D118" s="119"/>
    </row>
    <row r="119" spans="3:4" ht="14.25" customHeight="1">
      <c r="C119" s="119"/>
      <c r="D119" s="119"/>
    </row>
    <row r="120" spans="3:4" ht="14.25" customHeight="1">
      <c r="C120" s="119"/>
      <c r="D120" s="119"/>
    </row>
    <row r="121" spans="3:4" ht="14.25" customHeight="1">
      <c r="C121" s="119"/>
      <c r="D121" s="119"/>
    </row>
    <row r="122" spans="3:4" ht="14.25" customHeight="1">
      <c r="C122" s="119"/>
      <c r="D122" s="119"/>
    </row>
    <row r="123" spans="3:4" ht="14.25" customHeight="1">
      <c r="C123" s="119"/>
      <c r="D123" s="119"/>
    </row>
    <row r="124" spans="3:4" ht="14.25" customHeight="1">
      <c r="C124" s="119"/>
      <c r="D124" s="119"/>
    </row>
    <row r="125" spans="3:4" ht="14.25" customHeight="1">
      <c r="C125" s="119"/>
      <c r="D125" s="119"/>
    </row>
    <row r="126" spans="3:4" ht="14.25" customHeight="1">
      <c r="C126" s="119"/>
      <c r="D126" s="119"/>
    </row>
    <row r="127" spans="3:4" ht="14.25" customHeight="1">
      <c r="C127" s="119"/>
      <c r="D127" s="119"/>
    </row>
    <row r="128" spans="3:4" ht="14.25" customHeight="1">
      <c r="C128" s="119"/>
      <c r="D128" s="119"/>
    </row>
    <row r="129" spans="3:4" ht="14.25" customHeight="1">
      <c r="C129" s="119"/>
      <c r="D129" s="119"/>
    </row>
    <row r="130" spans="3:4" ht="14.25" customHeight="1">
      <c r="C130" s="119"/>
      <c r="D130" s="119"/>
    </row>
    <row r="131" spans="3:4" ht="14.25" customHeight="1">
      <c r="C131" s="119"/>
      <c r="D131" s="119"/>
    </row>
    <row r="132" spans="3:4" ht="14.25" customHeight="1">
      <c r="C132" s="119"/>
      <c r="D132" s="119"/>
    </row>
    <row r="133" spans="3:4" ht="14.25" customHeight="1">
      <c r="C133" s="119"/>
      <c r="D133" s="119"/>
    </row>
    <row r="134" spans="3:4" ht="14.25" customHeight="1">
      <c r="C134" s="119"/>
      <c r="D134" s="119"/>
    </row>
    <row r="135" spans="3:4" ht="14.25" customHeight="1">
      <c r="C135" s="119"/>
      <c r="D135" s="119"/>
    </row>
    <row r="136" spans="3:4" ht="14.25" customHeight="1">
      <c r="C136" s="119"/>
      <c r="D136" s="119"/>
    </row>
    <row r="137" spans="3:4" ht="14.25" customHeight="1">
      <c r="C137" s="119"/>
      <c r="D137" s="119"/>
    </row>
    <row r="138" spans="3:4" ht="14.25" customHeight="1">
      <c r="C138" s="119"/>
      <c r="D138" s="119"/>
    </row>
    <row r="139" spans="3:4" ht="14.25" customHeight="1">
      <c r="C139" s="119"/>
      <c r="D139" s="119"/>
    </row>
    <row r="140" spans="3:4" ht="14.25" customHeight="1">
      <c r="C140" s="119"/>
      <c r="D140" s="119"/>
    </row>
    <row r="141" spans="3:4" ht="14.25" customHeight="1">
      <c r="C141" s="119"/>
      <c r="D141" s="119"/>
    </row>
    <row r="142" spans="3:4" ht="14.25" customHeight="1">
      <c r="C142" s="119"/>
      <c r="D142" s="119"/>
    </row>
    <row r="143" spans="3:4" ht="14.25" customHeight="1">
      <c r="C143" s="119"/>
      <c r="D143" s="119"/>
    </row>
    <row r="144" spans="3:4" ht="14.25" customHeight="1">
      <c r="C144" s="119"/>
      <c r="D144" s="119"/>
    </row>
    <row r="145" spans="3:4" ht="14.25" customHeight="1">
      <c r="C145" s="119"/>
      <c r="D145" s="119"/>
    </row>
    <row r="146" spans="3:4" ht="14.25" customHeight="1">
      <c r="C146" s="119"/>
      <c r="D146" s="119"/>
    </row>
    <row r="147" spans="3:4" ht="14.25" customHeight="1">
      <c r="C147" s="119"/>
      <c r="D147" s="119"/>
    </row>
    <row r="148" spans="3:4" ht="14.25" customHeight="1">
      <c r="C148" s="119"/>
      <c r="D148" s="119"/>
    </row>
    <row r="149" spans="3:4" ht="14.25" customHeight="1">
      <c r="C149" s="119"/>
      <c r="D149" s="119"/>
    </row>
    <row r="150" spans="3:4" ht="14.25" customHeight="1">
      <c r="C150" s="119"/>
      <c r="D150" s="119"/>
    </row>
    <row r="151" spans="3:4" ht="14.25" customHeight="1">
      <c r="C151" s="119"/>
      <c r="D151" s="119"/>
    </row>
    <row r="152" spans="3:4" ht="14.25" customHeight="1">
      <c r="C152" s="119"/>
      <c r="D152" s="119"/>
    </row>
    <row r="153" spans="3:4" ht="14.25" customHeight="1">
      <c r="C153" s="119"/>
      <c r="D153" s="119"/>
    </row>
    <row r="154" spans="3:4" ht="14.25" customHeight="1">
      <c r="C154" s="119"/>
      <c r="D154" s="119"/>
    </row>
    <row r="155" spans="3:4" ht="14.25" customHeight="1">
      <c r="C155" s="119"/>
      <c r="D155" s="119"/>
    </row>
    <row r="156" spans="3:4" ht="14.25" customHeight="1">
      <c r="C156" s="119"/>
      <c r="D156" s="119"/>
    </row>
    <row r="157" spans="3:4" ht="14.25" customHeight="1">
      <c r="C157" s="119"/>
      <c r="D157" s="119"/>
    </row>
    <row r="158" spans="3:4" ht="14.25" customHeight="1">
      <c r="C158" s="119"/>
      <c r="D158" s="119"/>
    </row>
    <row r="159" spans="3:4" ht="14.25" customHeight="1">
      <c r="C159" s="119"/>
      <c r="D159" s="119"/>
    </row>
    <row r="160" spans="3:4" ht="14.25" customHeight="1">
      <c r="C160" s="119"/>
      <c r="D160" s="119"/>
    </row>
    <row r="161" spans="3:4" ht="14.25" customHeight="1">
      <c r="C161" s="119"/>
      <c r="D161" s="119"/>
    </row>
    <row r="162" spans="3:4" ht="14.25" customHeight="1">
      <c r="C162" s="119"/>
      <c r="D162" s="119"/>
    </row>
    <row r="163" spans="3:4" ht="14.25" customHeight="1">
      <c r="C163" s="119"/>
      <c r="D163" s="119"/>
    </row>
    <row r="164" spans="3:4" ht="14.25" customHeight="1">
      <c r="C164" s="119"/>
      <c r="D164" s="119"/>
    </row>
    <row r="165" spans="3:4" ht="14.25" customHeight="1">
      <c r="C165" s="119"/>
      <c r="D165" s="119"/>
    </row>
    <row r="166" spans="3:4" ht="14.25" customHeight="1">
      <c r="C166" s="119"/>
      <c r="D166" s="119"/>
    </row>
    <row r="167" spans="3:4" ht="14.25" customHeight="1">
      <c r="C167" s="119"/>
      <c r="D167" s="119"/>
    </row>
    <row r="168" spans="3:4" ht="14.25" customHeight="1">
      <c r="C168" s="119"/>
      <c r="D168" s="119"/>
    </row>
    <row r="169" spans="3:4" ht="14.25" customHeight="1">
      <c r="C169" s="119"/>
      <c r="D169" s="119"/>
    </row>
    <row r="170" spans="3:4" ht="14.25" customHeight="1">
      <c r="C170" s="119"/>
      <c r="D170" s="119"/>
    </row>
    <row r="171" spans="3:4" ht="14.25" customHeight="1">
      <c r="C171" s="119"/>
      <c r="D171" s="119"/>
    </row>
    <row r="172" spans="3:4" ht="14.25" customHeight="1">
      <c r="C172" s="119"/>
      <c r="D172" s="119"/>
    </row>
    <row r="173" spans="3:4" ht="14.25" customHeight="1">
      <c r="C173" s="119"/>
      <c r="D173" s="119"/>
    </row>
    <row r="174" spans="3:4" ht="14.25" customHeight="1">
      <c r="C174" s="119"/>
      <c r="D174" s="119"/>
    </row>
    <row r="175" spans="3:4" ht="14.25" customHeight="1">
      <c r="C175" s="119"/>
      <c r="D175" s="119"/>
    </row>
    <row r="176" spans="3:4" ht="14.25" customHeight="1">
      <c r="C176" s="119"/>
      <c r="D176" s="119"/>
    </row>
  </sheetData>
  <mergeCells count="6">
    <mergeCell ref="A6:A7"/>
    <mergeCell ref="B1:E1"/>
    <mergeCell ref="B4:E4"/>
    <mergeCell ref="B2:E2"/>
    <mergeCell ref="B3:E3"/>
    <mergeCell ref="B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13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5.00390625" style="3" bestFit="1" customWidth="1"/>
    <col min="2" max="2" width="18.8515625" style="3" customWidth="1"/>
    <col min="3" max="3" width="60.00390625" style="3" customWidth="1"/>
    <col min="4" max="4" width="6.8515625" style="38" customWidth="1"/>
    <col min="5" max="5" width="12.421875" style="3" customWidth="1"/>
    <col min="6" max="6" width="11.28125" style="3" customWidth="1"/>
    <col min="7" max="7" width="10.140625" style="3" customWidth="1"/>
    <col min="8" max="8" width="10.421875" style="3" customWidth="1"/>
    <col min="9" max="9" width="13.57421875" style="3" customWidth="1"/>
    <col min="10" max="10" width="10.140625" style="3" customWidth="1"/>
    <col min="11" max="16384" width="9.140625" style="3" customWidth="1"/>
  </cols>
  <sheetData>
    <row r="1" spans="2:10" ht="15.75" hidden="1">
      <c r="B1" s="1"/>
      <c r="C1" s="1"/>
      <c r="D1" s="299"/>
      <c r="E1" s="1"/>
      <c r="F1" s="508" t="s">
        <v>26</v>
      </c>
      <c r="G1" s="508"/>
      <c r="H1" s="508"/>
      <c r="I1" s="508"/>
      <c r="J1" s="508"/>
    </row>
    <row r="2" spans="2:10" ht="15.75" hidden="1">
      <c r="B2" s="507" t="s">
        <v>537</v>
      </c>
      <c r="C2" s="507"/>
      <c r="D2" s="507"/>
      <c r="E2" s="507"/>
      <c r="F2" s="507"/>
      <c r="G2" s="507"/>
      <c r="H2" s="507"/>
      <c r="I2" s="507"/>
      <c r="J2" s="507"/>
    </row>
    <row r="3" spans="2:10" ht="15.75" hidden="1">
      <c r="B3" s="507" t="s">
        <v>1087</v>
      </c>
      <c r="C3" s="507"/>
      <c r="D3" s="507"/>
      <c r="E3" s="507"/>
      <c r="F3" s="507"/>
      <c r="G3" s="507"/>
      <c r="H3" s="507"/>
      <c r="I3" s="507"/>
      <c r="J3" s="507"/>
    </row>
    <row r="4" spans="2:10" ht="15.75" hidden="1">
      <c r="B4" s="507" t="s">
        <v>162</v>
      </c>
      <c r="C4" s="507"/>
      <c r="D4" s="507"/>
      <c r="E4" s="507"/>
      <c r="F4" s="507"/>
      <c r="G4" s="507"/>
      <c r="H4" s="507"/>
      <c r="I4" s="507"/>
      <c r="J4" s="507"/>
    </row>
    <row r="5" spans="2:10" ht="15.75" hidden="1"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5.75" hidden="1">
      <c r="A6" s="453"/>
      <c r="B6" s="288" t="s">
        <v>825</v>
      </c>
      <c r="C6" s="288" t="s">
        <v>826</v>
      </c>
      <c r="D6" s="452" t="s">
        <v>827</v>
      </c>
      <c r="E6" s="452"/>
      <c r="F6" s="288" t="s">
        <v>828</v>
      </c>
      <c r="G6" s="288" t="s">
        <v>829</v>
      </c>
      <c r="H6" s="288" t="s">
        <v>830</v>
      </c>
      <c r="I6" s="288" t="s">
        <v>831</v>
      </c>
      <c r="J6" s="288" t="s">
        <v>832</v>
      </c>
    </row>
    <row r="7" spans="1:10" ht="15" customHeight="1" hidden="1">
      <c r="A7" s="453"/>
      <c r="B7" s="454" t="s">
        <v>163</v>
      </c>
      <c r="C7" s="506" t="s">
        <v>717</v>
      </c>
      <c r="D7" s="452" t="s">
        <v>487</v>
      </c>
      <c r="E7" s="452"/>
      <c r="F7" s="452"/>
      <c r="G7" s="452"/>
      <c r="H7" s="452"/>
      <c r="I7" s="509" t="s">
        <v>774</v>
      </c>
      <c r="J7" s="510"/>
    </row>
    <row r="8" spans="1:10" ht="15" customHeight="1" hidden="1">
      <c r="A8" s="453"/>
      <c r="B8" s="444"/>
      <c r="C8" s="506"/>
      <c r="D8" s="515" t="s">
        <v>812</v>
      </c>
      <c r="E8" s="516"/>
      <c r="F8" s="513" t="s">
        <v>164</v>
      </c>
      <c r="G8" s="513" t="s">
        <v>165</v>
      </c>
      <c r="H8" s="513" t="s">
        <v>652</v>
      </c>
      <c r="I8" s="511"/>
      <c r="J8" s="512"/>
    </row>
    <row r="9" spans="1:10" ht="25.5" customHeight="1" hidden="1">
      <c r="A9" s="453"/>
      <c r="B9" s="445"/>
      <c r="C9" s="506"/>
      <c r="D9" s="517"/>
      <c r="E9" s="518"/>
      <c r="F9" s="514"/>
      <c r="G9" s="514"/>
      <c r="H9" s="514"/>
      <c r="I9" s="281" t="s">
        <v>779</v>
      </c>
      <c r="J9" s="275" t="s">
        <v>166</v>
      </c>
    </row>
    <row r="10" spans="1:10" ht="15.75" hidden="1">
      <c r="A10" s="28" t="s">
        <v>1071</v>
      </c>
      <c r="B10" s="44"/>
      <c r="C10" s="302" t="s">
        <v>1220</v>
      </c>
      <c r="D10" s="24"/>
      <c r="E10" s="303"/>
      <c r="F10" s="304"/>
      <c r="G10" s="304"/>
      <c r="H10" s="304"/>
      <c r="I10" s="304"/>
      <c r="J10" s="44"/>
    </row>
    <row r="11" spans="1:19" ht="14.25" customHeight="1" hidden="1">
      <c r="A11" s="28" t="s">
        <v>1077</v>
      </c>
      <c r="B11" s="16" t="s">
        <v>556</v>
      </c>
      <c r="C11" s="1" t="s">
        <v>557</v>
      </c>
      <c r="D11" s="299"/>
      <c r="E11" s="10">
        <v>4972</v>
      </c>
      <c r="F11" s="10">
        <v>2769</v>
      </c>
      <c r="G11" s="10">
        <v>13768</v>
      </c>
      <c r="H11" s="10"/>
      <c r="I11" s="10">
        <v>9673</v>
      </c>
      <c r="J11" s="10"/>
      <c r="K11" s="2"/>
      <c r="L11" s="2"/>
      <c r="M11" s="2"/>
      <c r="N11" s="2"/>
      <c r="O11" s="2"/>
      <c r="P11" s="2"/>
      <c r="Q11" s="2"/>
      <c r="R11" s="2"/>
      <c r="S11" s="2"/>
    </row>
    <row r="12" spans="1:19" ht="14.25" customHeight="1" hidden="1">
      <c r="A12" s="28" t="s">
        <v>914</v>
      </c>
      <c r="B12" s="16" t="s">
        <v>558</v>
      </c>
      <c r="C12" s="305" t="s">
        <v>167</v>
      </c>
      <c r="D12" s="300"/>
      <c r="E12" s="10"/>
      <c r="F12" s="10"/>
      <c r="G12" s="10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  <c r="S12" s="2"/>
    </row>
    <row r="13" spans="1:19" ht="14.25" customHeight="1" hidden="1">
      <c r="A13" s="28" t="s">
        <v>0</v>
      </c>
      <c r="B13" s="16" t="s">
        <v>559</v>
      </c>
      <c r="C13" s="1" t="s">
        <v>560</v>
      </c>
      <c r="D13" s="299"/>
      <c r="E13" s="10">
        <v>1</v>
      </c>
      <c r="F13" s="10">
        <v>3000000</v>
      </c>
      <c r="G13" s="10">
        <v>3000</v>
      </c>
      <c r="H13" s="10"/>
      <c r="I13" s="10">
        <v>3000</v>
      </c>
      <c r="J13" s="10"/>
      <c r="K13" s="2"/>
      <c r="L13" s="2"/>
      <c r="M13" s="2"/>
      <c r="N13" s="2"/>
      <c r="O13" s="2"/>
      <c r="P13" s="2"/>
      <c r="Q13" s="2"/>
      <c r="R13" s="2"/>
      <c r="S13" s="2"/>
    </row>
    <row r="14" spans="1:19" ht="14.25" customHeight="1" hidden="1">
      <c r="A14" s="28" t="s">
        <v>275</v>
      </c>
      <c r="B14" s="16" t="s">
        <v>561</v>
      </c>
      <c r="C14" s="1" t="s">
        <v>562</v>
      </c>
      <c r="D14" s="299"/>
      <c r="E14" s="10">
        <v>9682</v>
      </c>
      <c r="F14" s="10">
        <v>276</v>
      </c>
      <c r="G14" s="10">
        <v>2672</v>
      </c>
      <c r="H14" s="10"/>
      <c r="I14" s="10">
        <v>3026</v>
      </c>
      <c r="J14" s="10"/>
      <c r="K14" s="2"/>
      <c r="L14" s="2"/>
      <c r="M14" s="2"/>
      <c r="N14" s="2"/>
      <c r="O14" s="2"/>
      <c r="P14" s="2"/>
      <c r="Q14" s="2"/>
      <c r="R14" s="2"/>
      <c r="S14" s="2"/>
    </row>
    <row r="15" spans="1:19" ht="14.25" customHeight="1" hidden="1">
      <c r="A15" s="28" t="s">
        <v>546</v>
      </c>
      <c r="B15" s="16" t="s">
        <v>563</v>
      </c>
      <c r="C15" s="1" t="s">
        <v>564</v>
      </c>
      <c r="D15" s="299"/>
      <c r="E15" s="10">
        <v>14</v>
      </c>
      <c r="F15" s="10">
        <v>28600</v>
      </c>
      <c r="G15" s="10">
        <v>401</v>
      </c>
      <c r="H15" s="10"/>
      <c r="I15" s="10">
        <v>1138</v>
      </c>
      <c r="J15" s="10"/>
      <c r="K15" s="2"/>
      <c r="L15" s="2"/>
      <c r="M15" s="2"/>
      <c r="N15" s="2"/>
      <c r="O15" s="2"/>
      <c r="P15" s="2"/>
      <c r="Q15" s="2"/>
      <c r="R15" s="2"/>
      <c r="S15" s="2"/>
    </row>
    <row r="16" spans="1:19" ht="14.25" customHeight="1" hidden="1">
      <c r="A16" s="28" t="s">
        <v>647</v>
      </c>
      <c r="B16" s="16" t="s">
        <v>565</v>
      </c>
      <c r="C16" s="1" t="s">
        <v>1770</v>
      </c>
      <c r="D16" s="299"/>
      <c r="E16" s="10">
        <v>11773</v>
      </c>
      <c r="F16" s="10">
        <v>56</v>
      </c>
      <c r="G16" s="10">
        <v>659</v>
      </c>
      <c r="H16" s="10"/>
      <c r="I16" s="10">
        <v>652</v>
      </c>
      <c r="J16" s="10"/>
      <c r="K16" s="2"/>
      <c r="L16" s="2"/>
      <c r="M16" s="2"/>
      <c r="N16" s="2"/>
      <c r="O16" s="2"/>
      <c r="P16" s="2"/>
      <c r="Q16" s="2"/>
      <c r="R16" s="2"/>
      <c r="S16" s="2"/>
    </row>
    <row r="17" spans="1:19" ht="14.25" customHeight="1" hidden="1">
      <c r="A17" s="28" t="s">
        <v>649</v>
      </c>
      <c r="B17" s="16" t="s">
        <v>566</v>
      </c>
      <c r="C17" s="1" t="s">
        <v>1283</v>
      </c>
      <c r="D17" s="299"/>
      <c r="E17" s="10">
        <v>375</v>
      </c>
      <c r="F17" s="10">
        <v>7729</v>
      </c>
      <c r="G17" s="10">
        <v>2898</v>
      </c>
      <c r="H17" s="10"/>
      <c r="I17" s="10">
        <v>1399</v>
      </c>
      <c r="J17" s="10"/>
      <c r="K17" s="2"/>
      <c r="L17" s="2"/>
      <c r="M17" s="2"/>
      <c r="N17" s="2"/>
      <c r="O17" s="2"/>
      <c r="P17" s="2"/>
      <c r="Q17" s="2"/>
      <c r="R17" s="2"/>
      <c r="S17" s="2"/>
    </row>
    <row r="18" spans="1:19" ht="14.25" customHeight="1" hidden="1">
      <c r="A18" s="28" t="s">
        <v>650</v>
      </c>
      <c r="B18" s="16" t="s">
        <v>623</v>
      </c>
      <c r="C18" s="1" t="s">
        <v>624</v>
      </c>
      <c r="D18" s="299"/>
      <c r="E18" s="10">
        <v>8</v>
      </c>
      <c r="F18" s="10">
        <v>2612</v>
      </c>
      <c r="G18" s="10">
        <v>21</v>
      </c>
      <c r="H18" s="10"/>
      <c r="I18" s="10">
        <v>23</v>
      </c>
      <c r="J18" s="10"/>
      <c r="K18" s="2"/>
      <c r="L18" s="2"/>
      <c r="M18" s="2"/>
      <c r="N18" s="2"/>
      <c r="O18" s="2"/>
      <c r="P18" s="2"/>
      <c r="Q18" s="2"/>
      <c r="R18" s="2"/>
      <c r="S18" s="2"/>
    </row>
    <row r="19" spans="1:19" ht="14.25" customHeight="1" hidden="1">
      <c r="A19" s="28" t="s">
        <v>168</v>
      </c>
      <c r="B19" s="16" t="s">
        <v>505</v>
      </c>
      <c r="C19" s="1" t="s">
        <v>625</v>
      </c>
      <c r="D19" s="299"/>
      <c r="E19" s="306">
        <v>336000000</v>
      </c>
      <c r="F19" s="307">
        <v>1.5</v>
      </c>
      <c r="G19" s="10">
        <v>504000</v>
      </c>
      <c r="H19" s="10"/>
      <c r="I19" s="10">
        <v>240000</v>
      </c>
      <c r="J19" s="10"/>
      <c r="K19" s="2"/>
      <c r="L19" s="2"/>
      <c r="M19" s="2"/>
      <c r="N19" s="2"/>
      <c r="O19" s="2"/>
      <c r="P19" s="2"/>
      <c r="Q19" s="2"/>
      <c r="R19" s="2"/>
      <c r="S19" s="2"/>
    </row>
    <row r="20" spans="1:19" ht="14.25" customHeight="1" hidden="1">
      <c r="A20" s="28" t="s">
        <v>170</v>
      </c>
      <c r="B20" s="16" t="s">
        <v>628</v>
      </c>
      <c r="C20" s="1" t="s">
        <v>627</v>
      </c>
      <c r="D20" s="299"/>
      <c r="E20" s="10"/>
      <c r="F20" s="10"/>
      <c r="G20" s="10">
        <v>22210</v>
      </c>
      <c r="H20" s="10"/>
      <c r="I20" s="10">
        <v>23365</v>
      </c>
      <c r="J20" s="10"/>
      <c r="K20" s="2"/>
      <c r="L20" s="2"/>
      <c r="M20" s="2"/>
      <c r="N20" s="2"/>
      <c r="O20" s="2"/>
      <c r="P20" s="2"/>
      <c r="Q20" s="2"/>
      <c r="R20" s="2"/>
      <c r="S20" s="2"/>
    </row>
    <row r="21" spans="1:19" ht="14.25" customHeight="1" hidden="1">
      <c r="A21" s="28" t="s">
        <v>299</v>
      </c>
      <c r="B21" s="29" t="s">
        <v>629</v>
      </c>
      <c r="C21" s="29"/>
      <c r="D21" s="308"/>
      <c r="E21" s="7"/>
      <c r="F21" s="7"/>
      <c r="G21" s="7"/>
      <c r="H21" s="7">
        <f>SUM(G11:G20)</f>
        <v>549629</v>
      </c>
      <c r="I21" s="7">
        <f>SUM(I11:I20)</f>
        <v>282276</v>
      </c>
      <c r="J21" s="309">
        <f>H21/I21*100</f>
        <v>194.71333021581714</v>
      </c>
      <c r="K21" s="2"/>
      <c r="L21" s="2"/>
      <c r="M21" s="2"/>
      <c r="N21" s="2"/>
      <c r="O21" s="2"/>
      <c r="P21" s="2"/>
      <c r="Q21" s="2"/>
      <c r="R21" s="2"/>
      <c r="S21" s="2"/>
    </row>
    <row r="22" spans="1:19" ht="12" customHeight="1" hidden="1">
      <c r="A22" s="28"/>
      <c r="B22" s="29"/>
      <c r="C22" s="1"/>
      <c r="D22" s="299"/>
      <c r="E22" s="10"/>
      <c r="F22" s="10"/>
      <c r="G22" s="7"/>
      <c r="H22" s="7"/>
      <c r="I22" s="7"/>
      <c r="J22" s="309"/>
      <c r="K22" s="2"/>
      <c r="L22" s="2"/>
      <c r="M22" s="2"/>
      <c r="N22" s="2"/>
      <c r="O22" s="2"/>
      <c r="P22" s="2"/>
      <c r="Q22" s="2"/>
      <c r="R22" s="2"/>
      <c r="S22" s="2"/>
    </row>
    <row r="23" spans="1:19" ht="14.25" customHeight="1" hidden="1">
      <c r="A23" s="28" t="s">
        <v>302</v>
      </c>
      <c r="B23" s="519" t="s">
        <v>631</v>
      </c>
      <c r="C23" s="519"/>
      <c r="D23" s="308"/>
      <c r="E23" s="10"/>
      <c r="F23" s="10"/>
      <c r="G23" s="7"/>
      <c r="H23" s="7">
        <f>H21+H22</f>
        <v>549629</v>
      </c>
      <c r="I23" s="7">
        <f>I21</f>
        <v>282276</v>
      </c>
      <c r="J23" s="309">
        <f>H23/I23*100</f>
        <v>194.71333021581714</v>
      </c>
      <c r="K23" s="2"/>
      <c r="L23" s="2"/>
      <c r="M23" s="2"/>
      <c r="N23" s="2"/>
      <c r="O23" s="2"/>
      <c r="P23" s="2"/>
      <c r="Q23" s="2"/>
      <c r="R23" s="2"/>
      <c r="S23" s="2"/>
    </row>
    <row r="24" spans="1:19" ht="14.25" customHeight="1" hidden="1">
      <c r="A24" s="28"/>
      <c r="B24" s="47"/>
      <c r="C24" s="47"/>
      <c r="D24" s="308"/>
      <c r="E24" s="10"/>
      <c r="F24" s="10"/>
      <c r="G24" s="10"/>
      <c r="H24" s="7"/>
      <c r="I24" s="10"/>
      <c r="J24" s="309"/>
      <c r="K24" s="2"/>
      <c r="L24" s="2"/>
      <c r="M24" s="2"/>
      <c r="N24" s="2"/>
      <c r="O24" s="2"/>
      <c r="P24" s="2"/>
      <c r="Q24" s="2"/>
      <c r="R24" s="2"/>
      <c r="S24" s="2"/>
    </row>
    <row r="25" spans="1:19" ht="14.25" customHeight="1" hidden="1">
      <c r="A25" s="28" t="s">
        <v>303</v>
      </c>
      <c r="B25" s="1"/>
      <c r="C25" s="29" t="s">
        <v>501</v>
      </c>
      <c r="D25" s="308"/>
      <c r="E25" s="10"/>
      <c r="F25" s="10"/>
      <c r="G25" s="10"/>
      <c r="H25" s="7"/>
      <c r="I25" s="10"/>
      <c r="J25" s="309"/>
      <c r="K25" s="2"/>
      <c r="L25" s="2"/>
      <c r="M25" s="2"/>
      <c r="N25" s="2"/>
      <c r="O25" s="2"/>
      <c r="P25" s="2"/>
      <c r="Q25" s="2"/>
      <c r="R25" s="2"/>
      <c r="S25" s="2"/>
    </row>
    <row r="26" spans="1:19" ht="14.25" customHeight="1" hidden="1">
      <c r="A26" s="28" t="s">
        <v>304</v>
      </c>
      <c r="B26" s="1"/>
      <c r="C26" s="1" t="s">
        <v>632</v>
      </c>
      <c r="D26" s="299"/>
      <c r="E26" s="10"/>
      <c r="F26" s="10"/>
      <c r="G26" s="10"/>
      <c r="H26" s="7"/>
      <c r="I26" s="10"/>
      <c r="J26" s="309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hidden="1">
      <c r="A27" s="28" t="s">
        <v>306</v>
      </c>
      <c r="B27" s="16" t="s">
        <v>567</v>
      </c>
      <c r="C27" s="1" t="s">
        <v>1772</v>
      </c>
      <c r="D27" s="299"/>
      <c r="E27" s="10">
        <v>31</v>
      </c>
      <c r="F27" s="10">
        <v>68000</v>
      </c>
      <c r="G27" s="10">
        <v>2108</v>
      </c>
      <c r="H27" s="7"/>
      <c r="I27" s="10">
        <v>2405</v>
      </c>
      <c r="J27" s="309"/>
      <c r="K27" s="2"/>
      <c r="L27" s="2"/>
      <c r="M27" s="2"/>
      <c r="N27" s="2"/>
      <c r="O27" s="2"/>
      <c r="P27" s="2"/>
      <c r="Q27" s="2"/>
      <c r="R27" s="2"/>
      <c r="S27" s="2"/>
    </row>
    <row r="28" spans="1:19" ht="14.25" customHeight="1" hidden="1">
      <c r="A28" s="28" t="s">
        <v>307</v>
      </c>
      <c r="B28" s="16" t="s">
        <v>568</v>
      </c>
      <c r="C28" s="1" t="s">
        <v>1635</v>
      </c>
      <c r="D28" s="299"/>
      <c r="E28" s="10">
        <v>5</v>
      </c>
      <c r="F28" s="10">
        <v>68000</v>
      </c>
      <c r="G28" s="10">
        <v>340</v>
      </c>
      <c r="H28" s="7"/>
      <c r="I28" s="10">
        <v>325</v>
      </c>
      <c r="J28" s="309"/>
      <c r="K28" s="2"/>
      <c r="L28" s="2"/>
      <c r="M28" s="2"/>
      <c r="N28" s="2"/>
      <c r="O28" s="2"/>
      <c r="P28" s="2"/>
      <c r="Q28" s="2"/>
      <c r="R28" s="2"/>
      <c r="S28" s="2"/>
    </row>
    <row r="29" spans="1:19" ht="14.25" customHeight="1" hidden="1">
      <c r="A29" s="28" t="s">
        <v>308</v>
      </c>
      <c r="B29" s="16" t="s">
        <v>569</v>
      </c>
      <c r="C29" s="1" t="s">
        <v>1636</v>
      </c>
      <c r="D29" s="299"/>
      <c r="E29" s="10">
        <v>119</v>
      </c>
      <c r="F29" s="10">
        <v>68000</v>
      </c>
      <c r="G29" s="10">
        <v>8092</v>
      </c>
      <c r="H29" s="7"/>
      <c r="I29" s="10">
        <v>7215</v>
      </c>
      <c r="J29" s="309"/>
      <c r="K29" s="2"/>
      <c r="L29" s="2"/>
      <c r="M29" s="2"/>
      <c r="N29" s="2"/>
      <c r="O29" s="2"/>
      <c r="P29" s="2"/>
      <c r="Q29" s="2"/>
      <c r="R29" s="2"/>
      <c r="S29" s="2"/>
    </row>
    <row r="30" spans="1:19" ht="14.25" customHeight="1" hidden="1">
      <c r="A30" s="28" t="s">
        <v>758</v>
      </c>
      <c r="B30" s="16" t="s">
        <v>1637</v>
      </c>
      <c r="C30" s="1" t="s">
        <v>60</v>
      </c>
      <c r="D30" s="299"/>
      <c r="E30" s="10"/>
      <c r="F30" s="10"/>
      <c r="G30" s="10"/>
      <c r="H30" s="7"/>
      <c r="I30" s="10">
        <v>260</v>
      </c>
      <c r="J30" s="309"/>
      <c r="K30" s="2"/>
      <c r="L30" s="2"/>
      <c r="M30" s="2"/>
      <c r="N30" s="2"/>
      <c r="O30" s="2"/>
      <c r="P30" s="2"/>
      <c r="Q30" s="2"/>
      <c r="R30" s="2"/>
      <c r="S30" s="2"/>
    </row>
    <row r="31" spans="1:19" ht="14.25" customHeight="1" hidden="1">
      <c r="A31" s="28" t="s">
        <v>759</v>
      </c>
      <c r="B31" s="16" t="s">
        <v>1604</v>
      </c>
      <c r="C31" s="1" t="s">
        <v>1271</v>
      </c>
      <c r="D31" s="299"/>
      <c r="E31" s="10">
        <v>35</v>
      </c>
      <c r="F31" s="10">
        <v>68000</v>
      </c>
      <c r="G31" s="10">
        <v>2380</v>
      </c>
      <c r="H31" s="7"/>
      <c r="I31" s="10">
        <v>2600</v>
      </c>
      <c r="J31" s="309"/>
      <c r="K31" s="2"/>
      <c r="L31" s="2"/>
      <c r="M31" s="2"/>
      <c r="N31" s="2"/>
      <c r="O31" s="2"/>
      <c r="P31" s="2"/>
      <c r="Q31" s="2"/>
      <c r="R31" s="2"/>
      <c r="S31" s="2"/>
    </row>
    <row r="32" spans="1:19" ht="14.25" customHeight="1" hidden="1">
      <c r="A32" s="28" t="s">
        <v>760</v>
      </c>
      <c r="B32" s="519" t="s">
        <v>1792</v>
      </c>
      <c r="C32" s="519"/>
      <c r="D32" s="299"/>
      <c r="E32" s="10"/>
      <c r="F32" s="10"/>
      <c r="G32" s="7"/>
      <c r="H32" s="7">
        <f>SUM(G27:G31)</f>
        <v>12920</v>
      </c>
      <c r="I32" s="7">
        <f>SUM(I27:I31)</f>
        <v>12805</v>
      </c>
      <c r="J32" s="309">
        <f>H32/I32*100</f>
        <v>100.89808668488871</v>
      </c>
      <c r="K32" s="2"/>
      <c r="L32" s="2"/>
      <c r="M32" s="2"/>
      <c r="N32" s="2"/>
      <c r="O32" s="2"/>
      <c r="P32" s="2"/>
      <c r="Q32" s="2"/>
      <c r="R32" s="2"/>
      <c r="S32" s="2"/>
    </row>
    <row r="33" spans="1:19" ht="14.25" customHeight="1" hidden="1">
      <c r="A33" s="28"/>
      <c r="B33" s="29"/>
      <c r="C33" s="1"/>
      <c r="D33" s="299"/>
      <c r="E33" s="10"/>
      <c r="F33" s="10"/>
      <c r="G33" s="10"/>
      <c r="H33" s="7"/>
      <c r="I33" s="10"/>
      <c r="J33" s="309"/>
      <c r="K33" s="2"/>
      <c r="L33" s="2"/>
      <c r="M33" s="2"/>
      <c r="N33" s="2"/>
      <c r="O33" s="2"/>
      <c r="P33" s="2"/>
      <c r="Q33" s="2"/>
      <c r="R33" s="2"/>
      <c r="S33" s="2"/>
    </row>
    <row r="34" spans="1:19" ht="14.25" customHeight="1" hidden="1">
      <c r="A34" s="28" t="s">
        <v>761</v>
      </c>
      <c r="B34" s="1"/>
      <c r="C34" s="29" t="s">
        <v>1793</v>
      </c>
      <c r="D34" s="308"/>
      <c r="E34" s="10"/>
      <c r="F34" s="10"/>
      <c r="G34" s="10"/>
      <c r="H34" s="10"/>
      <c r="I34" s="10"/>
      <c r="J34" s="309"/>
      <c r="K34" s="2"/>
      <c r="L34" s="2"/>
      <c r="M34" s="2"/>
      <c r="N34" s="2"/>
      <c r="O34" s="2"/>
      <c r="P34" s="2"/>
      <c r="Q34" s="2"/>
      <c r="R34" s="2"/>
      <c r="S34" s="2"/>
    </row>
    <row r="35" spans="1:19" ht="14.25" customHeight="1" hidden="1">
      <c r="A35" s="28" t="s">
        <v>762</v>
      </c>
      <c r="B35" s="16" t="s">
        <v>1605</v>
      </c>
      <c r="C35" s="1" t="s">
        <v>1284</v>
      </c>
      <c r="D35" s="299" t="s">
        <v>1606</v>
      </c>
      <c r="E35" s="307">
        <v>9.2</v>
      </c>
      <c r="F35" s="10">
        <v>2350000</v>
      </c>
      <c r="G35" s="10">
        <v>14413</v>
      </c>
      <c r="H35" s="10"/>
      <c r="I35" s="10">
        <v>14413</v>
      </c>
      <c r="J35" s="309"/>
      <c r="K35" s="2"/>
      <c r="L35" s="2"/>
      <c r="M35" s="2"/>
      <c r="N35" s="2"/>
      <c r="O35" s="2"/>
      <c r="P35" s="2"/>
      <c r="Q35" s="2"/>
      <c r="R35" s="2"/>
      <c r="S35" s="2"/>
    </row>
    <row r="36" spans="1:19" ht="14.25" customHeight="1" hidden="1">
      <c r="A36" s="28" t="s">
        <v>763</v>
      </c>
      <c r="B36" s="16" t="s">
        <v>996</v>
      </c>
      <c r="C36" s="1" t="s">
        <v>997</v>
      </c>
      <c r="D36" s="299"/>
      <c r="E36" s="307"/>
      <c r="F36" s="10"/>
      <c r="G36" s="10"/>
      <c r="H36" s="10"/>
      <c r="I36" s="10">
        <v>8773</v>
      </c>
      <c r="J36" s="309"/>
      <c r="K36" s="2"/>
      <c r="L36" s="2"/>
      <c r="M36" s="2"/>
      <c r="N36" s="2"/>
      <c r="O36" s="2"/>
      <c r="P36" s="2"/>
      <c r="Q36" s="2"/>
      <c r="R36" s="2"/>
      <c r="S36" s="2"/>
    </row>
    <row r="37" spans="1:19" ht="14.25" customHeight="1" hidden="1">
      <c r="A37" s="28" t="s">
        <v>764</v>
      </c>
      <c r="B37" s="16" t="s">
        <v>1607</v>
      </c>
      <c r="C37" s="1" t="s">
        <v>1608</v>
      </c>
      <c r="D37" s="299" t="s">
        <v>1606</v>
      </c>
      <c r="E37" s="307">
        <v>10.8</v>
      </c>
      <c r="F37" s="10">
        <v>2350000</v>
      </c>
      <c r="G37" s="10">
        <v>16920</v>
      </c>
      <c r="H37" s="10"/>
      <c r="I37" s="10"/>
      <c r="J37" s="309"/>
      <c r="K37" s="2"/>
      <c r="L37" s="2"/>
      <c r="M37" s="2"/>
      <c r="N37" s="2"/>
      <c r="O37" s="2"/>
      <c r="P37" s="2"/>
      <c r="Q37" s="2"/>
      <c r="R37" s="2"/>
      <c r="S37" s="2"/>
    </row>
    <row r="38" spans="1:19" ht="14.25" customHeight="1" hidden="1">
      <c r="A38" s="28" t="s">
        <v>1349</v>
      </c>
      <c r="B38" s="16" t="s">
        <v>1609</v>
      </c>
      <c r="C38" s="1" t="s">
        <v>1610</v>
      </c>
      <c r="D38" s="299" t="s">
        <v>1611</v>
      </c>
      <c r="E38" s="307">
        <v>2.9</v>
      </c>
      <c r="F38" s="10">
        <v>2350000</v>
      </c>
      <c r="G38" s="10">
        <v>4543</v>
      </c>
      <c r="H38" s="10"/>
      <c r="I38" s="10"/>
      <c r="J38" s="309"/>
      <c r="K38" s="2"/>
      <c r="L38" s="2"/>
      <c r="M38" s="2"/>
      <c r="N38" s="2"/>
      <c r="O38" s="2"/>
      <c r="P38" s="2"/>
      <c r="Q38" s="2"/>
      <c r="R38" s="2"/>
      <c r="S38" s="2"/>
    </row>
    <row r="39" spans="1:19" ht="14.25" customHeight="1" hidden="1">
      <c r="A39" s="28" t="s">
        <v>1350</v>
      </c>
      <c r="B39" s="16" t="s">
        <v>1298</v>
      </c>
      <c r="C39" s="1" t="s">
        <v>1755</v>
      </c>
      <c r="D39" s="299"/>
      <c r="E39" s="307"/>
      <c r="F39" s="10"/>
      <c r="G39" s="10"/>
      <c r="H39" s="10"/>
      <c r="I39" s="10">
        <v>12377</v>
      </c>
      <c r="J39" s="309"/>
      <c r="K39" s="2"/>
      <c r="L39" s="2"/>
      <c r="M39" s="2"/>
      <c r="N39" s="2"/>
      <c r="O39" s="2"/>
      <c r="P39" s="2"/>
      <c r="Q39" s="2"/>
      <c r="R39" s="2"/>
      <c r="S39" s="2"/>
    </row>
    <row r="40" spans="1:19" ht="14.25" customHeight="1" hidden="1">
      <c r="A40" s="28" t="s">
        <v>1351</v>
      </c>
      <c r="B40" s="16" t="s">
        <v>681</v>
      </c>
      <c r="C40" s="1" t="s">
        <v>478</v>
      </c>
      <c r="D40" s="299">
        <v>111</v>
      </c>
      <c r="E40" s="307">
        <v>9.2</v>
      </c>
      <c r="F40" s="10">
        <v>2350000</v>
      </c>
      <c r="G40" s="10">
        <v>7207</v>
      </c>
      <c r="H40" s="10"/>
      <c r="I40" s="10">
        <v>7285</v>
      </c>
      <c r="J40" s="309"/>
      <c r="K40" s="2"/>
      <c r="L40" s="2"/>
      <c r="M40" s="2"/>
      <c r="N40" s="2"/>
      <c r="O40" s="2"/>
      <c r="P40" s="2"/>
      <c r="Q40" s="2"/>
      <c r="R40" s="2"/>
      <c r="S40" s="2"/>
    </row>
    <row r="41" spans="1:19" ht="14.25" customHeight="1" hidden="1">
      <c r="A41" s="28" t="s">
        <v>1352</v>
      </c>
      <c r="B41" s="16" t="s">
        <v>682</v>
      </c>
      <c r="C41" s="1" t="s">
        <v>683</v>
      </c>
      <c r="D41" s="299" t="s">
        <v>684</v>
      </c>
      <c r="E41" s="307">
        <v>13.5</v>
      </c>
      <c r="F41" s="10">
        <v>2350000</v>
      </c>
      <c r="G41" s="10">
        <v>10575</v>
      </c>
      <c r="H41" s="10"/>
      <c r="I41" s="10"/>
      <c r="J41" s="309"/>
      <c r="K41" s="2"/>
      <c r="L41" s="2"/>
      <c r="M41" s="2"/>
      <c r="N41" s="2"/>
      <c r="O41" s="2"/>
      <c r="P41" s="2"/>
      <c r="Q41" s="2"/>
      <c r="R41" s="2"/>
      <c r="S41" s="2"/>
    </row>
    <row r="42" spans="1:19" ht="14.25" customHeight="1" hidden="1">
      <c r="A42" s="28" t="s">
        <v>1353</v>
      </c>
      <c r="B42" s="16" t="s">
        <v>479</v>
      </c>
      <c r="C42" s="1" t="s">
        <v>480</v>
      </c>
      <c r="D42" s="299"/>
      <c r="E42" s="307"/>
      <c r="F42" s="10"/>
      <c r="G42" s="10"/>
      <c r="H42" s="10"/>
      <c r="I42" s="10">
        <v>4230</v>
      </c>
      <c r="J42" s="309"/>
      <c r="K42" s="2"/>
      <c r="L42" s="2"/>
      <c r="M42" s="2"/>
      <c r="N42" s="2"/>
      <c r="O42" s="2"/>
      <c r="P42" s="2"/>
      <c r="Q42" s="2"/>
      <c r="R42" s="2"/>
      <c r="S42" s="2"/>
    </row>
    <row r="43" spans="1:19" ht="14.25" customHeight="1" hidden="1">
      <c r="A43" s="28" t="s">
        <v>1354</v>
      </c>
      <c r="B43" s="16" t="s">
        <v>1756</v>
      </c>
      <c r="C43" s="1" t="s">
        <v>1757</v>
      </c>
      <c r="D43" s="299"/>
      <c r="E43" s="307"/>
      <c r="F43" s="10"/>
      <c r="G43" s="10"/>
      <c r="H43" s="10"/>
      <c r="I43" s="10">
        <v>4387</v>
      </c>
      <c r="J43" s="309"/>
      <c r="K43" s="2"/>
      <c r="L43" s="2"/>
      <c r="M43" s="2"/>
      <c r="N43" s="2"/>
      <c r="O43" s="2"/>
      <c r="P43" s="2"/>
      <c r="Q43" s="2"/>
      <c r="R43" s="2"/>
      <c r="S43" s="2"/>
    </row>
    <row r="44" spans="1:19" ht="14.25" customHeight="1" hidden="1">
      <c r="A44" s="28" t="s">
        <v>618</v>
      </c>
      <c r="B44" s="16" t="s">
        <v>1758</v>
      </c>
      <c r="C44" s="1" t="s">
        <v>1759</v>
      </c>
      <c r="D44" s="299"/>
      <c r="E44" s="307"/>
      <c r="F44" s="10"/>
      <c r="G44" s="10"/>
      <c r="H44" s="10"/>
      <c r="I44" s="10">
        <v>2193</v>
      </c>
      <c r="J44" s="309"/>
      <c r="K44" s="2"/>
      <c r="L44" s="2"/>
      <c r="M44" s="2"/>
      <c r="N44" s="2"/>
      <c r="O44" s="2"/>
      <c r="P44" s="2"/>
      <c r="Q44" s="2"/>
      <c r="R44" s="2"/>
      <c r="S44" s="2"/>
    </row>
    <row r="45" spans="1:19" ht="14.25" customHeight="1" hidden="1">
      <c r="A45" s="28" t="s">
        <v>619</v>
      </c>
      <c r="B45" s="16" t="s">
        <v>685</v>
      </c>
      <c r="C45" s="1" t="s">
        <v>85</v>
      </c>
      <c r="D45" s="299" t="s">
        <v>86</v>
      </c>
      <c r="E45" s="307">
        <v>0.7</v>
      </c>
      <c r="F45" s="10">
        <v>2350000</v>
      </c>
      <c r="G45" s="10">
        <v>1097</v>
      </c>
      <c r="H45" s="10"/>
      <c r="I45" s="10">
        <v>1097</v>
      </c>
      <c r="J45" s="309"/>
      <c r="K45" s="2"/>
      <c r="L45" s="2"/>
      <c r="M45" s="2"/>
      <c r="N45" s="2"/>
      <c r="O45" s="2"/>
      <c r="P45" s="2"/>
      <c r="Q45" s="2"/>
      <c r="R45" s="2"/>
      <c r="S45" s="2"/>
    </row>
    <row r="46" spans="1:19" ht="14.25" customHeight="1" hidden="1">
      <c r="A46" s="28" t="s">
        <v>508</v>
      </c>
      <c r="B46" s="16" t="s">
        <v>686</v>
      </c>
      <c r="C46" s="1" t="s">
        <v>87</v>
      </c>
      <c r="D46" s="299" t="s">
        <v>86</v>
      </c>
      <c r="E46" s="307">
        <v>0.7</v>
      </c>
      <c r="F46" s="10">
        <v>2350000</v>
      </c>
      <c r="G46" s="10">
        <v>548</v>
      </c>
      <c r="H46" s="10"/>
      <c r="I46" s="10">
        <v>862</v>
      </c>
      <c r="J46" s="309"/>
      <c r="K46" s="2"/>
      <c r="L46" s="2"/>
      <c r="M46" s="2"/>
      <c r="N46" s="2"/>
      <c r="O46" s="2"/>
      <c r="P46" s="2"/>
      <c r="Q46" s="2"/>
      <c r="R46" s="2"/>
      <c r="S46" s="2"/>
    </row>
    <row r="47" spans="1:19" ht="14.25" customHeight="1" hidden="1">
      <c r="A47" s="28" t="s">
        <v>509</v>
      </c>
      <c r="B47" s="16" t="s">
        <v>687</v>
      </c>
      <c r="C47" s="1" t="s">
        <v>88</v>
      </c>
      <c r="D47" s="299" t="s">
        <v>86</v>
      </c>
      <c r="E47" s="10"/>
      <c r="F47" s="10">
        <v>98000</v>
      </c>
      <c r="G47" s="10">
        <v>653</v>
      </c>
      <c r="H47" s="10"/>
      <c r="I47" s="10">
        <v>653</v>
      </c>
      <c r="J47" s="309"/>
      <c r="K47" s="2"/>
      <c r="L47" s="2"/>
      <c r="M47" s="2"/>
      <c r="N47" s="2"/>
      <c r="O47" s="2"/>
      <c r="P47" s="2"/>
      <c r="Q47" s="2"/>
      <c r="R47" s="2"/>
      <c r="S47" s="2"/>
    </row>
    <row r="48" spans="1:19" ht="14.25" customHeight="1" hidden="1">
      <c r="A48" s="28" t="s">
        <v>96</v>
      </c>
      <c r="B48" s="16" t="s">
        <v>688</v>
      </c>
      <c r="C48" s="1" t="s">
        <v>671</v>
      </c>
      <c r="D48" s="299" t="s">
        <v>86</v>
      </c>
      <c r="E48" s="10"/>
      <c r="F48" s="10">
        <v>98000</v>
      </c>
      <c r="G48" s="10">
        <v>327</v>
      </c>
      <c r="H48" s="10"/>
      <c r="I48" s="10">
        <v>490</v>
      </c>
      <c r="J48" s="309"/>
      <c r="K48" s="2"/>
      <c r="L48" s="2"/>
      <c r="M48" s="2"/>
      <c r="N48" s="2"/>
      <c r="O48" s="2"/>
      <c r="P48" s="2"/>
      <c r="Q48" s="2"/>
      <c r="R48" s="2"/>
      <c r="S48" s="2"/>
    </row>
    <row r="49" spans="1:19" ht="14.25" customHeight="1" hidden="1">
      <c r="A49" s="28" t="s">
        <v>510</v>
      </c>
      <c r="B49" s="16" t="s">
        <v>689</v>
      </c>
      <c r="C49" s="1" t="s">
        <v>1330</v>
      </c>
      <c r="D49" s="299"/>
      <c r="E49" s="306">
        <v>27</v>
      </c>
      <c r="F49" s="10">
        <v>64000</v>
      </c>
      <c r="G49" s="10">
        <v>1152</v>
      </c>
      <c r="H49" s="10"/>
      <c r="I49" s="10">
        <v>1195</v>
      </c>
      <c r="J49" s="309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customHeight="1" hidden="1">
      <c r="A50" s="28" t="s">
        <v>4</v>
      </c>
      <c r="B50" s="16" t="s">
        <v>690</v>
      </c>
      <c r="C50" s="1" t="s">
        <v>1331</v>
      </c>
      <c r="D50" s="299"/>
      <c r="E50" s="306">
        <v>28</v>
      </c>
      <c r="F50" s="10">
        <v>64000</v>
      </c>
      <c r="G50" s="10">
        <v>597</v>
      </c>
      <c r="H50" s="10"/>
      <c r="I50" s="10">
        <v>597</v>
      </c>
      <c r="J50" s="309"/>
      <c r="K50" s="2"/>
      <c r="L50" s="2"/>
      <c r="M50" s="2"/>
      <c r="N50" s="2"/>
      <c r="O50" s="2"/>
      <c r="P50" s="2"/>
      <c r="Q50" s="2"/>
      <c r="R50" s="2"/>
      <c r="S50" s="2"/>
    </row>
    <row r="51" spans="1:19" ht="14.25" customHeight="1" hidden="1">
      <c r="A51" s="28" t="s">
        <v>5</v>
      </c>
      <c r="B51" s="16" t="s">
        <v>1363</v>
      </c>
      <c r="C51" s="1" t="s">
        <v>1364</v>
      </c>
      <c r="D51" s="299"/>
      <c r="E51" s="306">
        <v>56</v>
      </c>
      <c r="F51" s="10">
        <v>6000</v>
      </c>
      <c r="G51" s="10">
        <v>336</v>
      </c>
      <c r="H51" s="10"/>
      <c r="I51" s="10"/>
      <c r="J51" s="309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 hidden="1">
      <c r="A52" s="28" t="s">
        <v>6</v>
      </c>
      <c r="B52" s="16" t="s">
        <v>1365</v>
      </c>
      <c r="C52" s="1" t="s">
        <v>1366</v>
      </c>
      <c r="D52" s="299"/>
      <c r="E52" s="306">
        <v>10</v>
      </c>
      <c r="F52" s="10">
        <v>6000</v>
      </c>
      <c r="G52" s="10">
        <v>60</v>
      </c>
      <c r="H52" s="10"/>
      <c r="I52" s="10"/>
      <c r="J52" s="309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 hidden="1">
      <c r="A53" s="28" t="s">
        <v>7</v>
      </c>
      <c r="B53" s="16" t="s">
        <v>1367</v>
      </c>
      <c r="C53" s="1" t="s">
        <v>1368</v>
      </c>
      <c r="D53" s="299"/>
      <c r="E53" s="306">
        <v>247</v>
      </c>
      <c r="F53" s="10">
        <v>1750</v>
      </c>
      <c r="G53" s="10">
        <v>432</v>
      </c>
      <c r="H53" s="10"/>
      <c r="I53" s="10"/>
      <c r="J53" s="309"/>
      <c r="K53" s="2"/>
      <c r="L53" s="2"/>
      <c r="M53" s="2"/>
      <c r="N53" s="2"/>
      <c r="O53" s="2"/>
      <c r="P53" s="2"/>
      <c r="Q53" s="2"/>
      <c r="R53" s="2"/>
      <c r="S53" s="2"/>
    </row>
    <row r="54" spans="1:19" ht="14.25" customHeight="1" hidden="1">
      <c r="A54" s="28" t="s">
        <v>8</v>
      </c>
      <c r="B54" s="16" t="s">
        <v>1200</v>
      </c>
      <c r="C54" s="1" t="s">
        <v>1369</v>
      </c>
      <c r="D54" s="299"/>
      <c r="E54" s="306">
        <v>168</v>
      </c>
      <c r="F54" s="10">
        <v>15300</v>
      </c>
      <c r="G54" s="10">
        <v>1714</v>
      </c>
      <c r="H54" s="10"/>
      <c r="I54" s="10">
        <v>1714</v>
      </c>
      <c r="J54" s="309"/>
      <c r="K54" s="2"/>
      <c r="L54" s="2"/>
      <c r="M54" s="2"/>
      <c r="N54" s="2"/>
      <c r="O54" s="2"/>
      <c r="P54" s="2"/>
      <c r="Q54" s="2"/>
      <c r="R54" s="2"/>
      <c r="S54" s="2"/>
    </row>
    <row r="55" spans="1:19" ht="14.25" customHeight="1" hidden="1">
      <c r="A55" s="28" t="s">
        <v>243</v>
      </c>
      <c r="B55" s="16" t="s">
        <v>1370</v>
      </c>
      <c r="C55" s="1" t="s">
        <v>1371</v>
      </c>
      <c r="D55" s="299"/>
      <c r="E55" s="306">
        <v>6</v>
      </c>
      <c r="F55" s="10">
        <v>15300</v>
      </c>
      <c r="G55" s="10">
        <v>61</v>
      </c>
      <c r="H55" s="10"/>
      <c r="I55" s="10"/>
      <c r="J55" s="309"/>
      <c r="K55" s="2"/>
      <c r="L55" s="2"/>
      <c r="M55" s="2"/>
      <c r="N55" s="2"/>
      <c r="O55" s="2"/>
      <c r="P55" s="2"/>
      <c r="Q55" s="2"/>
      <c r="R55" s="2"/>
      <c r="S55" s="2"/>
    </row>
    <row r="56" spans="1:19" ht="14.25" customHeight="1" hidden="1">
      <c r="A56" s="28" t="s">
        <v>9</v>
      </c>
      <c r="B56" s="16" t="s">
        <v>1372</v>
      </c>
      <c r="C56" s="1" t="s">
        <v>1373</v>
      </c>
      <c r="D56" s="299"/>
      <c r="E56" s="306">
        <v>160</v>
      </c>
      <c r="F56" s="10">
        <v>15300</v>
      </c>
      <c r="G56" s="10">
        <v>816</v>
      </c>
      <c r="H56" s="10"/>
      <c r="I56" s="10">
        <v>765</v>
      </c>
      <c r="J56" s="309"/>
      <c r="K56" s="2"/>
      <c r="L56" s="2"/>
      <c r="M56" s="2"/>
      <c r="N56" s="2"/>
      <c r="O56" s="2"/>
      <c r="P56" s="2"/>
      <c r="Q56" s="2"/>
      <c r="R56" s="2"/>
      <c r="S56" s="2"/>
    </row>
    <row r="57" spans="1:19" ht="14.25" customHeight="1" hidden="1">
      <c r="A57" s="28" t="s">
        <v>10</v>
      </c>
      <c r="B57" s="16" t="s">
        <v>1374</v>
      </c>
      <c r="C57" s="1" t="s">
        <v>89</v>
      </c>
      <c r="D57" s="299"/>
      <c r="E57" s="10">
        <v>47</v>
      </c>
      <c r="F57" s="10">
        <v>12000</v>
      </c>
      <c r="G57" s="10">
        <v>564</v>
      </c>
      <c r="H57" s="10"/>
      <c r="I57" s="10">
        <v>540</v>
      </c>
      <c r="J57" s="309"/>
      <c r="K57" s="2"/>
      <c r="L57" s="2"/>
      <c r="M57" s="2"/>
      <c r="N57" s="2"/>
      <c r="O57" s="2"/>
      <c r="P57" s="2"/>
      <c r="Q57" s="2"/>
      <c r="R57" s="2"/>
      <c r="S57" s="2"/>
    </row>
    <row r="58" spans="1:19" ht="14.25" customHeight="1" hidden="1">
      <c r="A58" s="28" t="s">
        <v>11</v>
      </c>
      <c r="B58" s="16" t="s">
        <v>484</v>
      </c>
      <c r="C58" s="1" t="s">
        <v>633</v>
      </c>
      <c r="D58" s="299"/>
      <c r="E58" s="1"/>
      <c r="F58" s="10"/>
      <c r="G58" s="10"/>
      <c r="H58" s="10"/>
      <c r="I58" s="10">
        <v>265</v>
      </c>
      <c r="J58" s="309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 hidden="1">
      <c r="A59" s="28" t="s">
        <v>244</v>
      </c>
      <c r="B59" s="29" t="s">
        <v>629</v>
      </c>
      <c r="C59" s="29"/>
      <c r="D59" s="308"/>
      <c r="E59" s="7"/>
      <c r="F59" s="7"/>
      <c r="G59" s="7"/>
      <c r="H59" s="7">
        <f>SUM(G35:G58)</f>
        <v>62015</v>
      </c>
      <c r="I59" s="7">
        <f>SUM(I35:I58)</f>
        <v>61836</v>
      </c>
      <c r="J59" s="309">
        <f>H59/I59*100</f>
        <v>100.28947538650624</v>
      </c>
      <c r="K59" s="2"/>
      <c r="L59" s="2"/>
      <c r="M59" s="2"/>
      <c r="N59" s="2"/>
      <c r="O59" s="2"/>
      <c r="P59" s="2"/>
      <c r="Q59" s="2"/>
      <c r="R59" s="2"/>
      <c r="S59" s="2"/>
    </row>
    <row r="60" spans="1:19" ht="14.25" customHeight="1" hidden="1">
      <c r="A60" s="28" t="s">
        <v>245</v>
      </c>
      <c r="B60" s="16" t="s">
        <v>1375</v>
      </c>
      <c r="C60" s="1" t="s">
        <v>1332</v>
      </c>
      <c r="D60" s="299"/>
      <c r="E60" s="10">
        <v>22</v>
      </c>
      <c r="F60" s="10">
        <v>10500</v>
      </c>
      <c r="G60" s="10">
        <v>154</v>
      </c>
      <c r="H60" s="10"/>
      <c r="I60" s="10"/>
      <c r="J60" s="309"/>
      <c r="K60" s="2"/>
      <c r="L60" s="2"/>
      <c r="M60" s="2"/>
      <c r="N60" s="2"/>
      <c r="O60" s="2"/>
      <c r="P60" s="2"/>
      <c r="Q60" s="2"/>
      <c r="R60" s="2"/>
      <c r="S60" s="2"/>
    </row>
    <row r="61" spans="1:19" ht="14.25" customHeight="1" hidden="1">
      <c r="A61" s="28" t="s">
        <v>12</v>
      </c>
      <c r="B61" s="16" t="s">
        <v>1376</v>
      </c>
      <c r="C61" s="1" t="s">
        <v>1333</v>
      </c>
      <c r="D61" s="299"/>
      <c r="E61" s="10">
        <v>22</v>
      </c>
      <c r="F61" s="10">
        <v>10500</v>
      </c>
      <c r="G61" s="10">
        <v>77</v>
      </c>
      <c r="H61" s="10"/>
      <c r="I61" s="10"/>
      <c r="J61" s="309"/>
      <c r="K61" s="2"/>
      <c r="L61" s="2"/>
      <c r="M61" s="2"/>
      <c r="N61" s="2"/>
      <c r="O61" s="2"/>
      <c r="P61" s="2"/>
      <c r="Q61" s="2"/>
      <c r="R61" s="2"/>
      <c r="S61" s="2"/>
    </row>
    <row r="62" spans="1:19" ht="14.25" customHeight="1" hidden="1">
      <c r="A62" s="28" t="s">
        <v>13</v>
      </c>
      <c r="B62" s="16" t="s">
        <v>1377</v>
      </c>
      <c r="C62" s="1" t="s">
        <v>1378</v>
      </c>
      <c r="D62" s="299"/>
      <c r="E62" s="10">
        <v>10</v>
      </c>
      <c r="F62" s="10">
        <v>26000</v>
      </c>
      <c r="G62" s="10">
        <v>173</v>
      </c>
      <c r="H62" s="10"/>
      <c r="I62" s="10"/>
      <c r="J62" s="309"/>
      <c r="K62" s="2"/>
      <c r="L62" s="2"/>
      <c r="M62" s="2"/>
      <c r="N62" s="2"/>
      <c r="O62" s="2"/>
      <c r="P62" s="2"/>
      <c r="Q62" s="2"/>
      <c r="R62" s="2"/>
      <c r="S62" s="2"/>
    </row>
    <row r="63" spans="1:19" ht="14.25" customHeight="1" hidden="1">
      <c r="A63" s="28" t="s">
        <v>14</v>
      </c>
      <c r="B63" s="16" t="s">
        <v>1379</v>
      </c>
      <c r="C63" s="1" t="s">
        <v>1380</v>
      </c>
      <c r="D63" s="299"/>
      <c r="E63" s="10">
        <v>10</v>
      </c>
      <c r="F63" s="10">
        <v>26000</v>
      </c>
      <c r="G63" s="10">
        <v>87</v>
      </c>
      <c r="H63" s="10"/>
      <c r="I63" s="10"/>
      <c r="J63" s="309"/>
      <c r="K63" s="2"/>
      <c r="L63" s="2"/>
      <c r="M63" s="2"/>
      <c r="N63" s="2"/>
      <c r="O63" s="2"/>
      <c r="P63" s="2"/>
      <c r="Q63" s="2"/>
      <c r="R63" s="2"/>
      <c r="S63" s="2"/>
    </row>
    <row r="64" spans="1:19" ht="17.25" customHeight="1" hidden="1">
      <c r="A64" s="28" t="s">
        <v>246</v>
      </c>
      <c r="B64" s="29" t="s">
        <v>630</v>
      </c>
      <c r="C64" s="1"/>
      <c r="D64" s="299"/>
      <c r="E64" s="10"/>
      <c r="F64" s="10"/>
      <c r="G64" s="7"/>
      <c r="H64" s="7">
        <f>G60+G61+G62+G63</f>
        <v>491</v>
      </c>
      <c r="I64" s="7">
        <f>SUM(I60:I63)</f>
        <v>0</v>
      </c>
      <c r="J64" s="309"/>
      <c r="K64" s="2"/>
      <c r="L64" s="2"/>
      <c r="M64" s="2"/>
      <c r="N64" s="2"/>
      <c r="O64" s="2"/>
      <c r="P64" s="2"/>
      <c r="Q64" s="2"/>
      <c r="R64" s="2"/>
      <c r="S64" s="2"/>
    </row>
    <row r="65" spans="1:19" ht="14.25" customHeight="1" hidden="1">
      <c r="A65" s="28" t="s">
        <v>247</v>
      </c>
      <c r="B65" s="519" t="s">
        <v>1208</v>
      </c>
      <c r="C65" s="519"/>
      <c r="D65" s="308"/>
      <c r="E65" s="10"/>
      <c r="F65" s="10"/>
      <c r="G65" s="7"/>
      <c r="H65" s="7">
        <f>H59+H64</f>
        <v>62506</v>
      </c>
      <c r="I65" s="7">
        <f>I59+I64</f>
        <v>61836</v>
      </c>
      <c r="J65" s="309">
        <f>H65/I65*100</f>
        <v>101.08351122323565</v>
      </c>
      <c r="K65" s="2"/>
      <c r="L65" s="2"/>
      <c r="M65" s="2"/>
      <c r="N65" s="2"/>
      <c r="O65" s="2"/>
      <c r="P65" s="2"/>
      <c r="Q65" s="2"/>
      <c r="R65" s="2"/>
      <c r="S65" s="2"/>
    </row>
    <row r="66" spans="1:19" ht="13.5" customHeight="1" hidden="1">
      <c r="A66" s="28"/>
      <c r="B66" s="47"/>
      <c r="C66" s="47"/>
      <c r="D66" s="308"/>
      <c r="E66" s="10"/>
      <c r="F66" s="10"/>
      <c r="G66" s="10"/>
      <c r="H66" s="7"/>
      <c r="I66" s="10"/>
      <c r="J66" s="309"/>
      <c r="K66" s="2"/>
      <c r="L66" s="2"/>
      <c r="M66" s="2"/>
      <c r="N66" s="2"/>
      <c r="O66" s="2"/>
      <c r="P66" s="2"/>
      <c r="Q66" s="2"/>
      <c r="R66" s="2"/>
      <c r="S66" s="2"/>
    </row>
    <row r="67" spans="1:19" ht="14.25" customHeight="1" hidden="1">
      <c r="A67" s="28" t="s">
        <v>696</v>
      </c>
      <c r="B67" s="1"/>
      <c r="C67" s="29" t="s">
        <v>601</v>
      </c>
      <c r="D67" s="308"/>
      <c r="E67" s="10"/>
      <c r="F67" s="10"/>
      <c r="G67" s="10"/>
      <c r="H67" s="10"/>
      <c r="I67" s="10"/>
      <c r="J67" s="309"/>
      <c r="K67" s="2"/>
      <c r="L67" s="2"/>
      <c r="M67" s="2"/>
      <c r="N67" s="2"/>
      <c r="O67" s="2"/>
      <c r="P67" s="2"/>
      <c r="Q67" s="2"/>
      <c r="R67" s="2"/>
      <c r="S67" s="2"/>
    </row>
    <row r="68" spans="1:19" ht="14.25" customHeight="1" hidden="1">
      <c r="A68" s="28" t="s">
        <v>248</v>
      </c>
      <c r="B68" s="16" t="s">
        <v>1381</v>
      </c>
      <c r="C68" s="1" t="s">
        <v>1334</v>
      </c>
      <c r="D68" s="299" t="s">
        <v>1382</v>
      </c>
      <c r="E68" s="307">
        <v>1.5</v>
      </c>
      <c r="F68" s="10">
        <v>2350000</v>
      </c>
      <c r="G68" s="10">
        <v>2350</v>
      </c>
      <c r="H68" s="7"/>
      <c r="I68" s="10">
        <v>2350</v>
      </c>
      <c r="J68" s="309"/>
      <c r="K68" s="2"/>
      <c r="L68" s="2"/>
      <c r="M68" s="2"/>
      <c r="N68" s="2"/>
      <c r="O68" s="2"/>
      <c r="P68" s="2"/>
      <c r="Q68" s="2"/>
      <c r="R68" s="2"/>
      <c r="S68" s="2"/>
    </row>
    <row r="69" spans="1:19" ht="14.25" customHeight="1" hidden="1">
      <c r="A69" s="28" t="s">
        <v>249</v>
      </c>
      <c r="B69" s="16" t="s">
        <v>1163</v>
      </c>
      <c r="C69" s="1" t="s">
        <v>1335</v>
      </c>
      <c r="D69" s="299" t="s">
        <v>1382</v>
      </c>
      <c r="E69" s="307">
        <v>3.5</v>
      </c>
      <c r="F69" s="10">
        <v>2350000</v>
      </c>
      <c r="G69" s="10">
        <v>2742</v>
      </c>
      <c r="H69" s="7"/>
      <c r="I69" s="10">
        <v>1175</v>
      </c>
      <c r="J69" s="309"/>
      <c r="K69" s="2"/>
      <c r="L69" s="2"/>
      <c r="M69" s="2"/>
      <c r="N69" s="2"/>
      <c r="O69" s="2"/>
      <c r="P69" s="2"/>
      <c r="Q69" s="2"/>
      <c r="R69" s="2"/>
      <c r="S69" s="2"/>
    </row>
    <row r="70" spans="1:19" ht="14.25" customHeight="1" hidden="1">
      <c r="A70" s="28" t="s">
        <v>250</v>
      </c>
      <c r="B70" s="16" t="s">
        <v>1383</v>
      </c>
      <c r="C70" s="1" t="s">
        <v>1639</v>
      </c>
      <c r="D70" s="299"/>
      <c r="E70" s="306">
        <v>29</v>
      </c>
      <c r="F70" s="10">
        <v>165000</v>
      </c>
      <c r="G70" s="10">
        <v>3190</v>
      </c>
      <c r="H70" s="1"/>
      <c r="I70" s="10">
        <v>3080</v>
      </c>
      <c r="J70" s="309"/>
      <c r="K70" s="2"/>
      <c r="L70" s="2"/>
      <c r="M70" s="2"/>
      <c r="N70" s="2"/>
      <c r="O70" s="2"/>
      <c r="P70" s="2"/>
      <c r="Q70" s="2"/>
      <c r="R70" s="2"/>
      <c r="S70" s="2"/>
    </row>
    <row r="71" spans="1:19" ht="14.25" customHeight="1" hidden="1">
      <c r="A71" s="28" t="s">
        <v>251</v>
      </c>
      <c r="B71" s="16" t="s">
        <v>1638</v>
      </c>
      <c r="C71" s="1" t="s">
        <v>485</v>
      </c>
      <c r="D71" s="299"/>
      <c r="E71" s="306"/>
      <c r="F71" s="10"/>
      <c r="G71" s="10"/>
      <c r="H71" s="1"/>
      <c r="I71" s="10">
        <v>1540</v>
      </c>
      <c r="J71" s="309"/>
      <c r="K71" s="2"/>
      <c r="L71" s="2"/>
      <c r="M71" s="2"/>
      <c r="N71" s="2"/>
      <c r="O71" s="2"/>
      <c r="P71" s="2"/>
      <c r="Q71" s="2"/>
      <c r="R71" s="2"/>
      <c r="S71" s="2"/>
    </row>
    <row r="72" spans="1:19" ht="19.5" customHeight="1" hidden="1">
      <c r="A72" s="28" t="s">
        <v>252</v>
      </c>
      <c r="B72" s="519" t="s">
        <v>629</v>
      </c>
      <c r="C72" s="519"/>
      <c r="D72" s="308"/>
      <c r="E72" s="7"/>
      <c r="F72" s="7"/>
      <c r="G72" s="7"/>
      <c r="H72" s="7">
        <f>SUM(G68:G71)</f>
        <v>8282</v>
      </c>
      <c r="I72" s="7">
        <f>SUM(I68:I71)</f>
        <v>8145</v>
      </c>
      <c r="J72" s="309">
        <f>H72/I72*100</f>
        <v>101.68201350521792</v>
      </c>
      <c r="K72" s="2"/>
      <c r="L72" s="2"/>
      <c r="M72" s="2"/>
      <c r="N72" s="2"/>
      <c r="O72" s="2"/>
      <c r="P72" s="2"/>
      <c r="Q72" s="2"/>
      <c r="R72" s="2"/>
      <c r="S72" s="2"/>
    </row>
    <row r="73" spans="1:19" ht="14.25" customHeight="1" hidden="1">
      <c r="A73" s="28" t="s">
        <v>253</v>
      </c>
      <c r="B73" s="16" t="s">
        <v>1375</v>
      </c>
      <c r="C73" s="1" t="s">
        <v>1640</v>
      </c>
      <c r="D73" s="299"/>
      <c r="E73" s="10">
        <v>1</v>
      </c>
      <c r="F73" s="10">
        <v>10500</v>
      </c>
      <c r="G73" s="10">
        <v>7</v>
      </c>
      <c r="H73" s="10"/>
      <c r="I73" s="10"/>
      <c r="J73" s="309"/>
      <c r="K73" s="2"/>
      <c r="L73" s="2"/>
      <c r="M73" s="2"/>
      <c r="N73" s="2"/>
      <c r="O73" s="2"/>
      <c r="P73" s="2"/>
      <c r="Q73" s="2"/>
      <c r="R73" s="2"/>
      <c r="S73" s="2"/>
    </row>
    <row r="74" spans="1:19" ht="14.25" customHeight="1" hidden="1">
      <c r="A74" s="28" t="s">
        <v>254</v>
      </c>
      <c r="B74" s="16" t="s">
        <v>1376</v>
      </c>
      <c r="C74" s="1" t="s">
        <v>1641</v>
      </c>
      <c r="D74" s="299"/>
      <c r="E74" s="10">
        <v>1</v>
      </c>
      <c r="F74" s="10">
        <v>10500</v>
      </c>
      <c r="G74" s="10">
        <v>3</v>
      </c>
      <c r="H74" s="10"/>
      <c r="I74" s="10"/>
      <c r="J74" s="309"/>
      <c r="K74" s="2"/>
      <c r="L74" s="2"/>
      <c r="M74" s="2"/>
      <c r="N74" s="2"/>
      <c r="O74" s="2"/>
      <c r="P74" s="2"/>
      <c r="Q74" s="2"/>
      <c r="R74" s="2"/>
      <c r="S74" s="2"/>
    </row>
    <row r="75" spans="1:19" ht="17.25" customHeight="1" hidden="1">
      <c r="A75" s="28" t="s">
        <v>255</v>
      </c>
      <c r="B75" s="29" t="s">
        <v>630</v>
      </c>
      <c r="C75" s="1"/>
      <c r="D75" s="299"/>
      <c r="E75" s="10"/>
      <c r="F75" s="10"/>
      <c r="G75" s="7"/>
      <c r="H75" s="7">
        <f>G73+G74</f>
        <v>10</v>
      </c>
      <c r="I75" s="7">
        <f>SUM(I73:I74)</f>
        <v>0</v>
      </c>
      <c r="J75" s="309"/>
      <c r="K75" s="2"/>
      <c r="L75" s="2"/>
      <c r="M75" s="2"/>
      <c r="N75" s="2"/>
      <c r="O75" s="2"/>
      <c r="P75" s="2"/>
      <c r="Q75" s="2"/>
      <c r="R75" s="2"/>
      <c r="S75" s="2"/>
    </row>
    <row r="76" spans="1:19" ht="14.25" customHeight="1" hidden="1">
      <c r="A76" s="28" t="s">
        <v>15</v>
      </c>
      <c r="B76" s="47" t="s">
        <v>1209</v>
      </c>
      <c r="C76" s="47"/>
      <c r="D76" s="308"/>
      <c r="E76" s="10"/>
      <c r="F76" s="10"/>
      <c r="G76" s="7"/>
      <c r="H76" s="7">
        <f>H72+H75</f>
        <v>8292</v>
      </c>
      <c r="I76" s="7">
        <f>I72+I75</f>
        <v>8145</v>
      </c>
      <c r="J76" s="309">
        <f>H76/I76*100</f>
        <v>101.804788213628</v>
      </c>
      <c r="K76" s="2"/>
      <c r="L76" s="2"/>
      <c r="M76" s="2"/>
      <c r="N76" s="2"/>
      <c r="O76" s="2"/>
      <c r="P76" s="2"/>
      <c r="Q76" s="2"/>
      <c r="R76" s="2"/>
      <c r="S76" s="2"/>
    </row>
    <row r="77" spans="1:19" ht="14.25" customHeight="1" hidden="1">
      <c r="A77" s="28"/>
      <c r="B77" s="47"/>
      <c r="C77" s="47"/>
      <c r="D77" s="308"/>
      <c r="E77" s="10"/>
      <c r="F77" s="10"/>
      <c r="G77" s="7"/>
      <c r="H77" s="7"/>
      <c r="I77" s="7"/>
      <c r="J77" s="309"/>
      <c r="K77" s="2"/>
      <c r="L77" s="2"/>
      <c r="M77" s="2"/>
      <c r="N77" s="2"/>
      <c r="O77" s="2"/>
      <c r="P77" s="2"/>
      <c r="Q77" s="2"/>
      <c r="R77" s="2"/>
      <c r="S77" s="2"/>
    </row>
    <row r="78" spans="1:19" ht="14.25" customHeight="1" hidden="1">
      <c r="A78" s="28" t="s">
        <v>256</v>
      </c>
      <c r="B78" s="519" t="s">
        <v>473</v>
      </c>
      <c r="C78" s="519"/>
      <c r="D78" s="308"/>
      <c r="E78" s="10"/>
      <c r="F78" s="10"/>
      <c r="G78" s="7"/>
      <c r="H78" s="7">
        <f>H65+H76</f>
        <v>70798</v>
      </c>
      <c r="I78" s="7">
        <f>I65+I76</f>
        <v>69981</v>
      </c>
      <c r="J78" s="309">
        <f>H78/I78*100</f>
        <v>101.16745973907204</v>
      </c>
      <c r="K78" s="2"/>
      <c r="L78" s="2"/>
      <c r="M78" s="2"/>
      <c r="N78" s="2"/>
      <c r="O78" s="2"/>
      <c r="P78" s="2"/>
      <c r="Q78" s="2"/>
      <c r="R78" s="2"/>
      <c r="S78" s="2"/>
    </row>
    <row r="79" spans="1:19" ht="15" customHeight="1" hidden="1">
      <c r="A79" s="28"/>
      <c r="B79" s="47"/>
      <c r="C79" s="47"/>
      <c r="D79" s="308"/>
      <c r="E79" s="10"/>
      <c r="F79" s="10"/>
      <c r="G79" s="10"/>
      <c r="H79" s="7"/>
      <c r="I79" s="10"/>
      <c r="J79" s="309"/>
      <c r="K79" s="2"/>
      <c r="L79" s="2"/>
      <c r="M79" s="2"/>
      <c r="N79" s="2"/>
      <c r="O79" s="2"/>
      <c r="P79" s="2"/>
      <c r="Q79" s="2"/>
      <c r="R79" s="2"/>
      <c r="S79" s="2"/>
    </row>
    <row r="80" spans="1:19" ht="14.25" customHeight="1" hidden="1">
      <c r="A80" s="28" t="s">
        <v>257</v>
      </c>
      <c r="B80" s="1"/>
      <c r="C80" s="29" t="s">
        <v>740</v>
      </c>
      <c r="D80" s="308"/>
      <c r="E80" s="10"/>
      <c r="F80" s="10"/>
      <c r="G80" s="10"/>
      <c r="H80" s="10"/>
      <c r="I80" s="10"/>
      <c r="J80" s="309"/>
      <c r="K80" s="2"/>
      <c r="L80" s="2"/>
      <c r="M80" s="2"/>
      <c r="N80" s="2"/>
      <c r="O80" s="2"/>
      <c r="P80" s="2"/>
      <c r="Q80" s="2"/>
      <c r="R80" s="2"/>
      <c r="S80" s="2"/>
    </row>
    <row r="81" spans="1:19" ht="14.25" customHeight="1" hidden="1">
      <c r="A81" s="28" t="s">
        <v>258</v>
      </c>
      <c r="B81" s="16" t="s">
        <v>1384</v>
      </c>
      <c r="C81" s="1" t="s">
        <v>883</v>
      </c>
      <c r="D81" s="299" t="s">
        <v>677</v>
      </c>
      <c r="E81" s="307">
        <v>4.7</v>
      </c>
      <c r="F81" s="10">
        <v>2350000</v>
      </c>
      <c r="G81" s="10">
        <v>7363</v>
      </c>
      <c r="H81" s="10"/>
      <c r="I81" s="10">
        <v>7990</v>
      </c>
      <c r="J81" s="309"/>
      <c r="K81" s="2"/>
      <c r="L81" s="2"/>
      <c r="M81" s="2"/>
      <c r="N81" s="2"/>
      <c r="O81" s="2"/>
      <c r="P81" s="2"/>
      <c r="Q81" s="2"/>
      <c r="R81" s="2"/>
      <c r="S81" s="2"/>
    </row>
    <row r="82" spans="1:19" ht="14.25" customHeight="1" hidden="1">
      <c r="A82" s="28" t="s">
        <v>259</v>
      </c>
      <c r="B82" s="16" t="s">
        <v>1385</v>
      </c>
      <c r="C82" s="1" t="s">
        <v>884</v>
      </c>
      <c r="D82" s="299" t="s">
        <v>1386</v>
      </c>
      <c r="E82" s="307">
        <v>3.5</v>
      </c>
      <c r="F82" s="10">
        <v>2350000</v>
      </c>
      <c r="G82" s="10">
        <v>5483</v>
      </c>
      <c r="H82" s="10"/>
      <c r="I82" s="10">
        <v>4386</v>
      </c>
      <c r="J82" s="309"/>
      <c r="K82" s="2"/>
      <c r="L82" s="2"/>
      <c r="M82" s="2"/>
      <c r="N82" s="2"/>
      <c r="O82" s="2"/>
      <c r="P82" s="2"/>
      <c r="Q82" s="2"/>
      <c r="R82" s="2"/>
      <c r="S82" s="2"/>
    </row>
    <row r="83" spans="1:19" ht="14.25" customHeight="1" hidden="1">
      <c r="A83" s="28" t="s">
        <v>260</v>
      </c>
      <c r="B83" s="16" t="s">
        <v>1387</v>
      </c>
      <c r="C83" s="1" t="s">
        <v>1338</v>
      </c>
      <c r="D83" s="299" t="s">
        <v>672</v>
      </c>
      <c r="E83" s="307">
        <v>3.2</v>
      </c>
      <c r="F83" s="10">
        <v>2350000</v>
      </c>
      <c r="G83" s="10">
        <v>5013</v>
      </c>
      <c r="H83" s="10"/>
      <c r="I83" s="10">
        <v>5640</v>
      </c>
      <c r="J83" s="309"/>
      <c r="K83" s="2"/>
      <c r="L83" s="2"/>
      <c r="M83" s="2"/>
      <c r="N83" s="2"/>
      <c r="O83" s="2"/>
      <c r="P83" s="2"/>
      <c r="Q83" s="2"/>
      <c r="R83" s="2"/>
      <c r="S83" s="2"/>
    </row>
    <row r="84" spans="1:19" ht="14.25" customHeight="1" hidden="1">
      <c r="A84" s="28" t="s">
        <v>261</v>
      </c>
      <c r="B84" s="16" t="s">
        <v>1388</v>
      </c>
      <c r="C84" s="1" t="s">
        <v>885</v>
      </c>
      <c r="D84" s="299" t="s">
        <v>1389</v>
      </c>
      <c r="E84" s="307">
        <v>5.8</v>
      </c>
      <c r="F84" s="10">
        <v>2350000</v>
      </c>
      <c r="G84" s="10">
        <v>9087</v>
      </c>
      <c r="H84" s="10"/>
      <c r="I84" s="10">
        <v>8617</v>
      </c>
      <c r="J84" s="309"/>
      <c r="K84" s="2"/>
      <c r="L84" s="2"/>
      <c r="M84" s="2"/>
      <c r="N84" s="2"/>
      <c r="O84" s="2"/>
      <c r="P84" s="2"/>
      <c r="Q84" s="2"/>
      <c r="R84" s="2"/>
      <c r="S84" s="2"/>
    </row>
    <row r="85" spans="1:19" ht="14.25" customHeight="1" hidden="1">
      <c r="A85" s="28" t="s">
        <v>262</v>
      </c>
      <c r="B85" s="16" t="s">
        <v>673</v>
      </c>
      <c r="C85" s="1" t="s">
        <v>674</v>
      </c>
      <c r="D85" s="299"/>
      <c r="E85" s="307"/>
      <c r="F85" s="10"/>
      <c r="G85" s="10"/>
      <c r="H85" s="10"/>
      <c r="I85" s="10">
        <v>5483</v>
      </c>
      <c r="J85" s="309"/>
      <c r="K85" s="2"/>
      <c r="L85" s="2"/>
      <c r="M85" s="2"/>
      <c r="N85" s="2"/>
      <c r="O85" s="2"/>
      <c r="P85" s="2"/>
      <c r="Q85" s="2"/>
      <c r="R85" s="2"/>
      <c r="S85" s="2"/>
    </row>
    <row r="86" spans="1:19" ht="14.25" customHeight="1" hidden="1">
      <c r="A86" s="28" t="s">
        <v>263</v>
      </c>
      <c r="B86" s="16" t="s">
        <v>1390</v>
      </c>
      <c r="C86" s="1" t="s">
        <v>1288</v>
      </c>
      <c r="D86" s="299" t="s">
        <v>1391</v>
      </c>
      <c r="E86" s="307">
        <v>6.7</v>
      </c>
      <c r="F86" s="10">
        <v>2350000</v>
      </c>
      <c r="G86" s="10">
        <v>10497</v>
      </c>
      <c r="H86" s="10"/>
      <c r="I86" s="10"/>
      <c r="J86" s="309"/>
      <c r="K86" s="2"/>
      <c r="L86" s="2"/>
      <c r="M86" s="2"/>
      <c r="N86" s="2"/>
      <c r="O86" s="2"/>
      <c r="P86" s="2"/>
      <c r="Q86" s="2"/>
      <c r="R86" s="2"/>
      <c r="S86" s="2"/>
    </row>
    <row r="87" spans="1:19" ht="13.5" customHeight="1" hidden="1">
      <c r="A87" s="28" t="s">
        <v>97</v>
      </c>
      <c r="B87" s="16" t="s">
        <v>675</v>
      </c>
      <c r="C87" s="1" t="s">
        <v>676</v>
      </c>
      <c r="D87" s="299"/>
      <c r="E87" s="307"/>
      <c r="F87" s="10"/>
      <c r="G87" s="10"/>
      <c r="H87" s="10"/>
      <c r="I87" s="10">
        <v>6580</v>
      </c>
      <c r="J87" s="309"/>
      <c r="K87" s="2"/>
      <c r="L87" s="2"/>
      <c r="M87" s="2"/>
      <c r="N87" s="2"/>
      <c r="O87" s="2"/>
      <c r="P87" s="2"/>
      <c r="Q87" s="2"/>
      <c r="R87" s="2"/>
      <c r="S87" s="2"/>
    </row>
    <row r="88" spans="1:19" ht="14.25" customHeight="1" hidden="1">
      <c r="A88" s="28" t="s">
        <v>1195</v>
      </c>
      <c r="B88" s="16" t="s">
        <v>1392</v>
      </c>
      <c r="C88" s="1" t="s">
        <v>637</v>
      </c>
      <c r="D88" s="299" t="s">
        <v>1393</v>
      </c>
      <c r="E88" s="307">
        <v>5.5</v>
      </c>
      <c r="F88" s="10">
        <v>2350000</v>
      </c>
      <c r="G88" s="10">
        <v>4308</v>
      </c>
      <c r="H88" s="10"/>
      <c r="I88" s="10">
        <v>3682</v>
      </c>
      <c r="J88" s="309"/>
      <c r="K88" s="2"/>
      <c r="L88" s="2"/>
      <c r="M88" s="2"/>
      <c r="N88" s="2"/>
      <c r="O88" s="2"/>
      <c r="P88" s="2"/>
      <c r="Q88" s="2"/>
      <c r="R88" s="2"/>
      <c r="S88" s="2"/>
    </row>
    <row r="89" spans="1:19" ht="14.25" customHeight="1" hidden="1">
      <c r="A89" s="28" t="s">
        <v>98</v>
      </c>
      <c r="B89" s="16" t="s">
        <v>1394</v>
      </c>
      <c r="C89" s="1" t="s">
        <v>1138</v>
      </c>
      <c r="D89" s="299" t="s">
        <v>1395</v>
      </c>
      <c r="E89" s="307">
        <v>2</v>
      </c>
      <c r="F89" s="10">
        <v>2350000</v>
      </c>
      <c r="G89" s="10">
        <v>1567</v>
      </c>
      <c r="H89" s="10"/>
      <c r="I89" s="10">
        <v>2507</v>
      </c>
      <c r="J89" s="309"/>
      <c r="K89" s="2"/>
      <c r="L89" s="2"/>
      <c r="M89" s="2"/>
      <c r="N89" s="2"/>
      <c r="O89" s="2"/>
      <c r="P89" s="2"/>
      <c r="Q89" s="2"/>
      <c r="R89" s="2"/>
      <c r="S89" s="2"/>
    </row>
    <row r="90" spans="1:19" ht="14.25" customHeight="1" hidden="1">
      <c r="A90" s="28" t="s">
        <v>99</v>
      </c>
      <c r="B90" s="16" t="s">
        <v>1396</v>
      </c>
      <c r="C90" s="1" t="s">
        <v>1336</v>
      </c>
      <c r="D90" s="299" t="s">
        <v>1386</v>
      </c>
      <c r="E90" s="307">
        <v>4</v>
      </c>
      <c r="F90" s="10">
        <v>2350000</v>
      </c>
      <c r="G90" s="10">
        <v>3133</v>
      </c>
      <c r="H90" s="10"/>
      <c r="I90" s="10">
        <v>2507</v>
      </c>
      <c r="J90" s="309"/>
      <c r="K90" s="2"/>
      <c r="L90" s="2"/>
      <c r="M90" s="2"/>
      <c r="N90" s="2"/>
      <c r="O90" s="2"/>
      <c r="P90" s="2"/>
      <c r="Q90" s="2"/>
      <c r="R90" s="2"/>
      <c r="S90" s="2"/>
    </row>
    <row r="91" spans="1:19" ht="14.25" customHeight="1" hidden="1">
      <c r="A91" s="28" t="s">
        <v>100</v>
      </c>
      <c r="B91" s="16" t="s">
        <v>1397</v>
      </c>
      <c r="C91" s="1" t="s">
        <v>1289</v>
      </c>
      <c r="D91" s="299" t="s">
        <v>1398</v>
      </c>
      <c r="E91" s="307">
        <v>6.3</v>
      </c>
      <c r="F91" s="10">
        <v>2350000</v>
      </c>
      <c r="G91" s="10">
        <v>4935</v>
      </c>
      <c r="H91" s="10"/>
      <c r="I91" s="10">
        <v>4308</v>
      </c>
      <c r="J91" s="309"/>
      <c r="K91" s="2"/>
      <c r="L91" s="2"/>
      <c r="M91" s="2"/>
      <c r="N91" s="2"/>
      <c r="O91" s="2"/>
      <c r="P91" s="2"/>
      <c r="Q91" s="2"/>
      <c r="R91" s="2"/>
      <c r="S91" s="2"/>
    </row>
    <row r="92" spans="1:19" ht="14.25" customHeight="1" hidden="1">
      <c r="A92" s="28" t="s">
        <v>101</v>
      </c>
      <c r="B92" s="16" t="s">
        <v>1399</v>
      </c>
      <c r="C92" s="1" t="s">
        <v>1400</v>
      </c>
      <c r="D92" s="299" t="s">
        <v>1401</v>
      </c>
      <c r="E92" s="307">
        <v>6.4</v>
      </c>
      <c r="F92" s="10">
        <v>2350000</v>
      </c>
      <c r="G92" s="10">
        <v>5013</v>
      </c>
      <c r="H92" s="10"/>
      <c r="I92" s="10"/>
      <c r="J92" s="309"/>
      <c r="K92" s="2"/>
      <c r="L92" s="2"/>
      <c r="M92" s="2"/>
      <c r="N92" s="2"/>
      <c r="O92" s="2"/>
      <c r="P92" s="2"/>
      <c r="Q92" s="2"/>
      <c r="R92" s="2"/>
      <c r="S92" s="2"/>
    </row>
    <row r="93" spans="1:19" ht="14.25" customHeight="1" hidden="1">
      <c r="A93" s="28" t="s">
        <v>102</v>
      </c>
      <c r="B93" s="16" t="s">
        <v>989</v>
      </c>
      <c r="C93" s="1" t="s">
        <v>990</v>
      </c>
      <c r="D93" s="299"/>
      <c r="E93" s="307"/>
      <c r="F93" s="10"/>
      <c r="G93" s="10"/>
      <c r="H93" s="10"/>
      <c r="I93" s="10">
        <v>2507</v>
      </c>
      <c r="J93" s="309"/>
      <c r="K93" s="2"/>
      <c r="L93" s="2"/>
      <c r="M93" s="2"/>
      <c r="N93" s="2"/>
      <c r="O93" s="2"/>
      <c r="P93" s="2"/>
      <c r="Q93" s="2"/>
      <c r="R93" s="2"/>
      <c r="S93" s="2"/>
    </row>
    <row r="94" spans="1:19" ht="14.25" customHeight="1" hidden="1">
      <c r="A94" s="28" t="s">
        <v>103</v>
      </c>
      <c r="B94" s="16" t="s">
        <v>991</v>
      </c>
      <c r="C94" s="1" t="s">
        <v>992</v>
      </c>
      <c r="D94" s="299"/>
      <c r="E94" s="307"/>
      <c r="F94" s="10"/>
      <c r="G94" s="10"/>
      <c r="H94" s="10"/>
      <c r="I94" s="10">
        <v>2741</v>
      </c>
      <c r="J94" s="309"/>
      <c r="K94" s="2"/>
      <c r="L94" s="2"/>
      <c r="M94" s="2"/>
      <c r="N94" s="2"/>
      <c r="O94" s="2"/>
      <c r="P94" s="2"/>
      <c r="Q94" s="2"/>
      <c r="R94" s="2"/>
      <c r="S94" s="2"/>
    </row>
    <row r="95" spans="1:19" ht="14.25" customHeight="1" hidden="1">
      <c r="A95" s="28" t="s">
        <v>1655</v>
      </c>
      <c r="B95" s="16" t="s">
        <v>1402</v>
      </c>
      <c r="C95" s="16" t="s">
        <v>1403</v>
      </c>
      <c r="D95" s="299"/>
      <c r="E95" s="10">
        <v>6</v>
      </c>
      <c r="F95" s="10">
        <v>179200</v>
      </c>
      <c r="G95" s="10">
        <v>717</v>
      </c>
      <c r="H95" s="10"/>
      <c r="I95" s="10"/>
      <c r="J95" s="309"/>
      <c r="K95" s="2"/>
      <c r="L95" s="2"/>
      <c r="M95" s="2"/>
      <c r="N95" s="2"/>
      <c r="O95" s="2"/>
      <c r="P95" s="2"/>
      <c r="Q95" s="2"/>
      <c r="R95" s="2"/>
      <c r="S95" s="2"/>
    </row>
    <row r="96" spans="1:19" ht="14.25" customHeight="1" hidden="1">
      <c r="A96" s="28" t="s">
        <v>1656</v>
      </c>
      <c r="B96" s="16" t="s">
        <v>993</v>
      </c>
      <c r="C96" s="1" t="s">
        <v>994</v>
      </c>
      <c r="D96" s="299"/>
      <c r="E96" s="10"/>
      <c r="F96" s="10"/>
      <c r="G96" s="10"/>
      <c r="H96" s="10"/>
      <c r="I96" s="10">
        <v>1075</v>
      </c>
      <c r="J96" s="309"/>
      <c r="K96" s="2"/>
      <c r="L96" s="2"/>
      <c r="M96" s="2"/>
      <c r="N96" s="2"/>
      <c r="O96" s="2"/>
      <c r="P96" s="2"/>
      <c r="Q96" s="2"/>
      <c r="R96" s="2"/>
      <c r="S96" s="2"/>
    </row>
    <row r="97" spans="1:19" ht="14.25" customHeight="1" hidden="1">
      <c r="A97" s="28" t="s">
        <v>1657</v>
      </c>
      <c r="B97" s="16" t="s">
        <v>1553</v>
      </c>
      <c r="C97" s="1" t="s">
        <v>1554</v>
      </c>
      <c r="D97" s="299"/>
      <c r="E97" s="10"/>
      <c r="F97" s="10"/>
      <c r="G97" s="10"/>
      <c r="H97" s="10"/>
      <c r="I97" s="10">
        <v>597</v>
      </c>
      <c r="J97" s="309"/>
      <c r="K97" s="2"/>
      <c r="L97" s="2"/>
      <c r="M97" s="2"/>
      <c r="N97" s="2"/>
      <c r="O97" s="2"/>
      <c r="P97" s="2"/>
      <c r="Q97" s="2"/>
      <c r="R97" s="2"/>
      <c r="S97" s="2"/>
    </row>
    <row r="98" spans="1:19" ht="14.25" customHeight="1" hidden="1">
      <c r="A98" s="28" t="s">
        <v>1658</v>
      </c>
      <c r="B98" s="16" t="s">
        <v>1404</v>
      </c>
      <c r="C98" s="1" t="s">
        <v>995</v>
      </c>
      <c r="D98" s="299"/>
      <c r="E98" s="10">
        <v>1</v>
      </c>
      <c r="F98" s="10">
        <v>134400</v>
      </c>
      <c r="G98" s="10">
        <v>90</v>
      </c>
      <c r="H98" s="10"/>
      <c r="I98" s="10">
        <v>359</v>
      </c>
      <c r="J98" s="309"/>
      <c r="K98" s="2"/>
      <c r="L98" s="2"/>
      <c r="M98" s="2"/>
      <c r="N98" s="2"/>
      <c r="O98" s="2"/>
      <c r="P98" s="2"/>
      <c r="Q98" s="2"/>
      <c r="R98" s="2"/>
      <c r="S98" s="2"/>
    </row>
    <row r="99" spans="1:19" ht="14.25" customHeight="1" hidden="1">
      <c r="A99" s="28" t="s">
        <v>1659</v>
      </c>
      <c r="B99" s="16" t="s">
        <v>1405</v>
      </c>
      <c r="C99" s="1" t="s">
        <v>1406</v>
      </c>
      <c r="D99" s="299"/>
      <c r="E99" s="10">
        <v>6</v>
      </c>
      <c r="F99" s="10">
        <v>156800</v>
      </c>
      <c r="G99" s="10">
        <v>314</v>
      </c>
      <c r="H99" s="10"/>
      <c r="I99" s="10">
        <v>179</v>
      </c>
      <c r="J99" s="309"/>
      <c r="K99" s="2"/>
      <c r="L99" s="2"/>
      <c r="M99" s="2"/>
      <c r="N99" s="2"/>
      <c r="O99" s="2"/>
      <c r="P99" s="2"/>
      <c r="Q99" s="2"/>
      <c r="R99" s="2"/>
      <c r="S99" s="2"/>
    </row>
    <row r="100" spans="1:19" ht="14.25" customHeight="1" hidden="1">
      <c r="A100" s="28" t="s">
        <v>1660</v>
      </c>
      <c r="B100" s="16" t="s">
        <v>1407</v>
      </c>
      <c r="C100" s="1" t="s">
        <v>918</v>
      </c>
      <c r="D100" s="299" t="s">
        <v>1408</v>
      </c>
      <c r="E100" s="307">
        <v>1.6</v>
      </c>
      <c r="F100" s="10">
        <v>2350000</v>
      </c>
      <c r="G100" s="10">
        <v>2507</v>
      </c>
      <c r="H100" s="10"/>
      <c r="I100" s="10">
        <v>2194</v>
      </c>
      <c r="J100" s="309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4.25" customHeight="1" hidden="1">
      <c r="A101" s="28" t="s">
        <v>1661</v>
      </c>
      <c r="B101" s="16" t="s">
        <v>1409</v>
      </c>
      <c r="C101" s="310" t="s">
        <v>334</v>
      </c>
      <c r="D101" s="299" t="s">
        <v>1408</v>
      </c>
      <c r="E101" s="307">
        <v>3.3</v>
      </c>
      <c r="F101" s="10">
        <v>2350000</v>
      </c>
      <c r="G101" s="10">
        <v>2585</v>
      </c>
      <c r="H101" s="10"/>
      <c r="I101" s="10">
        <v>1097</v>
      </c>
      <c r="J101" s="309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4.25" customHeight="1" hidden="1">
      <c r="A102" s="28" t="s">
        <v>1196</v>
      </c>
      <c r="B102" s="16" t="s">
        <v>1410</v>
      </c>
      <c r="C102" s="1" t="s">
        <v>919</v>
      </c>
      <c r="D102" s="299" t="s">
        <v>1411</v>
      </c>
      <c r="E102" s="307">
        <v>0.1</v>
      </c>
      <c r="F102" s="10">
        <v>2350000</v>
      </c>
      <c r="G102" s="10">
        <v>157</v>
      </c>
      <c r="H102" s="10"/>
      <c r="I102" s="10">
        <v>313</v>
      </c>
      <c r="J102" s="309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4.25" customHeight="1" hidden="1">
      <c r="A103" s="28" t="s">
        <v>1662</v>
      </c>
      <c r="B103" s="16" t="s">
        <v>1412</v>
      </c>
      <c r="C103" s="1" t="s">
        <v>1290</v>
      </c>
      <c r="D103" s="299" t="s">
        <v>1411</v>
      </c>
      <c r="E103" s="307">
        <v>0.2</v>
      </c>
      <c r="F103" s="10">
        <v>2350000</v>
      </c>
      <c r="G103" s="10">
        <v>157</v>
      </c>
      <c r="H103" s="10"/>
      <c r="I103" s="10">
        <v>156</v>
      </c>
      <c r="J103" s="309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4.25" customHeight="1" hidden="1">
      <c r="A104" s="28" t="s">
        <v>1663</v>
      </c>
      <c r="B104" s="16" t="s">
        <v>1413</v>
      </c>
      <c r="C104" s="1" t="s">
        <v>335</v>
      </c>
      <c r="D104" s="299" t="s">
        <v>1414</v>
      </c>
      <c r="E104" s="307">
        <v>1.8</v>
      </c>
      <c r="F104" s="10">
        <v>2350000</v>
      </c>
      <c r="G104" s="10">
        <v>2820</v>
      </c>
      <c r="H104" s="10"/>
      <c r="I104" s="10">
        <v>2663</v>
      </c>
      <c r="J104" s="309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4.25" customHeight="1" hidden="1">
      <c r="A105" s="28" t="s">
        <v>1664</v>
      </c>
      <c r="B105" s="16" t="s">
        <v>1415</v>
      </c>
      <c r="C105" s="1" t="s">
        <v>336</v>
      </c>
      <c r="D105" s="299" t="s">
        <v>1416</v>
      </c>
      <c r="E105" s="307">
        <v>0.1</v>
      </c>
      <c r="F105" s="10">
        <v>2350000</v>
      </c>
      <c r="G105" s="10">
        <v>157</v>
      </c>
      <c r="H105" s="10"/>
      <c r="I105" s="10">
        <v>313</v>
      </c>
      <c r="J105" s="309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4.25" customHeight="1" hidden="1">
      <c r="A106" s="28" t="s">
        <v>1665</v>
      </c>
      <c r="B106" s="16" t="s">
        <v>1417</v>
      </c>
      <c r="C106" s="1" t="s">
        <v>1296</v>
      </c>
      <c r="D106" s="299" t="s">
        <v>1414</v>
      </c>
      <c r="E106" s="307">
        <v>1.8</v>
      </c>
      <c r="F106" s="10">
        <v>2350000</v>
      </c>
      <c r="G106" s="10">
        <v>1410</v>
      </c>
      <c r="H106" s="10"/>
      <c r="I106" s="10">
        <v>1410</v>
      </c>
      <c r="J106" s="309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4.25" customHeight="1" hidden="1">
      <c r="A107" s="28" t="s">
        <v>1666</v>
      </c>
      <c r="B107" s="16" t="s">
        <v>1418</v>
      </c>
      <c r="C107" s="1" t="s">
        <v>1297</v>
      </c>
      <c r="D107" s="299" t="s">
        <v>1416</v>
      </c>
      <c r="E107" s="307">
        <v>0.1</v>
      </c>
      <c r="F107" s="10">
        <v>2350000</v>
      </c>
      <c r="G107" s="10">
        <v>78</v>
      </c>
      <c r="H107" s="10"/>
      <c r="I107" s="10">
        <v>157</v>
      </c>
      <c r="J107" s="309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4.25" customHeight="1" hidden="1">
      <c r="A108" s="28" t="s">
        <v>1667</v>
      </c>
      <c r="B108" s="16" t="s">
        <v>1419</v>
      </c>
      <c r="C108" s="1" t="s">
        <v>1548</v>
      </c>
      <c r="D108" s="299"/>
      <c r="E108" s="306">
        <v>73</v>
      </c>
      <c r="F108" s="10">
        <v>44900</v>
      </c>
      <c r="G108" s="10">
        <v>2185</v>
      </c>
      <c r="H108" s="10"/>
      <c r="I108" s="10">
        <v>2036</v>
      </c>
      <c r="J108" s="309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4.25" customHeight="1" hidden="1">
      <c r="A109" s="28" t="s">
        <v>1668</v>
      </c>
      <c r="B109" s="16" t="s">
        <v>1420</v>
      </c>
      <c r="C109" s="311" t="s">
        <v>1549</v>
      </c>
      <c r="D109" s="299"/>
      <c r="E109" s="306">
        <v>12</v>
      </c>
      <c r="F109" s="10">
        <v>17600</v>
      </c>
      <c r="G109" s="10">
        <v>141</v>
      </c>
      <c r="H109" s="10"/>
      <c r="I109" s="10">
        <v>246</v>
      </c>
      <c r="J109" s="309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 customHeight="1" hidden="1">
      <c r="A110" s="28" t="s">
        <v>1669</v>
      </c>
      <c r="B110" s="16" t="s">
        <v>1550</v>
      </c>
      <c r="C110" s="1" t="s">
        <v>553</v>
      </c>
      <c r="D110" s="299"/>
      <c r="E110" s="10"/>
      <c r="F110" s="10"/>
      <c r="G110" s="10"/>
      <c r="H110" s="10"/>
      <c r="I110" s="10">
        <v>1018</v>
      </c>
      <c r="J110" s="309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 customHeight="1" hidden="1">
      <c r="A111" s="28" t="s">
        <v>1670</v>
      </c>
      <c r="B111" s="16" t="s">
        <v>1046</v>
      </c>
      <c r="C111" s="1" t="s">
        <v>1047</v>
      </c>
      <c r="D111" s="299"/>
      <c r="E111" s="10"/>
      <c r="F111" s="10"/>
      <c r="G111" s="10"/>
      <c r="H111" s="10"/>
      <c r="I111" s="10">
        <v>123</v>
      </c>
      <c r="J111" s="309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4.25" customHeight="1" hidden="1">
      <c r="A112" s="28" t="s">
        <v>1671</v>
      </c>
      <c r="B112" s="16" t="s">
        <v>1367</v>
      </c>
      <c r="C112" s="1" t="s">
        <v>1368</v>
      </c>
      <c r="D112" s="299"/>
      <c r="E112" s="10">
        <v>364</v>
      </c>
      <c r="F112" s="10">
        <v>1750</v>
      </c>
      <c r="G112" s="10">
        <v>637</v>
      </c>
      <c r="H112" s="10"/>
      <c r="I112" s="10"/>
      <c r="J112" s="309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4.25" customHeight="1" hidden="1">
      <c r="A113" s="28" t="s">
        <v>1672</v>
      </c>
      <c r="B113" s="16" t="s">
        <v>1421</v>
      </c>
      <c r="C113" s="1" t="s">
        <v>1064</v>
      </c>
      <c r="D113" s="299"/>
      <c r="E113" s="10">
        <v>41</v>
      </c>
      <c r="F113" s="10">
        <v>36300</v>
      </c>
      <c r="G113" s="10">
        <v>992</v>
      </c>
      <c r="H113" s="10"/>
      <c r="I113" s="10">
        <v>774</v>
      </c>
      <c r="J113" s="309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4.25" customHeight="1" hidden="1">
      <c r="A114" s="28" t="s">
        <v>507</v>
      </c>
      <c r="B114" s="16" t="s">
        <v>1048</v>
      </c>
      <c r="C114" s="1" t="s">
        <v>1065</v>
      </c>
      <c r="D114" s="299"/>
      <c r="E114" s="10"/>
      <c r="F114" s="10"/>
      <c r="G114" s="10"/>
      <c r="H114" s="10"/>
      <c r="I114" s="10">
        <v>363</v>
      </c>
      <c r="J114" s="309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4.25" customHeight="1" hidden="1">
      <c r="A115" s="28" t="s">
        <v>63</v>
      </c>
      <c r="B115" s="16" t="s">
        <v>1555</v>
      </c>
      <c r="C115" s="1" t="s">
        <v>1556</v>
      </c>
      <c r="D115" s="299"/>
      <c r="E115" s="10"/>
      <c r="F115" s="10"/>
      <c r="G115" s="10"/>
      <c r="H115" s="10"/>
      <c r="I115" s="10">
        <v>315</v>
      </c>
      <c r="J115" s="309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hidden="1">
      <c r="A116" s="28" t="s">
        <v>64</v>
      </c>
      <c r="B116" s="16" t="s">
        <v>1557</v>
      </c>
      <c r="C116" s="1" t="s">
        <v>1558</v>
      </c>
      <c r="D116" s="299"/>
      <c r="E116" s="10"/>
      <c r="F116" s="10"/>
      <c r="G116" s="10"/>
      <c r="H116" s="10"/>
      <c r="I116" s="10">
        <v>363</v>
      </c>
      <c r="J116" s="309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4.25" customHeight="1" hidden="1">
      <c r="A117" s="28" t="s">
        <v>65</v>
      </c>
      <c r="B117" s="16" t="s">
        <v>1422</v>
      </c>
      <c r="C117" s="1" t="s">
        <v>1423</v>
      </c>
      <c r="D117" s="299"/>
      <c r="E117" s="10">
        <v>19</v>
      </c>
      <c r="F117" s="10">
        <v>36300</v>
      </c>
      <c r="G117" s="10">
        <v>460</v>
      </c>
      <c r="H117" s="10"/>
      <c r="I117" s="10"/>
      <c r="J117" s="309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4.25" customHeight="1" hidden="1">
      <c r="A118" s="28" t="s">
        <v>66</v>
      </c>
      <c r="B118" s="16" t="s">
        <v>1424</v>
      </c>
      <c r="C118" s="1" t="s">
        <v>1559</v>
      </c>
      <c r="D118" s="299"/>
      <c r="E118" s="10"/>
      <c r="F118" s="10"/>
      <c r="G118" s="10"/>
      <c r="H118" s="10"/>
      <c r="I118" s="10">
        <v>218</v>
      </c>
      <c r="J118" s="309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4.25" customHeight="1" hidden="1">
      <c r="A119" s="28" t="s">
        <v>417</v>
      </c>
      <c r="B119" s="16" t="s">
        <v>1425</v>
      </c>
      <c r="C119" s="1" t="s">
        <v>1426</v>
      </c>
      <c r="D119" s="299"/>
      <c r="E119" s="10">
        <v>6</v>
      </c>
      <c r="F119" s="10">
        <v>36300</v>
      </c>
      <c r="G119" s="10">
        <v>145</v>
      </c>
      <c r="H119" s="10"/>
      <c r="I119" s="10"/>
      <c r="J119" s="309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4.25" customHeight="1" hidden="1">
      <c r="A120" s="28" t="s">
        <v>418</v>
      </c>
      <c r="B120" s="16" t="s">
        <v>1427</v>
      </c>
      <c r="C120" s="1" t="s">
        <v>1560</v>
      </c>
      <c r="D120" s="299"/>
      <c r="E120" s="10"/>
      <c r="F120" s="10"/>
      <c r="G120" s="10"/>
      <c r="H120" s="10"/>
      <c r="I120" s="10">
        <v>72</v>
      </c>
      <c r="J120" s="309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4.25" customHeight="1" hidden="1">
      <c r="A121" s="28" t="s">
        <v>419</v>
      </c>
      <c r="B121" s="16" t="s">
        <v>1428</v>
      </c>
      <c r="C121" s="1" t="s">
        <v>1066</v>
      </c>
      <c r="D121" s="299"/>
      <c r="E121" s="10">
        <v>132</v>
      </c>
      <c r="F121" s="10">
        <v>12000</v>
      </c>
      <c r="G121" s="10">
        <v>1584</v>
      </c>
      <c r="H121" s="10"/>
      <c r="I121" s="10">
        <v>1060</v>
      </c>
      <c r="J121" s="309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4.25" customHeight="1" hidden="1">
      <c r="A122" s="28" t="s">
        <v>420</v>
      </c>
      <c r="B122" s="16" t="s">
        <v>1067</v>
      </c>
      <c r="C122" s="1" t="s">
        <v>474</v>
      </c>
      <c r="D122" s="299"/>
      <c r="E122" s="10"/>
      <c r="F122" s="10"/>
      <c r="G122" s="10"/>
      <c r="H122" s="10"/>
      <c r="I122" s="10">
        <v>355</v>
      </c>
      <c r="J122" s="309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4.25" customHeight="1" hidden="1">
      <c r="A123" s="28" t="s">
        <v>421</v>
      </c>
      <c r="B123" s="29" t="s">
        <v>629</v>
      </c>
      <c r="C123" s="29"/>
      <c r="D123" s="308"/>
      <c r="E123" s="7"/>
      <c r="F123" s="7"/>
      <c r="G123" s="7"/>
      <c r="H123" s="7">
        <f>SUM(G81:G122)</f>
        <v>73535</v>
      </c>
      <c r="I123" s="7">
        <f>SUM(I81:I122)</f>
        <v>74404</v>
      </c>
      <c r="J123" s="309">
        <f>H123/I123*100</f>
        <v>98.83205204021289</v>
      </c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4.25" customHeight="1" hidden="1">
      <c r="A124" s="28" t="s">
        <v>780</v>
      </c>
      <c r="B124" s="16" t="s">
        <v>1375</v>
      </c>
      <c r="C124" s="1" t="s">
        <v>90</v>
      </c>
      <c r="D124" s="299"/>
      <c r="E124" s="10">
        <v>48</v>
      </c>
      <c r="F124" s="10">
        <v>10500</v>
      </c>
      <c r="G124" s="10">
        <v>336</v>
      </c>
      <c r="H124" s="10"/>
      <c r="I124" s="10"/>
      <c r="J124" s="309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4.25" customHeight="1" hidden="1">
      <c r="A125" s="28" t="s">
        <v>422</v>
      </c>
      <c r="B125" s="16" t="s">
        <v>1376</v>
      </c>
      <c r="C125" s="1" t="s">
        <v>1763</v>
      </c>
      <c r="D125" s="299"/>
      <c r="E125" s="10">
        <v>48</v>
      </c>
      <c r="F125" s="10">
        <v>10500</v>
      </c>
      <c r="G125" s="10">
        <v>168</v>
      </c>
      <c r="H125" s="10"/>
      <c r="I125" s="10"/>
      <c r="J125" s="309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4.25" customHeight="1" hidden="1">
      <c r="A126" s="28" t="s">
        <v>423</v>
      </c>
      <c r="B126" s="16" t="s">
        <v>1429</v>
      </c>
      <c r="C126" s="1" t="s">
        <v>1164</v>
      </c>
      <c r="D126" s="299"/>
      <c r="E126" s="10">
        <v>4</v>
      </c>
      <c r="F126" s="10">
        <v>1200000</v>
      </c>
      <c r="G126" s="10">
        <v>3200</v>
      </c>
      <c r="H126" s="10"/>
      <c r="I126" s="10">
        <v>2400</v>
      </c>
      <c r="J126" s="309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4.25" customHeight="1" hidden="1">
      <c r="A127" s="28" t="s">
        <v>424</v>
      </c>
      <c r="B127" s="16" t="s">
        <v>1430</v>
      </c>
      <c r="C127" s="1" t="s">
        <v>1165</v>
      </c>
      <c r="D127" s="299"/>
      <c r="E127" s="10">
        <v>4</v>
      </c>
      <c r="F127" s="10">
        <v>1200000</v>
      </c>
      <c r="G127" s="10">
        <v>1600</v>
      </c>
      <c r="H127" s="10"/>
      <c r="I127" s="10">
        <v>1200</v>
      </c>
      <c r="J127" s="309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4.25" customHeight="1" hidden="1">
      <c r="A128" s="28" t="s">
        <v>425</v>
      </c>
      <c r="B128" s="16" t="s">
        <v>1431</v>
      </c>
      <c r="C128" s="1" t="s">
        <v>1432</v>
      </c>
      <c r="D128" s="299" t="s">
        <v>338</v>
      </c>
      <c r="E128" s="10">
        <v>17</v>
      </c>
      <c r="F128" s="10">
        <v>26000</v>
      </c>
      <c r="G128" s="10">
        <v>295</v>
      </c>
      <c r="H128" s="10"/>
      <c r="I128" s="10"/>
      <c r="J128" s="309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hidden="1">
      <c r="A129" s="28" t="s">
        <v>426</v>
      </c>
      <c r="B129" s="16" t="s">
        <v>1433</v>
      </c>
      <c r="C129" s="1" t="s">
        <v>1434</v>
      </c>
      <c r="D129" s="299"/>
      <c r="E129" s="10">
        <v>17</v>
      </c>
      <c r="F129" s="10">
        <v>26000</v>
      </c>
      <c r="G129" s="10">
        <v>147</v>
      </c>
      <c r="H129" s="10"/>
      <c r="I129" s="10"/>
      <c r="J129" s="309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hidden="1">
      <c r="A130" s="28" t="s">
        <v>781</v>
      </c>
      <c r="B130" s="29" t="s">
        <v>630</v>
      </c>
      <c r="C130" s="1"/>
      <c r="D130" s="299"/>
      <c r="E130" s="10"/>
      <c r="F130" s="10"/>
      <c r="G130" s="7"/>
      <c r="H130" s="7">
        <f>SUM(G124:G129)</f>
        <v>5746</v>
      </c>
      <c r="I130" s="7">
        <f>SUM(I124:I129)</f>
        <v>3600</v>
      </c>
      <c r="J130" s="309">
        <f>H130/I130*100</f>
        <v>159.61111111111111</v>
      </c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4.25" customHeight="1" hidden="1">
      <c r="A131" s="28" t="s">
        <v>782</v>
      </c>
      <c r="B131" s="519" t="s">
        <v>221</v>
      </c>
      <c r="C131" s="519"/>
      <c r="D131" s="308"/>
      <c r="E131" s="10"/>
      <c r="F131" s="10"/>
      <c r="G131" s="7"/>
      <c r="H131" s="7">
        <f>H123+H130</f>
        <v>79281</v>
      </c>
      <c r="I131" s="7">
        <f>I123+I130</f>
        <v>78004</v>
      </c>
      <c r="J131" s="309">
        <f>H131/I131*100</f>
        <v>101.63709553356237</v>
      </c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8.5" customHeight="1" hidden="1">
      <c r="A132" s="28"/>
      <c r="B132" s="1"/>
      <c r="C132" s="29"/>
      <c r="D132" s="308"/>
      <c r="E132" s="10"/>
      <c r="F132" s="10"/>
      <c r="G132" s="10"/>
      <c r="H132" s="7"/>
      <c r="I132" s="10"/>
      <c r="J132" s="309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4.25" customHeight="1" hidden="1">
      <c r="A133" s="28" t="s">
        <v>783</v>
      </c>
      <c r="B133" s="1"/>
      <c r="C133" s="312" t="s">
        <v>292</v>
      </c>
      <c r="D133" s="308"/>
      <c r="E133" s="10"/>
      <c r="F133" s="10"/>
      <c r="G133" s="10"/>
      <c r="H133" s="10"/>
      <c r="I133" s="10"/>
      <c r="J133" s="309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4.25" customHeight="1" hidden="1">
      <c r="A134" s="28" t="s">
        <v>427</v>
      </c>
      <c r="B134" s="16" t="s">
        <v>1435</v>
      </c>
      <c r="C134" s="1" t="s">
        <v>1494</v>
      </c>
      <c r="D134" s="299" t="s">
        <v>1436</v>
      </c>
      <c r="E134" s="307">
        <v>13.9</v>
      </c>
      <c r="F134" s="10">
        <v>2350000</v>
      </c>
      <c r="G134" s="10">
        <v>21777</v>
      </c>
      <c r="H134" s="10"/>
      <c r="I134" s="10">
        <v>20524</v>
      </c>
      <c r="J134" s="309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4.25" customHeight="1" hidden="1">
      <c r="A135" s="28" t="s">
        <v>428</v>
      </c>
      <c r="B135" s="16" t="s">
        <v>1437</v>
      </c>
      <c r="C135" s="1" t="s">
        <v>1205</v>
      </c>
      <c r="D135" s="299" t="s">
        <v>1438</v>
      </c>
      <c r="E135" s="307">
        <v>13.3</v>
      </c>
      <c r="F135" s="10">
        <v>2350000</v>
      </c>
      <c r="G135" s="10">
        <v>10418</v>
      </c>
      <c r="H135" s="10"/>
      <c r="I135" s="10">
        <v>9948</v>
      </c>
      <c r="J135" s="309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4.25" customHeight="1" hidden="1">
      <c r="A136" s="28" t="s">
        <v>387</v>
      </c>
      <c r="B136" s="16" t="s">
        <v>1439</v>
      </c>
      <c r="C136" s="1" t="s">
        <v>1206</v>
      </c>
      <c r="D136" s="299"/>
      <c r="E136" s="306">
        <v>1</v>
      </c>
      <c r="F136" s="10">
        <v>358400</v>
      </c>
      <c r="G136" s="10">
        <v>239</v>
      </c>
      <c r="H136" s="10"/>
      <c r="I136" s="10"/>
      <c r="J136" s="309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4.25" customHeight="1" hidden="1">
      <c r="A137" s="28" t="s">
        <v>388</v>
      </c>
      <c r="B137" s="16" t="s">
        <v>1440</v>
      </c>
      <c r="C137" s="1" t="s">
        <v>1207</v>
      </c>
      <c r="D137" s="299"/>
      <c r="E137" s="306">
        <v>1</v>
      </c>
      <c r="F137" s="10">
        <v>358400</v>
      </c>
      <c r="G137" s="10">
        <v>119</v>
      </c>
      <c r="H137" s="10"/>
      <c r="I137" s="10"/>
      <c r="J137" s="309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4.25" customHeight="1" hidden="1">
      <c r="A138" s="28" t="s">
        <v>389</v>
      </c>
      <c r="B138" s="16" t="s">
        <v>1441</v>
      </c>
      <c r="C138" s="1" t="s">
        <v>1493</v>
      </c>
      <c r="D138" s="299"/>
      <c r="E138" s="306">
        <v>5</v>
      </c>
      <c r="F138" s="10">
        <v>179200</v>
      </c>
      <c r="G138" s="10">
        <v>597</v>
      </c>
      <c r="H138" s="10"/>
      <c r="I138" s="10">
        <v>359</v>
      </c>
      <c r="J138" s="309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4.25" customHeight="1" hidden="1">
      <c r="A139" s="28" t="s">
        <v>390</v>
      </c>
      <c r="B139" s="16" t="s">
        <v>1442</v>
      </c>
      <c r="C139" s="1" t="s">
        <v>1530</v>
      </c>
      <c r="D139" s="299"/>
      <c r="E139" s="10">
        <v>3</v>
      </c>
      <c r="F139" s="10">
        <v>179200</v>
      </c>
      <c r="G139" s="10">
        <v>179</v>
      </c>
      <c r="H139" s="10"/>
      <c r="I139" s="10">
        <v>179</v>
      </c>
      <c r="J139" s="309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4.25" customHeight="1" hidden="1">
      <c r="A140" s="28" t="s">
        <v>391</v>
      </c>
      <c r="B140" s="16" t="s">
        <v>1563</v>
      </c>
      <c r="C140" s="1" t="s">
        <v>530</v>
      </c>
      <c r="D140" s="299"/>
      <c r="E140" s="10">
        <v>13</v>
      </c>
      <c r="F140" s="10">
        <v>36300</v>
      </c>
      <c r="G140" s="10">
        <v>315</v>
      </c>
      <c r="H140" s="10"/>
      <c r="I140" s="10">
        <v>169</v>
      </c>
      <c r="J140" s="309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4.25" customHeight="1" hidden="1">
      <c r="A141" s="28" t="s">
        <v>392</v>
      </c>
      <c r="B141" s="16" t="s">
        <v>1585</v>
      </c>
      <c r="C141" s="1" t="s">
        <v>531</v>
      </c>
      <c r="D141" s="299"/>
      <c r="E141" s="10"/>
      <c r="F141" s="10"/>
      <c r="G141" s="10"/>
      <c r="H141" s="10"/>
      <c r="I141" s="10">
        <v>85</v>
      </c>
      <c r="J141" s="309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4.25" customHeight="1" hidden="1">
      <c r="A142" s="28" t="s">
        <v>393</v>
      </c>
      <c r="B142" s="29" t="s">
        <v>629</v>
      </c>
      <c r="C142" s="29"/>
      <c r="D142" s="308"/>
      <c r="E142" s="7"/>
      <c r="F142" s="7"/>
      <c r="G142" s="7"/>
      <c r="H142" s="7">
        <f>SUM(G134:G141)</f>
        <v>33644</v>
      </c>
      <c r="I142" s="7">
        <f>SUM(I134:I141)</f>
        <v>31264</v>
      </c>
      <c r="J142" s="309">
        <f>H142/I142*100</f>
        <v>107.61258955987718</v>
      </c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4.25" customHeight="1" hidden="1">
      <c r="A143" s="28" t="s">
        <v>394</v>
      </c>
      <c r="B143" s="16" t="s">
        <v>1564</v>
      </c>
      <c r="C143" s="1" t="s">
        <v>1332</v>
      </c>
      <c r="D143" s="299"/>
      <c r="E143" s="10">
        <v>17</v>
      </c>
      <c r="F143" s="10">
        <v>10500</v>
      </c>
      <c r="G143" s="10">
        <v>119</v>
      </c>
      <c r="H143" s="10"/>
      <c r="I143" s="10"/>
      <c r="J143" s="309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4.25" customHeight="1" hidden="1">
      <c r="A144" s="28" t="s">
        <v>395</v>
      </c>
      <c r="B144" s="16" t="s">
        <v>1565</v>
      </c>
      <c r="C144" s="1" t="s">
        <v>1333</v>
      </c>
      <c r="D144" s="299"/>
      <c r="E144" s="10">
        <v>17</v>
      </c>
      <c r="F144" s="10">
        <v>10500</v>
      </c>
      <c r="G144" s="10">
        <v>60</v>
      </c>
      <c r="H144" s="10"/>
      <c r="I144" s="10"/>
      <c r="J144" s="309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4.25" customHeight="1" hidden="1">
      <c r="A145" s="28" t="s">
        <v>396</v>
      </c>
      <c r="B145" s="29" t="s">
        <v>630</v>
      </c>
      <c r="C145" s="1"/>
      <c r="D145" s="299"/>
      <c r="E145" s="10"/>
      <c r="F145" s="10"/>
      <c r="G145" s="7"/>
      <c r="H145" s="7">
        <f>G143+G144</f>
        <v>179</v>
      </c>
      <c r="I145" s="7">
        <f>SUM(I143:I144)</f>
        <v>0</v>
      </c>
      <c r="J145" s="309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4.25" customHeight="1" hidden="1">
      <c r="A146" s="28" t="s">
        <v>397</v>
      </c>
      <c r="B146" s="519" t="s">
        <v>293</v>
      </c>
      <c r="C146" s="519"/>
      <c r="D146" s="308"/>
      <c r="E146" s="10"/>
      <c r="F146" s="10"/>
      <c r="G146" s="7"/>
      <c r="H146" s="7">
        <f>H142+H145</f>
        <v>33823</v>
      </c>
      <c r="I146" s="7">
        <f>I142+I145</f>
        <v>31264</v>
      </c>
      <c r="J146" s="309">
        <f>H146/I146*100</f>
        <v>108.18513306038895</v>
      </c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4.25" customHeight="1" hidden="1">
      <c r="A147" s="28"/>
      <c r="B147" s="1"/>
      <c r="C147" s="1"/>
      <c r="D147" s="299"/>
      <c r="E147" s="10"/>
      <c r="F147" s="10"/>
      <c r="G147" s="10"/>
      <c r="H147" s="10"/>
      <c r="I147" s="10"/>
      <c r="J147" s="309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4.25" customHeight="1" hidden="1">
      <c r="A148" s="28" t="s">
        <v>398</v>
      </c>
      <c r="B148" s="1"/>
      <c r="C148" s="29" t="s">
        <v>294</v>
      </c>
      <c r="D148" s="308"/>
      <c r="E148" s="10"/>
      <c r="F148" s="10"/>
      <c r="G148" s="10"/>
      <c r="H148" s="7"/>
      <c r="I148" s="10"/>
      <c r="J148" s="309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4.25" customHeight="1" hidden="1">
      <c r="A149" s="28" t="s">
        <v>784</v>
      </c>
      <c r="B149" s="16" t="s">
        <v>1586</v>
      </c>
      <c r="C149" s="1" t="s">
        <v>1068</v>
      </c>
      <c r="D149" s="299"/>
      <c r="E149" s="10">
        <v>12382</v>
      </c>
      <c r="F149" s="10"/>
      <c r="G149" s="10">
        <v>4891</v>
      </c>
      <c r="H149" s="7"/>
      <c r="I149" s="10">
        <v>4111</v>
      </c>
      <c r="J149" s="309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4.25" customHeight="1" hidden="1">
      <c r="A150" s="28" t="s">
        <v>785</v>
      </c>
      <c r="B150" s="16" t="s">
        <v>1587</v>
      </c>
      <c r="C150" s="1" t="s">
        <v>651</v>
      </c>
      <c r="D150" s="299"/>
      <c r="E150" s="10">
        <v>12382</v>
      </c>
      <c r="F150" s="10"/>
      <c r="G150" s="10">
        <v>4891</v>
      </c>
      <c r="H150" s="7"/>
      <c r="I150" s="10">
        <v>4111</v>
      </c>
      <c r="J150" s="309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4.25" customHeight="1" hidden="1">
      <c r="A151" s="28" t="s">
        <v>786</v>
      </c>
      <c r="B151" s="16" t="s">
        <v>1495</v>
      </c>
      <c r="C151" s="1" t="s">
        <v>813</v>
      </c>
      <c r="D151" s="299"/>
      <c r="E151" s="306"/>
      <c r="F151" s="10"/>
      <c r="G151" s="10"/>
      <c r="H151" s="7"/>
      <c r="I151" s="10">
        <v>1772</v>
      </c>
      <c r="J151" s="309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4.25" customHeight="1" hidden="1">
      <c r="A152" s="28" t="s">
        <v>787</v>
      </c>
      <c r="B152" s="16" t="s">
        <v>1496</v>
      </c>
      <c r="C152" s="1" t="s">
        <v>814</v>
      </c>
      <c r="D152" s="299"/>
      <c r="E152" s="306"/>
      <c r="F152" s="10"/>
      <c r="G152" s="10"/>
      <c r="H152" s="7"/>
      <c r="I152" s="10">
        <v>1583</v>
      </c>
      <c r="J152" s="309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4.25" customHeight="1" hidden="1">
      <c r="A153" s="28" t="s">
        <v>788</v>
      </c>
      <c r="B153" s="16" t="s">
        <v>1566</v>
      </c>
      <c r="C153" s="1" t="s">
        <v>1063</v>
      </c>
      <c r="D153" s="299"/>
      <c r="E153" s="306">
        <v>55</v>
      </c>
      <c r="F153" s="10">
        <v>55360</v>
      </c>
      <c r="G153" s="10">
        <v>3045</v>
      </c>
      <c r="H153" s="7"/>
      <c r="I153" s="10">
        <v>2491</v>
      </c>
      <c r="J153" s="309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4.25" customHeight="1" hidden="1">
      <c r="A154" s="28" t="s">
        <v>789</v>
      </c>
      <c r="B154" s="16" t="s">
        <v>1567</v>
      </c>
      <c r="C154" s="1" t="s">
        <v>1568</v>
      </c>
      <c r="D154" s="299"/>
      <c r="E154" s="306">
        <v>40</v>
      </c>
      <c r="F154" s="10">
        <v>166080</v>
      </c>
      <c r="G154" s="10">
        <v>6643</v>
      </c>
      <c r="H154" s="7"/>
      <c r="I154" s="10">
        <v>3654</v>
      </c>
      <c r="J154" s="309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4.25" customHeight="1" hidden="1">
      <c r="A155" s="28" t="s">
        <v>790</v>
      </c>
      <c r="B155" s="16" t="s">
        <v>1569</v>
      </c>
      <c r="C155" s="1" t="s">
        <v>815</v>
      </c>
      <c r="D155" s="299"/>
      <c r="E155" s="306">
        <v>22</v>
      </c>
      <c r="F155" s="10">
        <v>88580</v>
      </c>
      <c r="G155" s="10">
        <v>1949</v>
      </c>
      <c r="H155" s="7"/>
      <c r="I155" s="10">
        <v>1240</v>
      </c>
      <c r="J155" s="309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4.25" customHeight="1" hidden="1">
      <c r="A156" s="28" t="s">
        <v>791</v>
      </c>
      <c r="B156" s="16" t="s">
        <v>1570</v>
      </c>
      <c r="C156" s="1" t="s">
        <v>1571</v>
      </c>
      <c r="D156" s="299"/>
      <c r="E156" s="306">
        <v>4</v>
      </c>
      <c r="F156" s="10">
        <v>710650</v>
      </c>
      <c r="G156" s="10">
        <v>2842</v>
      </c>
      <c r="H156" s="7"/>
      <c r="I156" s="10"/>
      <c r="J156" s="309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4.25" customHeight="1" hidden="1">
      <c r="A157" s="28" t="s">
        <v>792</v>
      </c>
      <c r="B157" s="16" t="s">
        <v>1572</v>
      </c>
      <c r="C157" s="1" t="s">
        <v>1573</v>
      </c>
      <c r="D157" s="299"/>
      <c r="E157" s="10">
        <v>53</v>
      </c>
      <c r="F157" s="10">
        <v>635650</v>
      </c>
      <c r="G157" s="10">
        <v>33689</v>
      </c>
      <c r="H157" s="7"/>
      <c r="I157" s="10">
        <v>36232</v>
      </c>
      <c r="J157" s="309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4.25" customHeight="1" hidden="1">
      <c r="A158" s="28" t="s">
        <v>793</v>
      </c>
      <c r="B158" s="29" t="s">
        <v>629</v>
      </c>
      <c r="C158" s="29"/>
      <c r="D158" s="308"/>
      <c r="E158" s="7"/>
      <c r="F158" s="7"/>
      <c r="G158" s="7"/>
      <c r="H158" s="7">
        <f>SUM(G149:G157)</f>
        <v>57950</v>
      </c>
      <c r="I158" s="7">
        <f>SUM(I149:I157)</f>
        <v>55194</v>
      </c>
      <c r="J158" s="309">
        <f>H158/I158*100</f>
        <v>104.99329637279415</v>
      </c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.25" customHeight="1" hidden="1">
      <c r="A159" s="28" t="s">
        <v>794</v>
      </c>
      <c r="B159" s="16" t="s">
        <v>1588</v>
      </c>
      <c r="C159" s="1" t="s">
        <v>1589</v>
      </c>
      <c r="D159" s="299"/>
      <c r="E159" s="10">
        <v>27</v>
      </c>
      <c r="F159" s="10">
        <v>9400</v>
      </c>
      <c r="G159" s="10">
        <v>254</v>
      </c>
      <c r="H159" s="10"/>
      <c r="I159" s="10">
        <v>235</v>
      </c>
      <c r="J159" s="309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4.25" customHeight="1" hidden="1">
      <c r="A160" s="28" t="s">
        <v>795</v>
      </c>
      <c r="B160" s="29" t="s">
        <v>630</v>
      </c>
      <c r="C160" s="1"/>
      <c r="D160" s="299"/>
      <c r="E160" s="10"/>
      <c r="F160" s="10"/>
      <c r="G160" s="7"/>
      <c r="H160" s="7">
        <f>SUM(G159)</f>
        <v>254</v>
      </c>
      <c r="I160" s="7">
        <f>SUM(I159)</f>
        <v>235</v>
      </c>
      <c r="J160" s="309">
        <f>H160/I160*100</f>
        <v>108.08510638297872</v>
      </c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4.25" customHeight="1" hidden="1">
      <c r="A161" s="28" t="s">
        <v>796</v>
      </c>
      <c r="B161" s="519" t="s">
        <v>953</v>
      </c>
      <c r="C161" s="519"/>
      <c r="D161" s="308"/>
      <c r="E161" s="10"/>
      <c r="F161" s="10"/>
      <c r="G161" s="7"/>
      <c r="H161" s="7">
        <f>SUM(H158:H160)</f>
        <v>58204</v>
      </c>
      <c r="I161" s="7">
        <f>SUM(I158+I160)</f>
        <v>55429</v>
      </c>
      <c r="J161" s="309">
        <f>H161/I161*100</f>
        <v>105.00640458965525</v>
      </c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4.25" customHeight="1" hidden="1">
      <c r="A162" s="28"/>
      <c r="B162" s="47"/>
      <c r="C162" s="47"/>
      <c r="D162" s="308"/>
      <c r="E162" s="10"/>
      <c r="F162" s="10"/>
      <c r="G162" s="10"/>
      <c r="H162" s="7"/>
      <c r="I162" s="10"/>
      <c r="J162" s="309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4.25" customHeight="1" hidden="1">
      <c r="A163" s="28" t="s">
        <v>797</v>
      </c>
      <c r="B163" s="47"/>
      <c r="C163" s="47" t="s">
        <v>1051</v>
      </c>
      <c r="D163" s="308"/>
      <c r="E163" s="10"/>
      <c r="F163" s="10"/>
      <c r="G163" s="10"/>
      <c r="H163" s="7"/>
      <c r="I163" s="10"/>
      <c r="J163" s="309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4.25" customHeight="1" hidden="1">
      <c r="A164" s="28" t="s">
        <v>798</v>
      </c>
      <c r="B164" s="16" t="s">
        <v>626</v>
      </c>
      <c r="C164" s="1" t="s">
        <v>1771</v>
      </c>
      <c r="D164" s="299"/>
      <c r="E164" s="306"/>
      <c r="F164" s="10"/>
      <c r="G164" s="10"/>
      <c r="H164" s="10"/>
      <c r="I164" s="10"/>
      <c r="J164" s="309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4.25" customHeight="1" hidden="1">
      <c r="A165" s="28" t="s">
        <v>799</v>
      </c>
      <c r="B165" s="29" t="s">
        <v>629</v>
      </c>
      <c r="C165" s="35"/>
      <c r="D165" s="299"/>
      <c r="E165" s="10"/>
      <c r="F165" s="10"/>
      <c r="G165" s="7"/>
      <c r="H165" s="7">
        <f>G164</f>
        <v>0</v>
      </c>
      <c r="I165" s="7">
        <f>SUM(I164)</f>
        <v>0</v>
      </c>
      <c r="J165" s="309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4.25" customHeight="1" hidden="1">
      <c r="A166" s="28" t="s">
        <v>800</v>
      </c>
      <c r="B166" s="29" t="s">
        <v>810</v>
      </c>
      <c r="C166" s="35"/>
      <c r="D166" s="299"/>
      <c r="E166" s="10"/>
      <c r="F166" s="10"/>
      <c r="G166" s="7"/>
      <c r="H166" s="7"/>
      <c r="I166" s="7"/>
      <c r="J166" s="309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4.25" customHeight="1" hidden="1">
      <c r="A167" s="28"/>
      <c r="B167" s="1"/>
      <c r="C167" s="1"/>
      <c r="D167" s="299"/>
      <c r="E167" s="10"/>
      <c r="F167" s="10"/>
      <c r="G167" s="10"/>
      <c r="H167" s="10"/>
      <c r="I167" s="10"/>
      <c r="J167" s="309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4.25" customHeight="1" hidden="1">
      <c r="A168" s="28" t="s">
        <v>801</v>
      </c>
      <c r="B168" s="1"/>
      <c r="C168" s="29" t="s">
        <v>1327</v>
      </c>
      <c r="D168" s="308"/>
      <c r="E168" s="7"/>
      <c r="F168" s="7"/>
      <c r="G168" s="7"/>
      <c r="H168" s="7">
        <f>H23+H32+H78+H131+H146+H161+H166</f>
        <v>804655</v>
      </c>
      <c r="I168" s="7">
        <f>I23+I32+I78+I131+I146+I161+I166</f>
        <v>529759</v>
      </c>
      <c r="J168" s="309">
        <f>H168/I168*100</f>
        <v>151.89076542352277</v>
      </c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4.25" customHeight="1" hidden="1">
      <c r="A169" s="28" t="s">
        <v>802</v>
      </c>
      <c r="B169" s="1"/>
      <c r="C169" s="1" t="s">
        <v>1328</v>
      </c>
      <c r="D169" s="299"/>
      <c r="E169" s="10"/>
      <c r="F169" s="10"/>
      <c r="G169" s="10"/>
      <c r="H169" s="10">
        <f>H21+H32+H59+H72+H123+H142+H158+H165</f>
        <v>797975</v>
      </c>
      <c r="I169" s="10">
        <f>I21+I32+I59+I72+I123+I142+I158+I165</f>
        <v>525924</v>
      </c>
      <c r="J169" s="309">
        <f>H169/I169*100</f>
        <v>151.72819646945186</v>
      </c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6" customFormat="1" ht="14.25" customHeight="1" hidden="1">
      <c r="A170" s="28" t="s">
        <v>803</v>
      </c>
      <c r="B170" s="29"/>
      <c r="C170" s="1" t="s">
        <v>1329</v>
      </c>
      <c r="D170" s="299"/>
      <c r="E170" s="7"/>
      <c r="F170" s="7"/>
      <c r="G170" s="10"/>
      <c r="H170" s="10">
        <f>H22+H64+H75+H130+H145+H160</f>
        <v>6680</v>
      </c>
      <c r="I170" s="10">
        <f>I22+I64+I75+I130+I145+I160</f>
        <v>3835</v>
      </c>
      <c r="J170" s="309">
        <f>H170/I170*100</f>
        <v>174.1851368970013</v>
      </c>
      <c r="K170" s="2"/>
      <c r="L170" s="5"/>
      <c r="M170" s="5"/>
      <c r="N170" s="5"/>
      <c r="O170" s="5"/>
      <c r="P170" s="5"/>
      <c r="Q170" s="5"/>
      <c r="R170" s="5"/>
      <c r="S170" s="5"/>
    </row>
    <row r="171" spans="5:19" ht="13.5" customHeigh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5:19" ht="13.5" customHeigh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5:19" ht="13.5" customHeigh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5:19" ht="13.5" customHeigh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5:19" ht="13.5" customHeigh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5:19" ht="13.5" customHeigh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5:19" ht="13.5" customHeigh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5:19" ht="13.5" customHeigh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5:19" ht="13.5" customHeigh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5:19" ht="13.5" customHeigh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5:19" ht="13.5" customHeigh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5:19" ht="13.5" customHeigh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5:19" ht="13.5" customHeigh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5:19" ht="13.5" customHeigh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5:19" ht="13.5" customHeigh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5:19" ht="13.5" customHeigh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5:19" ht="13.5" customHeigh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5:19" ht="13.5" customHeigh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5:19" ht="13.5" customHeigh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5:19" ht="13.5" customHeigh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5:19" ht="13.5" customHeigh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5:19" ht="13.5" customHeigh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5:19" ht="13.5" customHeigh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5:19" ht="13.5" customHeigh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5:19" ht="13.5" customHeigh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5:19" ht="13.5" customHeigh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5:19" ht="13.5" customHeigh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5:19" ht="13.5" customHeigh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5:19" ht="13.5" customHeigh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5:19" ht="13.5" customHeigh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5:19" ht="13.5" customHeigh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5:19" ht="13.5" customHeigh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5:19" ht="13.5" customHeigh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5:19" ht="13.5" customHeigh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5:19" ht="13.5" customHeigh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5:19" ht="13.5" customHeigh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5:19" ht="13.5" customHeigh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5:19" ht="13.5" customHeigh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5:19" ht="13.5" customHeigh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5:19" ht="13.5" customHeigh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5:19" ht="13.5" customHeigh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5:19" ht="13.5" customHeigh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5:19" ht="13.5" customHeigh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</sheetData>
  <mergeCells count="22">
    <mergeCell ref="B131:C131"/>
    <mergeCell ref="B146:C146"/>
    <mergeCell ref="B161:C161"/>
    <mergeCell ref="B23:C23"/>
    <mergeCell ref="B65:C65"/>
    <mergeCell ref="B72:C72"/>
    <mergeCell ref="B78:C78"/>
    <mergeCell ref="B32:C32"/>
    <mergeCell ref="I7:J8"/>
    <mergeCell ref="F8:F9"/>
    <mergeCell ref="G8:G9"/>
    <mergeCell ref="H8:H9"/>
    <mergeCell ref="D7:H7"/>
    <mergeCell ref="D8:E9"/>
    <mergeCell ref="B2:J2"/>
    <mergeCell ref="B3:J3"/>
    <mergeCell ref="B4:J4"/>
    <mergeCell ref="F1:J1"/>
    <mergeCell ref="D6:E6"/>
    <mergeCell ref="A6:A9"/>
    <mergeCell ref="B7:B9"/>
    <mergeCell ref="C7:C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7.57421875" style="30" customWidth="1"/>
    <col min="2" max="2" width="31.00390625" style="30" customWidth="1"/>
    <col min="3" max="3" width="10.7109375" style="30" bestFit="1" customWidth="1"/>
    <col min="4" max="4" width="12.28125" style="30" customWidth="1"/>
    <col min="5" max="5" width="13.57421875" style="30" customWidth="1"/>
    <col min="6" max="6" width="11.421875" style="30" customWidth="1"/>
    <col min="7" max="16384" width="9.140625" style="30" customWidth="1"/>
  </cols>
  <sheetData>
    <row r="1" spans="1:6" ht="12.75" hidden="1">
      <c r="A1" s="528" t="s">
        <v>27</v>
      </c>
      <c r="B1" s="528"/>
      <c r="C1" s="528"/>
      <c r="D1" s="528"/>
      <c r="E1" s="528"/>
      <c r="F1" s="528"/>
    </row>
    <row r="2" spans="1:6" ht="12.75" hidden="1">
      <c r="A2" s="280"/>
      <c r="B2" s="280"/>
      <c r="C2" s="280"/>
      <c r="D2" s="280"/>
      <c r="E2" s="280"/>
      <c r="F2" s="280"/>
    </row>
    <row r="3" spans="1:6" ht="12.75" hidden="1">
      <c r="A3" s="527" t="s">
        <v>537</v>
      </c>
      <c r="B3" s="527"/>
      <c r="C3" s="527"/>
      <c r="D3" s="527"/>
      <c r="E3" s="527"/>
      <c r="F3" s="527"/>
    </row>
    <row r="4" spans="1:6" ht="12.75" hidden="1">
      <c r="A4" s="527" t="s">
        <v>1087</v>
      </c>
      <c r="B4" s="527"/>
      <c r="C4" s="527"/>
      <c r="D4" s="527"/>
      <c r="E4" s="527"/>
      <c r="F4" s="527"/>
    </row>
    <row r="5" spans="1:6" ht="12.75" hidden="1">
      <c r="A5" s="529" t="s">
        <v>205</v>
      </c>
      <c r="B5" s="529"/>
      <c r="C5" s="529"/>
      <c r="D5" s="529"/>
      <c r="E5" s="529"/>
      <c r="F5" s="529"/>
    </row>
    <row r="6" spans="1:6" ht="12.75" hidden="1">
      <c r="A6" s="526" t="s">
        <v>716</v>
      </c>
      <c r="B6" s="526"/>
      <c r="C6" s="526"/>
      <c r="D6" s="526"/>
      <c r="E6" s="526"/>
      <c r="F6" s="526"/>
    </row>
    <row r="7" spans="1:6" ht="12.75" hidden="1">
      <c r="A7" s="279"/>
      <c r="B7" s="279"/>
      <c r="C7" s="279"/>
      <c r="D7" s="279"/>
      <c r="E7" s="279"/>
      <c r="F7" s="279"/>
    </row>
    <row r="8" spans="1:6" ht="12.75" hidden="1">
      <c r="A8" s="525"/>
      <c r="B8" s="316" t="s">
        <v>825</v>
      </c>
      <c r="C8" s="316" t="s">
        <v>1705</v>
      </c>
      <c r="D8" s="316" t="s">
        <v>827</v>
      </c>
      <c r="E8" s="316" t="s">
        <v>828</v>
      </c>
      <c r="F8" s="316" t="s">
        <v>829</v>
      </c>
    </row>
    <row r="9" spans="1:6" ht="24" customHeight="1" hidden="1">
      <c r="A9" s="525"/>
      <c r="B9" s="523" t="s">
        <v>206</v>
      </c>
      <c r="C9" s="524" t="s">
        <v>207</v>
      </c>
      <c r="D9" s="532" t="s">
        <v>208</v>
      </c>
      <c r="E9" s="524" t="s">
        <v>209</v>
      </c>
      <c r="F9" s="530" t="s">
        <v>1101</v>
      </c>
    </row>
    <row r="10" spans="1:6" ht="19.5" customHeight="1" hidden="1">
      <c r="A10" s="525"/>
      <c r="B10" s="523"/>
      <c r="C10" s="524"/>
      <c r="D10" s="533"/>
      <c r="E10" s="524"/>
      <c r="F10" s="530"/>
    </row>
    <row r="11" spans="1:6" ht="19.5" customHeight="1" hidden="1">
      <c r="A11" s="317"/>
      <c r="B11" s="318"/>
      <c r="C11" s="318"/>
      <c r="D11" s="319"/>
      <c r="E11" s="318"/>
      <c r="F11" s="320"/>
    </row>
    <row r="12" spans="1:6" ht="25.5" hidden="1">
      <c r="A12" s="277" t="s">
        <v>1077</v>
      </c>
      <c r="B12" s="321" t="s">
        <v>210</v>
      </c>
      <c r="C12" s="322">
        <v>986260</v>
      </c>
      <c r="D12" s="322">
        <v>489883</v>
      </c>
      <c r="E12" s="322">
        <f>C12-D12</f>
        <v>496377</v>
      </c>
      <c r="F12" s="277" t="s">
        <v>211</v>
      </c>
    </row>
    <row r="13" spans="1:6" ht="17.25" customHeight="1" hidden="1">
      <c r="A13" s="277" t="s">
        <v>914</v>
      </c>
      <c r="B13" s="321" t="s">
        <v>469</v>
      </c>
      <c r="C13" s="323">
        <v>108000</v>
      </c>
      <c r="D13" s="30">
        <v>80000</v>
      </c>
      <c r="E13" s="30">
        <f>C13-D13</f>
        <v>28000</v>
      </c>
      <c r="F13" s="324" t="s">
        <v>211</v>
      </c>
    </row>
    <row r="14" spans="1:6" ht="17.25" customHeight="1" hidden="1">
      <c r="A14" s="521" t="s">
        <v>0</v>
      </c>
      <c r="B14" s="531" t="s">
        <v>1562</v>
      </c>
      <c r="C14" s="522">
        <v>164770</v>
      </c>
      <c r="D14" s="325">
        <v>56022</v>
      </c>
      <c r="E14" s="30">
        <v>9886</v>
      </c>
      <c r="F14" s="324" t="s">
        <v>212</v>
      </c>
    </row>
    <row r="15" spans="1:6" ht="17.25" customHeight="1" hidden="1">
      <c r="A15" s="521"/>
      <c r="B15" s="531"/>
      <c r="C15" s="522"/>
      <c r="D15" s="325">
        <v>84033</v>
      </c>
      <c r="E15" s="30">
        <v>14829</v>
      </c>
      <c r="F15" s="324" t="s">
        <v>211</v>
      </c>
    </row>
    <row r="16" spans="1:6" ht="17.25" customHeight="1" hidden="1">
      <c r="A16" s="520" t="s">
        <v>275</v>
      </c>
      <c r="B16" s="531"/>
      <c r="C16" s="522">
        <v>6842</v>
      </c>
      <c r="D16" s="522">
        <v>0</v>
      </c>
      <c r="E16" s="278">
        <v>2737</v>
      </c>
      <c r="F16" s="324" t="s">
        <v>212</v>
      </c>
    </row>
    <row r="17" spans="1:6" ht="17.25" customHeight="1" hidden="1">
      <c r="A17" s="520"/>
      <c r="B17" s="326" t="s">
        <v>330</v>
      </c>
      <c r="C17" s="522"/>
      <c r="D17" s="522"/>
      <c r="E17" s="278">
        <v>4105</v>
      </c>
      <c r="F17" s="324" t="s">
        <v>211</v>
      </c>
    </row>
    <row r="18" spans="1:5" s="329" customFormat="1" ht="18.75" customHeight="1" hidden="1">
      <c r="A18" s="276" t="s">
        <v>546</v>
      </c>
      <c r="B18" s="327" t="s">
        <v>497</v>
      </c>
      <c r="C18" s="328">
        <f>SUM(C14:C16)</f>
        <v>171612</v>
      </c>
      <c r="D18" s="328">
        <f>SUM(D14:D16)</f>
        <v>140055</v>
      </c>
      <c r="E18" s="328">
        <f>SUM(E14:E17)</f>
        <v>31557</v>
      </c>
    </row>
    <row r="19" spans="1:6" s="329" customFormat="1" ht="38.25" hidden="1">
      <c r="A19" s="276" t="s">
        <v>647</v>
      </c>
      <c r="B19" s="321" t="s">
        <v>470</v>
      </c>
      <c r="C19" s="328">
        <v>74138</v>
      </c>
      <c r="D19" s="328">
        <v>58087</v>
      </c>
      <c r="E19" s="328">
        <f>C19-D19</f>
        <v>16051</v>
      </c>
      <c r="F19" s="330" t="s">
        <v>211</v>
      </c>
    </row>
    <row r="20" spans="1:5" s="331" customFormat="1" ht="15.75" customHeight="1" hidden="1">
      <c r="A20" s="276" t="s">
        <v>649</v>
      </c>
      <c r="B20" s="331" t="s">
        <v>497</v>
      </c>
      <c r="C20" s="331">
        <f>C12+C13+C18+C19</f>
        <v>1340010</v>
      </c>
      <c r="D20" s="331">
        <f>D12+D13+D18+D19</f>
        <v>768025</v>
      </c>
      <c r="E20" s="328">
        <f>C20-D20</f>
        <v>571985</v>
      </c>
    </row>
    <row r="21" spans="1:5" ht="15.75" customHeight="1" hidden="1">
      <c r="A21" s="276" t="s">
        <v>650</v>
      </c>
      <c r="B21" s="30" t="s">
        <v>753</v>
      </c>
      <c r="E21" s="30">
        <f>E12+E13+E15+E17+E19</f>
        <v>559362</v>
      </c>
    </row>
    <row r="22" spans="1:5" ht="17.25" customHeight="1" hidden="1">
      <c r="A22" s="276" t="s">
        <v>168</v>
      </c>
      <c r="B22" s="30" t="s">
        <v>754</v>
      </c>
      <c r="E22" s="30">
        <f>E14+E16</f>
        <v>12623</v>
      </c>
    </row>
    <row r="23" ht="12.75" hidden="1">
      <c r="A23" s="277"/>
    </row>
    <row r="24" ht="12.75" hidden="1">
      <c r="A24" s="277"/>
    </row>
    <row r="25" ht="12.75" hidden="1">
      <c r="A25" s="277"/>
    </row>
    <row r="26" ht="12.75" hidden="1">
      <c r="A26" s="277"/>
    </row>
    <row r="27" ht="12.75" hidden="1">
      <c r="A27" s="277"/>
    </row>
  </sheetData>
  <mergeCells count="17">
    <mergeCell ref="F9:F10"/>
    <mergeCell ref="C16:C17"/>
    <mergeCell ref="D16:D17"/>
    <mergeCell ref="B14:B16"/>
    <mergeCell ref="E9:E10"/>
    <mergeCell ref="D9:D10"/>
    <mergeCell ref="A6:F6"/>
    <mergeCell ref="A4:F4"/>
    <mergeCell ref="A3:F3"/>
    <mergeCell ref="A1:F1"/>
    <mergeCell ref="A5:F5"/>
    <mergeCell ref="A16:A17"/>
    <mergeCell ref="A14:A15"/>
    <mergeCell ref="C14:C15"/>
    <mergeCell ref="B9:B10"/>
    <mergeCell ref="C9:C10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3.57421875" style="138" customWidth="1"/>
    <col min="2" max="2" width="29.28125" style="138" customWidth="1"/>
    <col min="3" max="3" width="20.7109375" style="138" customWidth="1"/>
    <col min="4" max="4" width="12.140625" style="138" customWidth="1"/>
    <col min="5" max="5" width="10.7109375" style="1" customWidth="1"/>
    <col min="6" max="6" width="11.28125" style="1" customWidth="1"/>
    <col min="7" max="16384" width="9.140625" style="1" customWidth="1"/>
  </cols>
  <sheetData>
    <row r="1" spans="3:6" ht="15" hidden="1">
      <c r="C1" s="535" t="s">
        <v>582</v>
      </c>
      <c r="D1" s="535"/>
      <c r="E1" s="535"/>
      <c r="F1" s="535"/>
    </row>
    <row r="2" spans="5:6" ht="15" hidden="1">
      <c r="E2" s="138"/>
      <c r="F2" s="138"/>
    </row>
    <row r="3" spans="2:6" ht="15" customHeight="1" hidden="1">
      <c r="B3" s="498" t="s">
        <v>715</v>
      </c>
      <c r="C3" s="498"/>
      <c r="D3" s="498"/>
      <c r="E3" s="498"/>
      <c r="F3" s="498"/>
    </row>
    <row r="4" spans="2:6" ht="15" customHeight="1" hidden="1">
      <c r="B4" s="498" t="s">
        <v>1088</v>
      </c>
      <c r="C4" s="498"/>
      <c r="D4" s="498"/>
      <c r="E4" s="498"/>
      <c r="F4" s="498"/>
    </row>
    <row r="5" spans="2:6" ht="15" customHeight="1" hidden="1">
      <c r="B5" s="498" t="s">
        <v>859</v>
      </c>
      <c r="C5" s="498"/>
      <c r="D5" s="498"/>
      <c r="E5" s="498"/>
      <c r="F5" s="498"/>
    </row>
    <row r="6" spans="2:6" ht="15" customHeight="1" hidden="1">
      <c r="B6" s="498" t="s">
        <v>716</v>
      </c>
      <c r="C6" s="498"/>
      <c r="D6" s="498"/>
      <c r="E6" s="498"/>
      <c r="F6" s="498"/>
    </row>
    <row r="7" spans="2:6" ht="15" customHeight="1" hidden="1">
      <c r="B7" s="220"/>
      <c r="C7" s="220"/>
      <c r="D7" s="220"/>
      <c r="E7" s="220"/>
      <c r="F7" s="220"/>
    </row>
    <row r="8" spans="1:6" ht="15" customHeight="1" hidden="1">
      <c r="A8" s="534"/>
      <c r="B8" s="252" t="s">
        <v>825</v>
      </c>
      <c r="C8" s="251" t="s">
        <v>826</v>
      </c>
      <c r="D8" s="251" t="s">
        <v>827</v>
      </c>
      <c r="E8" s="251" t="s">
        <v>828</v>
      </c>
      <c r="F8" s="251" t="s">
        <v>829</v>
      </c>
    </row>
    <row r="9" spans="1:6" ht="48.75" customHeight="1" hidden="1">
      <c r="A9" s="534"/>
      <c r="B9" s="141" t="s">
        <v>717</v>
      </c>
      <c r="C9" s="91" t="s">
        <v>775</v>
      </c>
      <c r="D9" s="91" t="s">
        <v>1243</v>
      </c>
      <c r="E9" s="91" t="s">
        <v>1244</v>
      </c>
      <c r="F9" s="91" t="s">
        <v>583</v>
      </c>
    </row>
    <row r="10" spans="1:6" ht="15.75" customHeight="1" hidden="1">
      <c r="A10" s="224" t="s">
        <v>1071</v>
      </c>
      <c r="B10" s="144" t="s">
        <v>62</v>
      </c>
      <c r="C10" s="137"/>
      <c r="D10" s="86"/>
      <c r="E10" s="301"/>
      <c r="F10" s="29"/>
    </row>
    <row r="11" spans="1:6" ht="15.75" customHeight="1" hidden="1">
      <c r="A11" s="224" t="s">
        <v>1077</v>
      </c>
      <c r="B11" s="138" t="s">
        <v>532</v>
      </c>
      <c r="C11" s="138" t="s">
        <v>999</v>
      </c>
      <c r="D11" s="139">
        <v>150000</v>
      </c>
      <c r="E11" s="10">
        <v>152891</v>
      </c>
      <c r="F11" s="10">
        <v>150000</v>
      </c>
    </row>
    <row r="12" spans="1:6" ht="15.75" customHeight="1" hidden="1">
      <c r="A12" s="224" t="s">
        <v>914</v>
      </c>
      <c r="B12" s="138" t="s">
        <v>533</v>
      </c>
      <c r="C12" s="138" t="s">
        <v>552</v>
      </c>
      <c r="D12" s="174">
        <v>400000</v>
      </c>
      <c r="E12" s="10">
        <v>408025</v>
      </c>
      <c r="F12" s="306">
        <v>400000</v>
      </c>
    </row>
    <row r="13" spans="1:6" ht="15.75" customHeight="1" hidden="1">
      <c r="A13" s="224" t="s">
        <v>0</v>
      </c>
      <c r="B13" s="138" t="s">
        <v>534</v>
      </c>
      <c r="C13" s="145" t="s">
        <v>1722</v>
      </c>
      <c r="D13" s="146">
        <v>310000</v>
      </c>
      <c r="E13" s="22">
        <v>318895</v>
      </c>
      <c r="F13" s="22">
        <v>310000</v>
      </c>
    </row>
    <row r="14" spans="1:6" ht="15.75" customHeight="1" hidden="1">
      <c r="A14" s="224" t="s">
        <v>275</v>
      </c>
      <c r="B14" s="138" t="s">
        <v>856</v>
      </c>
      <c r="C14" s="145"/>
      <c r="D14" s="146"/>
      <c r="E14" s="22"/>
      <c r="F14" s="22"/>
    </row>
    <row r="15" spans="1:6" s="29" customFormat="1" ht="15.75" customHeight="1" hidden="1">
      <c r="A15" s="224" t="s">
        <v>546</v>
      </c>
      <c r="B15" s="137" t="s">
        <v>535</v>
      </c>
      <c r="C15" s="418"/>
      <c r="D15" s="147">
        <f>SUM(D11:D14)</f>
        <v>860000</v>
      </c>
      <c r="E15" s="23">
        <f>SUM(E11:E14)</f>
        <v>879811</v>
      </c>
      <c r="F15" s="23">
        <f>SUM(F11:F14)</f>
        <v>860000</v>
      </c>
    </row>
    <row r="16" spans="1:6" ht="15.75" customHeight="1" hidden="1">
      <c r="A16" s="224"/>
      <c r="C16" s="145"/>
      <c r="D16" s="146"/>
      <c r="E16" s="22"/>
      <c r="F16" s="22"/>
    </row>
    <row r="17" spans="1:6" ht="15.75" customHeight="1" hidden="1">
      <c r="A17" s="224" t="s">
        <v>647</v>
      </c>
      <c r="B17" s="176" t="s">
        <v>1723</v>
      </c>
      <c r="C17" s="149"/>
      <c r="D17" s="177">
        <v>4000</v>
      </c>
      <c r="E17" s="22">
        <v>4427</v>
      </c>
      <c r="F17" s="339">
        <v>4000</v>
      </c>
    </row>
    <row r="18" spans="1:6" ht="15.75" customHeight="1" hidden="1">
      <c r="A18" s="224"/>
      <c r="B18" s="148"/>
      <c r="C18" s="149"/>
      <c r="D18" s="147"/>
      <c r="E18" s="23"/>
      <c r="F18" s="84"/>
    </row>
    <row r="19" spans="1:6" ht="78.75" customHeight="1" hidden="1">
      <c r="A19" s="263" t="s">
        <v>649</v>
      </c>
      <c r="B19" s="265" t="s">
        <v>1627</v>
      </c>
      <c r="C19" s="175" t="s">
        <v>1626</v>
      </c>
      <c r="D19" s="268">
        <v>40000</v>
      </c>
      <c r="E19" s="340">
        <v>40884</v>
      </c>
      <c r="F19" s="340">
        <v>40000</v>
      </c>
    </row>
    <row r="20" spans="1:6" ht="15.75" customHeight="1" hidden="1">
      <c r="A20" s="224" t="s">
        <v>650</v>
      </c>
      <c r="B20" s="138" t="s">
        <v>860</v>
      </c>
      <c r="C20" s="145">
        <v>0.08</v>
      </c>
      <c r="D20" s="146">
        <v>61885</v>
      </c>
      <c r="E20" s="22">
        <v>69487</v>
      </c>
      <c r="F20" s="22">
        <v>61885</v>
      </c>
    </row>
    <row r="21" spans="1:6" ht="45" customHeight="1" hidden="1">
      <c r="A21" s="263" t="s">
        <v>168</v>
      </c>
      <c r="B21" s="151" t="s">
        <v>861</v>
      </c>
      <c r="C21" s="175" t="s">
        <v>1628</v>
      </c>
      <c r="D21" s="146">
        <v>-3942</v>
      </c>
      <c r="E21" s="22">
        <v>-3040</v>
      </c>
      <c r="F21" s="22">
        <v>-3942</v>
      </c>
    </row>
    <row r="22" spans="1:6" s="29" customFormat="1" ht="15" hidden="1">
      <c r="A22" s="224" t="s">
        <v>170</v>
      </c>
      <c r="B22" s="87" t="s">
        <v>1629</v>
      </c>
      <c r="C22" s="137"/>
      <c r="D22" s="139">
        <f>SUM(D20:D21)</f>
        <v>57943</v>
      </c>
      <c r="E22" s="10">
        <f>SUM(E20:E21)</f>
        <v>66447</v>
      </c>
      <c r="F22" s="10">
        <f>SUM(F20:F21)</f>
        <v>57943</v>
      </c>
    </row>
    <row r="23" spans="1:6" ht="30" hidden="1">
      <c r="A23" s="263" t="s">
        <v>299</v>
      </c>
      <c r="B23" s="264" t="s">
        <v>639</v>
      </c>
      <c r="C23" s="175" t="s">
        <v>234</v>
      </c>
      <c r="D23" s="146">
        <v>0</v>
      </c>
      <c r="E23" s="22"/>
      <c r="F23" s="22">
        <v>0</v>
      </c>
    </row>
    <row r="24" spans="1:6" s="29" customFormat="1" ht="15" hidden="1">
      <c r="A24" s="224" t="s">
        <v>302</v>
      </c>
      <c r="B24" s="109" t="s">
        <v>833</v>
      </c>
      <c r="C24" s="137"/>
      <c r="D24" s="136">
        <f>D22+D19+D23</f>
        <v>97943</v>
      </c>
      <c r="E24" s="7">
        <f>E22+E19+E23</f>
        <v>107331</v>
      </c>
      <c r="F24" s="7">
        <f>F22+F19+F23</f>
        <v>97943</v>
      </c>
    </row>
    <row r="25" spans="1:6" s="29" customFormat="1" ht="15" hidden="1">
      <c r="A25" s="224" t="s">
        <v>303</v>
      </c>
      <c r="B25" s="87" t="s">
        <v>1630</v>
      </c>
      <c r="C25" s="137"/>
      <c r="D25" s="146">
        <v>571</v>
      </c>
      <c r="E25" s="22">
        <v>411</v>
      </c>
      <c r="F25" s="22">
        <v>571</v>
      </c>
    </row>
    <row r="26" spans="1:6" ht="15.75" customHeight="1" hidden="1">
      <c r="A26" s="224" t="s">
        <v>304</v>
      </c>
      <c r="B26" s="138" t="s">
        <v>863</v>
      </c>
      <c r="C26" s="150"/>
      <c r="D26" s="146">
        <v>120</v>
      </c>
      <c r="E26" s="22">
        <v>198</v>
      </c>
      <c r="F26" s="22">
        <v>120</v>
      </c>
    </row>
    <row r="27" ht="15" hidden="1"/>
    <row r="28" spans="1:6" ht="15.75" customHeight="1" hidden="1">
      <c r="A28" s="224" t="s">
        <v>306</v>
      </c>
      <c r="B28" s="138" t="s">
        <v>862</v>
      </c>
      <c r="C28" s="150"/>
      <c r="D28" s="146">
        <v>0</v>
      </c>
      <c r="E28" s="22"/>
      <c r="F28" s="22">
        <v>0</v>
      </c>
    </row>
    <row r="29" spans="1:6" ht="15.75" customHeight="1" hidden="1">
      <c r="A29" s="224"/>
      <c r="B29" s="144"/>
      <c r="C29" s="150"/>
      <c r="D29" s="147"/>
      <c r="E29" s="23"/>
      <c r="F29" s="23"/>
    </row>
    <row r="30" spans="1:6" s="29" customFormat="1" ht="15" hidden="1">
      <c r="A30" s="224" t="s">
        <v>307</v>
      </c>
      <c r="B30" s="137" t="s">
        <v>778</v>
      </c>
      <c r="C30" s="137"/>
      <c r="D30" s="136">
        <f>D15+D17+D24+D25+D26+D28</f>
        <v>962634</v>
      </c>
      <c r="E30" s="7">
        <f>E15+E17+E24+E25+E26+E28</f>
        <v>992178</v>
      </c>
      <c r="F30" s="7">
        <f>F15+F17+F24+F25+F26+F28</f>
        <v>962634</v>
      </c>
    </row>
    <row r="31" ht="15" hidden="1"/>
    <row r="32" spans="3:6" ht="15.75" customHeight="1" hidden="1">
      <c r="C32" s="150"/>
      <c r="D32" s="146"/>
      <c r="E32" s="22"/>
      <c r="F32" s="22"/>
    </row>
    <row r="33" spans="2:6" ht="15.75" customHeight="1" hidden="1">
      <c r="B33" s="137"/>
      <c r="C33" s="150"/>
      <c r="D33" s="147"/>
      <c r="E33" s="23"/>
      <c r="F33" s="23"/>
    </row>
    <row r="34" spans="2:6" ht="15.75" customHeight="1" hidden="1">
      <c r="B34" s="137"/>
      <c r="C34" s="150"/>
      <c r="D34" s="147"/>
      <c r="E34" s="23"/>
      <c r="F34" s="23"/>
    </row>
    <row r="35" spans="2:6" ht="15.75" customHeight="1" hidden="1">
      <c r="B35" s="137"/>
      <c r="D35" s="136"/>
      <c r="E35" s="7"/>
      <c r="F35" s="7"/>
    </row>
    <row r="36" ht="15.75" customHeight="1" hidden="1"/>
  </sheetData>
  <mergeCells count="6">
    <mergeCell ref="A8:A9"/>
    <mergeCell ref="C1:F1"/>
    <mergeCell ref="B3:F3"/>
    <mergeCell ref="B4:F4"/>
    <mergeCell ref="B5:F5"/>
    <mergeCell ref="B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65536">
      <selection activeCell="A1" sqref="A1:IV16384"/>
    </sheetView>
  </sheetViews>
  <sheetFormatPr defaultColWidth="9.140625" defaultRowHeight="18" customHeight="1" zeroHeight="1"/>
  <cols>
    <col min="1" max="2" width="3.57421875" style="3" customWidth="1"/>
    <col min="3" max="3" width="54.57421875" style="3" bestFit="1" customWidth="1"/>
    <col min="4" max="4" width="8.140625" style="3" customWidth="1"/>
    <col min="5" max="5" width="8.28125" style="3" customWidth="1"/>
    <col min="6" max="6" width="8.140625" style="3" customWidth="1"/>
    <col min="7" max="7" width="7.57421875" style="3" customWidth="1"/>
    <col min="8" max="8" width="8.57421875" style="3" customWidth="1"/>
    <col min="9" max="16384" width="9.140625" style="3" customWidth="1"/>
  </cols>
  <sheetData>
    <row r="1" spans="3:8" ht="18" customHeight="1" hidden="1">
      <c r="C1" s="538" t="s">
        <v>28</v>
      </c>
      <c r="D1" s="538"/>
      <c r="E1" s="538"/>
      <c r="F1" s="538"/>
      <c r="G1" s="538"/>
      <c r="H1" s="538"/>
    </row>
    <row r="2" spans="4:8" ht="18" customHeight="1" hidden="1">
      <c r="D2" s="273"/>
      <c r="E2" s="273"/>
      <c r="F2" s="273"/>
      <c r="G2" s="273"/>
      <c r="H2" s="273"/>
    </row>
    <row r="3" spans="2:8" ht="15.75" hidden="1">
      <c r="B3" s="536" t="s">
        <v>715</v>
      </c>
      <c r="C3" s="536"/>
      <c r="D3" s="536"/>
      <c r="E3" s="536"/>
      <c r="F3" s="536"/>
      <c r="G3" s="536"/>
      <c r="H3" s="536"/>
    </row>
    <row r="4" spans="2:8" ht="15.75" hidden="1">
      <c r="B4" s="536" t="s">
        <v>1087</v>
      </c>
      <c r="C4" s="536"/>
      <c r="D4" s="536"/>
      <c r="E4" s="536"/>
      <c r="F4" s="536"/>
      <c r="G4" s="536"/>
      <c r="H4" s="536"/>
    </row>
    <row r="5" spans="2:8" ht="15.75" hidden="1">
      <c r="B5" s="536" t="s">
        <v>848</v>
      </c>
      <c r="C5" s="536"/>
      <c r="D5" s="536"/>
      <c r="E5" s="536"/>
      <c r="F5" s="536"/>
      <c r="G5" s="536"/>
      <c r="H5" s="536"/>
    </row>
    <row r="6" spans="2:8" s="6" customFormat="1" ht="14.25" customHeight="1" hidden="1">
      <c r="B6" s="536" t="s">
        <v>716</v>
      </c>
      <c r="C6" s="536"/>
      <c r="D6" s="536"/>
      <c r="E6" s="536"/>
      <c r="F6" s="536"/>
      <c r="G6" s="536"/>
      <c r="H6" s="536"/>
    </row>
    <row r="7" spans="2:8" s="6" customFormat="1" ht="14.25" customHeight="1" hidden="1">
      <c r="B7" s="287"/>
      <c r="C7" s="287"/>
      <c r="D7" s="287"/>
      <c r="E7" s="287"/>
      <c r="F7" s="287"/>
      <c r="G7" s="287"/>
      <c r="H7" s="287"/>
    </row>
    <row r="8" spans="1:8" ht="15.75" hidden="1">
      <c r="A8" s="453"/>
      <c r="B8" s="452" t="s">
        <v>825</v>
      </c>
      <c r="C8" s="452"/>
      <c r="D8" s="288" t="s">
        <v>826</v>
      </c>
      <c r="E8" s="288" t="s">
        <v>827</v>
      </c>
      <c r="F8" s="288" t="s">
        <v>828</v>
      </c>
      <c r="G8" s="288" t="s">
        <v>829</v>
      </c>
      <c r="H8" s="288" t="s">
        <v>830</v>
      </c>
    </row>
    <row r="9" spans="1:8" ht="30" customHeight="1" hidden="1">
      <c r="A9" s="453"/>
      <c r="B9" s="537" t="s">
        <v>1151</v>
      </c>
      <c r="C9" s="537"/>
      <c r="D9" s="537" t="s">
        <v>766</v>
      </c>
      <c r="E9" s="537" t="s">
        <v>767</v>
      </c>
      <c r="F9" s="537" t="s">
        <v>768</v>
      </c>
      <c r="G9" s="537"/>
      <c r="H9" s="537"/>
    </row>
    <row r="10" spans="1:8" ht="41.25" customHeight="1" hidden="1">
      <c r="A10" s="453"/>
      <c r="B10" s="537"/>
      <c r="C10" s="537"/>
      <c r="D10" s="537"/>
      <c r="E10" s="537"/>
      <c r="F10" s="281" t="s">
        <v>45</v>
      </c>
      <c r="G10" s="281" t="s">
        <v>1276</v>
      </c>
      <c r="H10" s="281" t="s">
        <v>769</v>
      </c>
    </row>
    <row r="11" spans="1:8" ht="23.25" customHeight="1" hidden="1">
      <c r="A11" s="28" t="s">
        <v>1071</v>
      </c>
      <c r="B11" s="539" t="s">
        <v>849</v>
      </c>
      <c r="C11" s="539"/>
      <c r="D11" s="539"/>
      <c r="E11" s="539"/>
      <c r="F11" s="539"/>
      <c r="G11" s="539"/>
      <c r="H11" s="539"/>
    </row>
    <row r="12" spans="1:4" ht="18" customHeight="1" hidden="1">
      <c r="A12" s="28" t="s">
        <v>1077</v>
      </c>
      <c r="B12" s="51" t="s">
        <v>679</v>
      </c>
      <c r="C12" s="287"/>
      <c r="D12" s="313"/>
    </row>
    <row r="13" spans="1:8" ht="18" customHeight="1" hidden="1">
      <c r="A13" s="28" t="s">
        <v>914</v>
      </c>
      <c r="B13" s="45"/>
      <c r="C13" s="45" t="s">
        <v>1356</v>
      </c>
      <c r="D13" s="341">
        <v>64</v>
      </c>
      <c r="E13" s="2"/>
      <c r="F13" s="2"/>
      <c r="G13" s="2"/>
      <c r="H13" s="2"/>
    </row>
    <row r="14" spans="1:8" ht="18" customHeight="1" hidden="1">
      <c r="A14" s="28" t="s">
        <v>0</v>
      </c>
      <c r="B14" s="45"/>
      <c r="C14" s="45" t="s">
        <v>444</v>
      </c>
      <c r="D14" s="341">
        <v>729</v>
      </c>
      <c r="E14" s="2">
        <v>817</v>
      </c>
      <c r="F14" s="2"/>
      <c r="G14" s="2"/>
      <c r="H14" s="2"/>
    </row>
    <row r="15" spans="1:8" ht="18" customHeight="1" hidden="1">
      <c r="A15" s="28" t="s">
        <v>275</v>
      </c>
      <c r="B15" s="45"/>
      <c r="C15" s="1" t="s">
        <v>1617</v>
      </c>
      <c r="D15" s="2"/>
      <c r="E15" s="2"/>
      <c r="F15" s="2"/>
      <c r="G15" s="2"/>
      <c r="H15" s="2"/>
    </row>
    <row r="16" spans="1:8" ht="18" customHeight="1" hidden="1">
      <c r="A16" s="28" t="s">
        <v>546</v>
      </c>
      <c r="B16" s="45"/>
      <c r="C16" s="12" t="s">
        <v>1754</v>
      </c>
      <c r="D16" s="2">
        <v>1583</v>
      </c>
      <c r="E16" s="2">
        <v>1204</v>
      </c>
      <c r="F16" s="2">
        <v>1944</v>
      </c>
      <c r="G16" s="2">
        <v>216</v>
      </c>
      <c r="H16" s="2">
        <f>SUM(F16:G16)</f>
        <v>2160</v>
      </c>
    </row>
    <row r="17" spans="1:8" ht="18" customHeight="1" hidden="1">
      <c r="A17" s="28" t="s">
        <v>647</v>
      </c>
      <c r="B17" s="45"/>
      <c r="C17" s="342" t="s">
        <v>1751</v>
      </c>
      <c r="D17" s="341">
        <v>6208</v>
      </c>
      <c r="E17" s="2">
        <v>6152</v>
      </c>
      <c r="F17" s="2"/>
      <c r="G17" s="2"/>
      <c r="H17" s="2"/>
    </row>
    <row r="18" spans="1:8" ht="18" customHeight="1" hidden="1">
      <c r="A18" s="28" t="s">
        <v>649</v>
      </c>
      <c r="B18" s="45"/>
      <c r="C18" s="342" t="s">
        <v>1277</v>
      </c>
      <c r="D18" s="341"/>
      <c r="E18" s="2"/>
      <c r="F18" s="2">
        <v>9576</v>
      </c>
      <c r="G18" s="2">
        <v>2394</v>
      </c>
      <c r="H18" s="2">
        <f aca="true" t="shared" si="0" ref="H18:H24">SUM(F18:G18)</f>
        <v>11970</v>
      </c>
    </row>
    <row r="19" spans="1:8" ht="18" customHeight="1" hidden="1">
      <c r="A19" s="28" t="s">
        <v>650</v>
      </c>
      <c r="B19" s="45"/>
      <c r="C19" s="3" t="s">
        <v>1140</v>
      </c>
      <c r="D19" s="2"/>
      <c r="E19" s="2">
        <v>7632</v>
      </c>
      <c r="F19" s="2"/>
      <c r="G19" s="2"/>
      <c r="H19" s="2"/>
    </row>
    <row r="20" spans="1:8" ht="18" customHeight="1" hidden="1">
      <c r="A20" s="28" t="s">
        <v>168</v>
      </c>
      <c r="B20" s="45"/>
      <c r="C20" s="12" t="s">
        <v>1278</v>
      </c>
      <c r="D20" s="2">
        <v>4854</v>
      </c>
      <c r="E20" s="2"/>
      <c r="F20" s="19">
        <v>3983</v>
      </c>
      <c r="G20" s="2">
        <v>1327</v>
      </c>
      <c r="H20" s="2">
        <f t="shared" si="0"/>
        <v>5310</v>
      </c>
    </row>
    <row r="21" spans="1:13" ht="18" customHeight="1" hidden="1">
      <c r="A21" s="28" t="s">
        <v>170</v>
      </c>
      <c r="B21" s="45"/>
      <c r="C21" s="12" t="s">
        <v>1279</v>
      </c>
      <c r="D21" s="2">
        <v>1332</v>
      </c>
      <c r="E21" s="2"/>
      <c r="F21" s="19">
        <v>1381</v>
      </c>
      <c r="G21" s="2">
        <v>460</v>
      </c>
      <c r="H21" s="2">
        <f t="shared" si="0"/>
        <v>1841</v>
      </c>
      <c r="I21" s="46"/>
      <c r="L21" s="13"/>
      <c r="M21" s="46"/>
    </row>
    <row r="22" spans="1:8" ht="18" customHeight="1" hidden="1">
      <c r="A22" s="28" t="s">
        <v>299</v>
      </c>
      <c r="B22" s="45"/>
      <c r="C22" s="3" t="s">
        <v>1230</v>
      </c>
      <c r="D22" s="2">
        <v>567</v>
      </c>
      <c r="E22" s="2">
        <v>184</v>
      </c>
      <c r="F22" s="2"/>
      <c r="G22" s="2">
        <v>566</v>
      </c>
      <c r="H22" s="2">
        <f t="shared" si="0"/>
        <v>566</v>
      </c>
    </row>
    <row r="23" spans="1:8" ht="18" customHeight="1" hidden="1">
      <c r="A23" s="28" t="s">
        <v>302</v>
      </c>
      <c r="B23" s="45"/>
      <c r="C23" s="12" t="s">
        <v>1752</v>
      </c>
      <c r="D23" s="2"/>
      <c r="E23" s="2"/>
      <c r="F23" s="2"/>
      <c r="G23" s="2"/>
      <c r="H23" s="2">
        <f t="shared" si="0"/>
        <v>0</v>
      </c>
    </row>
    <row r="24" spans="1:8" ht="18" customHeight="1" hidden="1">
      <c r="A24" s="28" t="s">
        <v>303</v>
      </c>
      <c r="B24" s="45"/>
      <c r="C24" s="1" t="s">
        <v>1231</v>
      </c>
      <c r="D24" s="2">
        <v>680</v>
      </c>
      <c r="E24" s="2">
        <v>726</v>
      </c>
      <c r="F24" s="2">
        <v>648</v>
      </c>
      <c r="G24" s="2">
        <v>72</v>
      </c>
      <c r="H24" s="2">
        <f t="shared" si="0"/>
        <v>720</v>
      </c>
    </row>
    <row r="25" spans="1:8" ht="18" customHeight="1" hidden="1">
      <c r="A25" s="28" t="s">
        <v>304</v>
      </c>
      <c r="B25" s="45"/>
      <c r="C25" s="343" t="s">
        <v>1357</v>
      </c>
      <c r="D25" s="2"/>
      <c r="E25" s="2"/>
      <c r="F25" s="2"/>
      <c r="G25" s="2"/>
      <c r="H25" s="2"/>
    </row>
    <row r="26" spans="1:8" ht="18" customHeight="1" hidden="1">
      <c r="A26" s="28" t="s">
        <v>306</v>
      </c>
      <c r="B26" s="45"/>
      <c r="C26" s="3" t="s">
        <v>1358</v>
      </c>
      <c r="D26" s="2">
        <v>1041</v>
      </c>
      <c r="E26" s="2">
        <v>93</v>
      </c>
      <c r="F26" s="2"/>
      <c r="G26" s="2"/>
      <c r="H26" s="2"/>
    </row>
    <row r="27" spans="1:8" ht="18" customHeight="1" hidden="1">
      <c r="A27" s="28" t="s">
        <v>307</v>
      </c>
      <c r="B27" s="45"/>
      <c r="C27" s="3" t="s">
        <v>1082</v>
      </c>
      <c r="D27" s="2">
        <v>386</v>
      </c>
      <c r="E27" s="2"/>
      <c r="F27" s="2"/>
      <c r="G27" s="2"/>
      <c r="H27" s="2"/>
    </row>
    <row r="28" spans="1:8" ht="18" customHeight="1" hidden="1">
      <c r="A28" s="28" t="s">
        <v>308</v>
      </c>
      <c r="B28" s="45"/>
      <c r="C28" s="3" t="s">
        <v>1083</v>
      </c>
      <c r="D28" s="2">
        <v>274</v>
      </c>
      <c r="E28" s="2"/>
      <c r="F28" s="2"/>
      <c r="G28" s="2"/>
      <c r="H28" s="2"/>
    </row>
    <row r="29" spans="1:8" ht="18" customHeight="1" hidden="1">
      <c r="A29" s="28" t="s">
        <v>758</v>
      </c>
      <c r="B29" s="45"/>
      <c r="C29" s="3" t="s">
        <v>1105</v>
      </c>
      <c r="D29" s="2">
        <v>1829</v>
      </c>
      <c r="E29" s="2"/>
      <c r="F29" s="2"/>
      <c r="G29" s="2"/>
      <c r="H29" s="2"/>
    </row>
    <row r="30" spans="1:9" ht="18" customHeight="1" hidden="1">
      <c r="A30" s="28" t="s">
        <v>759</v>
      </c>
      <c r="B30" s="313"/>
      <c r="C30" s="6" t="s">
        <v>536</v>
      </c>
      <c r="D30" s="5">
        <f>SUM(D13:D29)</f>
        <v>19547</v>
      </c>
      <c r="E30" s="5">
        <f>SUM(E13:E29)</f>
        <v>16808</v>
      </c>
      <c r="F30" s="5">
        <f>SUM(F13:F29)</f>
        <v>17532</v>
      </c>
      <c r="G30" s="5">
        <f>SUM(G13:G29)</f>
        <v>5035</v>
      </c>
      <c r="H30" s="5">
        <f>SUM(H13:H29)</f>
        <v>22567</v>
      </c>
      <c r="I30" s="2"/>
    </row>
    <row r="31" spans="1:8" ht="20.25" customHeight="1" hidden="1">
      <c r="A31" s="28"/>
      <c r="C31" s="6"/>
      <c r="D31" s="5"/>
      <c r="E31" s="5"/>
      <c r="F31" s="2"/>
      <c r="G31" s="2"/>
      <c r="H31" s="5"/>
    </row>
    <row r="32" spans="1:8" ht="18" customHeight="1" hidden="1">
      <c r="A32" s="28" t="s">
        <v>760</v>
      </c>
      <c r="B32" s="540" t="s">
        <v>680</v>
      </c>
      <c r="C32" s="540"/>
      <c r="D32" s="5"/>
      <c r="E32" s="5"/>
      <c r="F32" s="2"/>
      <c r="G32" s="2"/>
      <c r="H32" s="5"/>
    </row>
    <row r="33" spans="1:8" ht="18" customHeight="1" hidden="1">
      <c r="A33" s="28" t="s">
        <v>761</v>
      </c>
      <c r="C33" s="3" t="s">
        <v>93</v>
      </c>
      <c r="D33" s="2">
        <v>6470</v>
      </c>
      <c r="E33" s="2">
        <v>7670</v>
      </c>
      <c r="F33" s="2"/>
      <c r="G33" s="2">
        <v>7200</v>
      </c>
      <c r="H33" s="2">
        <v>7200</v>
      </c>
    </row>
    <row r="34" spans="1:8" ht="18" customHeight="1" hidden="1">
      <c r="A34" s="28" t="s">
        <v>762</v>
      </c>
      <c r="C34" s="3" t="s">
        <v>94</v>
      </c>
      <c r="D34" s="2"/>
      <c r="E34" s="2"/>
      <c r="F34" s="2"/>
      <c r="G34" s="2"/>
      <c r="H34" s="2">
        <f>G34+F34</f>
        <v>0</v>
      </c>
    </row>
    <row r="35" spans="1:8" ht="18" customHeight="1" hidden="1">
      <c r="A35" s="28" t="s">
        <v>763</v>
      </c>
      <c r="C35" s="1" t="s">
        <v>237</v>
      </c>
      <c r="D35" s="5">
        <v>516</v>
      </c>
      <c r="E35" s="2">
        <v>835</v>
      </c>
      <c r="F35" s="2">
        <v>870</v>
      </c>
      <c r="G35" s="2"/>
      <c r="H35" s="2">
        <v>870</v>
      </c>
    </row>
    <row r="36" spans="1:8" ht="18" customHeight="1" hidden="1">
      <c r="A36" s="28" t="s">
        <v>764</v>
      </c>
      <c r="C36" s="1" t="s">
        <v>1139</v>
      </c>
      <c r="D36" s="5">
        <v>10</v>
      </c>
      <c r="E36" s="2"/>
      <c r="F36" s="2"/>
      <c r="G36" s="2"/>
      <c r="H36" s="2"/>
    </row>
    <row r="37" spans="1:8" ht="18" customHeight="1" hidden="1">
      <c r="A37" s="28" t="s">
        <v>1349</v>
      </c>
      <c r="C37" s="3" t="s">
        <v>896</v>
      </c>
      <c r="D37" s="2">
        <v>186</v>
      </c>
      <c r="E37" s="2">
        <v>200</v>
      </c>
      <c r="F37" s="2"/>
      <c r="G37" s="2"/>
      <c r="H37" s="2">
        <f>G37+F37</f>
        <v>0</v>
      </c>
    </row>
    <row r="38" spans="1:9" ht="18" customHeight="1" hidden="1">
      <c r="A38" s="28" t="s">
        <v>1350</v>
      </c>
      <c r="C38" s="6" t="s">
        <v>536</v>
      </c>
      <c r="D38" s="5">
        <f>SUM(D33:D37)</f>
        <v>7182</v>
      </c>
      <c r="E38" s="5">
        <f>SUM(E33:E37)</f>
        <v>8705</v>
      </c>
      <c r="F38" s="5">
        <f>SUM(F33:F37)</f>
        <v>870</v>
      </c>
      <c r="G38" s="5">
        <f>SUM(G33:G37)</f>
        <v>7200</v>
      </c>
      <c r="H38" s="5">
        <f>SUM(H33:H37)</f>
        <v>8070</v>
      </c>
      <c r="I38" s="2"/>
    </row>
    <row r="39" spans="1:8" ht="18" customHeight="1" hidden="1">
      <c r="A39" s="28"/>
      <c r="C39" s="6"/>
      <c r="D39" s="5"/>
      <c r="E39" s="5"/>
      <c r="F39" s="5"/>
      <c r="G39" s="5"/>
      <c r="H39" s="5"/>
    </row>
    <row r="40" spans="1:8" ht="18" customHeight="1" hidden="1">
      <c r="A40" s="28" t="s">
        <v>1351</v>
      </c>
      <c r="B40" s="540" t="s">
        <v>1764</v>
      </c>
      <c r="C40" s="540"/>
      <c r="D40" s="344"/>
      <c r="E40" s="2"/>
      <c r="F40" s="2"/>
      <c r="G40" s="2"/>
      <c r="H40" s="2"/>
    </row>
    <row r="41" spans="1:6" ht="18" customHeight="1" hidden="1">
      <c r="A41" s="28" t="s">
        <v>1352</v>
      </c>
      <c r="C41" s="3" t="s">
        <v>1773</v>
      </c>
      <c r="D41" s="2"/>
      <c r="E41" s="2"/>
      <c r="F41" s="2"/>
    </row>
    <row r="42" spans="1:8" ht="18" customHeight="1" hidden="1">
      <c r="A42" s="28" t="s">
        <v>1353</v>
      </c>
      <c r="C42" s="12" t="s">
        <v>1595</v>
      </c>
      <c r="D42" s="2">
        <v>3534</v>
      </c>
      <c r="E42" s="2">
        <v>3509</v>
      </c>
      <c r="F42" s="2"/>
      <c r="G42" s="2">
        <v>2280</v>
      </c>
      <c r="H42" s="2">
        <v>2280</v>
      </c>
    </row>
    <row r="43" spans="1:8" ht="18" customHeight="1" hidden="1">
      <c r="A43" s="28" t="s">
        <v>1354</v>
      </c>
      <c r="C43" s="12" t="s">
        <v>1596</v>
      </c>
      <c r="D43" s="2"/>
      <c r="E43" s="2">
        <v>1150</v>
      </c>
      <c r="F43" s="2"/>
      <c r="G43" s="2">
        <v>1370</v>
      </c>
      <c r="H43" s="2">
        <v>1370</v>
      </c>
    </row>
    <row r="44" spans="1:8" ht="18" customHeight="1" hidden="1">
      <c r="A44" s="28" t="s">
        <v>618</v>
      </c>
      <c r="C44" s="3" t="s">
        <v>1774</v>
      </c>
      <c r="D44" s="2"/>
      <c r="E44" s="2"/>
      <c r="F44" s="2"/>
      <c r="G44" s="2"/>
      <c r="H44" s="2"/>
    </row>
    <row r="45" spans="1:8" ht="18" customHeight="1" hidden="1">
      <c r="A45" s="28" t="s">
        <v>619</v>
      </c>
      <c r="C45" s="345" t="s">
        <v>1597</v>
      </c>
      <c r="D45" s="2">
        <v>130</v>
      </c>
      <c r="E45" s="2">
        <v>310</v>
      </c>
      <c r="F45" s="2"/>
      <c r="G45" s="2">
        <v>800</v>
      </c>
      <c r="H45" s="2">
        <v>800</v>
      </c>
    </row>
    <row r="46" spans="1:8" ht="18" customHeight="1" hidden="1">
      <c r="A46" s="28" t="s">
        <v>508</v>
      </c>
      <c r="C46" s="3" t="s">
        <v>1775</v>
      </c>
      <c r="D46" s="2"/>
      <c r="E46" s="2"/>
      <c r="F46" s="2"/>
      <c r="G46" s="2"/>
      <c r="H46" s="2"/>
    </row>
    <row r="47" spans="1:12" ht="18" customHeight="1" hidden="1">
      <c r="A47" s="28" t="s">
        <v>509</v>
      </c>
      <c r="C47" s="12" t="s">
        <v>150</v>
      </c>
      <c r="D47" s="2">
        <v>333</v>
      </c>
      <c r="E47" s="2">
        <v>365</v>
      </c>
      <c r="F47" s="2"/>
      <c r="G47" s="2"/>
      <c r="H47" s="2"/>
      <c r="L47" s="2"/>
    </row>
    <row r="48" spans="1:12" ht="18" customHeight="1" hidden="1">
      <c r="A48" s="28" t="s">
        <v>96</v>
      </c>
      <c r="C48" s="12" t="s">
        <v>1598</v>
      </c>
      <c r="D48" s="2"/>
      <c r="E48" s="2">
        <v>204</v>
      </c>
      <c r="F48" s="2"/>
      <c r="G48" s="2"/>
      <c r="H48" s="2"/>
      <c r="L48" s="2"/>
    </row>
    <row r="49" spans="1:8" ht="18" customHeight="1" hidden="1">
      <c r="A49" s="28" t="s">
        <v>510</v>
      </c>
      <c r="C49" s="3" t="s">
        <v>1776</v>
      </c>
      <c r="D49" s="2"/>
      <c r="E49" s="2"/>
      <c r="F49" s="2"/>
      <c r="G49" s="2"/>
      <c r="H49" s="2"/>
    </row>
    <row r="50" spans="1:8" ht="18" customHeight="1" hidden="1">
      <c r="A50" s="28" t="s">
        <v>4</v>
      </c>
      <c r="C50" s="12" t="s">
        <v>735</v>
      </c>
      <c r="D50" s="2">
        <v>1547</v>
      </c>
      <c r="E50" s="2">
        <v>1351</v>
      </c>
      <c r="F50" s="2"/>
      <c r="G50" s="2">
        <v>1400</v>
      </c>
      <c r="H50" s="2">
        <v>1400</v>
      </c>
    </row>
    <row r="51" spans="1:8" ht="18" customHeight="1" hidden="1">
      <c r="A51" s="28" t="s">
        <v>5</v>
      </c>
      <c r="C51" s="3" t="s">
        <v>571</v>
      </c>
      <c r="D51" s="2"/>
      <c r="E51" s="2"/>
      <c r="F51" s="2"/>
      <c r="G51" s="2"/>
      <c r="H51" s="2"/>
    </row>
    <row r="52" spans="1:8" ht="18" customHeight="1" hidden="1">
      <c r="A52" s="28" t="s">
        <v>6</v>
      </c>
      <c r="C52" s="3" t="s">
        <v>1232</v>
      </c>
      <c r="D52" s="2">
        <v>273</v>
      </c>
      <c r="E52" s="2">
        <v>249</v>
      </c>
      <c r="F52" s="2">
        <v>294</v>
      </c>
      <c r="G52" s="2"/>
      <c r="H52" s="2">
        <f>SUM(F52:G52)</f>
        <v>294</v>
      </c>
    </row>
    <row r="53" spans="1:8" ht="18" customHeight="1" hidden="1">
      <c r="A53" s="28" t="s">
        <v>7</v>
      </c>
      <c r="C53" s="3" t="s">
        <v>1233</v>
      </c>
      <c r="D53" s="2">
        <v>157</v>
      </c>
      <c r="E53" s="2">
        <v>141</v>
      </c>
      <c r="F53" s="2"/>
      <c r="G53" s="2">
        <v>320</v>
      </c>
      <c r="H53" s="2">
        <f>SUM(F53:G53)</f>
        <v>320</v>
      </c>
    </row>
    <row r="54" spans="1:9" ht="18" customHeight="1" hidden="1">
      <c r="A54" s="28" t="s">
        <v>8</v>
      </c>
      <c r="B54" s="6"/>
      <c r="C54" s="6" t="s">
        <v>536</v>
      </c>
      <c r="D54" s="5">
        <f>SUM(D42:D53)</f>
        <v>5974</v>
      </c>
      <c r="E54" s="5">
        <f>SUM(E42:E53)</f>
        <v>7279</v>
      </c>
      <c r="F54" s="5">
        <f>SUM(F41:F53)</f>
        <v>294</v>
      </c>
      <c r="G54" s="5">
        <f>SUM(G42:G53)</f>
        <v>6170</v>
      </c>
      <c r="H54" s="5">
        <f>SUM(H42:H53)</f>
        <v>6464</v>
      </c>
      <c r="I54" s="2"/>
    </row>
    <row r="55" spans="1:8" ht="18" customHeight="1" hidden="1">
      <c r="A55" s="28"/>
      <c r="D55" s="2"/>
      <c r="E55" s="2"/>
      <c r="F55" s="2"/>
      <c r="G55" s="2"/>
      <c r="H55" s="5"/>
    </row>
    <row r="56" spans="1:8" ht="18" customHeight="1" hidden="1">
      <c r="A56" s="28" t="s">
        <v>243</v>
      </c>
      <c r="B56" s="540" t="s">
        <v>44</v>
      </c>
      <c r="C56" s="540"/>
      <c r="D56" s="2"/>
      <c r="E56" s="2"/>
      <c r="F56" s="2"/>
      <c r="G56" s="2"/>
      <c r="H56" s="5"/>
    </row>
    <row r="57" spans="1:8" ht="18" customHeight="1" hidden="1">
      <c r="A57" s="28" t="s">
        <v>9</v>
      </c>
      <c r="C57" s="3" t="s">
        <v>1777</v>
      </c>
      <c r="D57" s="2"/>
      <c r="E57" s="2"/>
      <c r="F57" s="2"/>
      <c r="G57" s="2"/>
      <c r="H57" s="5"/>
    </row>
    <row r="58" spans="1:8" ht="18" customHeight="1" hidden="1">
      <c r="A58" s="28" t="s">
        <v>10</v>
      </c>
      <c r="C58" s="12" t="s">
        <v>1753</v>
      </c>
      <c r="D58" s="2">
        <v>613</v>
      </c>
      <c r="E58" s="2">
        <v>250</v>
      </c>
      <c r="F58" s="2"/>
      <c r="G58" s="2">
        <v>500</v>
      </c>
      <c r="H58" s="5">
        <f>SUM(F58:G58)</f>
        <v>500</v>
      </c>
    </row>
    <row r="59" spans="1:8" ht="18" customHeight="1" hidden="1">
      <c r="A59" s="28" t="s">
        <v>11</v>
      </c>
      <c r="C59" s="3" t="s">
        <v>817</v>
      </c>
      <c r="D59" s="2"/>
      <c r="E59" s="2"/>
      <c r="F59" s="2"/>
      <c r="G59" s="2"/>
      <c r="H59" s="5"/>
    </row>
    <row r="60" spans="1:8" ht="18" customHeight="1" hidden="1">
      <c r="A60" s="28" t="s">
        <v>244</v>
      </c>
      <c r="C60" s="12" t="s">
        <v>1599</v>
      </c>
      <c r="D60" s="2">
        <v>1550</v>
      </c>
      <c r="E60" s="2"/>
      <c r="F60" s="2"/>
      <c r="G60" s="2"/>
      <c r="H60" s="5"/>
    </row>
    <row r="61" spans="1:8" ht="18" customHeight="1" hidden="1">
      <c r="A61" s="28" t="s">
        <v>245</v>
      </c>
      <c r="C61" s="3" t="s">
        <v>1600</v>
      </c>
      <c r="D61" s="2">
        <v>540</v>
      </c>
      <c r="E61" s="2">
        <v>450</v>
      </c>
      <c r="F61" s="2"/>
      <c r="G61" s="2">
        <v>450</v>
      </c>
      <c r="H61" s="5">
        <v>450</v>
      </c>
    </row>
    <row r="62" spans="1:8" ht="18" customHeight="1" hidden="1">
      <c r="A62" s="28" t="s">
        <v>12</v>
      </c>
      <c r="C62" s="3" t="s">
        <v>80</v>
      </c>
      <c r="D62" s="2"/>
      <c r="E62" s="2"/>
      <c r="F62" s="2"/>
      <c r="G62" s="2">
        <v>6300</v>
      </c>
      <c r="H62" s="5">
        <v>6300</v>
      </c>
    </row>
    <row r="63" spans="1:8" ht="18" customHeight="1" hidden="1">
      <c r="A63" s="28" t="s">
        <v>13</v>
      </c>
      <c r="B63" s="6"/>
      <c r="C63" s="6" t="s">
        <v>536</v>
      </c>
      <c r="D63" s="5">
        <f>SUM(D58:D62)</f>
        <v>2703</v>
      </c>
      <c r="E63" s="5">
        <f>SUM(E58:E62)</f>
        <v>700</v>
      </c>
      <c r="F63" s="5"/>
      <c r="G63" s="5">
        <f>SUM(G58:G62)</f>
        <v>7250</v>
      </c>
      <c r="H63" s="5">
        <f>SUM(H58:H62)</f>
        <v>7250</v>
      </c>
    </row>
    <row r="64" spans="1:8" ht="18" customHeight="1" hidden="1">
      <c r="A64" s="28"/>
      <c r="B64" s="6"/>
      <c r="C64" s="6"/>
      <c r="D64" s="5"/>
      <c r="E64" s="5"/>
      <c r="F64" s="5"/>
      <c r="G64" s="5"/>
      <c r="H64" s="5"/>
    </row>
    <row r="65" spans="1:9" ht="18" customHeight="1" hidden="1">
      <c r="A65" s="28" t="s">
        <v>14</v>
      </c>
      <c r="C65" s="346" t="s">
        <v>734</v>
      </c>
      <c r="D65" s="5"/>
      <c r="E65" s="5"/>
      <c r="F65" s="5"/>
      <c r="G65" s="5"/>
      <c r="H65" s="5"/>
      <c r="I65" s="2"/>
    </row>
    <row r="66" spans="1:8" s="36" customFormat="1" ht="30" hidden="1">
      <c r="A66" s="28" t="s">
        <v>246</v>
      </c>
      <c r="B66" s="1"/>
      <c r="C66" s="315" t="s">
        <v>736</v>
      </c>
      <c r="D66" s="10"/>
      <c r="E66" s="10"/>
      <c r="F66" s="10"/>
      <c r="G66" s="36">
        <v>1674</v>
      </c>
      <c r="H66" s="36">
        <v>1674</v>
      </c>
    </row>
    <row r="67" spans="1:8" s="36" customFormat="1" ht="15.75" hidden="1">
      <c r="A67" s="28" t="s">
        <v>247</v>
      </c>
      <c r="B67" s="1"/>
      <c r="C67" s="6" t="s">
        <v>536</v>
      </c>
      <c r="D67" s="10"/>
      <c r="E67" s="10"/>
      <c r="F67" s="10"/>
      <c r="G67" s="347">
        <v>1674</v>
      </c>
      <c r="H67" s="347">
        <v>1674</v>
      </c>
    </row>
    <row r="68" spans="1:9" ht="18" customHeight="1" hidden="1">
      <c r="A68" s="28" t="s">
        <v>696</v>
      </c>
      <c r="B68" s="540" t="s">
        <v>700</v>
      </c>
      <c r="C68" s="540"/>
      <c r="D68" s="5">
        <f>D30+D38+D54+D63+D67</f>
        <v>35406</v>
      </c>
      <c r="E68" s="5">
        <f>E30+E38+E54+E63+E67</f>
        <v>33492</v>
      </c>
      <c r="F68" s="5">
        <f>F30+F38+F54+F63+F67</f>
        <v>18696</v>
      </c>
      <c r="G68" s="5">
        <f>G30+G38+G54+G63+G67</f>
        <v>27329</v>
      </c>
      <c r="H68" s="5">
        <f>H30+H38+H54+H63+H67</f>
        <v>46025</v>
      </c>
      <c r="I68" s="2"/>
    </row>
    <row r="69" spans="1:8" ht="18" customHeight="1" hidden="1">
      <c r="A69" s="28"/>
      <c r="D69" s="2"/>
      <c r="E69" s="2"/>
      <c r="F69" s="2"/>
      <c r="G69" s="2"/>
      <c r="H69" s="2"/>
    </row>
    <row r="70" spans="1:8" ht="18" customHeight="1" hidden="1">
      <c r="A70" s="28" t="s">
        <v>248</v>
      </c>
      <c r="B70" s="536" t="s">
        <v>850</v>
      </c>
      <c r="C70" s="536"/>
      <c r="D70" s="536"/>
      <c r="E70" s="536"/>
      <c r="F70" s="536"/>
      <c r="G70" s="536"/>
      <c r="H70" s="536"/>
    </row>
    <row r="71" spans="1:8" ht="18" customHeight="1" hidden="1">
      <c r="A71" s="28" t="s">
        <v>249</v>
      </c>
      <c r="C71" s="3" t="s">
        <v>851</v>
      </c>
      <c r="D71" s="2">
        <v>0</v>
      </c>
      <c r="E71" s="2">
        <v>0</v>
      </c>
      <c r="F71" s="2">
        <v>0</v>
      </c>
      <c r="G71" s="2">
        <v>3000</v>
      </c>
      <c r="H71" s="2">
        <v>3000</v>
      </c>
    </row>
    <row r="72" spans="1:8" ht="18" customHeight="1" hidden="1">
      <c r="A72" s="28" t="s">
        <v>250</v>
      </c>
      <c r="C72" s="6" t="s">
        <v>536</v>
      </c>
      <c r="D72" s="2"/>
      <c r="E72" s="2"/>
      <c r="F72" s="2"/>
      <c r="G72" s="5">
        <v>3000</v>
      </c>
      <c r="H72" s="5">
        <v>3000</v>
      </c>
    </row>
    <row r="73" spans="4:8" ht="18" customHeight="1" hidden="1">
      <c r="D73" s="2"/>
      <c r="E73" s="2"/>
      <c r="F73" s="2"/>
      <c r="G73" s="2"/>
      <c r="H73" s="2"/>
    </row>
    <row r="74" spans="4:8" ht="18" customHeight="1" hidden="1">
      <c r="D74" s="2"/>
      <c r="E74" s="2"/>
      <c r="F74" s="2"/>
      <c r="G74" s="2"/>
      <c r="H74" s="2"/>
    </row>
    <row r="75" spans="4:8" ht="18" customHeight="1" hidden="1">
      <c r="D75" s="2"/>
      <c r="E75" s="2"/>
      <c r="F75" s="2"/>
      <c r="G75" s="2"/>
      <c r="H75" s="2"/>
    </row>
    <row r="76" spans="4:8" ht="18" customHeight="1" hidden="1">
      <c r="D76" s="2"/>
      <c r="E76" s="2"/>
      <c r="F76" s="2"/>
      <c r="G76" s="2"/>
      <c r="H76" s="2"/>
    </row>
    <row r="77" spans="4:8" ht="18" customHeight="1" hidden="1">
      <c r="D77" s="2"/>
      <c r="E77" s="2"/>
      <c r="F77" s="2"/>
      <c r="G77" s="2"/>
      <c r="H77" s="2"/>
    </row>
  </sheetData>
  <mergeCells count="17">
    <mergeCell ref="B11:H11"/>
    <mergeCell ref="B70:H70"/>
    <mergeCell ref="B68:C68"/>
    <mergeCell ref="B32:C32"/>
    <mergeCell ref="B40:C40"/>
    <mergeCell ref="B56:C56"/>
    <mergeCell ref="B3:H3"/>
    <mergeCell ref="B4:H4"/>
    <mergeCell ref="B5:H5"/>
    <mergeCell ref="C1:H1"/>
    <mergeCell ref="A8:A10"/>
    <mergeCell ref="B6:H6"/>
    <mergeCell ref="B9:C10"/>
    <mergeCell ref="D9:D10"/>
    <mergeCell ref="E9:E10"/>
    <mergeCell ref="F9:H9"/>
    <mergeCell ref="B8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53"/>
  <sheetViews>
    <sheetView zoomScale="75" zoomScaleNormal="75" workbookViewId="0" topLeftCell="A1">
      <pane xSplit="2" ySplit="6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zeroHeight="1"/>
  <cols>
    <col min="1" max="1" width="3.8515625" style="3" customWidth="1"/>
    <col min="2" max="2" width="42.57421875" style="3" customWidth="1"/>
    <col min="3" max="9" width="9.7109375" style="3" customWidth="1"/>
    <col min="10" max="10" width="10.140625" style="3" bestFit="1" customWidth="1"/>
    <col min="11" max="14" width="9.7109375" style="3" customWidth="1"/>
    <col min="15" max="15" width="11.57421875" style="3" customWidth="1"/>
    <col min="16" max="16" width="10.140625" style="3" bestFit="1" customWidth="1"/>
    <col min="17" max="16384" width="9.140625" style="3" customWidth="1"/>
  </cols>
  <sheetData>
    <row r="1" spans="11:15" ht="12.75" customHeight="1" hidden="1">
      <c r="K1" s="541" t="s">
        <v>29</v>
      </c>
      <c r="L1" s="541"/>
      <c r="M1" s="541"/>
      <c r="N1" s="541"/>
      <c r="O1" s="541"/>
    </row>
    <row r="2" spans="2:15" ht="13.5" customHeight="1" hidden="1">
      <c r="B2" s="536" t="s">
        <v>1220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2:15" ht="13.5" customHeight="1" hidden="1">
      <c r="B3" s="536" t="s">
        <v>1089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2:15" ht="13.5" customHeight="1" hidden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5" customHeight="1" hidden="1">
      <c r="A5" s="453"/>
      <c r="B5" s="288" t="s">
        <v>825</v>
      </c>
      <c r="C5" s="288" t="s">
        <v>826</v>
      </c>
      <c r="D5" s="288" t="s">
        <v>827</v>
      </c>
      <c r="E5" s="288" t="s">
        <v>828</v>
      </c>
      <c r="F5" s="288" t="s">
        <v>829</v>
      </c>
      <c r="G5" s="288" t="s">
        <v>830</v>
      </c>
      <c r="H5" s="288" t="s">
        <v>831</v>
      </c>
      <c r="I5" s="288" t="s">
        <v>832</v>
      </c>
      <c r="J5" s="288" t="s">
        <v>1706</v>
      </c>
      <c r="K5" s="288" t="s">
        <v>1707</v>
      </c>
      <c r="L5" s="288" t="s">
        <v>1708</v>
      </c>
      <c r="M5" s="288" t="s">
        <v>1709</v>
      </c>
      <c r="N5" s="288" t="s">
        <v>1710</v>
      </c>
      <c r="O5" s="288" t="s">
        <v>1711</v>
      </c>
    </row>
    <row r="6" spans="1:15" ht="12.75" customHeight="1" hidden="1">
      <c r="A6" s="453"/>
      <c r="B6" s="272" t="s">
        <v>717</v>
      </c>
      <c r="C6" s="272" t="s">
        <v>147</v>
      </c>
      <c r="D6" s="272" t="s">
        <v>939</v>
      </c>
      <c r="E6" s="272" t="s">
        <v>940</v>
      </c>
      <c r="F6" s="272" t="s">
        <v>941</v>
      </c>
      <c r="G6" s="272" t="s">
        <v>942</v>
      </c>
      <c r="H6" s="272" t="s">
        <v>943</v>
      </c>
      <c r="I6" s="272" t="s">
        <v>944</v>
      </c>
      <c r="J6" s="272" t="s">
        <v>945</v>
      </c>
      <c r="K6" s="272" t="s">
        <v>946</v>
      </c>
      <c r="L6" s="272" t="s">
        <v>142</v>
      </c>
      <c r="M6" s="272" t="s">
        <v>143</v>
      </c>
      <c r="N6" s="272" t="s">
        <v>144</v>
      </c>
      <c r="O6" s="272" t="s">
        <v>497</v>
      </c>
    </row>
    <row r="7" spans="1:2" ht="12.75" customHeight="1" hidden="1">
      <c r="A7" s="28" t="s">
        <v>1071</v>
      </c>
      <c r="B7" s="6" t="s">
        <v>145</v>
      </c>
    </row>
    <row r="8" spans="1:16" ht="15.75" customHeight="1" hidden="1">
      <c r="A8" s="28" t="s">
        <v>1077</v>
      </c>
      <c r="B8" s="3" t="s">
        <v>654</v>
      </c>
      <c r="C8" s="2">
        <v>12500</v>
      </c>
      <c r="D8" s="2">
        <v>14884</v>
      </c>
      <c r="E8" s="2">
        <v>14000</v>
      </c>
      <c r="F8" s="2">
        <v>15500</v>
      </c>
      <c r="G8" s="2">
        <v>18650</v>
      </c>
      <c r="H8" s="2">
        <v>17960</v>
      </c>
      <c r="I8" s="2">
        <v>13450</v>
      </c>
      <c r="J8" s="2">
        <v>13450</v>
      </c>
      <c r="K8" s="2">
        <v>14500</v>
      </c>
      <c r="L8" s="2">
        <v>14500</v>
      </c>
      <c r="M8" s="2">
        <v>14607</v>
      </c>
      <c r="N8" s="2">
        <v>14607</v>
      </c>
      <c r="O8" s="2">
        <f aca="true" t="shared" si="0" ref="O8:O18">SUM(C8:N8)</f>
        <v>178608</v>
      </c>
      <c r="P8" s="2"/>
    </row>
    <row r="9" spans="1:16" ht="16.5" customHeight="1" hidden="1">
      <c r="A9" s="28" t="s">
        <v>914</v>
      </c>
      <c r="B9" s="3" t="s">
        <v>115</v>
      </c>
      <c r="C9" s="349">
        <v>24661</v>
      </c>
      <c r="D9" s="349">
        <v>24661</v>
      </c>
      <c r="E9" s="349">
        <v>247361</v>
      </c>
      <c r="F9" s="349">
        <v>51650</v>
      </c>
      <c r="G9" s="349">
        <v>66255</v>
      </c>
      <c r="H9" s="349">
        <v>23275</v>
      </c>
      <c r="I9" s="349">
        <v>52203</v>
      </c>
      <c r="J9" s="349">
        <v>53939</v>
      </c>
      <c r="K9" s="349">
        <v>266176</v>
      </c>
      <c r="L9" s="349">
        <v>68452</v>
      </c>
      <c r="M9" s="349">
        <v>39117</v>
      </c>
      <c r="N9" s="349">
        <v>44884</v>
      </c>
      <c r="O9" s="2">
        <f t="shared" si="0"/>
        <v>962634</v>
      </c>
      <c r="P9" s="2"/>
    </row>
    <row r="10" spans="1:16" ht="15.75" customHeight="1" hidden="1">
      <c r="A10" s="28" t="s">
        <v>0</v>
      </c>
      <c r="B10" s="3" t="s">
        <v>178</v>
      </c>
      <c r="C10" s="2">
        <v>66497</v>
      </c>
      <c r="D10" s="2">
        <v>66497</v>
      </c>
      <c r="E10" s="2">
        <v>66497</v>
      </c>
      <c r="F10" s="2">
        <v>66497</v>
      </c>
      <c r="G10" s="2">
        <v>66499</v>
      </c>
      <c r="H10" s="2">
        <v>66499</v>
      </c>
      <c r="I10" s="2">
        <v>66498</v>
      </c>
      <c r="J10" s="2">
        <v>66498</v>
      </c>
      <c r="K10" s="2">
        <v>66498</v>
      </c>
      <c r="L10" s="2">
        <v>66498</v>
      </c>
      <c r="M10" s="2">
        <v>66498</v>
      </c>
      <c r="N10" s="2">
        <v>66499</v>
      </c>
      <c r="O10" s="2">
        <f t="shared" si="0"/>
        <v>797975</v>
      </c>
      <c r="P10" s="2"/>
    </row>
    <row r="11" spans="1:16" s="297" customFormat="1" ht="12.75" customHeight="1" hidden="1">
      <c r="A11" s="28" t="s">
        <v>275</v>
      </c>
      <c r="B11" s="297" t="s">
        <v>1004</v>
      </c>
      <c r="C11" s="37">
        <v>9545</v>
      </c>
      <c r="D11" s="37">
        <v>16000</v>
      </c>
      <c r="E11" s="37">
        <v>15200</v>
      </c>
      <c r="F11" s="37">
        <v>9560</v>
      </c>
      <c r="G11" s="37">
        <v>9580</v>
      </c>
      <c r="H11" s="37">
        <v>9580</v>
      </c>
      <c r="I11" s="37">
        <v>8400</v>
      </c>
      <c r="J11" s="37">
        <v>8867</v>
      </c>
      <c r="K11" s="37">
        <v>10500</v>
      </c>
      <c r="L11" s="37">
        <v>9500</v>
      </c>
      <c r="M11" s="37">
        <v>9500</v>
      </c>
      <c r="N11" s="37">
        <v>8595</v>
      </c>
      <c r="O11" s="2">
        <f t="shared" si="0"/>
        <v>124827</v>
      </c>
      <c r="P11" s="2"/>
    </row>
    <row r="12" spans="1:16" ht="13.5" customHeight="1" hidden="1">
      <c r="A12" s="28" t="s">
        <v>546</v>
      </c>
      <c r="B12" s="3" t="s">
        <v>1003</v>
      </c>
      <c r="C12" s="2"/>
      <c r="D12" s="2">
        <v>1674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1674</v>
      </c>
      <c r="P12" s="2"/>
    </row>
    <row r="13" spans="1:16" ht="15" customHeight="1" hidden="1">
      <c r="A13" s="28" t="s">
        <v>647</v>
      </c>
      <c r="B13" s="3" t="s">
        <v>1594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  <c r="P13" s="2"/>
    </row>
    <row r="14" spans="1:16" s="6" customFormat="1" ht="15.75" customHeight="1" hidden="1">
      <c r="A14" s="28" t="s">
        <v>649</v>
      </c>
      <c r="B14" s="350" t="s">
        <v>116</v>
      </c>
      <c r="C14" s="351">
        <f>SUM(C8:C12)</f>
        <v>113203</v>
      </c>
      <c r="D14" s="351">
        <f>SUM(D8:D12)</f>
        <v>123716</v>
      </c>
      <c r="E14" s="351">
        <f>SUM(E8:E12)</f>
        <v>343058</v>
      </c>
      <c r="F14" s="351">
        <f>SUM(F8:F13)</f>
        <v>143207</v>
      </c>
      <c r="G14" s="351">
        <f>SUM(G8:G13)</f>
        <v>160984</v>
      </c>
      <c r="H14" s="351">
        <f aca="true" t="shared" si="1" ref="H14:N14">SUM(H8:H12)</f>
        <v>117314</v>
      </c>
      <c r="I14" s="351">
        <f t="shared" si="1"/>
        <v>140551</v>
      </c>
      <c r="J14" s="351">
        <f t="shared" si="1"/>
        <v>142754</v>
      </c>
      <c r="K14" s="351">
        <f t="shared" si="1"/>
        <v>357674</v>
      </c>
      <c r="L14" s="351">
        <f t="shared" si="1"/>
        <v>158950</v>
      </c>
      <c r="M14" s="351">
        <f t="shared" si="1"/>
        <v>129722</v>
      </c>
      <c r="N14" s="351">
        <f t="shared" si="1"/>
        <v>134585</v>
      </c>
      <c r="O14" s="352">
        <f t="shared" si="0"/>
        <v>2065718</v>
      </c>
      <c r="P14" s="5"/>
    </row>
    <row r="15" spans="1:16" ht="15.75" customHeight="1" hidden="1">
      <c r="A15" s="28" t="s">
        <v>650</v>
      </c>
      <c r="B15" s="3" t="s">
        <v>1000</v>
      </c>
      <c r="C15" s="2"/>
      <c r="D15" s="2"/>
      <c r="E15" s="2"/>
      <c r="F15" s="2">
        <v>2000</v>
      </c>
      <c r="G15" s="2">
        <v>2000</v>
      </c>
      <c r="H15" s="2"/>
      <c r="I15" s="2">
        <v>2000</v>
      </c>
      <c r="J15" s="2"/>
      <c r="K15" s="2">
        <v>2000</v>
      </c>
      <c r="L15" s="2"/>
      <c r="M15" s="2">
        <v>2000</v>
      </c>
      <c r="N15" s="2"/>
      <c r="O15" s="5">
        <f t="shared" si="0"/>
        <v>10000</v>
      </c>
      <c r="P15" s="2"/>
    </row>
    <row r="16" spans="1:16" ht="15" customHeight="1" hidden="1">
      <c r="A16" s="28" t="s">
        <v>168</v>
      </c>
      <c r="B16" s="3" t="s">
        <v>148</v>
      </c>
      <c r="C16" s="2"/>
      <c r="D16" s="2"/>
      <c r="E16" s="2">
        <v>300</v>
      </c>
      <c r="F16" s="2"/>
      <c r="G16" s="2"/>
      <c r="H16" s="2">
        <v>300</v>
      </c>
      <c r="I16" s="2"/>
      <c r="J16" s="2"/>
      <c r="K16" s="2">
        <v>300</v>
      </c>
      <c r="L16" s="2"/>
      <c r="M16" s="2"/>
      <c r="N16" s="2">
        <v>300</v>
      </c>
      <c r="O16" s="5">
        <f t="shared" si="0"/>
        <v>1200</v>
      </c>
      <c r="P16" s="2"/>
    </row>
    <row r="17" spans="1:16" ht="16.5" customHeight="1" hidden="1">
      <c r="A17" s="28" t="s">
        <v>170</v>
      </c>
      <c r="B17" s="3" t="s">
        <v>747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>
        <f t="shared" si="0"/>
        <v>0</v>
      </c>
      <c r="P17" s="2"/>
    </row>
    <row r="18" spans="1:16" s="297" customFormat="1" ht="15" customHeight="1" hidden="1">
      <c r="A18" s="28" t="s">
        <v>299</v>
      </c>
      <c r="B18" s="297" t="s">
        <v>1001</v>
      </c>
      <c r="C18" s="37"/>
      <c r="D18" s="37"/>
      <c r="E18" s="37"/>
      <c r="F18" s="37">
        <v>215000</v>
      </c>
      <c r="G18" s="37"/>
      <c r="H18" s="37"/>
      <c r="I18" s="37">
        <v>168000</v>
      </c>
      <c r="J18" s="37"/>
      <c r="K18" s="37"/>
      <c r="L18" s="37"/>
      <c r="M18" s="37">
        <v>73450</v>
      </c>
      <c r="N18" s="37"/>
      <c r="O18" s="5">
        <f t="shared" si="0"/>
        <v>456450</v>
      </c>
      <c r="P18" s="2"/>
    </row>
    <row r="19" spans="1:16" ht="14.25" customHeight="1" hidden="1">
      <c r="A19" s="28" t="s">
        <v>302</v>
      </c>
      <c r="B19" s="297" t="s">
        <v>1148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5"/>
      <c r="P19" s="2"/>
    </row>
    <row r="20" spans="1:16" ht="15.75" customHeight="1" hidden="1">
      <c r="A20" s="28" t="s">
        <v>303</v>
      </c>
      <c r="B20" s="297" t="s">
        <v>895</v>
      </c>
      <c r="C20" s="37">
        <v>264</v>
      </c>
      <c r="D20" s="37">
        <v>264</v>
      </c>
      <c r="E20" s="37">
        <v>265</v>
      </c>
      <c r="F20" s="37">
        <v>264</v>
      </c>
      <c r="G20" s="37">
        <v>265</v>
      </c>
      <c r="H20" s="37">
        <v>264</v>
      </c>
      <c r="I20" s="37">
        <v>265</v>
      </c>
      <c r="J20" s="37">
        <v>265</v>
      </c>
      <c r="K20" s="37">
        <v>264</v>
      </c>
      <c r="L20" s="37">
        <v>265</v>
      </c>
      <c r="M20" s="37">
        <v>264</v>
      </c>
      <c r="N20" s="37">
        <v>265</v>
      </c>
      <c r="O20" s="5">
        <f>SUM(C20:N20)</f>
        <v>3174</v>
      </c>
      <c r="P20" s="2"/>
    </row>
    <row r="21" spans="1:16" ht="15.75" customHeight="1" hidden="1">
      <c r="A21" s="28" t="s">
        <v>304</v>
      </c>
      <c r="B21" s="297" t="s">
        <v>1594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"/>
      <c r="P21" s="2"/>
    </row>
    <row r="22" spans="1:16" s="353" customFormat="1" ht="16.5" customHeight="1" hidden="1">
      <c r="A22" s="28" t="s">
        <v>306</v>
      </c>
      <c r="B22" s="350" t="s">
        <v>149</v>
      </c>
      <c r="C22" s="351">
        <f aca="true" t="shared" si="2" ref="C22:N22">SUM(C15:C21)</f>
        <v>264</v>
      </c>
      <c r="D22" s="351">
        <f t="shared" si="2"/>
        <v>264</v>
      </c>
      <c r="E22" s="351">
        <f t="shared" si="2"/>
        <v>565</v>
      </c>
      <c r="F22" s="351">
        <f t="shared" si="2"/>
        <v>217264</v>
      </c>
      <c r="G22" s="351">
        <f t="shared" si="2"/>
        <v>2265</v>
      </c>
      <c r="H22" s="351">
        <f t="shared" si="2"/>
        <v>564</v>
      </c>
      <c r="I22" s="351">
        <f t="shared" si="2"/>
        <v>170265</v>
      </c>
      <c r="J22" s="351">
        <f t="shared" si="2"/>
        <v>265</v>
      </c>
      <c r="K22" s="351">
        <f t="shared" si="2"/>
        <v>2564</v>
      </c>
      <c r="L22" s="351">
        <f t="shared" si="2"/>
        <v>265</v>
      </c>
      <c r="M22" s="351">
        <f t="shared" si="2"/>
        <v>75714</v>
      </c>
      <c r="N22" s="351">
        <f t="shared" si="2"/>
        <v>565</v>
      </c>
      <c r="O22" s="351">
        <f>SUM(C22:N22)</f>
        <v>470824</v>
      </c>
      <c r="P22" s="20"/>
    </row>
    <row r="23" spans="1:16" s="6" customFormat="1" ht="16.5" customHeight="1" hidden="1">
      <c r="A23" s="28" t="s">
        <v>307</v>
      </c>
      <c r="B23" s="353" t="s">
        <v>1149</v>
      </c>
      <c r="C23" s="20">
        <v>66572</v>
      </c>
      <c r="D23" s="20">
        <v>13881</v>
      </c>
      <c r="E23" s="20"/>
      <c r="F23" s="20">
        <v>43750</v>
      </c>
      <c r="G23" s="20"/>
      <c r="H23" s="20">
        <v>171993</v>
      </c>
      <c r="I23" s="20">
        <v>202605</v>
      </c>
      <c r="J23" s="20"/>
      <c r="K23" s="20">
        <v>132110</v>
      </c>
      <c r="L23" s="20">
        <v>61551</v>
      </c>
      <c r="M23" s="20">
        <v>61972</v>
      </c>
      <c r="N23" s="20">
        <v>184320</v>
      </c>
      <c r="O23" s="5">
        <f>SUM(C23:N23)</f>
        <v>938754</v>
      </c>
      <c r="P23" s="5"/>
    </row>
    <row r="24" spans="1:16" ht="15.75" customHeight="1" hidden="1">
      <c r="A24" s="28" t="s">
        <v>308</v>
      </c>
      <c r="B24" s="297" t="s">
        <v>1005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">
        <f>SUM(C24:N24)</f>
        <v>0</v>
      </c>
      <c r="P24" s="2"/>
    </row>
    <row r="25" spans="1:16" s="6" customFormat="1" ht="16.5" customHeight="1" hidden="1">
      <c r="A25" s="28" t="s">
        <v>758</v>
      </c>
      <c r="B25" s="353" t="s">
        <v>1150</v>
      </c>
      <c r="C25" s="20">
        <f aca="true" t="shared" si="3" ref="C25:N25">C22+C14+C23+C24</f>
        <v>180039</v>
      </c>
      <c r="D25" s="20">
        <f t="shared" si="3"/>
        <v>137861</v>
      </c>
      <c r="E25" s="20">
        <f t="shared" si="3"/>
        <v>343623</v>
      </c>
      <c r="F25" s="20">
        <f t="shared" si="3"/>
        <v>404221</v>
      </c>
      <c r="G25" s="20">
        <f t="shared" si="3"/>
        <v>163249</v>
      </c>
      <c r="H25" s="20">
        <f t="shared" si="3"/>
        <v>289871</v>
      </c>
      <c r="I25" s="20">
        <f t="shared" si="3"/>
        <v>513421</v>
      </c>
      <c r="J25" s="20">
        <f t="shared" si="3"/>
        <v>143019</v>
      </c>
      <c r="K25" s="20">
        <f t="shared" si="3"/>
        <v>492348</v>
      </c>
      <c r="L25" s="20">
        <f t="shared" si="3"/>
        <v>220766</v>
      </c>
      <c r="M25" s="20">
        <f t="shared" si="3"/>
        <v>267408</v>
      </c>
      <c r="N25" s="20">
        <f t="shared" si="3"/>
        <v>319470</v>
      </c>
      <c r="O25" s="5">
        <f>SUM(C25:N25)</f>
        <v>3475296</v>
      </c>
      <c r="P25" s="5"/>
    </row>
    <row r="26" spans="1:15" s="6" customFormat="1" ht="9.75" customHeight="1" hidden="1">
      <c r="A26" s="2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6" customFormat="1" ht="12.75" customHeight="1" hidden="1">
      <c r="A27" s="28" t="s">
        <v>759</v>
      </c>
      <c r="B27" s="6" t="s">
        <v>146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.75" customHeight="1" hidden="1">
      <c r="A28" s="28" t="s">
        <v>760</v>
      </c>
      <c r="B28" s="3" t="s">
        <v>1059</v>
      </c>
      <c r="C28" s="2">
        <v>22496</v>
      </c>
      <c r="D28" s="2">
        <v>22496</v>
      </c>
      <c r="E28" s="2">
        <v>22496</v>
      </c>
      <c r="F28" s="2">
        <v>22496</v>
      </c>
      <c r="G28" s="2">
        <v>22496</v>
      </c>
      <c r="H28" s="2">
        <v>22496</v>
      </c>
      <c r="I28" s="2">
        <v>22496</v>
      </c>
      <c r="J28" s="2">
        <v>22495</v>
      </c>
      <c r="K28" s="2">
        <v>22495</v>
      </c>
      <c r="L28" s="2">
        <v>22495</v>
      </c>
      <c r="M28" s="2">
        <v>22496</v>
      </c>
      <c r="N28" s="2">
        <v>22495</v>
      </c>
      <c r="O28" s="5">
        <f aca="true" t="shared" si="4" ref="O28:O44">SUM(C28:N28)</f>
        <v>269948</v>
      </c>
    </row>
    <row r="29" spans="1:15" ht="17.25" customHeight="1" hidden="1">
      <c r="A29" s="28" t="s">
        <v>761</v>
      </c>
      <c r="B29" s="3" t="s">
        <v>858</v>
      </c>
      <c r="C29" s="2">
        <v>5568</v>
      </c>
      <c r="D29" s="2">
        <v>5569</v>
      </c>
      <c r="E29" s="2">
        <v>5568</v>
      </c>
      <c r="F29" s="2">
        <v>5569</v>
      </c>
      <c r="G29" s="2">
        <v>5568</v>
      </c>
      <c r="H29" s="2">
        <v>5569</v>
      </c>
      <c r="I29" s="2">
        <v>5569</v>
      </c>
      <c r="J29" s="2">
        <v>5569</v>
      </c>
      <c r="K29" s="2">
        <v>5568</v>
      </c>
      <c r="L29" s="2">
        <v>5569</v>
      </c>
      <c r="M29" s="2">
        <v>5569</v>
      </c>
      <c r="N29" s="2">
        <v>5569</v>
      </c>
      <c r="O29" s="5">
        <f t="shared" si="4"/>
        <v>66824</v>
      </c>
    </row>
    <row r="30" spans="1:15" ht="13.5" customHeight="1" hidden="1">
      <c r="A30" s="28" t="s">
        <v>762</v>
      </c>
      <c r="B30" s="3" t="s">
        <v>1060</v>
      </c>
      <c r="C30" s="2">
        <v>22500</v>
      </c>
      <c r="D30" s="2">
        <v>45250</v>
      </c>
      <c r="E30" s="2">
        <v>45200</v>
      </c>
      <c r="F30" s="2">
        <v>38350</v>
      </c>
      <c r="G30" s="2">
        <v>56250</v>
      </c>
      <c r="H30" s="2">
        <v>61250</v>
      </c>
      <c r="I30" s="2">
        <v>38650</v>
      </c>
      <c r="J30" s="2">
        <v>41500</v>
      </c>
      <c r="K30" s="2">
        <v>25250</v>
      </c>
      <c r="L30" s="2">
        <v>38344</v>
      </c>
      <c r="M30" s="2">
        <v>23500</v>
      </c>
      <c r="N30" s="2">
        <v>24089</v>
      </c>
      <c r="O30" s="5">
        <f t="shared" si="4"/>
        <v>460133</v>
      </c>
    </row>
    <row r="31" spans="1:256" ht="15" customHeight="1" hidden="1">
      <c r="A31" s="28" t="s">
        <v>763</v>
      </c>
      <c r="B31" s="3" t="s">
        <v>1061</v>
      </c>
      <c r="C31" s="2">
        <v>19320</v>
      </c>
      <c r="D31" s="2"/>
      <c r="E31" s="2"/>
      <c r="F31" s="2"/>
      <c r="G31" s="2"/>
      <c r="H31" s="2">
        <v>2000</v>
      </c>
      <c r="I31" s="2">
        <v>500</v>
      </c>
      <c r="J31" s="2">
        <v>23726</v>
      </c>
      <c r="K31" s="2"/>
      <c r="L31" s="2"/>
      <c r="M31" s="2"/>
      <c r="N31" s="2"/>
      <c r="O31" s="5">
        <f t="shared" si="4"/>
        <v>45546</v>
      </c>
      <c r="IV31" s="2"/>
    </row>
    <row r="32" spans="1:15" ht="15" customHeight="1" hidden="1">
      <c r="A32" s="28" t="s">
        <v>764</v>
      </c>
      <c r="B32" s="3" t="s">
        <v>1062</v>
      </c>
      <c r="C32" s="2">
        <v>1775</v>
      </c>
      <c r="D32" s="2">
        <v>16908</v>
      </c>
      <c r="E32" s="2">
        <v>13908</v>
      </c>
      <c r="F32" s="2">
        <v>13908</v>
      </c>
      <c r="G32" s="2">
        <v>13908</v>
      </c>
      <c r="H32" s="2">
        <v>18989</v>
      </c>
      <c r="I32" s="2">
        <v>13908</v>
      </c>
      <c r="J32" s="2">
        <v>13908</v>
      </c>
      <c r="K32" s="2">
        <v>15908</v>
      </c>
      <c r="L32" s="2">
        <v>13908</v>
      </c>
      <c r="M32" s="2">
        <v>16500</v>
      </c>
      <c r="N32" s="2">
        <v>15147</v>
      </c>
      <c r="O32" s="5">
        <f t="shared" si="4"/>
        <v>168675</v>
      </c>
    </row>
    <row r="33" spans="1:15" ht="12.75" customHeight="1" hidden="1">
      <c r="A33" s="28" t="s">
        <v>1349</v>
      </c>
      <c r="B33" s="3" t="s">
        <v>857</v>
      </c>
      <c r="C33" s="2"/>
      <c r="D33" s="2"/>
      <c r="E33" s="2">
        <v>375</v>
      </c>
      <c r="F33" s="2">
        <v>375</v>
      </c>
      <c r="G33" s="2">
        <v>375</v>
      </c>
      <c r="H33" s="2">
        <v>375</v>
      </c>
      <c r="I33" s="2"/>
      <c r="J33" s="2"/>
      <c r="K33" s="2">
        <v>375</v>
      </c>
      <c r="L33" s="2">
        <v>375</v>
      </c>
      <c r="M33" s="2">
        <v>375</v>
      </c>
      <c r="N33" s="2">
        <v>375</v>
      </c>
      <c r="O33" s="5">
        <f t="shared" si="4"/>
        <v>3000</v>
      </c>
    </row>
    <row r="34" spans="1:15" ht="15.75" customHeight="1" hidden="1">
      <c r="A34" s="28" t="s">
        <v>1350</v>
      </c>
      <c r="B34" s="3" t="s">
        <v>266</v>
      </c>
      <c r="C34" s="2">
        <v>2800</v>
      </c>
      <c r="D34" s="2">
        <v>3150</v>
      </c>
      <c r="E34" s="2">
        <v>3835</v>
      </c>
      <c r="F34" s="2">
        <v>4350</v>
      </c>
      <c r="G34" s="2">
        <v>4150</v>
      </c>
      <c r="H34" s="2">
        <v>3835</v>
      </c>
      <c r="I34" s="2">
        <v>3835</v>
      </c>
      <c r="J34" s="2">
        <v>3835</v>
      </c>
      <c r="K34" s="2">
        <v>4315</v>
      </c>
      <c r="L34" s="2">
        <v>3835</v>
      </c>
      <c r="M34" s="2">
        <v>3835</v>
      </c>
      <c r="N34" s="2">
        <v>4250</v>
      </c>
      <c r="O34" s="5">
        <f t="shared" si="4"/>
        <v>46025</v>
      </c>
    </row>
    <row r="35" spans="1:15" ht="15" customHeight="1" hidden="1">
      <c r="A35" s="28" t="s">
        <v>1351</v>
      </c>
      <c r="B35" s="3" t="s">
        <v>1592</v>
      </c>
      <c r="C35" s="2">
        <v>80681</v>
      </c>
      <c r="D35" s="2">
        <v>80681</v>
      </c>
      <c r="E35" s="2">
        <v>80681</v>
      </c>
      <c r="F35" s="2">
        <v>80681</v>
      </c>
      <c r="G35" s="2">
        <v>80681</v>
      </c>
      <c r="H35" s="2">
        <v>80681</v>
      </c>
      <c r="I35" s="2">
        <v>80681</v>
      </c>
      <c r="J35" s="2">
        <v>80681</v>
      </c>
      <c r="K35" s="2">
        <v>80681</v>
      </c>
      <c r="L35" s="2">
        <v>80681</v>
      </c>
      <c r="M35" s="2">
        <v>80681</v>
      </c>
      <c r="N35" s="2">
        <v>80681</v>
      </c>
      <c r="O35" s="5">
        <f t="shared" si="4"/>
        <v>968172</v>
      </c>
    </row>
    <row r="36" spans="1:15" s="297" customFormat="1" ht="15.75" customHeight="1" hidden="1">
      <c r="A36" s="28" t="s">
        <v>1352</v>
      </c>
      <c r="B36" s="354" t="s">
        <v>1094</v>
      </c>
      <c r="C36" s="355">
        <f aca="true" t="shared" si="5" ref="C36:N36">SUM(C28:C35)</f>
        <v>155140</v>
      </c>
      <c r="D36" s="355">
        <f t="shared" si="5"/>
        <v>174054</v>
      </c>
      <c r="E36" s="355">
        <f t="shared" si="5"/>
        <v>172063</v>
      </c>
      <c r="F36" s="355">
        <f t="shared" si="5"/>
        <v>165729</v>
      </c>
      <c r="G36" s="355">
        <f t="shared" si="5"/>
        <v>183428</v>
      </c>
      <c r="H36" s="355">
        <f t="shared" si="5"/>
        <v>195195</v>
      </c>
      <c r="I36" s="355">
        <f t="shared" si="5"/>
        <v>165639</v>
      </c>
      <c r="J36" s="355">
        <f t="shared" si="5"/>
        <v>191714</v>
      </c>
      <c r="K36" s="355">
        <f t="shared" si="5"/>
        <v>154592</v>
      </c>
      <c r="L36" s="355">
        <f t="shared" si="5"/>
        <v>165207</v>
      </c>
      <c r="M36" s="355">
        <f t="shared" si="5"/>
        <v>152956</v>
      </c>
      <c r="N36" s="355">
        <f t="shared" si="5"/>
        <v>152606</v>
      </c>
      <c r="O36" s="351">
        <f t="shared" si="4"/>
        <v>2028323</v>
      </c>
    </row>
    <row r="37" spans="1:15" s="297" customFormat="1" ht="15" customHeight="1" hidden="1">
      <c r="A37" s="28" t="s">
        <v>1353</v>
      </c>
      <c r="B37" s="297" t="s">
        <v>1360</v>
      </c>
      <c r="C37" s="37"/>
      <c r="D37" s="37"/>
      <c r="E37" s="37"/>
      <c r="F37" s="37">
        <v>10200</v>
      </c>
      <c r="G37" s="37"/>
      <c r="H37" s="37">
        <v>32800</v>
      </c>
      <c r="I37" s="37"/>
      <c r="J37" s="37">
        <v>15000</v>
      </c>
      <c r="K37" s="37"/>
      <c r="L37" s="37">
        <v>18600</v>
      </c>
      <c r="M37" s="37"/>
      <c r="N37" s="37"/>
      <c r="O37" s="20">
        <f t="shared" si="4"/>
        <v>76600</v>
      </c>
    </row>
    <row r="38" spans="1:15" s="297" customFormat="1" ht="15" customHeight="1" hidden="1">
      <c r="A38" s="28" t="s">
        <v>1354</v>
      </c>
      <c r="B38" s="297" t="s">
        <v>512</v>
      </c>
      <c r="C38" s="37">
        <v>62581</v>
      </c>
      <c r="D38" s="37">
        <v>9125</v>
      </c>
      <c r="E38" s="37">
        <v>1250</v>
      </c>
      <c r="F38" s="37">
        <v>44376</v>
      </c>
      <c r="G38" s="37"/>
      <c r="H38" s="37">
        <v>119162</v>
      </c>
      <c r="I38" s="37">
        <v>42600</v>
      </c>
      <c r="J38" s="37">
        <v>156280</v>
      </c>
      <c r="K38" s="37">
        <v>142260</v>
      </c>
      <c r="L38" s="37">
        <v>43890</v>
      </c>
      <c r="M38" s="37">
        <v>2100</v>
      </c>
      <c r="N38" s="37">
        <v>84357</v>
      </c>
      <c r="O38" s="20">
        <f t="shared" si="4"/>
        <v>707981</v>
      </c>
    </row>
    <row r="39" spans="1:15" s="297" customFormat="1" ht="15.75" customHeight="1" hidden="1">
      <c r="A39" s="28" t="s">
        <v>618</v>
      </c>
      <c r="B39" s="297" t="s">
        <v>493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0">
        <f t="shared" si="4"/>
        <v>0</v>
      </c>
    </row>
    <row r="40" spans="1:15" s="297" customFormat="1" ht="15.75" customHeight="1" hidden="1">
      <c r="A40" s="28" t="s">
        <v>619</v>
      </c>
      <c r="B40" s="297" t="s">
        <v>494</v>
      </c>
      <c r="C40" s="37"/>
      <c r="D40" s="37"/>
      <c r="E40" s="37"/>
      <c r="F40" s="37"/>
      <c r="G40" s="37"/>
      <c r="H40" s="37">
        <v>4494</v>
      </c>
      <c r="I40" s="37"/>
      <c r="J40" s="37"/>
      <c r="K40" s="37"/>
      <c r="L40" s="37"/>
      <c r="M40" s="37"/>
      <c r="N40" s="37"/>
      <c r="O40" s="20">
        <f t="shared" si="4"/>
        <v>4494</v>
      </c>
    </row>
    <row r="41" spans="1:15" s="297" customFormat="1" ht="16.5" customHeight="1" hidden="1">
      <c r="A41" s="28" t="s">
        <v>508</v>
      </c>
      <c r="B41" s="297" t="s">
        <v>1057</v>
      </c>
      <c r="C41" s="37"/>
      <c r="D41" s="37"/>
      <c r="E41" s="37"/>
      <c r="F41" s="37"/>
      <c r="G41" s="37"/>
      <c r="H41" s="37"/>
      <c r="I41" s="37">
        <v>20000</v>
      </c>
      <c r="J41" s="37"/>
      <c r="K41" s="37"/>
      <c r="L41" s="37"/>
      <c r="M41" s="37"/>
      <c r="N41" s="37"/>
      <c r="O41" s="20">
        <f t="shared" si="4"/>
        <v>20000</v>
      </c>
    </row>
    <row r="42" spans="1:15" s="297" customFormat="1" ht="15" customHeight="1" hidden="1">
      <c r="A42" s="28" t="s">
        <v>509</v>
      </c>
      <c r="B42" s="297" t="s">
        <v>616</v>
      </c>
      <c r="C42" s="37"/>
      <c r="D42" s="37"/>
      <c r="E42" s="37">
        <v>3200</v>
      </c>
      <c r="F42" s="37"/>
      <c r="G42" s="37"/>
      <c r="H42" s="37"/>
      <c r="I42" s="37"/>
      <c r="J42" s="37"/>
      <c r="K42" s="37">
        <v>4000</v>
      </c>
      <c r="L42" s="37"/>
      <c r="M42" s="37"/>
      <c r="N42" s="37"/>
      <c r="O42" s="20">
        <f t="shared" si="4"/>
        <v>7200</v>
      </c>
    </row>
    <row r="43" spans="1:15" s="297" customFormat="1" ht="16.5" customHeight="1" hidden="1">
      <c r="A43" s="28" t="s">
        <v>96</v>
      </c>
      <c r="B43" s="297" t="s">
        <v>747</v>
      </c>
      <c r="C43" s="37">
        <v>900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0">
        <f t="shared" si="4"/>
        <v>900</v>
      </c>
    </row>
    <row r="44" spans="1:15" s="297" customFormat="1" ht="15.75" customHeight="1" hidden="1">
      <c r="A44" s="28" t="s">
        <v>510</v>
      </c>
      <c r="B44" s="297" t="s">
        <v>472</v>
      </c>
      <c r="C44" s="37"/>
      <c r="D44" s="37"/>
      <c r="E44" s="37">
        <v>4500</v>
      </c>
      <c r="F44" s="37">
        <v>2500</v>
      </c>
      <c r="G44" s="37">
        <v>3500</v>
      </c>
      <c r="H44" s="37">
        <v>4500</v>
      </c>
      <c r="I44" s="37">
        <v>5600</v>
      </c>
      <c r="J44" s="37"/>
      <c r="K44" s="37">
        <v>6500</v>
      </c>
      <c r="L44" s="37"/>
      <c r="M44" s="37">
        <v>6500</v>
      </c>
      <c r="N44" s="37">
        <v>5520</v>
      </c>
      <c r="O44" s="20">
        <f t="shared" si="4"/>
        <v>39120</v>
      </c>
    </row>
    <row r="45" spans="1:15" s="353" customFormat="1" ht="15" customHeight="1" hidden="1">
      <c r="A45" s="28" t="s">
        <v>4</v>
      </c>
      <c r="B45" s="350" t="s">
        <v>1093</v>
      </c>
      <c r="C45" s="351">
        <f aca="true" t="shared" si="6" ref="C45:O45">SUM(C37:C44)</f>
        <v>63481</v>
      </c>
      <c r="D45" s="351">
        <f t="shared" si="6"/>
        <v>9125</v>
      </c>
      <c r="E45" s="351">
        <f t="shared" si="6"/>
        <v>8950</v>
      </c>
      <c r="F45" s="351">
        <f t="shared" si="6"/>
        <v>57076</v>
      </c>
      <c r="G45" s="351">
        <f t="shared" si="6"/>
        <v>3500</v>
      </c>
      <c r="H45" s="351">
        <f t="shared" si="6"/>
        <v>160956</v>
      </c>
      <c r="I45" s="351">
        <f t="shared" si="6"/>
        <v>68200</v>
      </c>
      <c r="J45" s="351">
        <f t="shared" si="6"/>
        <v>171280</v>
      </c>
      <c r="K45" s="351">
        <f t="shared" si="6"/>
        <v>152760</v>
      </c>
      <c r="L45" s="351">
        <f t="shared" si="6"/>
        <v>62490</v>
      </c>
      <c r="M45" s="351">
        <f t="shared" si="6"/>
        <v>8600</v>
      </c>
      <c r="N45" s="351">
        <f t="shared" si="6"/>
        <v>89877</v>
      </c>
      <c r="O45" s="351">
        <f t="shared" si="6"/>
        <v>856295</v>
      </c>
    </row>
    <row r="46" spans="1:15" s="297" customFormat="1" ht="15" customHeight="1" hidden="1">
      <c r="A46" s="28" t="s">
        <v>5</v>
      </c>
      <c r="B46" s="297" t="s">
        <v>617</v>
      </c>
      <c r="C46" s="37"/>
      <c r="D46" s="37"/>
      <c r="E46" s="37"/>
      <c r="F46" s="37"/>
      <c r="G46" s="37"/>
      <c r="H46" s="37"/>
      <c r="I46" s="37"/>
      <c r="J46" s="37"/>
      <c r="K46" s="37">
        <v>37500</v>
      </c>
      <c r="L46" s="37"/>
      <c r="M46" s="37"/>
      <c r="N46" s="37"/>
      <c r="O46" s="20">
        <f>SUM(C46:N46)</f>
        <v>37500</v>
      </c>
    </row>
    <row r="47" spans="1:15" ht="15.75" customHeight="1" hidden="1">
      <c r="A47" s="28" t="s">
        <v>6</v>
      </c>
      <c r="B47" s="3" t="s">
        <v>727</v>
      </c>
      <c r="C47" s="2"/>
      <c r="D47" s="2"/>
      <c r="E47" s="2">
        <v>130029</v>
      </c>
      <c r="F47" s="2">
        <v>3338</v>
      </c>
      <c r="G47" s="2"/>
      <c r="H47" s="2"/>
      <c r="I47" s="2"/>
      <c r="J47" s="2"/>
      <c r="K47" s="2">
        <v>160539</v>
      </c>
      <c r="L47" s="2"/>
      <c r="M47" s="2"/>
      <c r="N47" s="2">
        <v>259272</v>
      </c>
      <c r="O47" s="5">
        <f>SUM(C47:N47)</f>
        <v>553178</v>
      </c>
    </row>
    <row r="48" spans="1:16" s="6" customFormat="1" ht="12.75" customHeight="1" hidden="1">
      <c r="A48" s="28" t="s">
        <v>7</v>
      </c>
      <c r="B48" s="6" t="s">
        <v>1095</v>
      </c>
      <c r="C48" s="5">
        <f aca="true" t="shared" si="7" ref="C48:N48">C45+C36+C47+C46</f>
        <v>218621</v>
      </c>
      <c r="D48" s="5">
        <f t="shared" si="7"/>
        <v>183179</v>
      </c>
      <c r="E48" s="5">
        <f t="shared" si="7"/>
        <v>311042</v>
      </c>
      <c r="F48" s="5">
        <f t="shared" si="7"/>
        <v>226143</v>
      </c>
      <c r="G48" s="5">
        <f t="shared" si="7"/>
        <v>186928</v>
      </c>
      <c r="H48" s="5">
        <f t="shared" si="7"/>
        <v>356151</v>
      </c>
      <c r="I48" s="5">
        <f t="shared" si="7"/>
        <v>233839</v>
      </c>
      <c r="J48" s="5">
        <f t="shared" si="7"/>
        <v>362994</v>
      </c>
      <c r="K48" s="5">
        <f t="shared" si="7"/>
        <v>505391</v>
      </c>
      <c r="L48" s="5">
        <f t="shared" si="7"/>
        <v>227697</v>
      </c>
      <c r="M48" s="5">
        <f t="shared" si="7"/>
        <v>161556</v>
      </c>
      <c r="N48" s="5">
        <f t="shared" si="7"/>
        <v>501755</v>
      </c>
      <c r="O48" s="5">
        <f>SUM(C48:N48)</f>
        <v>3475296</v>
      </c>
      <c r="P48" s="5"/>
    </row>
    <row r="49" spans="3:15" ht="12.75" customHeight="1" hidden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 customHeight="1" hidden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2.75" customHeight="1" hidden="1"/>
    <row r="52" ht="12.75" customHeight="1" hidden="1"/>
    <row r="53" ht="12.75" customHeight="1" hidden="1">
      <c r="H53" s="2"/>
    </row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mergeCells count="4">
    <mergeCell ref="B2:O2"/>
    <mergeCell ref="B3:O3"/>
    <mergeCell ref="A5:A6"/>
    <mergeCell ref="K1:O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9"/>
  <sheetViews>
    <sheetView zoomScale="75" zoomScaleNormal="75" workbookViewId="0" topLeftCell="A65536">
      <selection activeCell="A1" sqref="A1:IV16384"/>
    </sheetView>
  </sheetViews>
  <sheetFormatPr defaultColWidth="9.140625" defaultRowHeight="12.75" zeroHeight="1"/>
  <cols>
    <col min="1" max="1" width="4.00390625" style="3" customWidth="1"/>
    <col min="2" max="2" width="34.7109375" style="3" customWidth="1"/>
    <col min="3" max="14" width="9.7109375" style="2" customWidth="1"/>
    <col min="15" max="15" width="11.57421875" style="2" customWidth="1"/>
    <col min="16" max="16384" width="9.140625" style="3" customWidth="1"/>
  </cols>
  <sheetData>
    <row r="1" spans="2:15" ht="16.5" customHeight="1" hidden="1">
      <c r="B1" s="544" t="s">
        <v>119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</row>
    <row r="2" spans="2:15" ht="16.5" customHeight="1" hidden="1">
      <c r="B2" s="536" t="s">
        <v>1120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2:15" ht="15.75" customHeight="1" hidden="1">
      <c r="B3" s="536" t="s">
        <v>1090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</row>
    <row r="4" spans="2:15" ht="15.75" customHeight="1" hidden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3.5" customHeight="1" hidden="1">
      <c r="A5" s="453"/>
      <c r="B5" s="269" t="s">
        <v>825</v>
      </c>
      <c r="C5" s="356" t="s">
        <v>826</v>
      </c>
      <c r="D5" s="356" t="s">
        <v>827</v>
      </c>
      <c r="E5" s="356" t="s">
        <v>828</v>
      </c>
      <c r="F5" s="356" t="s">
        <v>829</v>
      </c>
      <c r="G5" s="356" t="s">
        <v>830</v>
      </c>
      <c r="H5" s="356" t="s">
        <v>831</v>
      </c>
      <c r="I5" s="356" t="s">
        <v>832</v>
      </c>
      <c r="J5" s="356" t="s">
        <v>1706</v>
      </c>
      <c r="K5" s="356" t="s">
        <v>1707</v>
      </c>
      <c r="L5" s="356" t="s">
        <v>1708</v>
      </c>
      <c r="M5" s="356" t="s">
        <v>1709</v>
      </c>
      <c r="N5" s="356" t="s">
        <v>1710</v>
      </c>
      <c r="O5" s="356" t="s">
        <v>1711</v>
      </c>
    </row>
    <row r="6" spans="1:15" ht="12.75" customHeight="1" hidden="1">
      <c r="A6" s="453"/>
      <c r="B6" s="357" t="s">
        <v>717</v>
      </c>
      <c r="C6" s="358" t="s">
        <v>147</v>
      </c>
      <c r="D6" s="358" t="s">
        <v>939</v>
      </c>
      <c r="E6" s="358" t="s">
        <v>940</v>
      </c>
      <c r="F6" s="358" t="s">
        <v>941</v>
      </c>
      <c r="G6" s="358" t="s">
        <v>942</v>
      </c>
      <c r="H6" s="358" t="s">
        <v>943</v>
      </c>
      <c r="I6" s="358" t="s">
        <v>944</v>
      </c>
      <c r="J6" s="358" t="s">
        <v>945</v>
      </c>
      <c r="K6" s="358" t="s">
        <v>946</v>
      </c>
      <c r="L6" s="358" t="s">
        <v>142</v>
      </c>
      <c r="M6" s="358" t="s">
        <v>143</v>
      </c>
      <c r="N6" s="358" t="s">
        <v>144</v>
      </c>
      <c r="O6" s="358" t="s">
        <v>497</v>
      </c>
    </row>
    <row r="7" spans="1:15" ht="12.75" customHeight="1" hidden="1">
      <c r="A7" s="338" t="s">
        <v>1071</v>
      </c>
      <c r="B7" s="15" t="s">
        <v>145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hidden="1">
      <c r="A8" s="338" t="s">
        <v>1077</v>
      </c>
      <c r="B8" s="16" t="s">
        <v>1000</v>
      </c>
      <c r="C8" s="8">
        <f aca="true" t="shared" si="0" ref="C8:N8">C58+C108+C158+C208+C258+C308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aca="true" t="shared" si="1" ref="O8:O14">SUM(C8:N8)</f>
        <v>0</v>
      </c>
    </row>
    <row r="9" spans="1:15" ht="12.75" customHeight="1" hidden="1">
      <c r="A9" s="338" t="s">
        <v>914</v>
      </c>
      <c r="B9" s="16" t="s">
        <v>148</v>
      </c>
      <c r="C9" s="8">
        <f aca="true" t="shared" si="2" ref="C9:N9">C59+C109+C159+C209+C259+C309</f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1"/>
        <v>0</v>
      </c>
    </row>
    <row r="10" spans="1:15" ht="12.75" customHeight="1" hidden="1">
      <c r="A10" s="338" t="s">
        <v>0</v>
      </c>
      <c r="B10" s="16" t="s">
        <v>747</v>
      </c>
      <c r="C10" s="8">
        <f aca="true" t="shared" si="3" ref="C10:N10">C60+C110+C160+C210+C260+C310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1"/>
        <v>0</v>
      </c>
    </row>
    <row r="11" spans="1:15" s="297" customFormat="1" ht="12.75" customHeight="1" hidden="1">
      <c r="A11" s="338" t="s">
        <v>275</v>
      </c>
      <c r="B11" s="33" t="s">
        <v>1001</v>
      </c>
      <c r="C11" s="8">
        <f aca="true" t="shared" si="4" ref="C11:N11">C61+C111+C161+C211+C261+C311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4"/>
        <v>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31">
        <f t="shared" si="1"/>
        <v>0</v>
      </c>
    </row>
    <row r="12" spans="1:15" ht="12.75" customHeight="1" hidden="1">
      <c r="A12" s="338" t="s">
        <v>546</v>
      </c>
      <c r="B12" s="33" t="s">
        <v>1002</v>
      </c>
      <c r="C12" s="8">
        <f aca="true" t="shared" si="5" ref="C12:N12">C62+C112+C162+C212+C262+C312</f>
        <v>0</v>
      </c>
      <c r="D12" s="8">
        <f t="shared" si="5"/>
        <v>0</v>
      </c>
      <c r="E12" s="8">
        <f t="shared" si="5"/>
        <v>0</v>
      </c>
      <c r="F12" s="8">
        <f t="shared" si="5"/>
        <v>5000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 t="shared" si="5"/>
        <v>0</v>
      </c>
      <c r="L12" s="8">
        <f t="shared" si="5"/>
        <v>0</v>
      </c>
      <c r="M12" s="8">
        <f t="shared" si="5"/>
        <v>0</v>
      </c>
      <c r="N12" s="8">
        <f t="shared" si="5"/>
        <v>0</v>
      </c>
      <c r="O12" s="8">
        <f t="shared" si="1"/>
        <v>5000</v>
      </c>
    </row>
    <row r="13" spans="1:15" ht="12.75" customHeight="1" hidden="1">
      <c r="A13" s="338" t="s">
        <v>647</v>
      </c>
      <c r="B13" s="33" t="s">
        <v>895</v>
      </c>
      <c r="C13" s="8">
        <f aca="true" t="shared" si="6" ref="C13:N13">C63+C113+C163+C213+C263+C313</f>
        <v>0</v>
      </c>
      <c r="D13" s="8">
        <f t="shared" si="6"/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1"/>
        <v>0</v>
      </c>
    </row>
    <row r="14" spans="1:15" ht="12.75" customHeight="1" hidden="1">
      <c r="A14" s="338" t="s">
        <v>649</v>
      </c>
      <c r="B14" s="33" t="s">
        <v>1594</v>
      </c>
      <c r="C14" s="8">
        <f aca="true" t="shared" si="7" ref="C14:N14">C64+C114+C164+C214+C264+C314</f>
        <v>120</v>
      </c>
      <c r="D14" s="8">
        <f t="shared" si="7"/>
        <v>0</v>
      </c>
      <c r="E14" s="8">
        <f t="shared" si="7"/>
        <v>6500</v>
      </c>
      <c r="F14" s="8">
        <f t="shared" si="7"/>
        <v>10000</v>
      </c>
      <c r="G14" s="8">
        <f t="shared" si="7"/>
        <v>22500</v>
      </c>
      <c r="H14" s="8">
        <f t="shared" si="7"/>
        <v>0</v>
      </c>
      <c r="I14" s="8">
        <f t="shared" si="7"/>
        <v>0</v>
      </c>
      <c r="J14" s="8">
        <f t="shared" si="7"/>
        <v>0</v>
      </c>
      <c r="K14" s="8">
        <f t="shared" si="7"/>
        <v>0</v>
      </c>
      <c r="L14" s="8">
        <f t="shared" si="7"/>
        <v>0</v>
      </c>
      <c r="M14" s="8">
        <f t="shared" si="7"/>
        <v>0</v>
      </c>
      <c r="N14" s="8">
        <f t="shared" si="7"/>
        <v>0</v>
      </c>
      <c r="O14" s="8">
        <f t="shared" si="1"/>
        <v>39120</v>
      </c>
    </row>
    <row r="15" spans="1:15" s="297" customFormat="1" ht="12.75" customHeight="1" hidden="1">
      <c r="A15" s="338" t="s">
        <v>650</v>
      </c>
      <c r="B15" s="359" t="s">
        <v>149</v>
      </c>
      <c r="C15" s="360">
        <f aca="true" t="shared" si="8" ref="C15:O15">SUM(C8:C14)</f>
        <v>120</v>
      </c>
      <c r="D15" s="360">
        <f t="shared" si="8"/>
        <v>0</v>
      </c>
      <c r="E15" s="360">
        <f t="shared" si="8"/>
        <v>6500</v>
      </c>
      <c r="F15" s="360">
        <f t="shared" si="8"/>
        <v>15000</v>
      </c>
      <c r="G15" s="360">
        <f t="shared" si="8"/>
        <v>22500</v>
      </c>
      <c r="H15" s="360">
        <f t="shared" si="8"/>
        <v>0</v>
      </c>
      <c r="I15" s="360">
        <f t="shared" si="8"/>
        <v>0</v>
      </c>
      <c r="J15" s="360">
        <f t="shared" si="8"/>
        <v>0</v>
      </c>
      <c r="K15" s="360">
        <f t="shared" si="8"/>
        <v>0</v>
      </c>
      <c r="L15" s="360">
        <f t="shared" si="8"/>
        <v>0</v>
      </c>
      <c r="M15" s="360">
        <f t="shared" si="8"/>
        <v>0</v>
      </c>
      <c r="N15" s="360">
        <f t="shared" si="8"/>
        <v>0</v>
      </c>
      <c r="O15" s="360">
        <f t="shared" si="8"/>
        <v>44120</v>
      </c>
    </row>
    <row r="16" spans="1:15" ht="12.75" customHeight="1" hidden="1">
      <c r="A16" s="338" t="s">
        <v>168</v>
      </c>
      <c r="B16" s="16" t="s">
        <v>654</v>
      </c>
      <c r="C16" s="8">
        <f aca="true" t="shared" si="9" ref="C16:N16">C66+C116+C166+C216+C266+C316</f>
        <v>14171.864445684267</v>
      </c>
      <c r="D16" s="8">
        <f t="shared" si="9"/>
        <v>12666.297014682423</v>
      </c>
      <c r="E16" s="8">
        <f t="shared" si="9"/>
        <v>11989.914369875098</v>
      </c>
      <c r="F16" s="8">
        <f t="shared" si="9"/>
        <v>12057.626503271258</v>
      </c>
      <c r="G16" s="8">
        <f t="shared" si="9"/>
        <v>11954.899058496892</v>
      </c>
      <c r="H16" s="8">
        <f t="shared" si="9"/>
        <v>11903.055484900782</v>
      </c>
      <c r="I16" s="8">
        <f t="shared" si="9"/>
        <v>12148.390319477174</v>
      </c>
      <c r="J16" s="8">
        <f t="shared" si="9"/>
        <v>12311.412886994747</v>
      </c>
      <c r="K16" s="8">
        <f t="shared" si="9"/>
        <v>15438.905767667615</v>
      </c>
      <c r="L16" s="8">
        <f t="shared" si="9"/>
        <v>11995.02696661188</v>
      </c>
      <c r="M16" s="8">
        <f t="shared" si="9"/>
        <v>11995.02696661188</v>
      </c>
      <c r="N16" s="8">
        <f t="shared" si="9"/>
        <v>11435.580215725979</v>
      </c>
      <c r="O16" s="8">
        <f aca="true" t="shared" si="10" ref="O16:O21">SUM(C16:N16)</f>
        <v>150068</v>
      </c>
    </row>
    <row r="17" spans="1:15" ht="12.75" customHeight="1" hidden="1">
      <c r="A17" s="338" t="s">
        <v>170</v>
      </c>
      <c r="B17" s="16" t="s">
        <v>115</v>
      </c>
      <c r="C17" s="8">
        <f aca="true" t="shared" si="11" ref="C17:N17">C67+C117+C167+C217+C267+C317</f>
        <v>0</v>
      </c>
      <c r="D17" s="8">
        <f t="shared" si="11"/>
        <v>0</v>
      </c>
      <c r="E17" s="8">
        <f t="shared" si="11"/>
        <v>0</v>
      </c>
      <c r="F17" s="8">
        <f t="shared" si="11"/>
        <v>0</v>
      </c>
      <c r="G17" s="8">
        <f t="shared" si="11"/>
        <v>0</v>
      </c>
      <c r="H17" s="8">
        <f t="shared" si="11"/>
        <v>0</v>
      </c>
      <c r="I17" s="8">
        <f t="shared" si="11"/>
        <v>0</v>
      </c>
      <c r="J17" s="8">
        <f t="shared" si="11"/>
        <v>0</v>
      </c>
      <c r="K17" s="8">
        <f t="shared" si="11"/>
        <v>0</v>
      </c>
      <c r="L17" s="8">
        <f t="shared" si="11"/>
        <v>0</v>
      </c>
      <c r="M17" s="8">
        <f t="shared" si="11"/>
        <v>0</v>
      </c>
      <c r="N17" s="8">
        <f t="shared" si="11"/>
        <v>0</v>
      </c>
      <c r="O17" s="8">
        <f t="shared" si="10"/>
        <v>0</v>
      </c>
    </row>
    <row r="18" spans="1:15" ht="12.75" customHeight="1" hidden="1">
      <c r="A18" s="338" t="s">
        <v>299</v>
      </c>
      <c r="B18" s="16" t="s">
        <v>178</v>
      </c>
      <c r="C18" s="8">
        <f aca="true" t="shared" si="12" ref="C18:N18">C68+C118+C168+C218+C268+C318</f>
        <v>0</v>
      </c>
      <c r="D18" s="8">
        <f t="shared" si="12"/>
        <v>0</v>
      </c>
      <c r="E18" s="8">
        <f t="shared" si="12"/>
        <v>0</v>
      </c>
      <c r="F18" s="8">
        <f t="shared" si="12"/>
        <v>0</v>
      </c>
      <c r="G18" s="8">
        <f t="shared" si="12"/>
        <v>0</v>
      </c>
      <c r="H18" s="8">
        <f t="shared" si="12"/>
        <v>0</v>
      </c>
      <c r="I18" s="8">
        <f t="shared" si="12"/>
        <v>0</v>
      </c>
      <c r="J18" s="8">
        <f t="shared" si="12"/>
        <v>0</v>
      </c>
      <c r="K18" s="8">
        <f t="shared" si="12"/>
        <v>0</v>
      </c>
      <c r="L18" s="8">
        <f t="shared" si="12"/>
        <v>0</v>
      </c>
      <c r="M18" s="8">
        <f t="shared" si="12"/>
        <v>0</v>
      </c>
      <c r="N18" s="8">
        <f t="shared" si="12"/>
        <v>0</v>
      </c>
      <c r="O18" s="8">
        <f t="shared" si="10"/>
        <v>0</v>
      </c>
    </row>
    <row r="19" spans="1:15" s="297" customFormat="1" ht="12.75" customHeight="1" hidden="1">
      <c r="A19" s="338" t="s">
        <v>302</v>
      </c>
      <c r="B19" s="33" t="s">
        <v>1004</v>
      </c>
      <c r="C19" s="8">
        <f aca="true" t="shared" si="13" ref="C19:N19">C69+C119+C169+C219+C269+C319</f>
        <v>1222.6422883930065</v>
      </c>
      <c r="D19" s="8">
        <f t="shared" si="13"/>
        <v>1222.6422883930065</v>
      </c>
      <c r="E19" s="8">
        <f t="shared" si="13"/>
        <v>1221.7446260553443</v>
      </c>
      <c r="F19" s="8">
        <f t="shared" si="13"/>
        <v>3239.7251574944394</v>
      </c>
      <c r="G19" s="8">
        <f t="shared" si="13"/>
        <v>1220.7251574944391</v>
      </c>
      <c r="H19" s="8">
        <f t="shared" si="13"/>
        <v>1220.7251574944391</v>
      </c>
      <c r="I19" s="8">
        <f t="shared" si="13"/>
        <v>1221.6228198321014</v>
      </c>
      <c r="J19" s="8">
        <f t="shared" si="13"/>
        <v>1221.6228198321014</v>
      </c>
      <c r="K19" s="8">
        <f t="shared" si="13"/>
        <v>1221.6228198321014</v>
      </c>
      <c r="L19" s="8">
        <f t="shared" si="13"/>
        <v>1222.6422883930065</v>
      </c>
      <c r="M19" s="8">
        <f t="shared" si="13"/>
        <v>1222.6422883930065</v>
      </c>
      <c r="N19" s="8">
        <f t="shared" si="13"/>
        <v>1222.6422883930065</v>
      </c>
      <c r="O19" s="31">
        <f t="shared" si="10"/>
        <v>16680.999999999996</v>
      </c>
    </row>
    <row r="20" spans="1:15" ht="12.75" customHeight="1" hidden="1">
      <c r="A20" s="338" t="s">
        <v>303</v>
      </c>
      <c r="B20" s="16" t="s">
        <v>1003</v>
      </c>
      <c r="C20" s="8">
        <f aca="true" t="shared" si="14" ref="C20:N20">C70+C120+C170+C220+C270+C320</f>
        <v>0</v>
      </c>
      <c r="D20" s="8">
        <f t="shared" si="14"/>
        <v>0</v>
      </c>
      <c r="E20" s="8">
        <f t="shared" si="14"/>
        <v>0</v>
      </c>
      <c r="F20" s="8">
        <f t="shared" si="14"/>
        <v>832.9439252336449</v>
      </c>
      <c r="G20" s="8">
        <f t="shared" si="14"/>
        <v>0</v>
      </c>
      <c r="H20" s="8">
        <f t="shared" si="14"/>
        <v>0</v>
      </c>
      <c r="I20" s="8">
        <f t="shared" si="14"/>
        <v>0</v>
      </c>
      <c r="J20" s="8">
        <f t="shared" si="14"/>
        <v>0</v>
      </c>
      <c r="K20" s="8">
        <f t="shared" si="14"/>
        <v>832.9439252336449</v>
      </c>
      <c r="L20" s="8">
        <f t="shared" si="14"/>
        <v>0</v>
      </c>
      <c r="M20" s="8">
        <f t="shared" si="14"/>
        <v>0</v>
      </c>
      <c r="N20" s="8">
        <f t="shared" si="14"/>
        <v>834.1121495327103</v>
      </c>
      <c r="O20" s="8">
        <f t="shared" si="10"/>
        <v>2500</v>
      </c>
    </row>
    <row r="21" spans="1:15" ht="12.75" customHeight="1" hidden="1">
      <c r="A21" s="338" t="s">
        <v>304</v>
      </c>
      <c r="B21" s="16" t="s">
        <v>1594</v>
      </c>
      <c r="C21" s="8">
        <f aca="true" t="shared" si="15" ref="C21:N21">C71+C121+C171+C221+C271+C321</f>
        <v>72233.42796656417</v>
      </c>
      <c r="D21" s="8">
        <f t="shared" si="15"/>
        <v>70852.75644065606</v>
      </c>
      <c r="E21" s="8">
        <f t="shared" si="15"/>
        <v>74048.94859664736</v>
      </c>
      <c r="F21" s="8">
        <f t="shared" si="15"/>
        <v>78592.07517688962</v>
      </c>
      <c r="G21" s="8">
        <f t="shared" si="15"/>
        <v>78922.35697326738</v>
      </c>
      <c r="H21" s="8">
        <f t="shared" si="15"/>
        <v>79029.68360760003</v>
      </c>
      <c r="I21" s="8">
        <f t="shared" si="15"/>
        <v>77968.68769500715</v>
      </c>
      <c r="J21" s="8">
        <f t="shared" si="15"/>
        <v>75397.37553333404</v>
      </c>
      <c r="K21" s="8">
        <f t="shared" si="15"/>
        <v>75378.46451059064</v>
      </c>
      <c r="L21" s="8">
        <f t="shared" si="15"/>
        <v>79276.39283084995</v>
      </c>
      <c r="M21" s="8">
        <f t="shared" si="15"/>
        <v>126417.94679288744</v>
      </c>
      <c r="N21" s="8">
        <f t="shared" si="15"/>
        <v>80053.88387570615</v>
      </c>
      <c r="O21" s="8">
        <f t="shared" si="10"/>
        <v>968172</v>
      </c>
    </row>
    <row r="22" spans="1:16" ht="12.75" customHeight="1" hidden="1">
      <c r="A22" s="338" t="s">
        <v>306</v>
      </c>
      <c r="B22" s="359" t="s">
        <v>116</v>
      </c>
      <c r="C22" s="360">
        <f aca="true" t="shared" si="16" ref="C22:O22">SUM(C16:C21)</f>
        <v>87627.93470064143</v>
      </c>
      <c r="D22" s="360">
        <f t="shared" si="16"/>
        <v>84741.69574373148</v>
      </c>
      <c r="E22" s="360">
        <f t="shared" si="16"/>
        <v>87260.6075925778</v>
      </c>
      <c r="F22" s="360">
        <f t="shared" si="16"/>
        <v>94722.37076288895</v>
      </c>
      <c r="G22" s="360">
        <f t="shared" si="16"/>
        <v>92097.98118925872</v>
      </c>
      <c r="H22" s="360">
        <f t="shared" si="16"/>
        <v>92153.46424999525</v>
      </c>
      <c r="I22" s="360">
        <f t="shared" si="16"/>
        <v>91338.70083431642</v>
      </c>
      <c r="J22" s="360">
        <f t="shared" si="16"/>
        <v>88930.41124016089</v>
      </c>
      <c r="K22" s="360">
        <f t="shared" si="16"/>
        <v>92871.937023324</v>
      </c>
      <c r="L22" s="360">
        <f t="shared" si="16"/>
        <v>92494.06208585484</v>
      </c>
      <c r="M22" s="360">
        <f t="shared" si="16"/>
        <v>139635.6160478923</v>
      </c>
      <c r="N22" s="360">
        <f t="shared" si="16"/>
        <v>93546.21852935784</v>
      </c>
      <c r="O22" s="360">
        <f t="shared" si="16"/>
        <v>1137421</v>
      </c>
      <c r="P22" s="2"/>
    </row>
    <row r="23" spans="1:16" ht="12.75" customHeight="1" hidden="1">
      <c r="A23" s="338" t="s">
        <v>307</v>
      </c>
      <c r="B23" s="33" t="s">
        <v>1005</v>
      </c>
      <c r="C23" s="31">
        <f aca="true" t="shared" si="17" ref="C23:N23">C73+C123+C173+C223+C273+C323</f>
        <v>0</v>
      </c>
      <c r="D23" s="31">
        <f t="shared" si="17"/>
        <v>0</v>
      </c>
      <c r="E23" s="31">
        <f t="shared" si="17"/>
        <v>0</v>
      </c>
      <c r="F23" s="31">
        <f t="shared" si="17"/>
        <v>0</v>
      </c>
      <c r="G23" s="31">
        <f t="shared" si="17"/>
        <v>0</v>
      </c>
      <c r="H23" s="31">
        <f t="shared" si="17"/>
        <v>0</v>
      </c>
      <c r="I23" s="31">
        <f t="shared" si="17"/>
        <v>0</v>
      </c>
      <c r="J23" s="31">
        <f t="shared" si="17"/>
        <v>0</v>
      </c>
      <c r="K23" s="31">
        <f t="shared" si="17"/>
        <v>0</v>
      </c>
      <c r="L23" s="31">
        <f t="shared" si="17"/>
        <v>0</v>
      </c>
      <c r="M23" s="31">
        <f t="shared" si="17"/>
        <v>0</v>
      </c>
      <c r="N23" s="31">
        <f t="shared" si="17"/>
        <v>0</v>
      </c>
      <c r="O23" s="31">
        <f>SUM(C23:N23)</f>
        <v>0</v>
      </c>
      <c r="P23" s="2"/>
    </row>
    <row r="24" spans="1:16" ht="12.75" customHeight="1" hidden="1">
      <c r="A24" s="338" t="s">
        <v>308</v>
      </c>
      <c r="B24" s="33" t="s">
        <v>117</v>
      </c>
      <c r="C24" s="31">
        <f aca="true" t="shared" si="18" ref="C24:O24">C15+C22+C23</f>
        <v>87747.93470064143</v>
      </c>
      <c r="D24" s="31">
        <f t="shared" si="18"/>
        <v>84741.69574373148</v>
      </c>
      <c r="E24" s="31">
        <f t="shared" si="18"/>
        <v>93760.6075925778</v>
      </c>
      <c r="F24" s="31">
        <f t="shared" si="18"/>
        <v>109722.37076288895</v>
      </c>
      <c r="G24" s="31">
        <f t="shared" si="18"/>
        <v>114597.98118925872</v>
      </c>
      <c r="H24" s="31">
        <f t="shared" si="18"/>
        <v>92153.46424999525</v>
      </c>
      <c r="I24" s="31">
        <f t="shared" si="18"/>
        <v>91338.70083431642</v>
      </c>
      <c r="J24" s="31">
        <f t="shared" si="18"/>
        <v>88930.41124016089</v>
      </c>
      <c r="K24" s="31">
        <f t="shared" si="18"/>
        <v>92871.937023324</v>
      </c>
      <c r="L24" s="31">
        <f t="shared" si="18"/>
        <v>92494.06208585484</v>
      </c>
      <c r="M24" s="31">
        <f t="shared" si="18"/>
        <v>139635.6160478923</v>
      </c>
      <c r="N24" s="31">
        <f t="shared" si="18"/>
        <v>93546.21852935784</v>
      </c>
      <c r="O24" s="31">
        <f t="shared" si="18"/>
        <v>1181541</v>
      </c>
      <c r="P24" s="2"/>
    </row>
    <row r="25" spans="1:16" ht="12.75" customHeight="1" hidden="1">
      <c r="A25" s="338" t="s">
        <v>758</v>
      </c>
      <c r="B25" s="33" t="s">
        <v>492</v>
      </c>
      <c r="C25" s="8">
        <f aca="true" t="shared" si="19" ref="C25:N25">C75+C125+C175+C225+C275+C325</f>
        <v>0</v>
      </c>
      <c r="D25" s="8">
        <f t="shared" si="19"/>
        <v>0</v>
      </c>
      <c r="E25" s="8">
        <f t="shared" si="19"/>
        <v>0</v>
      </c>
      <c r="F25" s="8">
        <f t="shared" si="19"/>
        <v>0</v>
      </c>
      <c r="G25" s="8">
        <f t="shared" si="19"/>
        <v>0</v>
      </c>
      <c r="H25" s="8">
        <f t="shared" si="19"/>
        <v>0</v>
      </c>
      <c r="I25" s="8">
        <f t="shared" si="19"/>
        <v>0</v>
      </c>
      <c r="J25" s="8">
        <f t="shared" si="19"/>
        <v>0</v>
      </c>
      <c r="K25" s="8">
        <f t="shared" si="19"/>
        <v>0</v>
      </c>
      <c r="L25" s="8">
        <f t="shared" si="19"/>
        <v>0</v>
      </c>
      <c r="M25" s="8">
        <f t="shared" si="19"/>
        <v>0</v>
      </c>
      <c r="N25" s="8">
        <f t="shared" si="19"/>
        <v>0</v>
      </c>
      <c r="O25" s="31">
        <f>SUM(C25:N25)</f>
        <v>0</v>
      </c>
      <c r="P25" s="2"/>
    </row>
    <row r="26" spans="1:15" ht="12.75" customHeight="1" hidden="1">
      <c r="A26" s="338" t="s">
        <v>759</v>
      </c>
      <c r="B26" s="16" t="s">
        <v>1593</v>
      </c>
      <c r="C26" s="8">
        <f aca="true" t="shared" si="20" ref="C26:N26">C76+C126+C176+C226+C276+C326</f>
        <v>5644</v>
      </c>
      <c r="D26" s="8">
        <f t="shared" si="20"/>
        <v>8751</v>
      </c>
      <c r="E26" s="8">
        <f t="shared" si="20"/>
        <v>0</v>
      </c>
      <c r="F26" s="8">
        <f t="shared" si="20"/>
        <v>0</v>
      </c>
      <c r="G26" s="8">
        <f t="shared" si="20"/>
        <v>0</v>
      </c>
      <c r="H26" s="8">
        <f t="shared" si="20"/>
        <v>0</v>
      </c>
      <c r="I26" s="8">
        <f t="shared" si="20"/>
        <v>0</v>
      </c>
      <c r="J26" s="8">
        <f t="shared" si="20"/>
        <v>0</v>
      </c>
      <c r="K26" s="8">
        <f t="shared" si="20"/>
        <v>0</v>
      </c>
      <c r="L26" s="8">
        <f t="shared" si="20"/>
        <v>0</v>
      </c>
      <c r="M26" s="8">
        <f t="shared" si="20"/>
        <v>0</v>
      </c>
      <c r="N26" s="8">
        <f t="shared" si="20"/>
        <v>0</v>
      </c>
      <c r="O26" s="31">
        <f>SUM(C26:N26)</f>
        <v>14395</v>
      </c>
    </row>
    <row r="27" spans="1:15" s="6" customFormat="1" ht="12.75" customHeight="1" hidden="1">
      <c r="A27" s="338" t="s">
        <v>760</v>
      </c>
      <c r="B27" s="15" t="s">
        <v>118</v>
      </c>
      <c r="C27" s="14">
        <f aca="true" t="shared" si="21" ref="C27:O27">C24+C26+C25</f>
        <v>93391.93470064143</v>
      </c>
      <c r="D27" s="14">
        <f t="shared" si="21"/>
        <v>93492.69574373148</v>
      </c>
      <c r="E27" s="14">
        <f t="shared" si="21"/>
        <v>93760.6075925778</v>
      </c>
      <c r="F27" s="14">
        <f t="shared" si="21"/>
        <v>109722.37076288895</v>
      </c>
      <c r="G27" s="14">
        <f t="shared" si="21"/>
        <v>114597.98118925872</v>
      </c>
      <c r="H27" s="14">
        <f t="shared" si="21"/>
        <v>92153.46424999525</v>
      </c>
      <c r="I27" s="14">
        <f t="shared" si="21"/>
        <v>91338.70083431642</v>
      </c>
      <c r="J27" s="14">
        <f t="shared" si="21"/>
        <v>88930.41124016089</v>
      </c>
      <c r="K27" s="14">
        <f t="shared" si="21"/>
        <v>92871.937023324</v>
      </c>
      <c r="L27" s="14">
        <f t="shared" si="21"/>
        <v>92494.06208585484</v>
      </c>
      <c r="M27" s="14">
        <f t="shared" si="21"/>
        <v>139635.6160478923</v>
      </c>
      <c r="N27" s="14">
        <f t="shared" si="21"/>
        <v>93546.21852935784</v>
      </c>
      <c r="O27" s="14">
        <f t="shared" si="21"/>
        <v>1195936</v>
      </c>
    </row>
    <row r="28" spans="2:15" s="6" customFormat="1" ht="5.25" customHeight="1" hidden="1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6" customFormat="1" ht="12.75" customHeight="1" hidden="1">
      <c r="A29" s="338" t="s">
        <v>761</v>
      </c>
      <c r="B29" s="15" t="s">
        <v>146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297" customFormat="1" ht="12.75" customHeight="1" hidden="1">
      <c r="A30" s="338" t="s">
        <v>762</v>
      </c>
      <c r="B30" s="33" t="s">
        <v>1360</v>
      </c>
      <c r="C30" s="31">
        <f aca="true" t="shared" si="22" ref="C30:N30">C80+C130+C180+C230+C280+C330</f>
        <v>0</v>
      </c>
      <c r="D30" s="31">
        <f t="shared" si="22"/>
        <v>0</v>
      </c>
      <c r="E30" s="31">
        <f t="shared" si="22"/>
        <v>0</v>
      </c>
      <c r="F30" s="31">
        <f t="shared" si="22"/>
        <v>5000</v>
      </c>
      <c r="G30" s="31">
        <f t="shared" si="22"/>
        <v>0</v>
      </c>
      <c r="H30" s="31">
        <f t="shared" si="22"/>
        <v>0</v>
      </c>
      <c r="I30" s="31">
        <f t="shared" si="22"/>
        <v>0</v>
      </c>
      <c r="J30" s="31">
        <f t="shared" si="22"/>
        <v>0</v>
      </c>
      <c r="K30" s="31">
        <f t="shared" si="22"/>
        <v>0</v>
      </c>
      <c r="L30" s="31">
        <f t="shared" si="22"/>
        <v>0</v>
      </c>
      <c r="M30" s="31">
        <f t="shared" si="22"/>
        <v>0</v>
      </c>
      <c r="N30" s="31">
        <f t="shared" si="22"/>
        <v>0</v>
      </c>
      <c r="O30" s="31">
        <f aca="true" t="shared" si="23" ref="O30:O36">SUM(C30:N30)</f>
        <v>5000</v>
      </c>
    </row>
    <row r="31" spans="1:15" s="297" customFormat="1" ht="12.75" customHeight="1" hidden="1">
      <c r="A31" s="338" t="s">
        <v>763</v>
      </c>
      <c r="B31" s="33" t="s">
        <v>512</v>
      </c>
      <c r="C31" s="31">
        <f aca="true" t="shared" si="24" ref="C31:N31">C81+C131+C181+C231+C281+C331</f>
        <v>0</v>
      </c>
      <c r="D31" s="31">
        <f t="shared" si="24"/>
        <v>0</v>
      </c>
      <c r="E31" s="31">
        <f t="shared" si="24"/>
        <v>6500</v>
      </c>
      <c r="F31" s="31">
        <f t="shared" si="24"/>
        <v>10000</v>
      </c>
      <c r="G31" s="31">
        <f t="shared" si="24"/>
        <v>22500</v>
      </c>
      <c r="H31" s="31">
        <f t="shared" si="24"/>
        <v>0</v>
      </c>
      <c r="I31" s="31">
        <f t="shared" si="24"/>
        <v>0</v>
      </c>
      <c r="J31" s="31">
        <f t="shared" si="24"/>
        <v>0</v>
      </c>
      <c r="K31" s="31">
        <f t="shared" si="24"/>
        <v>0</v>
      </c>
      <c r="L31" s="31">
        <f t="shared" si="24"/>
        <v>0</v>
      </c>
      <c r="M31" s="31">
        <f t="shared" si="24"/>
        <v>0</v>
      </c>
      <c r="N31" s="31">
        <f t="shared" si="24"/>
        <v>0</v>
      </c>
      <c r="O31" s="31">
        <f t="shared" si="23"/>
        <v>39000</v>
      </c>
    </row>
    <row r="32" spans="1:15" s="297" customFormat="1" ht="12.75" customHeight="1" hidden="1">
      <c r="A32" s="338" t="s">
        <v>764</v>
      </c>
      <c r="B32" s="33" t="s">
        <v>1744</v>
      </c>
      <c r="C32" s="31">
        <f aca="true" t="shared" si="25" ref="C32:N32">C82+C132+C182+C232+C282+C332</f>
        <v>0</v>
      </c>
      <c r="D32" s="31">
        <f t="shared" si="25"/>
        <v>0</v>
      </c>
      <c r="E32" s="31">
        <f t="shared" si="25"/>
        <v>0</v>
      </c>
      <c r="F32" s="31">
        <f t="shared" si="25"/>
        <v>0</v>
      </c>
      <c r="G32" s="31">
        <f t="shared" si="25"/>
        <v>0</v>
      </c>
      <c r="H32" s="31">
        <f t="shared" si="25"/>
        <v>0</v>
      </c>
      <c r="I32" s="31">
        <f t="shared" si="25"/>
        <v>0</v>
      </c>
      <c r="J32" s="31">
        <f t="shared" si="25"/>
        <v>0</v>
      </c>
      <c r="K32" s="31">
        <f t="shared" si="25"/>
        <v>0</v>
      </c>
      <c r="L32" s="31">
        <f t="shared" si="25"/>
        <v>0</v>
      </c>
      <c r="M32" s="31">
        <f t="shared" si="25"/>
        <v>0</v>
      </c>
      <c r="N32" s="31">
        <f t="shared" si="25"/>
        <v>0</v>
      </c>
      <c r="O32" s="31">
        <f t="shared" si="23"/>
        <v>0</v>
      </c>
    </row>
    <row r="33" spans="1:15" s="297" customFormat="1" ht="12.75" customHeight="1" hidden="1">
      <c r="A33" s="338" t="s">
        <v>1349</v>
      </c>
      <c r="B33" s="33" t="s">
        <v>493</v>
      </c>
      <c r="C33" s="31">
        <f aca="true" t="shared" si="26" ref="C33:N33">C83+C133+C183+C233+C283+C333</f>
        <v>120</v>
      </c>
      <c r="D33" s="31">
        <f t="shared" si="26"/>
        <v>0</v>
      </c>
      <c r="E33" s="31">
        <f t="shared" si="26"/>
        <v>0</v>
      </c>
      <c r="F33" s="31">
        <f t="shared" si="26"/>
        <v>0</v>
      </c>
      <c r="G33" s="31">
        <f t="shared" si="26"/>
        <v>0</v>
      </c>
      <c r="H33" s="31">
        <f t="shared" si="26"/>
        <v>0</v>
      </c>
      <c r="I33" s="31">
        <f t="shared" si="26"/>
        <v>0</v>
      </c>
      <c r="J33" s="31">
        <f t="shared" si="26"/>
        <v>0</v>
      </c>
      <c r="K33" s="31">
        <f t="shared" si="26"/>
        <v>0</v>
      </c>
      <c r="L33" s="31">
        <f t="shared" si="26"/>
        <v>0</v>
      </c>
      <c r="M33" s="31">
        <f t="shared" si="26"/>
        <v>0</v>
      </c>
      <c r="N33" s="31">
        <f t="shared" si="26"/>
        <v>0</v>
      </c>
      <c r="O33" s="31">
        <f t="shared" si="23"/>
        <v>120</v>
      </c>
    </row>
    <row r="34" spans="1:15" s="297" customFormat="1" ht="12.75" customHeight="1" hidden="1">
      <c r="A34" s="338" t="s">
        <v>1350</v>
      </c>
      <c r="B34" s="33" t="s">
        <v>494</v>
      </c>
      <c r="C34" s="31">
        <f aca="true" t="shared" si="27" ref="C34:N34">C84+C134+C184+C234+C284+C334</f>
        <v>0</v>
      </c>
      <c r="D34" s="31">
        <f t="shared" si="27"/>
        <v>0</v>
      </c>
      <c r="E34" s="31">
        <f t="shared" si="27"/>
        <v>0</v>
      </c>
      <c r="F34" s="31">
        <f t="shared" si="27"/>
        <v>0</v>
      </c>
      <c r="G34" s="31">
        <f t="shared" si="27"/>
        <v>0</v>
      </c>
      <c r="H34" s="31">
        <f t="shared" si="27"/>
        <v>0</v>
      </c>
      <c r="I34" s="31">
        <f t="shared" si="27"/>
        <v>0</v>
      </c>
      <c r="J34" s="31">
        <f t="shared" si="27"/>
        <v>0</v>
      </c>
      <c r="K34" s="31">
        <f t="shared" si="27"/>
        <v>0</v>
      </c>
      <c r="L34" s="31">
        <f t="shared" si="27"/>
        <v>0</v>
      </c>
      <c r="M34" s="31">
        <f t="shared" si="27"/>
        <v>0</v>
      </c>
      <c r="N34" s="31">
        <f t="shared" si="27"/>
        <v>0</v>
      </c>
      <c r="O34" s="31">
        <f t="shared" si="23"/>
        <v>0</v>
      </c>
    </row>
    <row r="35" spans="1:15" s="297" customFormat="1" ht="12.75" customHeight="1" hidden="1">
      <c r="A35" s="338" t="s">
        <v>1351</v>
      </c>
      <c r="B35" s="33" t="s">
        <v>1057</v>
      </c>
      <c r="C35" s="31">
        <f aca="true" t="shared" si="28" ref="C35:N35">C85+C135+C185+C235+C285+C335</f>
        <v>0</v>
      </c>
      <c r="D35" s="31">
        <f t="shared" si="28"/>
        <v>0</v>
      </c>
      <c r="E35" s="31">
        <f t="shared" si="28"/>
        <v>0</v>
      </c>
      <c r="F35" s="31">
        <f t="shared" si="28"/>
        <v>0</v>
      </c>
      <c r="G35" s="31">
        <f t="shared" si="28"/>
        <v>0</v>
      </c>
      <c r="H35" s="31">
        <f t="shared" si="28"/>
        <v>0</v>
      </c>
      <c r="I35" s="31">
        <f t="shared" si="28"/>
        <v>0</v>
      </c>
      <c r="J35" s="31">
        <f t="shared" si="28"/>
        <v>0</v>
      </c>
      <c r="K35" s="31">
        <f t="shared" si="28"/>
        <v>0</v>
      </c>
      <c r="L35" s="31">
        <f t="shared" si="28"/>
        <v>0</v>
      </c>
      <c r="M35" s="31">
        <f t="shared" si="28"/>
        <v>0</v>
      </c>
      <c r="N35" s="31">
        <f t="shared" si="28"/>
        <v>0</v>
      </c>
      <c r="O35" s="31">
        <f t="shared" si="23"/>
        <v>0</v>
      </c>
    </row>
    <row r="36" spans="1:15" s="297" customFormat="1" ht="12.75" customHeight="1" hidden="1">
      <c r="A36" s="338" t="s">
        <v>1352</v>
      </c>
      <c r="B36" s="33" t="s">
        <v>1058</v>
      </c>
      <c r="C36" s="31">
        <f aca="true" t="shared" si="29" ref="C36:N36">C86+C136+C186+C236+C286+C336</f>
        <v>0</v>
      </c>
      <c r="D36" s="31">
        <f t="shared" si="29"/>
        <v>0</v>
      </c>
      <c r="E36" s="31">
        <f t="shared" si="29"/>
        <v>0</v>
      </c>
      <c r="F36" s="31">
        <f t="shared" si="29"/>
        <v>0</v>
      </c>
      <c r="G36" s="31">
        <f t="shared" si="29"/>
        <v>0</v>
      </c>
      <c r="H36" s="31">
        <f t="shared" si="29"/>
        <v>0</v>
      </c>
      <c r="I36" s="31">
        <f t="shared" si="29"/>
        <v>0</v>
      </c>
      <c r="J36" s="31">
        <f t="shared" si="29"/>
        <v>0</v>
      </c>
      <c r="K36" s="31">
        <f t="shared" si="29"/>
        <v>0</v>
      </c>
      <c r="L36" s="31">
        <f t="shared" si="29"/>
        <v>0</v>
      </c>
      <c r="M36" s="31">
        <f t="shared" si="29"/>
        <v>0</v>
      </c>
      <c r="N36" s="31">
        <f t="shared" si="29"/>
        <v>0</v>
      </c>
      <c r="O36" s="31">
        <f t="shared" si="23"/>
        <v>0</v>
      </c>
    </row>
    <row r="37" spans="1:15" s="297" customFormat="1" ht="12.75" customHeight="1" hidden="1">
      <c r="A37" s="338" t="s">
        <v>1353</v>
      </c>
      <c r="B37" s="359" t="s">
        <v>1093</v>
      </c>
      <c r="C37" s="360">
        <f aca="true" t="shared" si="30" ref="C37:O37">SUM(C30:C36)</f>
        <v>120</v>
      </c>
      <c r="D37" s="360">
        <f t="shared" si="30"/>
        <v>0</v>
      </c>
      <c r="E37" s="360">
        <f t="shared" si="30"/>
        <v>6500</v>
      </c>
      <c r="F37" s="360">
        <f t="shared" si="30"/>
        <v>15000</v>
      </c>
      <c r="G37" s="360">
        <f t="shared" si="30"/>
        <v>22500</v>
      </c>
      <c r="H37" s="360">
        <f t="shared" si="30"/>
        <v>0</v>
      </c>
      <c r="I37" s="360">
        <f t="shared" si="30"/>
        <v>0</v>
      </c>
      <c r="J37" s="360">
        <f t="shared" si="30"/>
        <v>0</v>
      </c>
      <c r="K37" s="360">
        <f t="shared" si="30"/>
        <v>0</v>
      </c>
      <c r="L37" s="360">
        <f t="shared" si="30"/>
        <v>0</v>
      </c>
      <c r="M37" s="360">
        <f t="shared" si="30"/>
        <v>0</v>
      </c>
      <c r="N37" s="360">
        <f t="shared" si="30"/>
        <v>0</v>
      </c>
      <c r="O37" s="360">
        <f t="shared" si="30"/>
        <v>44120</v>
      </c>
    </row>
    <row r="38" spans="1:15" ht="12.75" customHeight="1" hidden="1">
      <c r="A38" s="338" t="s">
        <v>1354</v>
      </c>
      <c r="B38" s="16" t="s">
        <v>1059</v>
      </c>
      <c r="C38" s="8">
        <f aca="true" t="shared" si="31" ref="C38:N38">C88+C138+C188+C238+C288+C338</f>
        <v>47017.082975770005</v>
      </c>
      <c r="D38" s="8">
        <f t="shared" si="31"/>
        <v>43405.91123941665</v>
      </c>
      <c r="E38" s="8">
        <f t="shared" si="31"/>
        <v>43405.91123941665</v>
      </c>
      <c r="F38" s="8">
        <f t="shared" si="31"/>
        <v>47169.365905138206</v>
      </c>
      <c r="G38" s="8">
        <f t="shared" si="31"/>
        <v>47169.365905138206</v>
      </c>
      <c r="H38" s="8">
        <f t="shared" si="31"/>
        <v>47017.68462411164</v>
      </c>
      <c r="I38" s="8">
        <f t="shared" si="31"/>
        <v>47017.68462411164</v>
      </c>
      <c r="J38" s="8">
        <f t="shared" si="31"/>
        <v>47017.68462411164</v>
      </c>
      <c r="K38" s="8">
        <f t="shared" si="31"/>
        <v>47017.68462411164</v>
      </c>
      <c r="L38" s="8">
        <f t="shared" si="31"/>
        <v>47017.68462411164</v>
      </c>
      <c r="M38" s="8">
        <f t="shared" si="31"/>
        <v>78568.25499045047</v>
      </c>
      <c r="N38" s="8">
        <f t="shared" si="31"/>
        <v>47017.68462411164</v>
      </c>
      <c r="O38" s="8">
        <f aca="true" t="shared" si="32" ref="O38:O45">SUM(C38:N38)</f>
        <v>588842</v>
      </c>
    </row>
    <row r="39" spans="1:15" ht="12.75" customHeight="1" hidden="1">
      <c r="A39" s="338" t="s">
        <v>618</v>
      </c>
      <c r="B39" s="16" t="s">
        <v>858</v>
      </c>
      <c r="C39" s="8">
        <f aca="true" t="shared" si="33" ref="C39:N39">C89+C139+C189+C239+C289+C339</f>
        <v>11263.177562824978</v>
      </c>
      <c r="D39" s="8">
        <f t="shared" si="33"/>
        <v>10423.079023247381</v>
      </c>
      <c r="E39" s="8">
        <f t="shared" si="33"/>
        <v>10423.079023247381</v>
      </c>
      <c r="F39" s="8">
        <f t="shared" si="33"/>
        <v>11263.143881470924</v>
      </c>
      <c r="G39" s="8">
        <f t="shared" si="33"/>
        <v>11263.143881470924</v>
      </c>
      <c r="H39" s="8">
        <f t="shared" si="33"/>
        <v>11263.143881470924</v>
      </c>
      <c r="I39" s="8">
        <f t="shared" si="33"/>
        <v>11263.143881470924</v>
      </c>
      <c r="J39" s="8">
        <f t="shared" si="33"/>
        <v>11263.143881470924</v>
      </c>
      <c r="K39" s="8">
        <f t="shared" si="33"/>
        <v>11263.143881470924</v>
      </c>
      <c r="L39" s="8">
        <f t="shared" si="33"/>
        <v>11263.143881470924</v>
      </c>
      <c r="M39" s="8">
        <f t="shared" si="33"/>
        <v>19342.513338912882</v>
      </c>
      <c r="N39" s="8">
        <f t="shared" si="33"/>
        <v>11263.143881470924</v>
      </c>
      <c r="O39" s="8">
        <f t="shared" si="32"/>
        <v>141557.00000000003</v>
      </c>
    </row>
    <row r="40" spans="1:15" ht="12.75" customHeight="1" hidden="1">
      <c r="A40" s="338" t="s">
        <v>619</v>
      </c>
      <c r="B40" s="16" t="s">
        <v>1060</v>
      </c>
      <c r="C40" s="8">
        <f aca="true" t="shared" si="34" ref="C40:N40">C90+C140+C190+C240+C290+C340</f>
        <v>37464.52827738215</v>
      </c>
      <c r="D40" s="8">
        <f t="shared" si="34"/>
        <v>36949.15531037688</v>
      </c>
      <c r="E40" s="8">
        <f t="shared" si="34"/>
        <v>34754.08301001325</v>
      </c>
      <c r="F40" s="8">
        <f t="shared" si="34"/>
        <v>34652.46458525167</v>
      </c>
      <c r="G40" s="8">
        <f t="shared" si="34"/>
        <v>33787.098288105626</v>
      </c>
      <c r="H40" s="8">
        <f t="shared" si="34"/>
        <v>33468.4513871785</v>
      </c>
      <c r="I40" s="8">
        <f t="shared" si="34"/>
        <v>31095.025827967664</v>
      </c>
      <c r="J40" s="8">
        <f t="shared" si="34"/>
        <v>33132.85908531768</v>
      </c>
      <c r="K40" s="8">
        <f t="shared" si="34"/>
        <v>36084.18166266995</v>
      </c>
      <c r="L40" s="8">
        <f t="shared" si="34"/>
        <v>34502.84867722164</v>
      </c>
      <c r="M40" s="8">
        <f t="shared" si="34"/>
        <v>35285.53912195286</v>
      </c>
      <c r="N40" s="8">
        <f t="shared" si="34"/>
        <v>37140.76476656212</v>
      </c>
      <c r="O40" s="8">
        <f t="shared" si="32"/>
        <v>418317</v>
      </c>
    </row>
    <row r="41" spans="1:15" ht="12.75" customHeight="1" hidden="1">
      <c r="A41" s="338" t="s">
        <v>508</v>
      </c>
      <c r="B41" s="16" t="s">
        <v>1061</v>
      </c>
      <c r="C41" s="8">
        <f aca="true" t="shared" si="35" ref="C41:N41">C91+C141+C191+C241+C291+C341</f>
        <v>0</v>
      </c>
      <c r="D41" s="8">
        <f t="shared" si="35"/>
        <v>0</v>
      </c>
      <c r="E41" s="8">
        <f t="shared" si="35"/>
        <v>0</v>
      </c>
      <c r="F41" s="8">
        <f t="shared" si="35"/>
        <v>0</v>
      </c>
      <c r="G41" s="8">
        <f t="shared" si="35"/>
        <v>0</v>
      </c>
      <c r="H41" s="8">
        <f t="shared" si="35"/>
        <v>0</v>
      </c>
      <c r="I41" s="8">
        <f t="shared" si="35"/>
        <v>0</v>
      </c>
      <c r="J41" s="8">
        <f t="shared" si="35"/>
        <v>0</v>
      </c>
      <c r="K41" s="8">
        <f t="shared" si="35"/>
        <v>0</v>
      </c>
      <c r="L41" s="8">
        <f t="shared" si="35"/>
        <v>0</v>
      </c>
      <c r="M41" s="8">
        <f t="shared" si="35"/>
        <v>0</v>
      </c>
      <c r="N41" s="8">
        <f t="shared" si="35"/>
        <v>0</v>
      </c>
      <c r="O41" s="8">
        <f t="shared" si="32"/>
        <v>0</v>
      </c>
    </row>
    <row r="42" spans="1:15" ht="12.75" customHeight="1" hidden="1">
      <c r="A42" s="338" t="s">
        <v>509</v>
      </c>
      <c r="B42" s="16" t="s">
        <v>1062</v>
      </c>
      <c r="C42" s="8">
        <f aca="true" t="shared" si="36" ref="C42:N42">C92+C142+C192+C242+C292+C342</f>
        <v>0</v>
      </c>
      <c r="D42" s="8">
        <f t="shared" si="36"/>
        <v>0</v>
      </c>
      <c r="E42" s="8">
        <f t="shared" si="36"/>
        <v>0</v>
      </c>
      <c r="F42" s="8">
        <f t="shared" si="36"/>
        <v>0</v>
      </c>
      <c r="G42" s="8">
        <f t="shared" si="36"/>
        <v>0</v>
      </c>
      <c r="H42" s="8">
        <f t="shared" si="36"/>
        <v>0</v>
      </c>
      <c r="I42" s="8">
        <f t="shared" si="36"/>
        <v>0</v>
      </c>
      <c r="J42" s="8">
        <f t="shared" si="36"/>
        <v>0</v>
      </c>
      <c r="K42" s="8">
        <f t="shared" si="36"/>
        <v>0</v>
      </c>
      <c r="L42" s="8">
        <f t="shared" si="36"/>
        <v>0</v>
      </c>
      <c r="M42" s="8">
        <f t="shared" si="36"/>
        <v>0</v>
      </c>
      <c r="N42" s="8">
        <f t="shared" si="36"/>
        <v>0</v>
      </c>
      <c r="O42" s="8">
        <f t="shared" si="32"/>
        <v>0</v>
      </c>
    </row>
    <row r="43" spans="1:15" ht="12.75" customHeight="1" hidden="1">
      <c r="A43" s="338" t="s">
        <v>96</v>
      </c>
      <c r="B43" s="16" t="s">
        <v>857</v>
      </c>
      <c r="C43" s="8">
        <f aca="true" t="shared" si="37" ref="C43:N43">C93+C143+C193+C243+C293+C343</f>
        <v>0</v>
      </c>
      <c r="D43" s="8">
        <f t="shared" si="37"/>
        <v>0</v>
      </c>
      <c r="E43" s="8">
        <f t="shared" si="37"/>
        <v>0</v>
      </c>
      <c r="F43" s="8">
        <f t="shared" si="37"/>
        <v>0</v>
      </c>
      <c r="G43" s="8">
        <f t="shared" si="37"/>
        <v>0</v>
      </c>
      <c r="H43" s="8">
        <f t="shared" si="37"/>
        <v>0</v>
      </c>
      <c r="I43" s="8">
        <f t="shared" si="37"/>
        <v>0</v>
      </c>
      <c r="J43" s="8">
        <f t="shared" si="37"/>
        <v>0</v>
      </c>
      <c r="K43" s="8">
        <f t="shared" si="37"/>
        <v>3100</v>
      </c>
      <c r="L43" s="8">
        <f t="shared" si="37"/>
        <v>0</v>
      </c>
      <c r="M43" s="8">
        <f t="shared" si="37"/>
        <v>0</v>
      </c>
      <c r="N43" s="8">
        <f t="shared" si="37"/>
        <v>0</v>
      </c>
      <c r="O43" s="8">
        <f t="shared" si="32"/>
        <v>3100</v>
      </c>
    </row>
    <row r="44" spans="1:15" ht="12.75" customHeight="1" hidden="1">
      <c r="A44" s="338" t="s">
        <v>510</v>
      </c>
      <c r="B44" s="16" t="s">
        <v>266</v>
      </c>
      <c r="C44" s="8">
        <f aca="true" t="shared" si="38" ref="C44:N44">C94+C144+C194+C244+C294+C344</f>
        <v>0</v>
      </c>
      <c r="D44" s="8">
        <f t="shared" si="38"/>
        <v>0</v>
      </c>
      <c r="E44" s="8">
        <f t="shared" si="38"/>
        <v>0</v>
      </c>
      <c r="F44" s="8">
        <f t="shared" si="38"/>
        <v>0</v>
      </c>
      <c r="G44" s="8">
        <f t="shared" si="38"/>
        <v>0</v>
      </c>
      <c r="H44" s="8">
        <f t="shared" si="38"/>
        <v>0</v>
      </c>
      <c r="I44" s="8">
        <f t="shared" si="38"/>
        <v>0</v>
      </c>
      <c r="J44" s="8">
        <f t="shared" si="38"/>
        <v>0</v>
      </c>
      <c r="K44" s="8">
        <f t="shared" si="38"/>
        <v>0</v>
      </c>
      <c r="L44" s="8">
        <f t="shared" si="38"/>
        <v>0</v>
      </c>
      <c r="M44" s="8">
        <f t="shared" si="38"/>
        <v>0</v>
      </c>
      <c r="N44" s="8">
        <f t="shared" si="38"/>
        <v>0</v>
      </c>
      <c r="O44" s="8">
        <f t="shared" si="32"/>
        <v>0</v>
      </c>
    </row>
    <row r="45" spans="1:15" ht="12.75" customHeight="1" hidden="1">
      <c r="A45" s="338" t="s">
        <v>4</v>
      </c>
      <c r="B45" s="16" t="s">
        <v>1592</v>
      </c>
      <c r="C45" s="8">
        <f aca="true" t="shared" si="39" ref="C45:N45">C95+C145+C195+C245+C295+C345</f>
        <v>0</v>
      </c>
      <c r="D45" s="8">
        <f t="shared" si="39"/>
        <v>0</v>
      </c>
      <c r="E45" s="8">
        <f t="shared" si="39"/>
        <v>0</v>
      </c>
      <c r="F45" s="8">
        <f t="shared" si="39"/>
        <v>0</v>
      </c>
      <c r="G45" s="8">
        <f t="shared" si="39"/>
        <v>0</v>
      </c>
      <c r="H45" s="8">
        <f t="shared" si="39"/>
        <v>0</v>
      </c>
      <c r="I45" s="8">
        <f t="shared" si="39"/>
        <v>0</v>
      </c>
      <c r="J45" s="8">
        <f t="shared" si="39"/>
        <v>0</v>
      </c>
      <c r="K45" s="8">
        <f t="shared" si="39"/>
        <v>0</v>
      </c>
      <c r="L45" s="8">
        <f t="shared" si="39"/>
        <v>0</v>
      </c>
      <c r="M45" s="8">
        <f t="shared" si="39"/>
        <v>0</v>
      </c>
      <c r="N45" s="8">
        <f t="shared" si="39"/>
        <v>0</v>
      </c>
      <c r="O45" s="8">
        <f t="shared" si="32"/>
        <v>0</v>
      </c>
    </row>
    <row r="46" spans="1:15" s="297" customFormat="1" ht="12.75" customHeight="1" hidden="1">
      <c r="A46" s="338" t="s">
        <v>5</v>
      </c>
      <c r="B46" s="359" t="s">
        <v>1094</v>
      </c>
      <c r="C46" s="360">
        <f aca="true" t="shared" si="40" ref="C46:O46">SUM(C38:C45)</f>
        <v>95744.78881597714</v>
      </c>
      <c r="D46" s="360">
        <f t="shared" si="40"/>
        <v>90778.1455730409</v>
      </c>
      <c r="E46" s="360">
        <f t="shared" si="40"/>
        <v>88583.07327267728</v>
      </c>
      <c r="F46" s="360">
        <f t="shared" si="40"/>
        <v>93084.9743718608</v>
      </c>
      <c r="G46" s="360">
        <f t="shared" si="40"/>
        <v>92219.60807471475</v>
      </c>
      <c r="H46" s="360">
        <f t="shared" si="40"/>
        <v>91749.27989276106</v>
      </c>
      <c r="I46" s="360">
        <f t="shared" si="40"/>
        <v>89375.85433355023</v>
      </c>
      <c r="J46" s="360">
        <f t="shared" si="40"/>
        <v>91413.68759090024</v>
      </c>
      <c r="K46" s="360">
        <f t="shared" si="40"/>
        <v>97465.01016825251</v>
      </c>
      <c r="L46" s="360">
        <f t="shared" si="40"/>
        <v>92783.67718280421</v>
      </c>
      <c r="M46" s="360">
        <f t="shared" si="40"/>
        <v>133196.3074513162</v>
      </c>
      <c r="N46" s="360">
        <f t="shared" si="40"/>
        <v>95421.59327214467</v>
      </c>
      <c r="O46" s="360">
        <f t="shared" si="40"/>
        <v>1151816</v>
      </c>
    </row>
    <row r="47" spans="1:15" s="297" customFormat="1" ht="12.75" customHeight="1" hidden="1">
      <c r="A47" s="338" t="s">
        <v>6</v>
      </c>
      <c r="B47" s="33" t="s">
        <v>617</v>
      </c>
      <c r="C47" s="31">
        <f aca="true" t="shared" si="41" ref="C47:N47">C97+C147+C197+C247+C297+C347</f>
        <v>0</v>
      </c>
      <c r="D47" s="31">
        <f t="shared" si="41"/>
        <v>0</v>
      </c>
      <c r="E47" s="31">
        <f t="shared" si="41"/>
        <v>0</v>
      </c>
      <c r="F47" s="31">
        <f t="shared" si="41"/>
        <v>0</v>
      </c>
      <c r="G47" s="31">
        <f t="shared" si="41"/>
        <v>0</v>
      </c>
      <c r="H47" s="31">
        <f t="shared" si="41"/>
        <v>0</v>
      </c>
      <c r="I47" s="31">
        <f t="shared" si="41"/>
        <v>0</v>
      </c>
      <c r="J47" s="31">
        <f t="shared" si="41"/>
        <v>0</v>
      </c>
      <c r="K47" s="31">
        <f t="shared" si="41"/>
        <v>0</v>
      </c>
      <c r="L47" s="31">
        <f t="shared" si="41"/>
        <v>0</v>
      </c>
      <c r="M47" s="31">
        <f t="shared" si="41"/>
        <v>0</v>
      </c>
      <c r="N47" s="31">
        <f t="shared" si="41"/>
        <v>0</v>
      </c>
      <c r="O47" s="31">
        <f>SUM(C47:N47)</f>
        <v>0</v>
      </c>
    </row>
    <row r="48" spans="1:15" ht="12.75" customHeight="1" hidden="1">
      <c r="A48" s="338" t="s">
        <v>7</v>
      </c>
      <c r="B48" s="16" t="s">
        <v>727</v>
      </c>
      <c r="C48" s="31">
        <f aca="true" t="shared" si="42" ref="C48:N48">C98+C148+C198+C248+C298+C348</f>
        <v>0</v>
      </c>
      <c r="D48" s="31">
        <f t="shared" si="42"/>
        <v>0</v>
      </c>
      <c r="E48" s="31">
        <f t="shared" si="42"/>
        <v>0</v>
      </c>
      <c r="F48" s="31">
        <f t="shared" si="42"/>
        <v>0</v>
      </c>
      <c r="G48" s="31">
        <f t="shared" si="42"/>
        <v>0</v>
      </c>
      <c r="H48" s="31">
        <f t="shared" si="42"/>
        <v>0</v>
      </c>
      <c r="I48" s="31">
        <f t="shared" si="42"/>
        <v>0</v>
      </c>
      <c r="J48" s="31">
        <f t="shared" si="42"/>
        <v>0</v>
      </c>
      <c r="K48" s="31">
        <f t="shared" si="42"/>
        <v>0</v>
      </c>
      <c r="L48" s="31">
        <f t="shared" si="42"/>
        <v>0</v>
      </c>
      <c r="M48" s="31">
        <f t="shared" si="42"/>
        <v>0</v>
      </c>
      <c r="N48" s="31">
        <f t="shared" si="42"/>
        <v>0</v>
      </c>
      <c r="O48" s="8">
        <f>SUM(C48:N48)</f>
        <v>0</v>
      </c>
    </row>
    <row r="49" spans="1:16" s="6" customFormat="1" ht="12.75" customHeight="1" hidden="1">
      <c r="A49" s="338" t="s">
        <v>8</v>
      </c>
      <c r="B49" s="15" t="s">
        <v>1095</v>
      </c>
      <c r="C49" s="14">
        <f aca="true" t="shared" si="43" ref="C49:O49">C37+C46+C48+C47</f>
        <v>95864.78881597714</v>
      </c>
      <c r="D49" s="14">
        <f t="shared" si="43"/>
        <v>90778.1455730409</v>
      </c>
      <c r="E49" s="14">
        <f t="shared" si="43"/>
        <v>95083.07327267728</v>
      </c>
      <c r="F49" s="14">
        <f t="shared" si="43"/>
        <v>108084.9743718608</v>
      </c>
      <c r="G49" s="14">
        <f t="shared" si="43"/>
        <v>114719.60807471475</v>
      </c>
      <c r="H49" s="14">
        <f t="shared" si="43"/>
        <v>91749.27989276106</v>
      </c>
      <c r="I49" s="14">
        <f t="shared" si="43"/>
        <v>89375.85433355023</v>
      </c>
      <c r="J49" s="14">
        <f t="shared" si="43"/>
        <v>91413.68759090024</v>
      </c>
      <c r="K49" s="14">
        <f t="shared" si="43"/>
        <v>97465.01016825251</v>
      </c>
      <c r="L49" s="14">
        <f t="shared" si="43"/>
        <v>92783.67718280421</v>
      </c>
      <c r="M49" s="14">
        <f t="shared" si="43"/>
        <v>133196.3074513162</v>
      </c>
      <c r="N49" s="14">
        <f t="shared" si="43"/>
        <v>95421.59327214467</v>
      </c>
      <c r="O49" s="14">
        <f t="shared" si="43"/>
        <v>1195936</v>
      </c>
      <c r="P49" s="5"/>
    </row>
    <row r="50" spans="2:16" s="6" customFormat="1" ht="9" customHeight="1" hidden="1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</row>
    <row r="51" spans="2:16" s="6" customFormat="1" ht="12.75" customHeight="1" hidden="1">
      <c r="B51" s="15"/>
      <c r="C51" s="14"/>
      <c r="D51" s="14"/>
      <c r="E51" s="14"/>
      <c r="F51" s="14"/>
      <c r="G51" s="14"/>
      <c r="H51" s="14"/>
      <c r="I51" s="14"/>
      <c r="J51" s="14"/>
      <c r="K51" s="542" t="s">
        <v>30</v>
      </c>
      <c r="L51" s="542"/>
      <c r="M51" s="542"/>
      <c r="N51" s="542"/>
      <c r="O51" s="542"/>
      <c r="P51" s="5"/>
    </row>
    <row r="52" spans="2:15" ht="15.75" hidden="1">
      <c r="B52" s="543" t="s">
        <v>119</v>
      </c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</row>
    <row r="53" spans="2:15" ht="15.75" hidden="1">
      <c r="B53" s="507" t="s">
        <v>1091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</row>
    <row r="54" spans="2:15" ht="9.75" customHeight="1" hidden="1"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</row>
    <row r="55" spans="1:15" ht="15.75" customHeight="1" hidden="1">
      <c r="A55" s="453"/>
      <c r="B55" s="269" t="s">
        <v>825</v>
      </c>
      <c r="C55" s="356" t="s">
        <v>826</v>
      </c>
      <c r="D55" s="356" t="s">
        <v>827</v>
      </c>
      <c r="E55" s="356" t="s">
        <v>828</v>
      </c>
      <c r="F55" s="356" t="s">
        <v>829</v>
      </c>
      <c r="G55" s="356" t="s">
        <v>830</v>
      </c>
      <c r="H55" s="356" t="s">
        <v>831</v>
      </c>
      <c r="I55" s="356" t="s">
        <v>832</v>
      </c>
      <c r="J55" s="356" t="s">
        <v>1706</v>
      </c>
      <c r="K55" s="356" t="s">
        <v>1707</v>
      </c>
      <c r="L55" s="356" t="s">
        <v>1708</v>
      </c>
      <c r="M55" s="356" t="s">
        <v>1709</v>
      </c>
      <c r="N55" s="356" t="s">
        <v>1710</v>
      </c>
      <c r="O55" s="356" t="s">
        <v>1711</v>
      </c>
    </row>
    <row r="56" spans="1:15" ht="12.75" customHeight="1" hidden="1">
      <c r="A56" s="453"/>
      <c r="B56" s="357" t="s">
        <v>717</v>
      </c>
      <c r="C56" s="358" t="s">
        <v>147</v>
      </c>
      <c r="D56" s="358" t="s">
        <v>939</v>
      </c>
      <c r="E56" s="358" t="s">
        <v>940</v>
      </c>
      <c r="F56" s="358" t="s">
        <v>941</v>
      </c>
      <c r="G56" s="358" t="s">
        <v>942</v>
      </c>
      <c r="H56" s="358" t="s">
        <v>943</v>
      </c>
      <c r="I56" s="358" t="s">
        <v>944</v>
      </c>
      <c r="J56" s="358" t="s">
        <v>945</v>
      </c>
      <c r="K56" s="358" t="s">
        <v>946</v>
      </c>
      <c r="L56" s="358" t="s">
        <v>142</v>
      </c>
      <c r="M56" s="358" t="s">
        <v>143</v>
      </c>
      <c r="N56" s="358" t="s">
        <v>144</v>
      </c>
      <c r="O56" s="358" t="s">
        <v>497</v>
      </c>
    </row>
    <row r="57" spans="1:15" ht="12.75" customHeight="1" hidden="1">
      <c r="A57" s="338" t="s">
        <v>1071</v>
      </c>
      <c r="B57" s="15" t="s">
        <v>145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 customHeight="1" hidden="1">
      <c r="A58" s="338" t="s">
        <v>1077</v>
      </c>
      <c r="B58" s="16" t="s">
        <v>1000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aca="true" t="shared" si="44" ref="O58:O64">SUM(C58:N58)</f>
        <v>0</v>
      </c>
    </row>
    <row r="59" spans="1:15" ht="12.75" customHeight="1" hidden="1">
      <c r="A59" s="338" t="s">
        <v>914</v>
      </c>
      <c r="B59" s="16" t="s">
        <v>148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44"/>
        <v>0</v>
      </c>
    </row>
    <row r="60" spans="1:15" ht="12.75" customHeight="1" hidden="1">
      <c r="A60" s="338" t="s">
        <v>0</v>
      </c>
      <c r="B60" s="16" t="s">
        <v>747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44"/>
        <v>0</v>
      </c>
    </row>
    <row r="61" spans="1:15" ht="12.75" customHeight="1" hidden="1">
      <c r="A61" s="338" t="s">
        <v>275</v>
      </c>
      <c r="B61" s="33" t="s">
        <v>1001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>
        <f t="shared" si="44"/>
        <v>0</v>
      </c>
    </row>
    <row r="62" spans="1:15" ht="12.75" customHeight="1" hidden="1">
      <c r="A62" s="338" t="s">
        <v>546</v>
      </c>
      <c r="B62" s="33" t="s">
        <v>1002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8">
        <f t="shared" si="44"/>
        <v>0</v>
      </c>
    </row>
    <row r="63" spans="1:15" ht="12.75" customHeight="1" hidden="1">
      <c r="A63" s="338" t="s">
        <v>647</v>
      </c>
      <c r="B63" s="33" t="s">
        <v>895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8">
        <f t="shared" si="44"/>
        <v>0</v>
      </c>
    </row>
    <row r="64" spans="1:15" ht="12.75" customHeight="1" hidden="1">
      <c r="A64" s="338" t="s">
        <v>649</v>
      </c>
      <c r="B64" s="33" t="s">
        <v>1594</v>
      </c>
      <c r="C64" s="31"/>
      <c r="D64" s="31"/>
      <c r="E64" s="31">
        <v>6500</v>
      </c>
      <c r="F64" s="31">
        <v>5000</v>
      </c>
      <c r="G64" s="31">
        <v>10000</v>
      </c>
      <c r="H64" s="31"/>
      <c r="I64" s="31"/>
      <c r="J64" s="31"/>
      <c r="K64" s="31"/>
      <c r="L64" s="31"/>
      <c r="M64" s="31"/>
      <c r="N64" s="31"/>
      <c r="O64" s="8">
        <f t="shared" si="44"/>
        <v>21500</v>
      </c>
    </row>
    <row r="65" spans="1:15" ht="12.75" customHeight="1" hidden="1">
      <c r="A65" s="338" t="s">
        <v>650</v>
      </c>
      <c r="B65" s="359" t="s">
        <v>149</v>
      </c>
      <c r="C65" s="360">
        <f aca="true" t="shared" si="45" ref="C65:O65">SUM(C58:C64)</f>
        <v>0</v>
      </c>
      <c r="D65" s="360">
        <f t="shared" si="45"/>
        <v>0</v>
      </c>
      <c r="E65" s="360">
        <f t="shared" si="45"/>
        <v>6500</v>
      </c>
      <c r="F65" s="360">
        <f t="shared" si="45"/>
        <v>5000</v>
      </c>
      <c r="G65" s="360">
        <f t="shared" si="45"/>
        <v>10000</v>
      </c>
      <c r="H65" s="360">
        <f t="shared" si="45"/>
        <v>0</v>
      </c>
      <c r="I65" s="360">
        <f t="shared" si="45"/>
        <v>0</v>
      </c>
      <c r="J65" s="360">
        <f t="shared" si="45"/>
        <v>0</v>
      </c>
      <c r="K65" s="360">
        <f t="shared" si="45"/>
        <v>0</v>
      </c>
      <c r="L65" s="360">
        <f t="shared" si="45"/>
        <v>0</v>
      </c>
      <c r="M65" s="360">
        <f t="shared" si="45"/>
        <v>0</v>
      </c>
      <c r="N65" s="360">
        <f t="shared" si="45"/>
        <v>0</v>
      </c>
      <c r="O65" s="360">
        <f t="shared" si="45"/>
        <v>21500</v>
      </c>
    </row>
    <row r="66" spans="1:15" ht="12.75" customHeight="1" hidden="1">
      <c r="A66" s="338" t="s">
        <v>168</v>
      </c>
      <c r="B66" s="16" t="s">
        <v>654</v>
      </c>
      <c r="C66" s="8">
        <v>6506.08762846766</v>
      </c>
      <c r="D66" s="8">
        <v>6506.08762846766</v>
      </c>
      <c r="E66" s="8">
        <v>5795.834015918399</v>
      </c>
      <c r="F66" s="8">
        <v>5795.834015918399</v>
      </c>
      <c r="G66" s="8">
        <v>5795.834015918399</v>
      </c>
      <c r="H66" s="8">
        <v>5795.834015918399</v>
      </c>
      <c r="I66" s="8">
        <v>5085.580403369137</v>
      </c>
      <c r="J66" s="8">
        <v>5085.580403369137</v>
      </c>
      <c r="K66" s="8">
        <v>7932.079437446873</v>
      </c>
      <c r="L66" s="8">
        <v>5795.834015918399</v>
      </c>
      <c r="M66" s="8">
        <v>5795.834015918399</v>
      </c>
      <c r="N66" s="8">
        <v>5085.580403369137</v>
      </c>
      <c r="O66" s="8">
        <f aca="true" t="shared" si="46" ref="O66:O71">SUM(C66:N66)</f>
        <v>70976.00000000001</v>
      </c>
    </row>
    <row r="67" spans="1:15" ht="12.75" customHeight="1" hidden="1">
      <c r="A67" s="338" t="s">
        <v>170</v>
      </c>
      <c r="B67" s="16" t="s">
        <v>115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46"/>
        <v>0</v>
      </c>
    </row>
    <row r="68" spans="1:15" ht="12.75" customHeight="1" hidden="1">
      <c r="A68" s="338" t="s">
        <v>299</v>
      </c>
      <c r="B68" s="16" t="s">
        <v>178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46"/>
        <v>0</v>
      </c>
    </row>
    <row r="69" spans="1:15" ht="12.75" customHeight="1" hidden="1">
      <c r="A69" s="338" t="s">
        <v>302</v>
      </c>
      <c r="B69" s="33" t="s">
        <v>1004</v>
      </c>
      <c r="C69" s="8">
        <v>646.3430676137858</v>
      </c>
      <c r="D69" s="8">
        <v>646.3430676137858</v>
      </c>
      <c r="E69" s="8">
        <v>646.3430676137858</v>
      </c>
      <c r="F69" s="8">
        <v>645.3235990528808</v>
      </c>
      <c r="G69" s="8">
        <v>645.3235990528808</v>
      </c>
      <c r="H69" s="8">
        <v>645.3235990528808</v>
      </c>
      <c r="I69" s="8">
        <v>645.3235990528808</v>
      </c>
      <c r="J69" s="8">
        <v>645.3235990528808</v>
      </c>
      <c r="K69" s="8">
        <v>645.3235990528808</v>
      </c>
      <c r="L69" s="8">
        <v>646.3430676137858</v>
      </c>
      <c r="M69" s="8">
        <v>646.3430676137858</v>
      </c>
      <c r="N69" s="8">
        <v>646.3430676137858</v>
      </c>
      <c r="O69" s="31">
        <f t="shared" si="46"/>
        <v>7750.000000000001</v>
      </c>
    </row>
    <row r="70" spans="1:15" ht="12.75" customHeight="1" hidden="1">
      <c r="A70" s="338" t="s">
        <v>303</v>
      </c>
      <c r="B70" s="16" t="s">
        <v>1003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46"/>
        <v>0</v>
      </c>
    </row>
    <row r="71" spans="1:15" ht="12.75" customHeight="1" hidden="1">
      <c r="A71" s="338" t="s">
        <v>304</v>
      </c>
      <c r="B71" s="16" t="s">
        <v>1594</v>
      </c>
      <c r="C71" s="8">
        <v>21298.52590659721</v>
      </c>
      <c r="D71" s="8">
        <v>22163.284660190766</v>
      </c>
      <c r="E71" s="8">
        <v>21428.833586943187</v>
      </c>
      <c r="F71" s="8">
        <v>23782.868567326896</v>
      </c>
      <c r="G71" s="8">
        <v>23782.868567326896</v>
      </c>
      <c r="H71" s="8">
        <v>23782.868567326896</v>
      </c>
      <c r="I71" s="8">
        <v>23052.11938973636</v>
      </c>
      <c r="J71" s="8">
        <v>24518.070069928744</v>
      </c>
      <c r="K71" s="8">
        <v>23041.239403690437</v>
      </c>
      <c r="L71" s="8">
        <v>23781.634602107875</v>
      </c>
      <c r="M71" s="8">
        <v>37882.19799826554</v>
      </c>
      <c r="N71" s="8">
        <v>25986.48868055916</v>
      </c>
      <c r="O71" s="8">
        <f t="shared" si="46"/>
        <v>294500.99999999994</v>
      </c>
    </row>
    <row r="72" spans="1:15" ht="12.75" customHeight="1" hidden="1">
      <c r="A72" s="338" t="s">
        <v>306</v>
      </c>
      <c r="B72" s="359" t="s">
        <v>116</v>
      </c>
      <c r="C72" s="360">
        <f aca="true" t="shared" si="47" ref="C72:O72">SUM(C66:C71)</f>
        <v>28450.956602678656</v>
      </c>
      <c r="D72" s="360">
        <f t="shared" si="47"/>
        <v>29315.715356272212</v>
      </c>
      <c r="E72" s="360">
        <f t="shared" si="47"/>
        <v>27871.01067047537</v>
      </c>
      <c r="F72" s="360">
        <f t="shared" si="47"/>
        <v>30224.026182298177</v>
      </c>
      <c r="G72" s="360">
        <f t="shared" si="47"/>
        <v>30224.026182298177</v>
      </c>
      <c r="H72" s="360">
        <f t="shared" si="47"/>
        <v>30224.026182298177</v>
      </c>
      <c r="I72" s="360">
        <f t="shared" si="47"/>
        <v>28783.02339215838</v>
      </c>
      <c r="J72" s="360">
        <f t="shared" si="47"/>
        <v>30248.974072350764</v>
      </c>
      <c r="K72" s="360">
        <f t="shared" si="47"/>
        <v>31618.64244019019</v>
      </c>
      <c r="L72" s="360">
        <f t="shared" si="47"/>
        <v>30223.81168564006</v>
      </c>
      <c r="M72" s="360">
        <f t="shared" si="47"/>
        <v>44324.37508179773</v>
      </c>
      <c r="N72" s="360">
        <f t="shared" si="47"/>
        <v>31718.41215154208</v>
      </c>
      <c r="O72" s="360">
        <f t="shared" si="47"/>
        <v>373226.99999999994</v>
      </c>
    </row>
    <row r="73" spans="1:15" ht="12.75" customHeight="1" hidden="1">
      <c r="A73" s="338" t="s">
        <v>307</v>
      </c>
      <c r="B73" s="33" t="s">
        <v>1005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>
        <f>SUM(C73:N73)</f>
        <v>0</v>
      </c>
    </row>
    <row r="74" spans="1:15" ht="12.75" customHeight="1" hidden="1">
      <c r="A74" s="338" t="s">
        <v>308</v>
      </c>
      <c r="B74" s="33" t="s">
        <v>117</v>
      </c>
      <c r="C74" s="31">
        <f aca="true" t="shared" si="48" ref="C74:O74">C65+C72+C73</f>
        <v>28450.956602678656</v>
      </c>
      <c r="D74" s="31">
        <f t="shared" si="48"/>
        <v>29315.715356272212</v>
      </c>
      <c r="E74" s="31">
        <f t="shared" si="48"/>
        <v>34371.01067047537</v>
      </c>
      <c r="F74" s="31">
        <f t="shared" si="48"/>
        <v>35224.02618229818</v>
      </c>
      <c r="G74" s="31">
        <f t="shared" si="48"/>
        <v>40224.02618229818</v>
      </c>
      <c r="H74" s="31">
        <f t="shared" si="48"/>
        <v>30224.026182298177</v>
      </c>
      <c r="I74" s="31">
        <f t="shared" si="48"/>
        <v>28783.02339215838</v>
      </c>
      <c r="J74" s="31">
        <f t="shared" si="48"/>
        <v>30248.974072350764</v>
      </c>
      <c r="K74" s="31">
        <f t="shared" si="48"/>
        <v>31618.64244019019</v>
      </c>
      <c r="L74" s="31">
        <f t="shared" si="48"/>
        <v>30223.81168564006</v>
      </c>
      <c r="M74" s="31">
        <f t="shared" si="48"/>
        <v>44324.37508179773</v>
      </c>
      <c r="N74" s="31">
        <f t="shared" si="48"/>
        <v>31718.41215154208</v>
      </c>
      <c r="O74" s="31">
        <f t="shared" si="48"/>
        <v>394726.99999999994</v>
      </c>
    </row>
    <row r="75" spans="1:15" ht="12.75" customHeight="1" hidden="1">
      <c r="A75" s="338" t="s">
        <v>758</v>
      </c>
      <c r="B75" s="33" t="s">
        <v>492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>
        <f>SUM(C75:N75)</f>
        <v>0</v>
      </c>
    </row>
    <row r="76" spans="1:15" ht="12.75" customHeight="1" hidden="1">
      <c r="A76" s="338" t="s">
        <v>759</v>
      </c>
      <c r="B76" s="16" t="s">
        <v>1593</v>
      </c>
      <c r="C76" s="8">
        <v>5644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1">
        <f>SUM(C76:N76)</f>
        <v>5644</v>
      </c>
    </row>
    <row r="77" spans="1:15" ht="12.75" customHeight="1" hidden="1">
      <c r="A77" s="338" t="s">
        <v>760</v>
      </c>
      <c r="B77" s="15" t="s">
        <v>118</v>
      </c>
      <c r="C77" s="14">
        <f aca="true" t="shared" si="49" ref="C77:O77">C74+C76+C75</f>
        <v>34094.956602678656</v>
      </c>
      <c r="D77" s="14">
        <f t="shared" si="49"/>
        <v>29315.715356272212</v>
      </c>
      <c r="E77" s="14">
        <f t="shared" si="49"/>
        <v>34371.01067047537</v>
      </c>
      <c r="F77" s="14">
        <f t="shared" si="49"/>
        <v>35224.02618229818</v>
      </c>
      <c r="G77" s="14">
        <f t="shared" si="49"/>
        <v>40224.02618229818</v>
      </c>
      <c r="H77" s="14">
        <f t="shared" si="49"/>
        <v>30224.026182298177</v>
      </c>
      <c r="I77" s="14">
        <f t="shared" si="49"/>
        <v>28783.02339215838</v>
      </c>
      <c r="J77" s="14">
        <f t="shared" si="49"/>
        <v>30248.974072350764</v>
      </c>
      <c r="K77" s="14">
        <f t="shared" si="49"/>
        <v>31618.64244019019</v>
      </c>
      <c r="L77" s="14">
        <f t="shared" si="49"/>
        <v>30223.81168564006</v>
      </c>
      <c r="M77" s="14">
        <f t="shared" si="49"/>
        <v>44324.37508179773</v>
      </c>
      <c r="N77" s="14">
        <f t="shared" si="49"/>
        <v>31718.41215154208</v>
      </c>
      <c r="O77" s="14">
        <f t="shared" si="49"/>
        <v>400370.99999999994</v>
      </c>
    </row>
    <row r="78" spans="2:15" ht="6" customHeight="1" hidden="1"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customHeight="1" hidden="1">
      <c r="A79" s="338" t="s">
        <v>761</v>
      </c>
      <c r="B79" s="15" t="s">
        <v>146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customHeight="1" hidden="1">
      <c r="A80" s="338" t="s">
        <v>762</v>
      </c>
      <c r="B80" s="33" t="s">
        <v>1360</v>
      </c>
      <c r="C80" s="31"/>
      <c r="D80" s="31"/>
      <c r="E80" s="31"/>
      <c r="F80" s="31">
        <v>5000</v>
      </c>
      <c r="G80" s="31"/>
      <c r="H80" s="31"/>
      <c r="I80" s="31"/>
      <c r="J80" s="31"/>
      <c r="K80" s="31"/>
      <c r="L80" s="31"/>
      <c r="M80" s="31"/>
      <c r="N80" s="31"/>
      <c r="O80" s="31">
        <f aca="true" t="shared" si="50" ref="O80:O86">SUM(C80:N80)</f>
        <v>5000</v>
      </c>
    </row>
    <row r="81" spans="1:15" ht="12.75" customHeight="1" hidden="1">
      <c r="A81" s="338" t="s">
        <v>763</v>
      </c>
      <c r="B81" s="33" t="s">
        <v>512</v>
      </c>
      <c r="C81" s="31"/>
      <c r="D81" s="31"/>
      <c r="E81" s="31">
        <v>6500</v>
      </c>
      <c r="F81" s="31"/>
      <c r="G81" s="31">
        <v>10000</v>
      </c>
      <c r="H81" s="31"/>
      <c r="I81" s="31"/>
      <c r="J81" s="31"/>
      <c r="K81" s="31"/>
      <c r="L81" s="31"/>
      <c r="M81" s="31"/>
      <c r="N81" s="31"/>
      <c r="O81" s="31">
        <f t="shared" si="50"/>
        <v>16500</v>
      </c>
    </row>
    <row r="82" spans="1:15" ht="12.75" customHeight="1" hidden="1">
      <c r="A82" s="338" t="s">
        <v>764</v>
      </c>
      <c r="B82" s="33" t="s">
        <v>1744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>
        <f t="shared" si="50"/>
        <v>0</v>
      </c>
    </row>
    <row r="83" spans="1:15" ht="12.75" customHeight="1" hidden="1">
      <c r="A83" s="338" t="s">
        <v>1349</v>
      </c>
      <c r="B83" s="33" t="s">
        <v>493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>
        <f t="shared" si="50"/>
        <v>0</v>
      </c>
    </row>
    <row r="84" spans="1:15" ht="12.75" customHeight="1" hidden="1">
      <c r="A84" s="338" t="s">
        <v>1350</v>
      </c>
      <c r="B84" s="33" t="s">
        <v>494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>
        <f t="shared" si="50"/>
        <v>0</v>
      </c>
    </row>
    <row r="85" spans="1:15" ht="12.75" customHeight="1" hidden="1">
      <c r="A85" s="338" t="s">
        <v>1351</v>
      </c>
      <c r="B85" s="33" t="s">
        <v>1057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>
        <f t="shared" si="50"/>
        <v>0</v>
      </c>
    </row>
    <row r="86" spans="1:15" ht="12.75" customHeight="1" hidden="1">
      <c r="A86" s="338" t="s">
        <v>1352</v>
      </c>
      <c r="B86" s="33" t="s">
        <v>1058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>
        <f t="shared" si="50"/>
        <v>0</v>
      </c>
    </row>
    <row r="87" spans="1:15" ht="12.75" customHeight="1" hidden="1">
      <c r="A87" s="338" t="s">
        <v>1353</v>
      </c>
      <c r="B87" s="359" t="s">
        <v>1093</v>
      </c>
      <c r="C87" s="360">
        <f aca="true" t="shared" si="51" ref="C87:O87">SUM(C80:C86)</f>
        <v>0</v>
      </c>
      <c r="D87" s="360">
        <f t="shared" si="51"/>
        <v>0</v>
      </c>
      <c r="E87" s="360">
        <f t="shared" si="51"/>
        <v>6500</v>
      </c>
      <c r="F87" s="360">
        <f t="shared" si="51"/>
        <v>5000</v>
      </c>
      <c r="G87" s="360">
        <f t="shared" si="51"/>
        <v>10000</v>
      </c>
      <c r="H87" s="360">
        <f t="shared" si="51"/>
        <v>0</v>
      </c>
      <c r="I87" s="360">
        <f t="shared" si="51"/>
        <v>0</v>
      </c>
      <c r="J87" s="360">
        <f t="shared" si="51"/>
        <v>0</v>
      </c>
      <c r="K87" s="360">
        <f t="shared" si="51"/>
        <v>0</v>
      </c>
      <c r="L87" s="360">
        <f t="shared" si="51"/>
        <v>0</v>
      </c>
      <c r="M87" s="360">
        <f t="shared" si="51"/>
        <v>0</v>
      </c>
      <c r="N87" s="360">
        <f t="shared" si="51"/>
        <v>0</v>
      </c>
      <c r="O87" s="360">
        <f t="shared" si="51"/>
        <v>21500</v>
      </c>
    </row>
    <row r="88" spans="1:15" ht="12.75" customHeight="1" hidden="1">
      <c r="A88" s="338" t="s">
        <v>1354</v>
      </c>
      <c r="B88" s="16" t="s">
        <v>1059</v>
      </c>
      <c r="C88" s="8">
        <v>11371.735662569668</v>
      </c>
      <c r="D88" s="8">
        <v>9949.178101978236</v>
      </c>
      <c r="E88" s="8">
        <v>9949.178101978236</v>
      </c>
      <c r="F88" s="8">
        <v>11372.10605596333</v>
      </c>
      <c r="G88" s="8">
        <v>11372.10605596333</v>
      </c>
      <c r="H88" s="8">
        <v>11372.10605596333</v>
      </c>
      <c r="I88" s="8">
        <v>11372.10605596333</v>
      </c>
      <c r="J88" s="8">
        <v>11372.10605596333</v>
      </c>
      <c r="K88" s="8">
        <v>11372.10605596333</v>
      </c>
      <c r="L88" s="8">
        <v>11372.10605596333</v>
      </c>
      <c r="M88" s="8">
        <v>19900.059685767188</v>
      </c>
      <c r="N88" s="8">
        <v>11372.10605596333</v>
      </c>
      <c r="O88" s="8">
        <f aca="true" t="shared" si="52" ref="O88:O95">SUM(C88:N88)</f>
        <v>142147</v>
      </c>
    </row>
    <row r="89" spans="1:15" ht="12.75" customHeight="1" hidden="1">
      <c r="A89" s="338" t="s">
        <v>618</v>
      </c>
      <c r="B89" s="16" t="s">
        <v>858</v>
      </c>
      <c r="C89" s="8">
        <v>2644.812116918199</v>
      </c>
      <c r="D89" s="8">
        <v>2313.9569524203257</v>
      </c>
      <c r="E89" s="8">
        <v>2313.9569524203257</v>
      </c>
      <c r="F89" s="8">
        <v>2644.8982621615155</v>
      </c>
      <c r="G89" s="8">
        <v>2644.8982621615155</v>
      </c>
      <c r="H89" s="8">
        <v>2644.8982621615155</v>
      </c>
      <c r="I89" s="8">
        <v>2644.8982621615155</v>
      </c>
      <c r="J89" s="8">
        <v>2644.8982621615155</v>
      </c>
      <c r="K89" s="8">
        <v>2644.8982621615155</v>
      </c>
      <c r="L89" s="8">
        <v>2644.8982621615155</v>
      </c>
      <c r="M89" s="8">
        <v>4628.087880949029</v>
      </c>
      <c r="N89" s="8">
        <v>2644.8982621615155</v>
      </c>
      <c r="O89" s="8">
        <f t="shared" si="52"/>
        <v>33060</v>
      </c>
    </row>
    <row r="90" spans="1:15" ht="12.75" customHeight="1" hidden="1">
      <c r="A90" s="338" t="s">
        <v>619</v>
      </c>
      <c r="B90" s="16" t="s">
        <v>1060</v>
      </c>
      <c r="C90" s="8">
        <v>18514.124135124133</v>
      </c>
      <c r="D90" s="8">
        <v>18514.124135124133</v>
      </c>
      <c r="E90" s="8">
        <v>16457.382987382985</v>
      </c>
      <c r="F90" s="8">
        <v>16457.382987382985</v>
      </c>
      <c r="G90" s="8">
        <v>16457.382987382985</v>
      </c>
      <c r="H90" s="8">
        <v>16457.382987382985</v>
      </c>
      <c r="I90" s="8">
        <v>14405.822547822549</v>
      </c>
      <c r="J90" s="8">
        <v>16457.382987382985</v>
      </c>
      <c r="K90" s="8">
        <v>18514.124135124133</v>
      </c>
      <c r="L90" s="8">
        <v>16457.382987382985</v>
      </c>
      <c r="M90" s="8">
        <v>16457.382987382985</v>
      </c>
      <c r="N90" s="8">
        <v>18514.124135124133</v>
      </c>
      <c r="O90" s="8">
        <f t="shared" si="52"/>
        <v>203664</v>
      </c>
    </row>
    <row r="91" spans="1:15" ht="12.75" customHeight="1" hidden="1">
      <c r="A91" s="338" t="s">
        <v>508</v>
      </c>
      <c r="B91" s="16" t="s">
        <v>1061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f t="shared" si="52"/>
        <v>0</v>
      </c>
    </row>
    <row r="92" spans="1:15" ht="12.75" customHeight="1" hidden="1">
      <c r="A92" s="338" t="s">
        <v>509</v>
      </c>
      <c r="B92" s="16" t="s">
        <v>1062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f t="shared" si="52"/>
        <v>0</v>
      </c>
    </row>
    <row r="93" spans="1:15" ht="12.75" customHeight="1" hidden="1">
      <c r="A93" s="338" t="s">
        <v>96</v>
      </c>
      <c r="B93" s="16" t="s">
        <v>857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 t="shared" si="52"/>
        <v>0</v>
      </c>
    </row>
    <row r="94" spans="1:15" ht="12.75" customHeight="1" hidden="1">
      <c r="A94" s="338" t="s">
        <v>510</v>
      </c>
      <c r="B94" s="16" t="s">
        <v>266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f t="shared" si="52"/>
        <v>0</v>
      </c>
    </row>
    <row r="95" spans="1:15" ht="12.75" customHeight="1" hidden="1">
      <c r="A95" s="338" t="s">
        <v>4</v>
      </c>
      <c r="B95" s="16" t="s">
        <v>1592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f t="shared" si="52"/>
        <v>0</v>
      </c>
    </row>
    <row r="96" spans="1:15" ht="12.75" customHeight="1" hidden="1">
      <c r="A96" s="338" t="s">
        <v>5</v>
      </c>
      <c r="B96" s="359" t="s">
        <v>1094</v>
      </c>
      <c r="C96" s="360">
        <f aca="true" t="shared" si="53" ref="C96:O96">SUM(C88:C95)</f>
        <v>32530.671914612</v>
      </c>
      <c r="D96" s="360">
        <f t="shared" si="53"/>
        <v>30777.259189522694</v>
      </c>
      <c r="E96" s="360">
        <f t="shared" si="53"/>
        <v>28720.518041781546</v>
      </c>
      <c r="F96" s="360">
        <f t="shared" si="53"/>
        <v>30474.38730550783</v>
      </c>
      <c r="G96" s="360">
        <f t="shared" si="53"/>
        <v>30474.38730550783</v>
      </c>
      <c r="H96" s="360">
        <f t="shared" si="53"/>
        <v>30474.38730550783</v>
      </c>
      <c r="I96" s="360">
        <f t="shared" si="53"/>
        <v>28422.826865947394</v>
      </c>
      <c r="J96" s="360">
        <f t="shared" si="53"/>
        <v>30474.38730550783</v>
      </c>
      <c r="K96" s="360">
        <f t="shared" si="53"/>
        <v>32531.12845324898</v>
      </c>
      <c r="L96" s="360">
        <f t="shared" si="53"/>
        <v>30474.38730550783</v>
      </c>
      <c r="M96" s="360">
        <f t="shared" si="53"/>
        <v>40985.5305540992</v>
      </c>
      <c r="N96" s="360">
        <f t="shared" si="53"/>
        <v>32531.12845324898</v>
      </c>
      <c r="O96" s="360">
        <f t="shared" si="53"/>
        <v>378871</v>
      </c>
    </row>
    <row r="97" spans="1:15" ht="12.75" customHeight="1" hidden="1">
      <c r="A97" s="338" t="s">
        <v>6</v>
      </c>
      <c r="B97" s="33" t="s">
        <v>617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>
        <f>SUM(C97:N97)</f>
        <v>0</v>
      </c>
    </row>
    <row r="98" spans="1:15" ht="12.75" customHeight="1" hidden="1">
      <c r="A98" s="338" t="s">
        <v>7</v>
      </c>
      <c r="B98" s="16" t="s">
        <v>727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f>SUM(C98:N98)</f>
        <v>0</v>
      </c>
    </row>
    <row r="99" spans="1:15" ht="12.75" customHeight="1" hidden="1">
      <c r="A99" s="338" t="s">
        <v>8</v>
      </c>
      <c r="B99" s="15" t="s">
        <v>1095</v>
      </c>
      <c r="C99" s="14">
        <f aca="true" t="shared" si="54" ref="C99:O99">C87+C96+C98+C97</f>
        <v>32530.671914612</v>
      </c>
      <c r="D99" s="14">
        <f t="shared" si="54"/>
        <v>30777.259189522694</v>
      </c>
      <c r="E99" s="14">
        <f t="shared" si="54"/>
        <v>35220.51804178154</v>
      </c>
      <c r="F99" s="14">
        <f t="shared" si="54"/>
        <v>35474.38730550783</v>
      </c>
      <c r="G99" s="14">
        <f t="shared" si="54"/>
        <v>40474.38730550783</v>
      </c>
      <c r="H99" s="14">
        <f t="shared" si="54"/>
        <v>30474.38730550783</v>
      </c>
      <c r="I99" s="14">
        <f t="shared" si="54"/>
        <v>28422.826865947394</v>
      </c>
      <c r="J99" s="14">
        <f t="shared" si="54"/>
        <v>30474.38730550783</v>
      </c>
      <c r="K99" s="14">
        <f t="shared" si="54"/>
        <v>32531.12845324898</v>
      </c>
      <c r="L99" s="14">
        <f t="shared" si="54"/>
        <v>30474.38730550783</v>
      </c>
      <c r="M99" s="14">
        <f t="shared" si="54"/>
        <v>40985.5305540992</v>
      </c>
      <c r="N99" s="14">
        <f t="shared" si="54"/>
        <v>32531.12845324898</v>
      </c>
      <c r="O99" s="14">
        <f t="shared" si="54"/>
        <v>400371</v>
      </c>
    </row>
    <row r="100" spans="2:15" ht="12.75" customHeight="1" hidden="1"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 customHeight="1" hidden="1">
      <c r="B101" s="15"/>
      <c r="C101" s="14"/>
      <c r="D101" s="14"/>
      <c r="E101" s="14"/>
      <c r="F101" s="14"/>
      <c r="G101" s="14"/>
      <c r="H101" s="14"/>
      <c r="I101" s="14"/>
      <c r="J101" s="14"/>
      <c r="K101" s="542" t="s">
        <v>31</v>
      </c>
      <c r="L101" s="542"/>
      <c r="M101" s="542"/>
      <c r="N101" s="542"/>
      <c r="O101" s="542"/>
    </row>
    <row r="102" spans="2:15" ht="15.75" hidden="1">
      <c r="B102" s="507" t="s">
        <v>239</v>
      </c>
      <c r="C102" s="507"/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</row>
    <row r="103" spans="2:15" ht="15.75" hidden="1">
      <c r="B103" s="507" t="s">
        <v>1091</v>
      </c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</row>
    <row r="104" spans="2:15" ht="15.75" hidden="1"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</row>
    <row r="105" spans="1:15" ht="12.75" customHeight="1" hidden="1">
      <c r="A105" s="453"/>
      <c r="B105" s="269" t="s">
        <v>825</v>
      </c>
      <c r="C105" s="356" t="s">
        <v>826</v>
      </c>
      <c r="D105" s="356" t="s">
        <v>827</v>
      </c>
      <c r="E105" s="356" t="s">
        <v>828</v>
      </c>
      <c r="F105" s="356" t="s">
        <v>829</v>
      </c>
      <c r="G105" s="356" t="s">
        <v>830</v>
      </c>
      <c r="H105" s="356" t="s">
        <v>831</v>
      </c>
      <c r="I105" s="356" t="s">
        <v>832</v>
      </c>
      <c r="J105" s="356" t="s">
        <v>1706</v>
      </c>
      <c r="K105" s="356" t="s">
        <v>1707</v>
      </c>
      <c r="L105" s="356" t="s">
        <v>1708</v>
      </c>
      <c r="M105" s="356" t="s">
        <v>1709</v>
      </c>
      <c r="N105" s="356" t="s">
        <v>1710</v>
      </c>
      <c r="O105" s="356" t="s">
        <v>1711</v>
      </c>
    </row>
    <row r="106" spans="1:15" ht="12.75" customHeight="1" hidden="1">
      <c r="A106" s="453"/>
      <c r="B106" s="271" t="s">
        <v>717</v>
      </c>
      <c r="C106" s="358" t="s">
        <v>147</v>
      </c>
      <c r="D106" s="358" t="s">
        <v>939</v>
      </c>
      <c r="E106" s="358" t="s">
        <v>940</v>
      </c>
      <c r="F106" s="358" t="s">
        <v>941</v>
      </c>
      <c r="G106" s="358" t="s">
        <v>942</v>
      </c>
      <c r="H106" s="358" t="s">
        <v>943</v>
      </c>
      <c r="I106" s="358" t="s">
        <v>944</v>
      </c>
      <c r="J106" s="358" t="s">
        <v>945</v>
      </c>
      <c r="K106" s="358" t="s">
        <v>946</v>
      </c>
      <c r="L106" s="358" t="s">
        <v>142</v>
      </c>
      <c r="M106" s="358" t="s">
        <v>143</v>
      </c>
      <c r="N106" s="358" t="s">
        <v>144</v>
      </c>
      <c r="O106" s="358" t="s">
        <v>497</v>
      </c>
    </row>
    <row r="107" spans="1:15" ht="12.75" customHeight="1" hidden="1">
      <c r="A107" s="338" t="s">
        <v>1071</v>
      </c>
      <c r="B107" s="15" t="s">
        <v>145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 customHeight="1" hidden="1">
      <c r="A108" s="338" t="s">
        <v>1077</v>
      </c>
      <c r="B108" s="16" t="s">
        <v>1000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f aca="true" t="shared" si="55" ref="O108:O114">SUM(C108:N108)</f>
        <v>0</v>
      </c>
    </row>
    <row r="109" spans="1:15" ht="12.75" customHeight="1" hidden="1">
      <c r="A109" s="338" t="s">
        <v>914</v>
      </c>
      <c r="B109" s="16" t="s">
        <v>148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f t="shared" si="55"/>
        <v>0</v>
      </c>
    </row>
    <row r="110" spans="1:15" ht="12.75" customHeight="1" hidden="1">
      <c r="A110" s="338" t="s">
        <v>0</v>
      </c>
      <c r="B110" s="16" t="s">
        <v>747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f t="shared" si="55"/>
        <v>0</v>
      </c>
    </row>
    <row r="111" spans="1:15" ht="12.75" customHeight="1" hidden="1">
      <c r="A111" s="338" t="s">
        <v>275</v>
      </c>
      <c r="B111" s="33" t="s">
        <v>1001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>
        <f t="shared" si="55"/>
        <v>0</v>
      </c>
    </row>
    <row r="112" spans="1:15" ht="12.75" customHeight="1" hidden="1">
      <c r="A112" s="338" t="s">
        <v>546</v>
      </c>
      <c r="B112" s="33" t="s">
        <v>1002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55"/>
        <v>0</v>
      </c>
    </row>
    <row r="113" spans="1:15" ht="12.75" customHeight="1" hidden="1">
      <c r="A113" s="338" t="s">
        <v>647</v>
      </c>
      <c r="B113" s="33" t="s">
        <v>895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8">
        <f t="shared" si="55"/>
        <v>0</v>
      </c>
    </row>
    <row r="114" spans="1:15" ht="12.75" customHeight="1" hidden="1">
      <c r="A114" s="338" t="s">
        <v>649</v>
      </c>
      <c r="B114" s="33" t="s">
        <v>1594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8">
        <f t="shared" si="55"/>
        <v>0</v>
      </c>
    </row>
    <row r="115" spans="1:15" ht="12.75" customHeight="1" hidden="1">
      <c r="A115" s="338" t="s">
        <v>650</v>
      </c>
      <c r="B115" s="359" t="s">
        <v>149</v>
      </c>
      <c r="C115" s="360">
        <f aca="true" t="shared" si="56" ref="C115:O115">SUM(C108:C113)</f>
        <v>0</v>
      </c>
      <c r="D115" s="360">
        <f t="shared" si="56"/>
        <v>0</v>
      </c>
      <c r="E115" s="360">
        <f t="shared" si="56"/>
        <v>0</v>
      </c>
      <c r="F115" s="360">
        <f t="shared" si="56"/>
        <v>0</v>
      </c>
      <c r="G115" s="360">
        <f t="shared" si="56"/>
        <v>0</v>
      </c>
      <c r="H115" s="360">
        <f t="shared" si="56"/>
        <v>0</v>
      </c>
      <c r="I115" s="360">
        <f t="shared" si="56"/>
        <v>0</v>
      </c>
      <c r="J115" s="360">
        <f t="shared" si="56"/>
        <v>0</v>
      </c>
      <c r="K115" s="360">
        <f t="shared" si="56"/>
        <v>0</v>
      </c>
      <c r="L115" s="360">
        <f t="shared" si="56"/>
        <v>0</v>
      </c>
      <c r="M115" s="360">
        <f t="shared" si="56"/>
        <v>0</v>
      </c>
      <c r="N115" s="360">
        <f t="shared" si="56"/>
        <v>0</v>
      </c>
      <c r="O115" s="360">
        <f t="shared" si="56"/>
        <v>0</v>
      </c>
    </row>
    <row r="116" spans="1:15" ht="12.75" customHeight="1" hidden="1">
      <c r="A116" s="338" t="s">
        <v>168</v>
      </c>
      <c r="B116" s="16" t="s">
        <v>654</v>
      </c>
      <c r="C116" s="8">
        <v>203.2258064516129</v>
      </c>
      <c r="D116" s="8">
        <v>169.35483870967744</v>
      </c>
      <c r="E116" s="8">
        <v>203.2258064516129</v>
      </c>
      <c r="F116" s="8">
        <v>169.35483870967744</v>
      </c>
      <c r="G116" s="8">
        <v>169.35483870967744</v>
      </c>
      <c r="H116" s="8">
        <v>169.35483870967744</v>
      </c>
      <c r="I116" s="8">
        <v>67.74193548387098</v>
      </c>
      <c r="J116" s="8">
        <v>67.74193548387098</v>
      </c>
      <c r="K116" s="8">
        <v>338.7096774193549</v>
      </c>
      <c r="L116" s="8">
        <v>169.35483870967744</v>
      </c>
      <c r="M116" s="8">
        <v>169.35483870967744</v>
      </c>
      <c r="N116" s="8">
        <v>203.2258064516129</v>
      </c>
      <c r="O116" s="8">
        <f aca="true" t="shared" si="57" ref="O116:O121">SUM(C116:N116)</f>
        <v>2100</v>
      </c>
    </row>
    <row r="117" spans="1:15" ht="12.75" customHeight="1" hidden="1">
      <c r="A117" s="338" t="s">
        <v>170</v>
      </c>
      <c r="B117" s="16" t="s">
        <v>115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57"/>
        <v>0</v>
      </c>
    </row>
    <row r="118" spans="1:15" ht="12.75" customHeight="1" hidden="1">
      <c r="A118" s="338" t="s">
        <v>299</v>
      </c>
      <c r="B118" s="16" t="s">
        <v>178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f t="shared" si="57"/>
        <v>0</v>
      </c>
    </row>
    <row r="119" spans="1:15" ht="12.75" customHeight="1" hidden="1">
      <c r="A119" s="338" t="s">
        <v>302</v>
      </c>
      <c r="B119" s="33" t="s">
        <v>1004</v>
      </c>
      <c r="C119" s="8"/>
      <c r="D119" s="8"/>
      <c r="E119" s="8"/>
      <c r="F119" s="8">
        <v>2019</v>
      </c>
      <c r="G119" s="8"/>
      <c r="H119" s="8"/>
      <c r="I119" s="8"/>
      <c r="J119" s="8"/>
      <c r="K119" s="8"/>
      <c r="L119" s="8"/>
      <c r="M119" s="8"/>
      <c r="N119" s="8"/>
      <c r="O119" s="31">
        <f t="shared" si="57"/>
        <v>2019</v>
      </c>
    </row>
    <row r="120" spans="1:15" ht="12.75" customHeight="1" hidden="1">
      <c r="A120" s="338" t="s">
        <v>303</v>
      </c>
      <c r="B120" s="16" t="s">
        <v>1162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si="57"/>
        <v>0</v>
      </c>
    </row>
    <row r="121" spans="1:15" ht="12.75" customHeight="1" hidden="1">
      <c r="A121" s="338" t="s">
        <v>304</v>
      </c>
      <c r="B121" s="16" t="s">
        <v>1594</v>
      </c>
      <c r="C121" s="8">
        <v>9054.281804363605</v>
      </c>
      <c r="D121" s="8">
        <v>10317.82540067042</v>
      </c>
      <c r="E121" s="8">
        <v>8874.467972249407</v>
      </c>
      <c r="F121" s="8">
        <v>9971.003132583404</v>
      </c>
      <c r="G121" s="8">
        <v>9971.003132583404</v>
      </c>
      <c r="H121" s="8">
        <v>10304.668409336422</v>
      </c>
      <c r="I121" s="8">
        <v>12586.815892086785</v>
      </c>
      <c r="J121" s="8">
        <v>9877.627177463582</v>
      </c>
      <c r="K121" s="8">
        <v>9978.719229473545</v>
      </c>
      <c r="L121" s="8">
        <v>10130.46913497965</v>
      </c>
      <c r="M121" s="8">
        <v>16901.879410870497</v>
      </c>
      <c r="N121" s="8">
        <v>10064.239303339276</v>
      </c>
      <c r="O121" s="8">
        <f t="shared" si="57"/>
        <v>128033</v>
      </c>
    </row>
    <row r="122" spans="1:15" ht="12.75" customHeight="1" hidden="1">
      <c r="A122" s="338" t="s">
        <v>306</v>
      </c>
      <c r="B122" s="359" t="s">
        <v>116</v>
      </c>
      <c r="C122" s="360">
        <f aca="true" t="shared" si="58" ref="C122:O122">SUM(C116:C121)</f>
        <v>9257.507610815219</v>
      </c>
      <c r="D122" s="360">
        <f t="shared" si="58"/>
        <v>10487.180239380097</v>
      </c>
      <c r="E122" s="360">
        <f t="shared" si="58"/>
        <v>9077.693778701021</v>
      </c>
      <c r="F122" s="360">
        <f t="shared" si="58"/>
        <v>12159.357971293082</v>
      </c>
      <c r="G122" s="360">
        <f t="shared" si="58"/>
        <v>10140.357971293082</v>
      </c>
      <c r="H122" s="360">
        <f t="shared" si="58"/>
        <v>10474.0232480461</v>
      </c>
      <c r="I122" s="360">
        <f t="shared" si="58"/>
        <v>12654.557827570656</v>
      </c>
      <c r="J122" s="360">
        <f t="shared" si="58"/>
        <v>9945.369112947454</v>
      </c>
      <c r="K122" s="360">
        <f t="shared" si="58"/>
        <v>10317.4289068929</v>
      </c>
      <c r="L122" s="360">
        <f t="shared" si="58"/>
        <v>10299.823973689328</v>
      </c>
      <c r="M122" s="360">
        <f t="shared" si="58"/>
        <v>17071.234249580175</v>
      </c>
      <c r="N122" s="360">
        <f t="shared" si="58"/>
        <v>10267.46510979089</v>
      </c>
      <c r="O122" s="360">
        <f t="shared" si="58"/>
        <v>132152</v>
      </c>
    </row>
    <row r="123" spans="1:15" ht="12.75" customHeight="1" hidden="1">
      <c r="A123" s="338" t="s">
        <v>307</v>
      </c>
      <c r="B123" s="33" t="s">
        <v>1005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>
        <f>SUM(C123:N123)</f>
        <v>0</v>
      </c>
    </row>
    <row r="124" spans="1:15" ht="12.75" customHeight="1" hidden="1">
      <c r="A124" s="338" t="s">
        <v>308</v>
      </c>
      <c r="B124" s="33" t="s">
        <v>117</v>
      </c>
      <c r="C124" s="31">
        <f aca="true" t="shared" si="59" ref="C124:O124">C115+C122+C123</f>
        <v>9257.507610815219</v>
      </c>
      <c r="D124" s="31">
        <f t="shared" si="59"/>
        <v>10487.180239380097</v>
      </c>
      <c r="E124" s="31">
        <f t="shared" si="59"/>
        <v>9077.693778701021</v>
      </c>
      <c r="F124" s="31">
        <f t="shared" si="59"/>
        <v>12159.357971293082</v>
      </c>
      <c r="G124" s="31">
        <f t="shared" si="59"/>
        <v>10140.357971293082</v>
      </c>
      <c r="H124" s="31">
        <f t="shared" si="59"/>
        <v>10474.0232480461</v>
      </c>
      <c r="I124" s="31">
        <f t="shared" si="59"/>
        <v>12654.557827570656</v>
      </c>
      <c r="J124" s="31">
        <f t="shared" si="59"/>
        <v>9945.369112947454</v>
      </c>
      <c r="K124" s="31">
        <f t="shared" si="59"/>
        <v>10317.4289068929</v>
      </c>
      <c r="L124" s="31">
        <f t="shared" si="59"/>
        <v>10299.823973689328</v>
      </c>
      <c r="M124" s="31">
        <f t="shared" si="59"/>
        <v>17071.234249580175</v>
      </c>
      <c r="N124" s="31">
        <f t="shared" si="59"/>
        <v>10267.46510979089</v>
      </c>
      <c r="O124" s="31">
        <f t="shared" si="59"/>
        <v>132152</v>
      </c>
    </row>
    <row r="125" spans="1:15" ht="12.75" customHeight="1" hidden="1">
      <c r="A125" s="338" t="s">
        <v>758</v>
      </c>
      <c r="B125" s="33" t="s">
        <v>492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>
        <f>SUM(C125:N125)</f>
        <v>0</v>
      </c>
    </row>
    <row r="126" spans="1:15" ht="12.75" customHeight="1" hidden="1">
      <c r="A126" s="338" t="s">
        <v>759</v>
      </c>
      <c r="B126" s="16" t="s">
        <v>1593</v>
      </c>
      <c r="C126" s="8"/>
      <c r="D126" s="8">
        <v>3000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31">
        <f>SUM(C126:N126)</f>
        <v>3000</v>
      </c>
    </row>
    <row r="127" spans="1:15" ht="12.75" customHeight="1" hidden="1">
      <c r="A127" s="338" t="s">
        <v>760</v>
      </c>
      <c r="B127" s="15" t="s">
        <v>118</v>
      </c>
      <c r="C127" s="14">
        <f aca="true" t="shared" si="60" ref="C127:O127">C124+C126+C125</f>
        <v>9257.507610815219</v>
      </c>
      <c r="D127" s="14">
        <f t="shared" si="60"/>
        <v>13487.180239380097</v>
      </c>
      <c r="E127" s="14">
        <f t="shared" si="60"/>
        <v>9077.693778701021</v>
      </c>
      <c r="F127" s="14">
        <f t="shared" si="60"/>
        <v>12159.357971293082</v>
      </c>
      <c r="G127" s="14">
        <f t="shared" si="60"/>
        <v>10140.357971293082</v>
      </c>
      <c r="H127" s="14">
        <f t="shared" si="60"/>
        <v>10474.0232480461</v>
      </c>
      <c r="I127" s="14">
        <f t="shared" si="60"/>
        <v>12654.557827570656</v>
      </c>
      <c r="J127" s="14">
        <f t="shared" si="60"/>
        <v>9945.369112947454</v>
      </c>
      <c r="K127" s="14">
        <f t="shared" si="60"/>
        <v>10317.4289068929</v>
      </c>
      <c r="L127" s="14">
        <f t="shared" si="60"/>
        <v>10299.823973689328</v>
      </c>
      <c r="M127" s="14">
        <f t="shared" si="60"/>
        <v>17071.234249580175</v>
      </c>
      <c r="N127" s="14">
        <f t="shared" si="60"/>
        <v>10267.46510979089</v>
      </c>
      <c r="O127" s="14">
        <f t="shared" si="60"/>
        <v>135152</v>
      </c>
    </row>
    <row r="128" spans="2:15" ht="6" customHeight="1" hidden="1"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.75" customHeight="1" hidden="1">
      <c r="A129" s="338" t="s">
        <v>761</v>
      </c>
      <c r="B129" s="15" t="s">
        <v>146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2.75" customHeight="1" hidden="1">
      <c r="A130" s="338" t="s">
        <v>762</v>
      </c>
      <c r="B130" s="33" t="s">
        <v>1360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>
        <f aca="true" t="shared" si="61" ref="O130:O136">SUM(C130:N130)</f>
        <v>0</v>
      </c>
    </row>
    <row r="131" spans="1:15" ht="12.75" customHeight="1" hidden="1">
      <c r="A131" s="338" t="s">
        <v>763</v>
      </c>
      <c r="B131" s="33" t="s">
        <v>512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>
        <f t="shared" si="61"/>
        <v>0</v>
      </c>
    </row>
    <row r="132" spans="1:15" ht="12.75" customHeight="1" hidden="1">
      <c r="A132" s="338" t="s">
        <v>764</v>
      </c>
      <c r="B132" s="33" t="s">
        <v>1744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>
        <f t="shared" si="61"/>
        <v>0</v>
      </c>
    </row>
    <row r="133" spans="1:15" ht="12.75" customHeight="1" hidden="1">
      <c r="A133" s="338" t="s">
        <v>1349</v>
      </c>
      <c r="B133" s="33" t="s">
        <v>493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31">
        <f t="shared" si="61"/>
        <v>0</v>
      </c>
    </row>
    <row r="134" spans="1:15" ht="12.75" customHeight="1" hidden="1">
      <c r="A134" s="338" t="s">
        <v>1350</v>
      </c>
      <c r="B134" s="33" t="s">
        <v>494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31">
        <f t="shared" si="61"/>
        <v>0</v>
      </c>
    </row>
    <row r="135" spans="1:15" ht="12.75" customHeight="1" hidden="1">
      <c r="A135" s="338" t="s">
        <v>1351</v>
      </c>
      <c r="B135" s="33" t="s">
        <v>1057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1">
        <f t="shared" si="61"/>
        <v>0</v>
      </c>
    </row>
    <row r="136" spans="1:15" ht="12.75" customHeight="1" hidden="1">
      <c r="A136" s="338" t="s">
        <v>1352</v>
      </c>
      <c r="B136" s="33" t="s">
        <v>1058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>
        <f t="shared" si="61"/>
        <v>0</v>
      </c>
    </row>
    <row r="137" spans="1:15" ht="12.75" customHeight="1" hidden="1">
      <c r="A137" s="338" t="s">
        <v>1353</v>
      </c>
      <c r="B137" s="359" t="s">
        <v>1093</v>
      </c>
      <c r="C137" s="360">
        <f aca="true" t="shared" si="62" ref="C137:O137">SUM(C130:C136)</f>
        <v>0</v>
      </c>
      <c r="D137" s="360">
        <f t="shared" si="62"/>
        <v>0</v>
      </c>
      <c r="E137" s="360">
        <f t="shared" si="62"/>
        <v>0</v>
      </c>
      <c r="F137" s="360">
        <f t="shared" si="62"/>
        <v>0</v>
      </c>
      <c r="G137" s="360">
        <f t="shared" si="62"/>
        <v>0</v>
      </c>
      <c r="H137" s="360">
        <f t="shared" si="62"/>
        <v>0</v>
      </c>
      <c r="I137" s="360">
        <f t="shared" si="62"/>
        <v>0</v>
      </c>
      <c r="J137" s="360">
        <f t="shared" si="62"/>
        <v>0</v>
      </c>
      <c r="K137" s="360">
        <f t="shared" si="62"/>
        <v>0</v>
      </c>
      <c r="L137" s="360">
        <f t="shared" si="62"/>
        <v>0</v>
      </c>
      <c r="M137" s="360">
        <f t="shared" si="62"/>
        <v>0</v>
      </c>
      <c r="N137" s="360">
        <f t="shared" si="62"/>
        <v>0</v>
      </c>
      <c r="O137" s="360">
        <f t="shared" si="62"/>
        <v>0</v>
      </c>
    </row>
    <row r="138" spans="1:15" ht="12.75" customHeight="1" hidden="1">
      <c r="A138" s="338" t="s">
        <v>1354</v>
      </c>
      <c r="B138" s="16" t="s">
        <v>1059</v>
      </c>
      <c r="C138" s="8">
        <v>7272.51331822643</v>
      </c>
      <c r="D138" s="8">
        <v>6362.7516853212965</v>
      </c>
      <c r="E138" s="8">
        <v>6362.7516853212965</v>
      </c>
      <c r="F138" s="8">
        <v>7272.750194194032</v>
      </c>
      <c r="G138" s="8">
        <v>7272.750194194032</v>
      </c>
      <c r="H138" s="8">
        <v>7272.750194194032</v>
      </c>
      <c r="I138" s="8">
        <v>7272.750194194032</v>
      </c>
      <c r="J138" s="8">
        <v>7272.750194194032</v>
      </c>
      <c r="K138" s="8">
        <v>7272.750194194032</v>
      </c>
      <c r="L138" s="8">
        <v>7272.750194194032</v>
      </c>
      <c r="M138" s="8">
        <v>12725.981757578715</v>
      </c>
      <c r="N138" s="8">
        <v>7272.750194194032</v>
      </c>
      <c r="O138" s="8">
        <f aca="true" t="shared" si="63" ref="O138:O145">SUM(C138:N138)</f>
        <v>90905.99999999997</v>
      </c>
    </row>
    <row r="139" spans="1:15" ht="12.75" customHeight="1" hidden="1">
      <c r="A139" s="338" t="s">
        <v>618</v>
      </c>
      <c r="B139" s="16" t="s">
        <v>858</v>
      </c>
      <c r="C139" s="8">
        <v>1789.2881974286888</v>
      </c>
      <c r="D139" s="8">
        <v>1565.4555716222933</v>
      </c>
      <c r="E139" s="8">
        <v>1565.4555716222933</v>
      </c>
      <c r="F139" s="8">
        <v>1789.3464770570013</v>
      </c>
      <c r="G139" s="8">
        <v>1789.3464770570013</v>
      </c>
      <c r="H139" s="8">
        <v>1789.3464770570013</v>
      </c>
      <c r="I139" s="8">
        <v>1789.3464770570013</v>
      </c>
      <c r="J139" s="8">
        <v>1789.3464770570013</v>
      </c>
      <c r="K139" s="8">
        <v>1789.3464770570013</v>
      </c>
      <c r="L139" s="8">
        <v>1789.3464770570013</v>
      </c>
      <c r="M139" s="8">
        <v>3131.028842870719</v>
      </c>
      <c r="N139" s="8">
        <v>1789.3464770570013</v>
      </c>
      <c r="O139" s="8">
        <f t="shared" si="63"/>
        <v>22366.000000000004</v>
      </c>
    </row>
    <row r="140" spans="1:15" ht="12.75" customHeight="1" hidden="1">
      <c r="A140" s="338" t="s">
        <v>619</v>
      </c>
      <c r="B140" s="16" t="s">
        <v>1060</v>
      </c>
      <c r="C140" s="8">
        <v>1784.5336873547958</v>
      </c>
      <c r="D140" s="8">
        <v>1921.805509459011</v>
      </c>
      <c r="E140" s="8">
        <v>1770.8065051443746</v>
      </c>
      <c r="F140" s="8">
        <v>1667.852638566213</v>
      </c>
      <c r="G140" s="8">
        <v>1667.852638566213</v>
      </c>
      <c r="H140" s="8">
        <v>1509.9900431463661</v>
      </c>
      <c r="I140" s="8">
        <v>1400.1725854629938</v>
      </c>
      <c r="J140" s="8">
        <v>1386.445403252572</v>
      </c>
      <c r="K140" s="8">
        <v>1902.5874543644209</v>
      </c>
      <c r="L140" s="8">
        <v>1920.4327912379688</v>
      </c>
      <c r="M140" s="8">
        <v>1887.487553932957</v>
      </c>
      <c r="N140" s="8">
        <v>1860.033189512114</v>
      </c>
      <c r="O140" s="8">
        <f t="shared" si="63"/>
        <v>20680</v>
      </c>
    </row>
    <row r="141" spans="1:15" ht="12.75" customHeight="1" hidden="1">
      <c r="A141" s="338" t="s">
        <v>508</v>
      </c>
      <c r="B141" s="16" t="s">
        <v>1061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>
        <f t="shared" si="63"/>
        <v>0</v>
      </c>
    </row>
    <row r="142" spans="1:15" ht="12.75" customHeight="1" hidden="1">
      <c r="A142" s="338" t="s">
        <v>509</v>
      </c>
      <c r="B142" s="16" t="s">
        <v>1062</v>
      </c>
      <c r="O142" s="8">
        <f t="shared" si="63"/>
        <v>0</v>
      </c>
    </row>
    <row r="143" spans="1:15" ht="12.75" customHeight="1" hidden="1">
      <c r="A143" s="338" t="s">
        <v>96</v>
      </c>
      <c r="B143" s="16" t="s">
        <v>857</v>
      </c>
      <c r="D143" s="8"/>
      <c r="K143" s="8">
        <v>1200</v>
      </c>
      <c r="O143" s="8">
        <f t="shared" si="63"/>
        <v>1200</v>
      </c>
    </row>
    <row r="144" spans="1:15" ht="12.75" customHeight="1" hidden="1">
      <c r="A144" s="338" t="s">
        <v>510</v>
      </c>
      <c r="B144" s="16" t="s">
        <v>266</v>
      </c>
      <c r="O144" s="8">
        <f t="shared" si="63"/>
        <v>0</v>
      </c>
    </row>
    <row r="145" spans="1:15" ht="12.75" customHeight="1" hidden="1">
      <c r="A145" s="338" t="s">
        <v>4</v>
      </c>
      <c r="B145" s="16" t="s">
        <v>1592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>
        <f t="shared" si="63"/>
        <v>0</v>
      </c>
    </row>
    <row r="146" spans="1:15" ht="12.75" customHeight="1" hidden="1">
      <c r="A146" s="338" t="s">
        <v>5</v>
      </c>
      <c r="B146" s="359" t="s">
        <v>1094</v>
      </c>
      <c r="C146" s="360">
        <f>SUM(C137:C145)</f>
        <v>10846.335203009916</v>
      </c>
      <c r="D146" s="360">
        <f aca="true" t="shared" si="64" ref="D146:O146">SUM(D138:D145)</f>
        <v>9850.0127664026</v>
      </c>
      <c r="E146" s="360">
        <f t="shared" si="64"/>
        <v>9699.013762087965</v>
      </c>
      <c r="F146" s="360">
        <f t="shared" si="64"/>
        <v>10729.949309817246</v>
      </c>
      <c r="G146" s="360">
        <f t="shared" si="64"/>
        <v>10729.949309817246</v>
      </c>
      <c r="H146" s="360">
        <f t="shared" si="64"/>
        <v>10572.0867143974</v>
      </c>
      <c r="I146" s="360">
        <f t="shared" si="64"/>
        <v>10462.269256714026</v>
      </c>
      <c r="J146" s="360">
        <f t="shared" si="64"/>
        <v>10448.542074503604</v>
      </c>
      <c r="K146" s="360">
        <f t="shared" si="64"/>
        <v>12164.684125615453</v>
      </c>
      <c r="L146" s="360">
        <f t="shared" si="64"/>
        <v>10982.529462489001</v>
      </c>
      <c r="M146" s="360">
        <f t="shared" si="64"/>
        <v>17744.498154382392</v>
      </c>
      <c r="N146" s="360">
        <f t="shared" si="64"/>
        <v>10922.129860763147</v>
      </c>
      <c r="O146" s="360">
        <f t="shared" si="64"/>
        <v>135151.99999999997</v>
      </c>
    </row>
    <row r="147" spans="1:15" ht="12.75" customHeight="1" hidden="1">
      <c r="A147" s="338" t="s">
        <v>6</v>
      </c>
      <c r="B147" s="33" t="s">
        <v>617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>
        <f>SUM(C147:N147)</f>
        <v>0</v>
      </c>
    </row>
    <row r="148" spans="1:15" ht="12.75" customHeight="1" hidden="1">
      <c r="A148" s="338" t="s">
        <v>7</v>
      </c>
      <c r="B148" s="16" t="s">
        <v>727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>
        <f>SUM(C148:N148)</f>
        <v>0</v>
      </c>
    </row>
    <row r="149" spans="1:15" ht="12.75" customHeight="1" hidden="1">
      <c r="A149" s="338" t="s">
        <v>8</v>
      </c>
      <c r="B149" s="15" t="s">
        <v>1095</v>
      </c>
      <c r="C149" s="14">
        <f aca="true" t="shared" si="65" ref="C149:O149">C137+C146+C148+C147</f>
        <v>10846.335203009916</v>
      </c>
      <c r="D149" s="14">
        <f t="shared" si="65"/>
        <v>9850.0127664026</v>
      </c>
      <c r="E149" s="14">
        <f t="shared" si="65"/>
        <v>9699.013762087965</v>
      </c>
      <c r="F149" s="14">
        <f t="shared" si="65"/>
        <v>10729.949309817246</v>
      </c>
      <c r="G149" s="14">
        <f t="shared" si="65"/>
        <v>10729.949309817246</v>
      </c>
      <c r="H149" s="14">
        <f t="shared" si="65"/>
        <v>10572.0867143974</v>
      </c>
      <c r="I149" s="14">
        <f t="shared" si="65"/>
        <v>10462.269256714026</v>
      </c>
      <c r="J149" s="14">
        <f t="shared" si="65"/>
        <v>10448.542074503604</v>
      </c>
      <c r="K149" s="14">
        <f t="shared" si="65"/>
        <v>12164.684125615453</v>
      </c>
      <c r="L149" s="14">
        <f t="shared" si="65"/>
        <v>10982.529462489001</v>
      </c>
      <c r="M149" s="14">
        <f t="shared" si="65"/>
        <v>17744.498154382392</v>
      </c>
      <c r="N149" s="14">
        <f t="shared" si="65"/>
        <v>10922.129860763147</v>
      </c>
      <c r="O149" s="14">
        <f t="shared" si="65"/>
        <v>135151.99999999997</v>
      </c>
    </row>
    <row r="150" spans="2:15" ht="12.75" customHeight="1" hidden="1"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2.75" customHeight="1" hidden="1">
      <c r="B151" s="15"/>
      <c r="C151" s="14"/>
      <c r="D151" s="14"/>
      <c r="E151" s="14"/>
      <c r="F151" s="14"/>
      <c r="G151" s="14"/>
      <c r="H151" s="14"/>
      <c r="I151" s="14"/>
      <c r="J151" s="14"/>
      <c r="K151" s="542" t="s">
        <v>32</v>
      </c>
      <c r="L151" s="542"/>
      <c r="M151" s="542"/>
      <c r="N151" s="542"/>
      <c r="O151" s="542"/>
    </row>
    <row r="152" spans="2:15" s="1" customFormat="1" ht="15" hidden="1">
      <c r="B152" s="507" t="s">
        <v>740</v>
      </c>
      <c r="C152" s="507"/>
      <c r="D152" s="507"/>
      <c r="E152" s="507"/>
      <c r="F152" s="507"/>
      <c r="G152" s="507"/>
      <c r="H152" s="507"/>
      <c r="I152" s="507"/>
      <c r="J152" s="507"/>
      <c r="K152" s="507"/>
      <c r="L152" s="507"/>
      <c r="M152" s="507"/>
      <c r="N152" s="507"/>
      <c r="O152" s="507"/>
    </row>
    <row r="153" spans="2:15" s="1" customFormat="1" ht="15" hidden="1">
      <c r="B153" s="507" t="s">
        <v>1091</v>
      </c>
      <c r="C153" s="507"/>
      <c r="D153" s="507"/>
      <c r="E153" s="507"/>
      <c r="F153" s="507"/>
      <c r="G153" s="507"/>
      <c r="H153" s="507"/>
      <c r="I153" s="507"/>
      <c r="J153" s="507"/>
      <c r="K153" s="507"/>
      <c r="L153" s="507"/>
      <c r="M153" s="507"/>
      <c r="N153" s="507"/>
      <c r="O153" s="507"/>
    </row>
    <row r="154" spans="2:15" s="1" customFormat="1" ht="9.75" customHeight="1" hidden="1"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</row>
    <row r="155" spans="1:15" ht="15.75" customHeight="1" hidden="1">
      <c r="A155" s="453"/>
      <c r="B155" s="269" t="s">
        <v>825</v>
      </c>
      <c r="C155" s="356" t="s">
        <v>826</v>
      </c>
      <c r="D155" s="356" t="s">
        <v>827</v>
      </c>
      <c r="E155" s="356" t="s">
        <v>828</v>
      </c>
      <c r="F155" s="356" t="s">
        <v>829</v>
      </c>
      <c r="G155" s="356" t="s">
        <v>830</v>
      </c>
      <c r="H155" s="356" t="s">
        <v>831</v>
      </c>
      <c r="I155" s="356" t="s">
        <v>832</v>
      </c>
      <c r="J155" s="356" t="s">
        <v>1706</v>
      </c>
      <c r="K155" s="356" t="s">
        <v>1707</v>
      </c>
      <c r="L155" s="356" t="s">
        <v>1708</v>
      </c>
      <c r="M155" s="356" t="s">
        <v>1709</v>
      </c>
      <c r="N155" s="356" t="s">
        <v>1710</v>
      </c>
      <c r="O155" s="356" t="s">
        <v>1711</v>
      </c>
    </row>
    <row r="156" spans="1:15" ht="12.75" customHeight="1" hidden="1">
      <c r="A156" s="453"/>
      <c r="B156" s="271" t="s">
        <v>717</v>
      </c>
      <c r="C156" s="358" t="s">
        <v>147</v>
      </c>
      <c r="D156" s="358" t="s">
        <v>939</v>
      </c>
      <c r="E156" s="358" t="s">
        <v>940</v>
      </c>
      <c r="F156" s="358" t="s">
        <v>941</v>
      </c>
      <c r="G156" s="358" t="s">
        <v>942</v>
      </c>
      <c r="H156" s="358" t="s">
        <v>943</v>
      </c>
      <c r="I156" s="358" t="s">
        <v>944</v>
      </c>
      <c r="J156" s="358" t="s">
        <v>945</v>
      </c>
      <c r="K156" s="358" t="s">
        <v>946</v>
      </c>
      <c r="L156" s="358" t="s">
        <v>142</v>
      </c>
      <c r="M156" s="358" t="s">
        <v>143</v>
      </c>
      <c r="N156" s="358" t="s">
        <v>144</v>
      </c>
      <c r="O156" s="358" t="s">
        <v>497</v>
      </c>
    </row>
    <row r="157" spans="1:15" ht="12.75" customHeight="1" hidden="1">
      <c r="A157" s="338" t="s">
        <v>1071</v>
      </c>
      <c r="B157" s="15" t="s">
        <v>145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 customHeight="1" hidden="1">
      <c r="A158" s="338" t="s">
        <v>1077</v>
      </c>
      <c r="B158" s="16" t="s">
        <v>1000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>
        <f aca="true" t="shared" si="66" ref="O158:O164">SUM(C158:N158)</f>
        <v>0</v>
      </c>
    </row>
    <row r="159" spans="1:15" ht="12.75" customHeight="1" hidden="1">
      <c r="A159" s="338" t="s">
        <v>914</v>
      </c>
      <c r="B159" s="16" t="s">
        <v>148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>
        <f t="shared" si="66"/>
        <v>0</v>
      </c>
    </row>
    <row r="160" spans="1:15" ht="12.75" customHeight="1" hidden="1">
      <c r="A160" s="338" t="s">
        <v>0</v>
      </c>
      <c r="B160" s="16" t="s">
        <v>747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>
        <f t="shared" si="66"/>
        <v>0</v>
      </c>
    </row>
    <row r="161" spans="1:15" ht="12.75" customHeight="1" hidden="1">
      <c r="A161" s="338" t="s">
        <v>275</v>
      </c>
      <c r="B161" s="33" t="s">
        <v>1001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>
        <f t="shared" si="66"/>
        <v>0</v>
      </c>
    </row>
    <row r="162" spans="1:15" ht="12.75" customHeight="1" hidden="1">
      <c r="A162" s="338" t="s">
        <v>546</v>
      </c>
      <c r="B162" s="33" t="s">
        <v>1002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8">
        <f t="shared" si="66"/>
        <v>0</v>
      </c>
    </row>
    <row r="163" spans="1:15" ht="12.75" customHeight="1" hidden="1">
      <c r="A163" s="338" t="s">
        <v>647</v>
      </c>
      <c r="B163" s="33" t="s">
        <v>895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8">
        <f t="shared" si="66"/>
        <v>0</v>
      </c>
    </row>
    <row r="164" spans="1:15" ht="12.75" customHeight="1" hidden="1">
      <c r="A164" s="338" t="s">
        <v>649</v>
      </c>
      <c r="B164" s="33" t="s">
        <v>1594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8">
        <f t="shared" si="66"/>
        <v>0</v>
      </c>
    </row>
    <row r="165" spans="1:15" ht="12.75" customHeight="1" hidden="1">
      <c r="A165" s="338" t="s">
        <v>650</v>
      </c>
      <c r="B165" s="359" t="s">
        <v>149</v>
      </c>
      <c r="C165" s="360">
        <f aca="true" t="shared" si="67" ref="C165:O165">SUM(C158:C164)</f>
        <v>0</v>
      </c>
      <c r="D165" s="360">
        <f t="shared" si="67"/>
        <v>0</v>
      </c>
      <c r="E165" s="360">
        <f t="shared" si="67"/>
        <v>0</v>
      </c>
      <c r="F165" s="360">
        <f t="shared" si="67"/>
        <v>0</v>
      </c>
      <c r="G165" s="360">
        <f t="shared" si="67"/>
        <v>0</v>
      </c>
      <c r="H165" s="360">
        <f t="shared" si="67"/>
        <v>0</v>
      </c>
      <c r="I165" s="360">
        <f t="shared" si="67"/>
        <v>0</v>
      </c>
      <c r="J165" s="360">
        <f t="shared" si="67"/>
        <v>0</v>
      </c>
      <c r="K165" s="360">
        <f t="shared" si="67"/>
        <v>0</v>
      </c>
      <c r="L165" s="360">
        <f t="shared" si="67"/>
        <v>0</v>
      </c>
      <c r="M165" s="360">
        <f t="shared" si="67"/>
        <v>0</v>
      </c>
      <c r="N165" s="360">
        <f t="shared" si="67"/>
        <v>0</v>
      </c>
      <c r="O165" s="360">
        <f t="shared" si="67"/>
        <v>0</v>
      </c>
    </row>
    <row r="166" spans="1:15" ht="12.75" customHeight="1" hidden="1">
      <c r="A166" s="338" t="s">
        <v>168</v>
      </c>
      <c r="B166" s="16" t="s">
        <v>654</v>
      </c>
      <c r="C166" s="8">
        <v>108.38744412177375</v>
      </c>
      <c r="D166" s="8">
        <v>80.25581622997356</v>
      </c>
      <c r="E166" s="8">
        <v>80.25581622997356</v>
      </c>
      <c r="F166" s="8">
        <v>182.98326100433974</v>
      </c>
      <c r="G166" s="8">
        <v>80.25581622997356</v>
      </c>
      <c r="H166" s="8">
        <v>28.41224263386302</v>
      </c>
      <c r="I166" s="8">
        <v>28.41224263386302</v>
      </c>
      <c r="J166" s="8">
        <v>28.41224263386302</v>
      </c>
      <c r="K166" s="8">
        <v>145.21812901752213</v>
      </c>
      <c r="L166" s="8">
        <v>120.38372434496036</v>
      </c>
      <c r="M166" s="8">
        <v>120.38372434496036</v>
      </c>
      <c r="N166" s="8">
        <v>200.6395405749339</v>
      </c>
      <c r="O166" s="8">
        <f aca="true" t="shared" si="68" ref="O166:O171">SUM(C166:N166)</f>
        <v>1204</v>
      </c>
    </row>
    <row r="167" spans="1:15" ht="12.75" customHeight="1" hidden="1">
      <c r="A167" s="338" t="s">
        <v>170</v>
      </c>
      <c r="B167" s="16" t="s">
        <v>115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f t="shared" si="68"/>
        <v>0</v>
      </c>
    </row>
    <row r="168" spans="1:15" ht="12.75" customHeight="1" hidden="1">
      <c r="A168" s="338" t="s">
        <v>299</v>
      </c>
      <c r="B168" s="16" t="s">
        <v>178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f t="shared" si="68"/>
        <v>0</v>
      </c>
    </row>
    <row r="169" spans="1:15" ht="12.75" customHeight="1" hidden="1">
      <c r="A169" s="338" t="s">
        <v>302</v>
      </c>
      <c r="B169" s="33" t="s">
        <v>1004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>
        <f t="shared" si="68"/>
        <v>0</v>
      </c>
    </row>
    <row r="170" spans="1:15" ht="12.75" customHeight="1" hidden="1">
      <c r="A170" s="338" t="s">
        <v>303</v>
      </c>
      <c r="B170" s="16" t="s">
        <v>1003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>
        <f t="shared" si="68"/>
        <v>0</v>
      </c>
    </row>
    <row r="171" spans="1:15" ht="12.75" customHeight="1" hidden="1">
      <c r="A171" s="338" t="s">
        <v>304</v>
      </c>
      <c r="B171" s="16" t="s">
        <v>1594</v>
      </c>
      <c r="C171" s="8">
        <v>18048.329504963443</v>
      </c>
      <c r="D171" s="8">
        <v>16290.80002231508</v>
      </c>
      <c r="E171" s="8">
        <v>18034.666786938476</v>
      </c>
      <c r="F171" s="8">
        <v>18101.231953610244</v>
      </c>
      <c r="G171" s="8">
        <v>18230.998802305585</v>
      </c>
      <c r="H171" s="8">
        <v>18134.297325803058</v>
      </c>
      <c r="I171" s="8">
        <v>18134.297325803058</v>
      </c>
      <c r="J171" s="8">
        <v>18134.297325803058</v>
      </c>
      <c r="K171" s="8">
        <v>18000.62330240905</v>
      </c>
      <c r="L171" s="8">
        <v>18031.99449479743</v>
      </c>
      <c r="M171" s="8">
        <v>28118.923882740244</v>
      </c>
      <c r="N171" s="8">
        <v>17931.539272511294</v>
      </c>
      <c r="O171" s="8">
        <f t="shared" si="68"/>
        <v>225191.99999999997</v>
      </c>
    </row>
    <row r="172" spans="1:15" ht="12.75" customHeight="1" hidden="1">
      <c r="A172" s="338" t="s">
        <v>306</v>
      </c>
      <c r="B172" s="359" t="s">
        <v>116</v>
      </c>
      <c r="C172" s="360">
        <f aca="true" t="shared" si="69" ref="C172:O172">SUM(C166:C171)</f>
        <v>18156.716949085217</v>
      </c>
      <c r="D172" s="360">
        <f t="shared" si="69"/>
        <v>16371.055838545053</v>
      </c>
      <c r="E172" s="360">
        <f t="shared" si="69"/>
        <v>18114.92260316845</v>
      </c>
      <c r="F172" s="360">
        <f t="shared" si="69"/>
        <v>18284.215214614585</v>
      </c>
      <c r="G172" s="360">
        <f t="shared" si="69"/>
        <v>18311.254618535557</v>
      </c>
      <c r="H172" s="360">
        <f t="shared" si="69"/>
        <v>18162.70956843692</v>
      </c>
      <c r="I172" s="360">
        <f t="shared" si="69"/>
        <v>18162.70956843692</v>
      </c>
      <c r="J172" s="360">
        <f t="shared" si="69"/>
        <v>18162.70956843692</v>
      </c>
      <c r="K172" s="360">
        <f t="shared" si="69"/>
        <v>18145.841431426572</v>
      </c>
      <c r="L172" s="360">
        <f t="shared" si="69"/>
        <v>18152.37821914239</v>
      </c>
      <c r="M172" s="360">
        <f t="shared" si="69"/>
        <v>28239.307607085204</v>
      </c>
      <c r="N172" s="360">
        <f t="shared" si="69"/>
        <v>18132.17881308623</v>
      </c>
      <c r="O172" s="360">
        <f t="shared" si="69"/>
        <v>226395.99999999997</v>
      </c>
    </row>
    <row r="173" spans="1:15" ht="12.75" customHeight="1" hidden="1">
      <c r="A173" s="338" t="s">
        <v>307</v>
      </c>
      <c r="B173" s="33" t="s">
        <v>1005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>
        <f>SUM(C173:N173)</f>
        <v>0</v>
      </c>
    </row>
    <row r="174" spans="1:15" ht="12.75" customHeight="1" hidden="1">
      <c r="A174" s="338" t="s">
        <v>308</v>
      </c>
      <c r="B174" s="33" t="s">
        <v>117</v>
      </c>
      <c r="C174" s="31">
        <f aca="true" t="shared" si="70" ref="C174:O174">C165+C172+C173</f>
        <v>18156.716949085217</v>
      </c>
      <c r="D174" s="31">
        <f t="shared" si="70"/>
        <v>16371.055838545053</v>
      </c>
      <c r="E174" s="31">
        <f t="shared" si="70"/>
        <v>18114.92260316845</v>
      </c>
      <c r="F174" s="31">
        <f t="shared" si="70"/>
        <v>18284.215214614585</v>
      </c>
      <c r="G174" s="31">
        <f t="shared" si="70"/>
        <v>18311.254618535557</v>
      </c>
      <c r="H174" s="31">
        <f t="shared" si="70"/>
        <v>18162.70956843692</v>
      </c>
      <c r="I174" s="31">
        <f t="shared" si="70"/>
        <v>18162.70956843692</v>
      </c>
      <c r="J174" s="31">
        <f t="shared" si="70"/>
        <v>18162.70956843692</v>
      </c>
      <c r="K174" s="31">
        <f t="shared" si="70"/>
        <v>18145.841431426572</v>
      </c>
      <c r="L174" s="31">
        <f t="shared" si="70"/>
        <v>18152.37821914239</v>
      </c>
      <c r="M174" s="31">
        <f t="shared" si="70"/>
        <v>28239.307607085204</v>
      </c>
      <c r="N174" s="31">
        <f t="shared" si="70"/>
        <v>18132.17881308623</v>
      </c>
      <c r="O174" s="31">
        <f t="shared" si="70"/>
        <v>226395.99999999997</v>
      </c>
    </row>
    <row r="175" spans="1:15" ht="12.75" customHeight="1" hidden="1">
      <c r="A175" s="338" t="s">
        <v>758</v>
      </c>
      <c r="B175" s="33" t="s">
        <v>492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>
        <f>SUM(C175:N175)</f>
        <v>0</v>
      </c>
    </row>
    <row r="176" spans="1:15" ht="12.75" customHeight="1" hidden="1">
      <c r="A176" s="338" t="s">
        <v>759</v>
      </c>
      <c r="B176" s="16" t="s">
        <v>1593</v>
      </c>
      <c r="C176" s="8"/>
      <c r="D176" s="8">
        <v>2379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31">
        <f>SUM(C176:N176)</f>
        <v>2379</v>
      </c>
    </row>
    <row r="177" spans="1:15" ht="12.75" customHeight="1" hidden="1">
      <c r="A177" s="338" t="s">
        <v>760</v>
      </c>
      <c r="B177" s="15" t="s">
        <v>118</v>
      </c>
      <c r="C177" s="14">
        <f aca="true" t="shared" si="71" ref="C177:O177">C174+C176+C175</f>
        <v>18156.716949085217</v>
      </c>
      <c r="D177" s="14">
        <f t="shared" si="71"/>
        <v>18750.055838545053</v>
      </c>
      <c r="E177" s="14">
        <f t="shared" si="71"/>
        <v>18114.92260316845</v>
      </c>
      <c r="F177" s="14">
        <f t="shared" si="71"/>
        <v>18284.215214614585</v>
      </c>
      <c r="G177" s="14">
        <f t="shared" si="71"/>
        <v>18311.254618535557</v>
      </c>
      <c r="H177" s="14">
        <f t="shared" si="71"/>
        <v>18162.70956843692</v>
      </c>
      <c r="I177" s="14">
        <f t="shared" si="71"/>
        <v>18162.70956843692</v>
      </c>
      <c r="J177" s="14">
        <f t="shared" si="71"/>
        <v>18162.70956843692</v>
      </c>
      <c r="K177" s="14">
        <f t="shared" si="71"/>
        <v>18145.841431426572</v>
      </c>
      <c r="L177" s="14">
        <f t="shared" si="71"/>
        <v>18152.37821914239</v>
      </c>
      <c r="M177" s="14">
        <f t="shared" si="71"/>
        <v>28239.307607085204</v>
      </c>
      <c r="N177" s="14">
        <f t="shared" si="71"/>
        <v>18132.17881308623</v>
      </c>
      <c r="O177" s="14">
        <f t="shared" si="71"/>
        <v>228774.99999999997</v>
      </c>
    </row>
    <row r="178" spans="2:15" ht="6.75" customHeight="1" hidden="1"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ht="12.75" customHeight="1" hidden="1">
      <c r="A179" s="338" t="s">
        <v>761</v>
      </c>
      <c r="B179" s="15" t="s">
        <v>146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ht="12.75" customHeight="1" hidden="1">
      <c r="A180" s="338" t="s">
        <v>762</v>
      </c>
      <c r="B180" s="33" t="s">
        <v>1360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>
        <f aca="true" t="shared" si="72" ref="O180:O186">SUM(C180:N180)</f>
        <v>0</v>
      </c>
    </row>
    <row r="181" spans="1:15" ht="12.75" customHeight="1" hidden="1">
      <c r="A181" s="338" t="s">
        <v>763</v>
      </c>
      <c r="B181" s="33" t="s">
        <v>512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>
        <f t="shared" si="72"/>
        <v>0</v>
      </c>
    </row>
    <row r="182" spans="1:15" ht="12.75" customHeight="1" hidden="1">
      <c r="A182" s="338" t="s">
        <v>764</v>
      </c>
      <c r="B182" s="33" t="s">
        <v>1744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>
        <f t="shared" si="72"/>
        <v>0</v>
      </c>
    </row>
    <row r="183" spans="1:15" ht="12.75" customHeight="1" hidden="1">
      <c r="A183" s="338" t="s">
        <v>1349</v>
      </c>
      <c r="B183" s="33" t="s">
        <v>493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>
        <f t="shared" si="72"/>
        <v>0</v>
      </c>
    </row>
    <row r="184" spans="1:15" ht="12.75" customHeight="1" hidden="1">
      <c r="A184" s="338" t="s">
        <v>1350</v>
      </c>
      <c r="B184" s="33" t="s">
        <v>494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>
        <f t="shared" si="72"/>
        <v>0</v>
      </c>
    </row>
    <row r="185" spans="1:15" ht="12.75" customHeight="1" hidden="1">
      <c r="A185" s="338" t="s">
        <v>1351</v>
      </c>
      <c r="B185" s="33" t="s">
        <v>1057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>
        <f t="shared" si="72"/>
        <v>0</v>
      </c>
    </row>
    <row r="186" spans="1:15" ht="12.75" customHeight="1" hidden="1">
      <c r="A186" s="338" t="s">
        <v>1352</v>
      </c>
      <c r="B186" s="33" t="s">
        <v>1058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>
        <f t="shared" si="72"/>
        <v>0</v>
      </c>
    </row>
    <row r="187" spans="1:15" ht="12.75" customHeight="1" hidden="1">
      <c r="A187" s="338" t="s">
        <v>1353</v>
      </c>
      <c r="B187" s="359" t="s">
        <v>1093</v>
      </c>
      <c r="C187" s="360">
        <f aca="true" t="shared" si="73" ref="C187:O187">SUM(C180:C186)</f>
        <v>0</v>
      </c>
      <c r="D187" s="360">
        <f t="shared" si="73"/>
        <v>0</v>
      </c>
      <c r="E187" s="360">
        <f t="shared" si="73"/>
        <v>0</v>
      </c>
      <c r="F187" s="360">
        <f t="shared" si="73"/>
        <v>0</v>
      </c>
      <c r="G187" s="360">
        <f t="shared" si="73"/>
        <v>0</v>
      </c>
      <c r="H187" s="360">
        <f t="shared" si="73"/>
        <v>0</v>
      </c>
      <c r="I187" s="360">
        <f t="shared" si="73"/>
        <v>0</v>
      </c>
      <c r="J187" s="360">
        <f t="shared" si="73"/>
        <v>0</v>
      </c>
      <c r="K187" s="360">
        <f t="shared" si="73"/>
        <v>0</v>
      </c>
      <c r="L187" s="360">
        <f t="shared" si="73"/>
        <v>0</v>
      </c>
      <c r="M187" s="360">
        <f t="shared" si="73"/>
        <v>0</v>
      </c>
      <c r="N187" s="360">
        <f t="shared" si="73"/>
        <v>0</v>
      </c>
      <c r="O187" s="360">
        <f t="shared" si="73"/>
        <v>0</v>
      </c>
    </row>
    <row r="188" spans="1:15" ht="12.75" customHeight="1" hidden="1">
      <c r="A188" s="338" t="s">
        <v>1354</v>
      </c>
      <c r="B188" s="16" t="s">
        <v>1059</v>
      </c>
      <c r="C188" s="8">
        <v>12043.310716800583</v>
      </c>
      <c r="D188" s="8">
        <v>12042.921331316315</v>
      </c>
      <c r="E188" s="8">
        <v>12042.921331316315</v>
      </c>
      <c r="F188" s="8">
        <v>12194.602612342875</v>
      </c>
      <c r="G188" s="8">
        <v>12194.602612342875</v>
      </c>
      <c r="H188" s="8">
        <v>12042.921331316315</v>
      </c>
      <c r="I188" s="8">
        <v>12042.921331316315</v>
      </c>
      <c r="J188" s="8">
        <v>12042.921331316315</v>
      </c>
      <c r="K188" s="8">
        <v>12042.921331316315</v>
      </c>
      <c r="L188" s="8">
        <v>12042.921331316315</v>
      </c>
      <c r="M188" s="8">
        <v>19665.113407983154</v>
      </c>
      <c r="N188" s="8">
        <v>12042.921331316315</v>
      </c>
      <c r="O188" s="8">
        <f aca="true" t="shared" si="74" ref="O188:O195">SUM(C188:N188)</f>
        <v>152441.00000000003</v>
      </c>
    </row>
    <row r="189" spans="1:15" ht="12.75" customHeight="1" hidden="1">
      <c r="A189" s="338" t="s">
        <v>618</v>
      </c>
      <c r="B189" s="16" t="s">
        <v>858</v>
      </c>
      <c r="C189" s="8">
        <v>2977.315096549992</v>
      </c>
      <c r="D189" s="8">
        <v>2940.6330397080023</v>
      </c>
      <c r="E189" s="8">
        <v>2940.6330397080023</v>
      </c>
      <c r="F189" s="8">
        <v>2977.430950433401</v>
      </c>
      <c r="G189" s="8">
        <v>2977.430950433401</v>
      </c>
      <c r="H189" s="8">
        <v>2977.430950433401</v>
      </c>
      <c r="I189" s="8">
        <v>2977.430950433401</v>
      </c>
      <c r="J189" s="8">
        <v>2977.430950433401</v>
      </c>
      <c r="K189" s="8">
        <v>2977.430950433401</v>
      </c>
      <c r="L189" s="8">
        <v>2977.430950433401</v>
      </c>
      <c r="M189" s="8">
        <v>5013.9712205667975</v>
      </c>
      <c r="N189" s="8">
        <v>2977.430950433401</v>
      </c>
      <c r="O189" s="8">
        <f t="shared" si="74"/>
        <v>37692.00000000001</v>
      </c>
    </row>
    <row r="190" spans="1:15" ht="12.75" customHeight="1" hidden="1">
      <c r="A190" s="338" t="s">
        <v>619</v>
      </c>
      <c r="B190" s="16" t="s">
        <v>1060</v>
      </c>
      <c r="C190" s="8">
        <v>3068.375312862463</v>
      </c>
      <c r="D190" s="8">
        <v>3067.2538306574693</v>
      </c>
      <c r="E190" s="8">
        <v>3061.646419632502</v>
      </c>
      <c r="F190" s="8">
        <v>3061.646419632502</v>
      </c>
      <c r="G190" s="8">
        <v>3061.646419632502</v>
      </c>
      <c r="H190" s="8">
        <v>3050.4315975825657</v>
      </c>
      <c r="I190" s="8">
        <v>3050.4315975825657</v>
      </c>
      <c r="J190" s="8">
        <v>3050.4315975825657</v>
      </c>
      <c r="K190" s="8">
        <v>3067.2538306574693</v>
      </c>
      <c r="L190" s="8">
        <v>3067.2538306574693</v>
      </c>
      <c r="M190" s="8">
        <v>3067.2538306574693</v>
      </c>
      <c r="N190" s="8">
        <v>3068.375312862463</v>
      </c>
      <c r="O190" s="8">
        <f t="shared" si="74"/>
        <v>36742</v>
      </c>
    </row>
    <row r="191" spans="1:15" ht="12.75" customHeight="1" hidden="1">
      <c r="A191" s="338" t="s">
        <v>508</v>
      </c>
      <c r="B191" s="16" t="s">
        <v>1061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>
        <f t="shared" si="74"/>
        <v>0</v>
      </c>
    </row>
    <row r="192" spans="1:15" ht="12.75" customHeight="1" hidden="1">
      <c r="A192" s="338" t="s">
        <v>509</v>
      </c>
      <c r="B192" s="16" t="s">
        <v>1062</v>
      </c>
      <c r="O192" s="8">
        <f t="shared" si="74"/>
        <v>0</v>
      </c>
    </row>
    <row r="193" spans="1:15" ht="12.75" customHeight="1" hidden="1">
      <c r="A193" s="338" t="s">
        <v>96</v>
      </c>
      <c r="B193" s="16" t="s">
        <v>857</v>
      </c>
      <c r="K193" s="8">
        <v>1900</v>
      </c>
      <c r="O193" s="8">
        <f t="shared" si="74"/>
        <v>1900</v>
      </c>
    </row>
    <row r="194" spans="1:15" ht="12.75" customHeight="1" hidden="1">
      <c r="A194" s="338" t="s">
        <v>510</v>
      </c>
      <c r="B194" s="16" t="s">
        <v>266</v>
      </c>
      <c r="O194" s="8">
        <f t="shared" si="74"/>
        <v>0</v>
      </c>
    </row>
    <row r="195" spans="1:15" ht="12.75" customHeight="1" hidden="1">
      <c r="A195" s="338" t="s">
        <v>4</v>
      </c>
      <c r="B195" s="16" t="s">
        <v>1592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>
        <f t="shared" si="74"/>
        <v>0</v>
      </c>
    </row>
    <row r="196" spans="1:15" ht="12.75" customHeight="1" hidden="1">
      <c r="A196" s="338" t="s">
        <v>5</v>
      </c>
      <c r="B196" s="359" t="s">
        <v>1094</v>
      </c>
      <c r="C196" s="360">
        <f aca="true" t="shared" si="75" ref="C196:O196">SUM(C188:C195)</f>
        <v>18089.001126213036</v>
      </c>
      <c r="D196" s="360">
        <f t="shared" si="75"/>
        <v>18050.808201681786</v>
      </c>
      <c r="E196" s="360">
        <f t="shared" si="75"/>
        <v>18045.200790656818</v>
      </c>
      <c r="F196" s="360">
        <f t="shared" si="75"/>
        <v>18233.67998240878</v>
      </c>
      <c r="G196" s="360">
        <f t="shared" si="75"/>
        <v>18233.67998240878</v>
      </c>
      <c r="H196" s="360">
        <f t="shared" si="75"/>
        <v>18070.78387933228</v>
      </c>
      <c r="I196" s="360">
        <f t="shared" si="75"/>
        <v>18070.78387933228</v>
      </c>
      <c r="J196" s="360">
        <f t="shared" si="75"/>
        <v>18070.78387933228</v>
      </c>
      <c r="K196" s="360">
        <f t="shared" si="75"/>
        <v>19987.606112407186</v>
      </c>
      <c r="L196" s="360">
        <f t="shared" si="75"/>
        <v>18087.606112407186</v>
      </c>
      <c r="M196" s="360">
        <f t="shared" si="75"/>
        <v>27746.338459207418</v>
      </c>
      <c r="N196" s="360">
        <f t="shared" si="75"/>
        <v>18088.72759461218</v>
      </c>
      <c r="O196" s="360">
        <f t="shared" si="75"/>
        <v>228775.00000000003</v>
      </c>
    </row>
    <row r="197" spans="1:15" ht="12.75" customHeight="1" hidden="1">
      <c r="A197" s="338" t="s">
        <v>6</v>
      </c>
      <c r="B197" s="33" t="s">
        <v>617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>
        <f>SUM(C197:N197)</f>
        <v>0</v>
      </c>
    </row>
    <row r="198" spans="1:15" ht="12.75" customHeight="1" hidden="1">
      <c r="A198" s="338" t="s">
        <v>7</v>
      </c>
      <c r="B198" s="16" t="s">
        <v>727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>
        <f>SUM(C198:N198)</f>
        <v>0</v>
      </c>
    </row>
    <row r="199" spans="1:15" ht="12.75" customHeight="1" hidden="1">
      <c r="A199" s="338" t="s">
        <v>8</v>
      </c>
      <c r="B199" s="15" t="s">
        <v>1095</v>
      </c>
      <c r="C199" s="14">
        <f aca="true" t="shared" si="76" ref="C199:O199">C187+C196+C198+C197</f>
        <v>18089.001126213036</v>
      </c>
      <c r="D199" s="14">
        <f t="shared" si="76"/>
        <v>18050.808201681786</v>
      </c>
      <c r="E199" s="14">
        <f t="shared" si="76"/>
        <v>18045.200790656818</v>
      </c>
      <c r="F199" s="14">
        <f t="shared" si="76"/>
        <v>18233.67998240878</v>
      </c>
      <c r="G199" s="14">
        <f t="shared" si="76"/>
        <v>18233.67998240878</v>
      </c>
      <c r="H199" s="14">
        <f t="shared" si="76"/>
        <v>18070.78387933228</v>
      </c>
      <c r="I199" s="14">
        <f t="shared" si="76"/>
        <v>18070.78387933228</v>
      </c>
      <c r="J199" s="14">
        <f t="shared" si="76"/>
        <v>18070.78387933228</v>
      </c>
      <c r="K199" s="14">
        <f t="shared" si="76"/>
        <v>19987.606112407186</v>
      </c>
      <c r="L199" s="14">
        <f t="shared" si="76"/>
        <v>18087.606112407186</v>
      </c>
      <c r="M199" s="14">
        <f t="shared" si="76"/>
        <v>27746.338459207418</v>
      </c>
      <c r="N199" s="14">
        <f t="shared" si="76"/>
        <v>18088.72759461218</v>
      </c>
      <c r="O199" s="14">
        <f t="shared" si="76"/>
        <v>228775.00000000003</v>
      </c>
    </row>
    <row r="200" spans="2:15" ht="12.75" customHeight="1" hidden="1"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2.75" customHeight="1" hidden="1"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542" t="s">
        <v>33</v>
      </c>
      <c r="M201" s="542"/>
      <c r="N201" s="542"/>
      <c r="O201" s="542"/>
    </row>
    <row r="202" spans="2:15" s="1" customFormat="1" ht="15" hidden="1">
      <c r="B202" s="507" t="s">
        <v>292</v>
      </c>
      <c r="C202" s="507"/>
      <c r="D202" s="507"/>
      <c r="E202" s="507"/>
      <c r="F202" s="507"/>
      <c r="G202" s="507"/>
      <c r="H202" s="507"/>
      <c r="I202" s="507"/>
      <c r="J202" s="507"/>
      <c r="K202" s="507"/>
      <c r="L202" s="507"/>
      <c r="M202" s="507"/>
      <c r="N202" s="507"/>
      <c r="O202" s="507"/>
    </row>
    <row r="203" spans="2:15" s="1" customFormat="1" ht="15" hidden="1">
      <c r="B203" s="507" t="s">
        <v>1091</v>
      </c>
      <c r="C203" s="507"/>
      <c r="D203" s="507"/>
      <c r="E203" s="507"/>
      <c r="F203" s="507"/>
      <c r="G203" s="507"/>
      <c r="H203" s="507"/>
      <c r="I203" s="507"/>
      <c r="J203" s="507"/>
      <c r="K203" s="507"/>
      <c r="L203" s="507"/>
      <c r="M203" s="507"/>
      <c r="N203" s="507"/>
      <c r="O203" s="507"/>
    </row>
    <row r="204" spans="2:15" s="1" customFormat="1" ht="9.75" customHeight="1" hidden="1"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</row>
    <row r="205" spans="1:15" ht="15.75" customHeight="1" hidden="1">
      <c r="A205" s="453"/>
      <c r="B205" s="269" t="s">
        <v>825</v>
      </c>
      <c r="C205" s="356" t="s">
        <v>826</v>
      </c>
      <c r="D205" s="356" t="s">
        <v>827</v>
      </c>
      <c r="E205" s="356" t="s">
        <v>828</v>
      </c>
      <c r="F205" s="356" t="s">
        <v>829</v>
      </c>
      <c r="G205" s="356" t="s">
        <v>830</v>
      </c>
      <c r="H205" s="356" t="s">
        <v>831</v>
      </c>
      <c r="I205" s="356" t="s">
        <v>832</v>
      </c>
      <c r="J205" s="356" t="s">
        <v>1706</v>
      </c>
      <c r="K205" s="356" t="s">
        <v>1707</v>
      </c>
      <c r="L205" s="356" t="s">
        <v>1708</v>
      </c>
      <c r="M205" s="356" t="s">
        <v>1709</v>
      </c>
      <c r="N205" s="356" t="s">
        <v>1710</v>
      </c>
      <c r="O205" s="356" t="s">
        <v>1711</v>
      </c>
    </row>
    <row r="206" spans="1:15" ht="12.75" customHeight="1" hidden="1">
      <c r="A206" s="453"/>
      <c r="B206" s="271" t="s">
        <v>717</v>
      </c>
      <c r="C206" s="358" t="s">
        <v>147</v>
      </c>
      <c r="D206" s="358" t="s">
        <v>939</v>
      </c>
      <c r="E206" s="358" t="s">
        <v>940</v>
      </c>
      <c r="F206" s="358" t="s">
        <v>941</v>
      </c>
      <c r="G206" s="358" t="s">
        <v>942</v>
      </c>
      <c r="H206" s="358" t="s">
        <v>943</v>
      </c>
      <c r="I206" s="358" t="s">
        <v>944</v>
      </c>
      <c r="J206" s="358" t="s">
        <v>945</v>
      </c>
      <c r="K206" s="358" t="s">
        <v>946</v>
      </c>
      <c r="L206" s="358" t="s">
        <v>142</v>
      </c>
      <c r="M206" s="358" t="s">
        <v>143</v>
      </c>
      <c r="N206" s="358" t="s">
        <v>144</v>
      </c>
      <c r="O206" s="358" t="s">
        <v>497</v>
      </c>
    </row>
    <row r="207" spans="1:15" ht="12.75" customHeight="1" hidden="1">
      <c r="A207" s="338" t="s">
        <v>1071</v>
      </c>
      <c r="B207" s="15" t="s">
        <v>145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2.75" customHeight="1" hidden="1">
      <c r="A208" s="338" t="s">
        <v>1077</v>
      </c>
      <c r="B208" s="16" t="s">
        <v>1000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>
        <f aca="true" t="shared" si="77" ref="O208:O214">SUM(C208:N208)</f>
        <v>0</v>
      </c>
    </row>
    <row r="209" spans="1:15" ht="12.75" customHeight="1" hidden="1">
      <c r="A209" s="338" t="s">
        <v>914</v>
      </c>
      <c r="B209" s="16" t="s">
        <v>148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>
        <f t="shared" si="77"/>
        <v>0</v>
      </c>
    </row>
    <row r="210" spans="1:15" ht="12.75" customHeight="1" hidden="1">
      <c r="A210" s="338" t="s">
        <v>0</v>
      </c>
      <c r="B210" s="16" t="s">
        <v>747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>
        <f t="shared" si="77"/>
        <v>0</v>
      </c>
    </row>
    <row r="211" spans="1:15" ht="12.75" customHeight="1" hidden="1">
      <c r="A211" s="338" t="s">
        <v>275</v>
      </c>
      <c r="B211" s="33" t="s">
        <v>1001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>
        <f t="shared" si="77"/>
        <v>0</v>
      </c>
    </row>
    <row r="212" spans="1:15" ht="12.75" customHeight="1" hidden="1">
      <c r="A212" s="338" t="s">
        <v>546</v>
      </c>
      <c r="B212" s="33" t="s">
        <v>1002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8">
        <f t="shared" si="77"/>
        <v>0</v>
      </c>
    </row>
    <row r="213" spans="1:15" ht="12.75" customHeight="1" hidden="1">
      <c r="A213" s="338" t="s">
        <v>647</v>
      </c>
      <c r="B213" s="33" t="s">
        <v>895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8">
        <f t="shared" si="77"/>
        <v>0</v>
      </c>
    </row>
    <row r="214" spans="1:15" ht="12.75" customHeight="1" hidden="1">
      <c r="A214" s="338" t="s">
        <v>649</v>
      </c>
      <c r="B214" s="33" t="s">
        <v>1594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8">
        <f t="shared" si="77"/>
        <v>0</v>
      </c>
    </row>
    <row r="215" spans="1:15" ht="12.75" customHeight="1" hidden="1">
      <c r="A215" s="338" t="s">
        <v>650</v>
      </c>
      <c r="B215" s="359" t="s">
        <v>149</v>
      </c>
      <c r="C215" s="360">
        <f aca="true" t="shared" si="78" ref="C215:O215">SUM(C208:C213)</f>
        <v>0</v>
      </c>
      <c r="D215" s="360">
        <f t="shared" si="78"/>
        <v>0</v>
      </c>
      <c r="E215" s="360">
        <f t="shared" si="78"/>
        <v>0</v>
      </c>
      <c r="F215" s="360">
        <f t="shared" si="78"/>
        <v>0</v>
      </c>
      <c r="G215" s="360">
        <f t="shared" si="78"/>
        <v>0</v>
      </c>
      <c r="H215" s="360">
        <f t="shared" si="78"/>
        <v>0</v>
      </c>
      <c r="I215" s="360">
        <f t="shared" si="78"/>
        <v>0</v>
      </c>
      <c r="J215" s="360">
        <f t="shared" si="78"/>
        <v>0</v>
      </c>
      <c r="K215" s="360">
        <f t="shared" si="78"/>
        <v>0</v>
      </c>
      <c r="L215" s="360">
        <f t="shared" si="78"/>
        <v>0</v>
      </c>
      <c r="M215" s="360">
        <f t="shared" si="78"/>
        <v>0</v>
      </c>
      <c r="N215" s="360">
        <f t="shared" si="78"/>
        <v>0</v>
      </c>
      <c r="O215" s="360">
        <f t="shared" si="78"/>
        <v>0</v>
      </c>
    </row>
    <row r="216" spans="1:15" ht="12.75" customHeight="1" hidden="1">
      <c r="A216" s="338" t="s">
        <v>168</v>
      </c>
      <c r="B216" s="16" t="s">
        <v>654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>
        <f aca="true" t="shared" si="79" ref="O216:O221">SUM(C216:N216)</f>
        <v>0</v>
      </c>
    </row>
    <row r="217" spans="1:15" ht="12.75" customHeight="1" hidden="1">
      <c r="A217" s="338" t="s">
        <v>170</v>
      </c>
      <c r="B217" s="16" t="s">
        <v>115</v>
      </c>
      <c r="O217" s="8">
        <f t="shared" si="79"/>
        <v>0</v>
      </c>
    </row>
    <row r="218" spans="1:15" ht="12.75" customHeight="1" hidden="1">
      <c r="A218" s="338" t="s">
        <v>299</v>
      </c>
      <c r="B218" s="16" t="s">
        <v>178</v>
      </c>
      <c r="O218" s="8">
        <f t="shared" si="79"/>
        <v>0</v>
      </c>
    </row>
    <row r="219" spans="1:15" ht="12.75" customHeight="1" hidden="1">
      <c r="A219" s="338" t="s">
        <v>302</v>
      </c>
      <c r="B219" s="33" t="s">
        <v>1004</v>
      </c>
      <c r="O219" s="8">
        <f t="shared" si="79"/>
        <v>0</v>
      </c>
    </row>
    <row r="220" spans="1:15" ht="12.75" customHeight="1" hidden="1">
      <c r="A220" s="338" t="s">
        <v>303</v>
      </c>
      <c r="B220" s="16" t="s">
        <v>1003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>
        <f t="shared" si="79"/>
        <v>0</v>
      </c>
    </row>
    <row r="221" spans="1:15" ht="12.75" customHeight="1" hidden="1">
      <c r="A221" s="338" t="s">
        <v>304</v>
      </c>
      <c r="B221" s="16" t="s">
        <v>1594</v>
      </c>
      <c r="C221" s="8">
        <v>7931.995413113313</v>
      </c>
      <c r="D221" s="8">
        <v>7011.696021709047</v>
      </c>
      <c r="E221" s="8">
        <v>7445.266247128919</v>
      </c>
      <c r="F221" s="8">
        <v>7766.28693007373</v>
      </c>
      <c r="G221" s="8">
        <v>7766.28693007373</v>
      </c>
      <c r="H221" s="8">
        <v>7766.28693007373</v>
      </c>
      <c r="I221" s="8">
        <v>7603.253734376338</v>
      </c>
      <c r="J221" s="8">
        <v>7603.253734376338</v>
      </c>
      <c r="K221" s="8">
        <v>7766.28693007373</v>
      </c>
      <c r="L221" s="8">
        <v>7771.041117676914</v>
      </c>
      <c r="M221" s="8">
        <v>12429.314636660129</v>
      </c>
      <c r="N221" s="8">
        <v>7932.031374664076</v>
      </c>
      <c r="O221" s="8">
        <f t="shared" si="79"/>
        <v>96793</v>
      </c>
    </row>
    <row r="222" spans="1:15" ht="12.75" customHeight="1" hidden="1">
      <c r="A222" s="338" t="s">
        <v>306</v>
      </c>
      <c r="B222" s="359" t="s">
        <v>116</v>
      </c>
      <c r="C222" s="360">
        <f aca="true" t="shared" si="80" ref="C222:O222">SUM(C216:C221)</f>
        <v>7931.995413113313</v>
      </c>
      <c r="D222" s="360">
        <f t="shared" si="80"/>
        <v>7011.696021709047</v>
      </c>
      <c r="E222" s="360">
        <f t="shared" si="80"/>
        <v>7445.266247128919</v>
      </c>
      <c r="F222" s="360">
        <f t="shared" si="80"/>
        <v>7766.28693007373</v>
      </c>
      <c r="G222" s="360">
        <f t="shared" si="80"/>
        <v>7766.28693007373</v>
      </c>
      <c r="H222" s="360">
        <f t="shared" si="80"/>
        <v>7766.28693007373</v>
      </c>
      <c r="I222" s="360">
        <f t="shared" si="80"/>
        <v>7603.253734376338</v>
      </c>
      <c r="J222" s="360">
        <f t="shared" si="80"/>
        <v>7603.253734376338</v>
      </c>
      <c r="K222" s="360">
        <f t="shared" si="80"/>
        <v>7766.28693007373</v>
      </c>
      <c r="L222" s="360">
        <f t="shared" si="80"/>
        <v>7771.041117676914</v>
      </c>
      <c r="M222" s="360">
        <f t="shared" si="80"/>
        <v>12429.314636660129</v>
      </c>
      <c r="N222" s="360">
        <f t="shared" si="80"/>
        <v>7932.031374664076</v>
      </c>
      <c r="O222" s="360">
        <f t="shared" si="80"/>
        <v>96793</v>
      </c>
    </row>
    <row r="223" spans="1:15" ht="12.75" customHeight="1" hidden="1">
      <c r="A223" s="338" t="s">
        <v>307</v>
      </c>
      <c r="B223" s="33" t="s">
        <v>1005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>
        <f>SUM(C223:N223)</f>
        <v>0</v>
      </c>
    </row>
    <row r="224" spans="1:15" ht="12.75" customHeight="1" hidden="1">
      <c r="A224" s="338" t="s">
        <v>308</v>
      </c>
      <c r="B224" s="33" t="s">
        <v>117</v>
      </c>
      <c r="C224" s="31">
        <f aca="true" t="shared" si="81" ref="C224:O224">C215+C222+C223</f>
        <v>7931.995413113313</v>
      </c>
      <c r="D224" s="31">
        <f t="shared" si="81"/>
        <v>7011.696021709047</v>
      </c>
      <c r="E224" s="31">
        <f t="shared" si="81"/>
        <v>7445.266247128919</v>
      </c>
      <c r="F224" s="31">
        <f t="shared" si="81"/>
        <v>7766.28693007373</v>
      </c>
      <c r="G224" s="31">
        <f t="shared" si="81"/>
        <v>7766.28693007373</v>
      </c>
      <c r="H224" s="31">
        <f t="shared" si="81"/>
        <v>7766.28693007373</v>
      </c>
      <c r="I224" s="31">
        <f t="shared" si="81"/>
        <v>7603.253734376338</v>
      </c>
      <c r="J224" s="31">
        <f t="shared" si="81"/>
        <v>7603.253734376338</v>
      </c>
      <c r="K224" s="31">
        <f t="shared" si="81"/>
        <v>7766.28693007373</v>
      </c>
      <c r="L224" s="31">
        <f t="shared" si="81"/>
        <v>7771.041117676914</v>
      </c>
      <c r="M224" s="31">
        <f t="shared" si="81"/>
        <v>12429.314636660129</v>
      </c>
      <c r="N224" s="31">
        <f t="shared" si="81"/>
        <v>7932.031374664076</v>
      </c>
      <c r="O224" s="31">
        <f t="shared" si="81"/>
        <v>96793</v>
      </c>
    </row>
    <row r="225" spans="1:15" ht="12.75" customHeight="1" hidden="1">
      <c r="A225" s="338" t="s">
        <v>758</v>
      </c>
      <c r="B225" s="33" t="s">
        <v>492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>
        <f>SUM(C225:N225)</f>
        <v>0</v>
      </c>
    </row>
    <row r="226" spans="1:15" ht="12.75" customHeight="1" hidden="1">
      <c r="A226" s="338" t="s">
        <v>759</v>
      </c>
      <c r="B226" s="16" t="s">
        <v>1593</v>
      </c>
      <c r="C226" s="8"/>
      <c r="D226" s="8">
        <v>492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31">
        <f>SUM(C226:N226)</f>
        <v>492</v>
      </c>
    </row>
    <row r="227" spans="1:15" ht="12.75" customHeight="1" hidden="1">
      <c r="A227" s="338" t="s">
        <v>760</v>
      </c>
      <c r="B227" s="15" t="s">
        <v>118</v>
      </c>
      <c r="C227" s="14">
        <f aca="true" t="shared" si="82" ref="C227:O227">C224+C226+C225</f>
        <v>7931.995413113313</v>
      </c>
      <c r="D227" s="14">
        <f t="shared" si="82"/>
        <v>7503.696021709047</v>
      </c>
      <c r="E227" s="14">
        <f t="shared" si="82"/>
        <v>7445.266247128919</v>
      </c>
      <c r="F227" s="14">
        <f t="shared" si="82"/>
        <v>7766.28693007373</v>
      </c>
      <c r="G227" s="14">
        <f t="shared" si="82"/>
        <v>7766.28693007373</v>
      </c>
      <c r="H227" s="14">
        <f t="shared" si="82"/>
        <v>7766.28693007373</v>
      </c>
      <c r="I227" s="14">
        <f t="shared" si="82"/>
        <v>7603.253734376338</v>
      </c>
      <c r="J227" s="14">
        <f t="shared" si="82"/>
        <v>7603.253734376338</v>
      </c>
      <c r="K227" s="14">
        <f t="shared" si="82"/>
        <v>7766.28693007373</v>
      </c>
      <c r="L227" s="14">
        <f t="shared" si="82"/>
        <v>7771.041117676914</v>
      </c>
      <c r="M227" s="14">
        <f t="shared" si="82"/>
        <v>12429.314636660129</v>
      </c>
      <c r="N227" s="14">
        <f t="shared" si="82"/>
        <v>7932.031374664076</v>
      </c>
      <c r="O227" s="14">
        <f t="shared" si="82"/>
        <v>97285</v>
      </c>
    </row>
    <row r="228" spans="2:15" ht="6.75" customHeight="1" hidden="1"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1:15" ht="12.75" customHeight="1" hidden="1">
      <c r="A229" s="338" t="s">
        <v>761</v>
      </c>
      <c r="B229" s="15" t="s">
        <v>146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1:15" ht="12.75" customHeight="1" hidden="1">
      <c r="A230" s="338" t="s">
        <v>762</v>
      </c>
      <c r="B230" s="33" t="s">
        <v>1360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>
        <f aca="true" t="shared" si="83" ref="O230:O236">SUM(C230:N230)</f>
        <v>0</v>
      </c>
    </row>
    <row r="231" spans="1:15" ht="12.75" customHeight="1" hidden="1">
      <c r="A231" s="338" t="s">
        <v>763</v>
      </c>
      <c r="B231" s="33" t="s">
        <v>512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>
        <f t="shared" si="83"/>
        <v>0</v>
      </c>
    </row>
    <row r="232" spans="1:15" ht="12.75" customHeight="1" hidden="1">
      <c r="A232" s="338" t="s">
        <v>764</v>
      </c>
      <c r="B232" s="33" t="s">
        <v>1744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>
        <f t="shared" si="83"/>
        <v>0</v>
      </c>
    </row>
    <row r="233" spans="1:15" ht="12.75" customHeight="1" hidden="1">
      <c r="A233" s="338" t="s">
        <v>1349</v>
      </c>
      <c r="B233" s="33" t="s">
        <v>493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>
        <f t="shared" si="83"/>
        <v>0</v>
      </c>
    </row>
    <row r="234" spans="1:15" ht="12.75" customHeight="1" hidden="1">
      <c r="A234" s="338" t="s">
        <v>1350</v>
      </c>
      <c r="B234" s="33" t="s">
        <v>494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>
        <f t="shared" si="83"/>
        <v>0</v>
      </c>
    </row>
    <row r="235" spans="1:15" ht="12.75" customHeight="1" hidden="1">
      <c r="A235" s="338" t="s">
        <v>1351</v>
      </c>
      <c r="B235" s="33" t="s">
        <v>1057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>
        <f t="shared" si="83"/>
        <v>0</v>
      </c>
    </row>
    <row r="236" spans="1:15" ht="12.75" customHeight="1" hidden="1">
      <c r="A236" s="338" t="s">
        <v>1352</v>
      </c>
      <c r="B236" s="33" t="s">
        <v>1058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>
        <f t="shared" si="83"/>
        <v>0</v>
      </c>
    </row>
    <row r="237" spans="1:15" ht="12.75" customHeight="1" hidden="1">
      <c r="A237" s="338" t="s">
        <v>1353</v>
      </c>
      <c r="B237" s="359" t="s">
        <v>1093</v>
      </c>
      <c r="C237" s="360">
        <f aca="true" t="shared" si="84" ref="C237:O237">SUM(C230:C236)</f>
        <v>0</v>
      </c>
      <c r="D237" s="360">
        <f t="shared" si="84"/>
        <v>0</v>
      </c>
      <c r="E237" s="360">
        <f t="shared" si="84"/>
        <v>0</v>
      </c>
      <c r="F237" s="360">
        <f t="shared" si="84"/>
        <v>0</v>
      </c>
      <c r="G237" s="360">
        <f t="shared" si="84"/>
        <v>0</v>
      </c>
      <c r="H237" s="360">
        <f t="shared" si="84"/>
        <v>0</v>
      </c>
      <c r="I237" s="360">
        <f t="shared" si="84"/>
        <v>0</v>
      </c>
      <c r="J237" s="360">
        <f t="shared" si="84"/>
        <v>0</v>
      </c>
      <c r="K237" s="360">
        <f t="shared" si="84"/>
        <v>0</v>
      </c>
      <c r="L237" s="360">
        <f t="shared" si="84"/>
        <v>0</v>
      </c>
      <c r="M237" s="360">
        <f t="shared" si="84"/>
        <v>0</v>
      </c>
      <c r="N237" s="360">
        <f t="shared" si="84"/>
        <v>0</v>
      </c>
      <c r="O237" s="360">
        <f t="shared" si="84"/>
        <v>0</v>
      </c>
    </row>
    <row r="238" spans="1:15" ht="12.75" customHeight="1" hidden="1">
      <c r="A238" s="338" t="s">
        <v>1354</v>
      </c>
      <c r="B238" s="16" t="s">
        <v>1059</v>
      </c>
      <c r="C238" s="8">
        <v>5183.1809444519085</v>
      </c>
      <c r="D238" s="8">
        <v>4940.181544162902</v>
      </c>
      <c r="E238" s="8">
        <v>4940.181544162902</v>
      </c>
      <c r="F238" s="8">
        <v>5183.564708916554</v>
      </c>
      <c r="G238" s="8">
        <v>5183.564708916554</v>
      </c>
      <c r="H238" s="8">
        <v>5183.564708916554</v>
      </c>
      <c r="I238" s="8">
        <v>5183.564708916554</v>
      </c>
      <c r="J238" s="8">
        <v>5183.564708916554</v>
      </c>
      <c r="K238" s="8">
        <v>5183.564708916554</v>
      </c>
      <c r="L238" s="8">
        <v>5183.564708916554</v>
      </c>
      <c r="M238" s="8">
        <v>8448.938295889855</v>
      </c>
      <c r="N238" s="8">
        <v>5183.564708916554</v>
      </c>
      <c r="O238" s="8">
        <f aca="true" t="shared" si="85" ref="O238:O245">SUM(C238:N238)</f>
        <v>64981.000000000015</v>
      </c>
    </row>
    <row r="239" spans="1:15" ht="12.75" customHeight="1" hidden="1">
      <c r="A239" s="338" t="s">
        <v>618</v>
      </c>
      <c r="B239" s="16" t="s">
        <v>858</v>
      </c>
      <c r="C239" s="8">
        <v>1232.626037720446</v>
      </c>
      <c r="D239" s="8">
        <v>1169.517028719023</v>
      </c>
      <c r="E239" s="8">
        <v>1169.517028719023</v>
      </c>
      <c r="F239" s="8">
        <v>1232.3320776113524</v>
      </c>
      <c r="G239" s="8">
        <v>1232.3320776113524</v>
      </c>
      <c r="H239" s="8">
        <v>1232.3320776113524</v>
      </c>
      <c r="I239" s="8">
        <v>1232.3320776113524</v>
      </c>
      <c r="J239" s="8">
        <v>1232.3320776113524</v>
      </c>
      <c r="K239" s="8">
        <v>1232.3320776113524</v>
      </c>
      <c r="L239" s="8">
        <v>1232.3320776113524</v>
      </c>
      <c r="M239" s="8">
        <v>2368.6832839506915</v>
      </c>
      <c r="N239" s="8">
        <v>1232.3320776113524</v>
      </c>
      <c r="O239" s="8">
        <f t="shared" si="85"/>
        <v>15799.000000000002</v>
      </c>
    </row>
    <row r="240" spans="1:15" ht="12.75" customHeight="1" hidden="1">
      <c r="A240" s="338" t="s">
        <v>619</v>
      </c>
      <c r="B240" s="16" t="s">
        <v>1060</v>
      </c>
      <c r="C240" s="8">
        <v>1588.309117422938</v>
      </c>
      <c r="D240" s="8">
        <v>1385.4942608904705</v>
      </c>
      <c r="E240" s="8">
        <v>1372.7350939299463</v>
      </c>
      <c r="F240" s="8">
        <v>1372.7350939299463</v>
      </c>
      <c r="G240" s="8">
        <v>1372.7350939299463</v>
      </c>
      <c r="H240" s="8">
        <v>1372.7350939299463</v>
      </c>
      <c r="I240" s="8">
        <v>1160.6874319629162</v>
      </c>
      <c r="J240" s="8">
        <v>1160.6874319629162</v>
      </c>
      <c r="K240" s="8">
        <v>1372.7350939299463</v>
      </c>
      <c r="L240" s="8">
        <v>1378.918585344045</v>
      </c>
      <c r="M240" s="8">
        <v>1378.918585344045</v>
      </c>
      <c r="N240" s="8">
        <v>1588.309117422938</v>
      </c>
      <c r="O240" s="8">
        <f t="shared" si="85"/>
        <v>16505.000000000004</v>
      </c>
    </row>
    <row r="241" spans="1:15" ht="12.75" customHeight="1" hidden="1">
      <c r="A241" s="338" t="s">
        <v>508</v>
      </c>
      <c r="B241" s="16" t="s">
        <v>1061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>
        <f t="shared" si="85"/>
        <v>0</v>
      </c>
    </row>
    <row r="242" spans="1:15" ht="12.75" customHeight="1" hidden="1">
      <c r="A242" s="338" t="s">
        <v>509</v>
      </c>
      <c r="B242" s="16" t="s">
        <v>1062</v>
      </c>
      <c r="O242" s="8">
        <f t="shared" si="85"/>
        <v>0</v>
      </c>
    </row>
    <row r="243" spans="1:15" ht="12.75" customHeight="1" hidden="1">
      <c r="A243" s="338" t="s">
        <v>96</v>
      </c>
      <c r="B243" s="16" t="s">
        <v>857</v>
      </c>
      <c r="O243" s="8">
        <f t="shared" si="85"/>
        <v>0</v>
      </c>
    </row>
    <row r="244" spans="1:15" ht="12.75" customHeight="1" hidden="1">
      <c r="A244" s="338" t="s">
        <v>510</v>
      </c>
      <c r="B244" s="16" t="s">
        <v>266</v>
      </c>
      <c r="O244" s="8">
        <f t="shared" si="85"/>
        <v>0</v>
      </c>
    </row>
    <row r="245" spans="1:15" ht="12.75" customHeight="1" hidden="1">
      <c r="A245" s="338" t="s">
        <v>4</v>
      </c>
      <c r="B245" s="16" t="s">
        <v>1592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>
        <f t="shared" si="85"/>
        <v>0</v>
      </c>
    </row>
    <row r="246" spans="1:15" ht="12.75" customHeight="1" hidden="1">
      <c r="A246" s="338" t="s">
        <v>5</v>
      </c>
      <c r="B246" s="359" t="s">
        <v>1094</v>
      </c>
      <c r="C246" s="360">
        <f aca="true" t="shared" si="86" ref="C246:O246">SUM(C238:C245)</f>
        <v>8004.116099595292</v>
      </c>
      <c r="D246" s="360">
        <f t="shared" si="86"/>
        <v>7495.192833772396</v>
      </c>
      <c r="E246" s="360">
        <f t="shared" si="86"/>
        <v>7482.433666811872</v>
      </c>
      <c r="F246" s="360">
        <f t="shared" si="86"/>
        <v>7788.631880457853</v>
      </c>
      <c r="G246" s="360">
        <f t="shared" si="86"/>
        <v>7788.631880457853</v>
      </c>
      <c r="H246" s="360">
        <f t="shared" si="86"/>
        <v>7788.631880457853</v>
      </c>
      <c r="I246" s="360">
        <f t="shared" si="86"/>
        <v>7576.584218490822</v>
      </c>
      <c r="J246" s="360">
        <f t="shared" si="86"/>
        <v>7576.584218490822</v>
      </c>
      <c r="K246" s="360">
        <f t="shared" si="86"/>
        <v>7788.631880457853</v>
      </c>
      <c r="L246" s="360">
        <f t="shared" si="86"/>
        <v>7794.815371871951</v>
      </c>
      <c r="M246" s="360">
        <f t="shared" si="86"/>
        <v>12196.540165184591</v>
      </c>
      <c r="N246" s="360">
        <f t="shared" si="86"/>
        <v>8004.205903950844</v>
      </c>
      <c r="O246" s="360">
        <f t="shared" si="86"/>
        <v>97285.00000000001</v>
      </c>
    </row>
    <row r="247" spans="1:15" ht="12.75" customHeight="1" hidden="1">
      <c r="A247" s="338" t="s">
        <v>6</v>
      </c>
      <c r="B247" s="33" t="s">
        <v>617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>
        <f>SUM(C247:N247)</f>
        <v>0</v>
      </c>
    </row>
    <row r="248" spans="1:15" ht="12.75" customHeight="1" hidden="1">
      <c r="A248" s="338" t="s">
        <v>7</v>
      </c>
      <c r="B248" s="16" t="s">
        <v>727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>
        <f>SUM(C248:N248)</f>
        <v>0</v>
      </c>
    </row>
    <row r="249" spans="1:15" ht="12.75" customHeight="1" hidden="1">
      <c r="A249" s="338" t="s">
        <v>8</v>
      </c>
      <c r="B249" s="15" t="s">
        <v>1095</v>
      </c>
      <c r="C249" s="14">
        <f aca="true" t="shared" si="87" ref="C249:O249">C237+C246+C248+C247</f>
        <v>8004.116099595292</v>
      </c>
      <c r="D249" s="14">
        <f t="shared" si="87"/>
        <v>7495.192833772396</v>
      </c>
      <c r="E249" s="14">
        <f t="shared" si="87"/>
        <v>7482.433666811872</v>
      </c>
      <c r="F249" s="14">
        <f t="shared" si="87"/>
        <v>7788.631880457853</v>
      </c>
      <c r="G249" s="14">
        <f t="shared" si="87"/>
        <v>7788.631880457853</v>
      </c>
      <c r="H249" s="14">
        <f t="shared" si="87"/>
        <v>7788.631880457853</v>
      </c>
      <c r="I249" s="14">
        <f t="shared" si="87"/>
        <v>7576.584218490822</v>
      </c>
      <c r="J249" s="14">
        <f t="shared" si="87"/>
        <v>7576.584218490822</v>
      </c>
      <c r="K249" s="14">
        <f t="shared" si="87"/>
        <v>7788.631880457853</v>
      </c>
      <c r="L249" s="14">
        <f t="shared" si="87"/>
        <v>7794.815371871951</v>
      </c>
      <c r="M249" s="14">
        <f t="shared" si="87"/>
        <v>12196.540165184591</v>
      </c>
      <c r="N249" s="14">
        <f t="shared" si="87"/>
        <v>8004.205903950844</v>
      </c>
      <c r="O249" s="14">
        <f t="shared" si="87"/>
        <v>97285.00000000001</v>
      </c>
    </row>
    <row r="250" spans="2:15" ht="12.75" customHeight="1" hidden="1"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2.75" customHeight="1" hidden="1"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542" t="s">
        <v>34</v>
      </c>
      <c r="M251" s="542"/>
      <c r="N251" s="542"/>
      <c r="O251" s="542"/>
    </row>
    <row r="252" spans="2:15" ht="15.75" hidden="1">
      <c r="B252" s="507" t="s">
        <v>294</v>
      </c>
      <c r="C252" s="507"/>
      <c r="D252" s="507"/>
      <c r="E252" s="507"/>
      <c r="F252" s="507"/>
      <c r="G252" s="507"/>
      <c r="H252" s="507"/>
      <c r="I252" s="507"/>
      <c r="J252" s="507"/>
      <c r="K252" s="507"/>
      <c r="L252" s="507"/>
      <c r="M252" s="507"/>
      <c r="N252" s="507"/>
      <c r="O252" s="507"/>
    </row>
    <row r="253" spans="2:15" ht="15.75" hidden="1">
      <c r="B253" s="507" t="s">
        <v>1092</v>
      </c>
      <c r="C253" s="507"/>
      <c r="D253" s="507"/>
      <c r="E253" s="507"/>
      <c r="F253" s="507"/>
      <c r="G253" s="507"/>
      <c r="H253" s="507"/>
      <c r="I253" s="507"/>
      <c r="J253" s="507"/>
      <c r="K253" s="507"/>
      <c r="L253" s="507"/>
      <c r="M253" s="507"/>
      <c r="N253" s="507"/>
      <c r="O253" s="507"/>
    </row>
    <row r="254" spans="2:15" ht="15.75" hidden="1">
      <c r="B254" s="301"/>
      <c r="C254" s="301"/>
      <c r="D254" s="301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301"/>
    </row>
    <row r="255" spans="1:15" ht="12.75" customHeight="1" hidden="1">
      <c r="A255" s="453"/>
      <c r="B255" s="269" t="s">
        <v>825</v>
      </c>
      <c r="C255" s="356" t="s">
        <v>826</v>
      </c>
      <c r="D255" s="356" t="s">
        <v>827</v>
      </c>
      <c r="E255" s="356" t="s">
        <v>828</v>
      </c>
      <c r="F255" s="356" t="s">
        <v>829</v>
      </c>
      <c r="G255" s="356" t="s">
        <v>830</v>
      </c>
      <c r="H255" s="356" t="s">
        <v>831</v>
      </c>
      <c r="I255" s="356" t="s">
        <v>832</v>
      </c>
      <c r="J255" s="356" t="s">
        <v>1706</v>
      </c>
      <c r="K255" s="356" t="s">
        <v>1707</v>
      </c>
      <c r="L255" s="356" t="s">
        <v>1708</v>
      </c>
      <c r="M255" s="356" t="s">
        <v>1709</v>
      </c>
      <c r="N255" s="356" t="s">
        <v>1710</v>
      </c>
      <c r="O255" s="356" t="s">
        <v>1711</v>
      </c>
    </row>
    <row r="256" spans="1:15" ht="12.75" customHeight="1" hidden="1">
      <c r="A256" s="453"/>
      <c r="B256" s="271" t="s">
        <v>717</v>
      </c>
      <c r="C256" s="358" t="s">
        <v>147</v>
      </c>
      <c r="D256" s="358" t="s">
        <v>939</v>
      </c>
      <c r="E256" s="358" t="s">
        <v>940</v>
      </c>
      <c r="F256" s="358" t="s">
        <v>941</v>
      </c>
      <c r="G256" s="358" t="s">
        <v>942</v>
      </c>
      <c r="H256" s="358" t="s">
        <v>943</v>
      </c>
      <c r="I256" s="358" t="s">
        <v>944</v>
      </c>
      <c r="J256" s="358" t="s">
        <v>945</v>
      </c>
      <c r="K256" s="358" t="s">
        <v>946</v>
      </c>
      <c r="L256" s="358" t="s">
        <v>142</v>
      </c>
      <c r="M256" s="358" t="s">
        <v>143</v>
      </c>
      <c r="N256" s="358" t="s">
        <v>144</v>
      </c>
      <c r="O256" s="358" t="s">
        <v>497</v>
      </c>
    </row>
    <row r="257" spans="1:15" ht="12.75" customHeight="1" hidden="1">
      <c r="A257" s="338" t="s">
        <v>1071</v>
      </c>
      <c r="B257" s="15" t="s">
        <v>145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2.75" customHeight="1" hidden="1">
      <c r="A258" s="338" t="s">
        <v>1077</v>
      </c>
      <c r="B258" s="16" t="s">
        <v>1000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>
        <f aca="true" t="shared" si="88" ref="O258:O264">SUM(C258:N258)</f>
        <v>0</v>
      </c>
    </row>
    <row r="259" spans="1:15" ht="12.75" customHeight="1" hidden="1">
      <c r="A259" s="338" t="s">
        <v>914</v>
      </c>
      <c r="B259" s="16" t="s">
        <v>148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>
        <f t="shared" si="88"/>
        <v>0</v>
      </c>
    </row>
    <row r="260" spans="1:15" ht="12.75" customHeight="1" hidden="1">
      <c r="A260" s="338" t="s">
        <v>0</v>
      </c>
      <c r="B260" s="16" t="s">
        <v>747</v>
      </c>
      <c r="O260" s="8">
        <f t="shared" si="88"/>
        <v>0</v>
      </c>
    </row>
    <row r="261" spans="1:15" ht="12.75" customHeight="1" hidden="1">
      <c r="A261" s="338" t="s">
        <v>275</v>
      </c>
      <c r="B261" s="33" t="s">
        <v>1001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>
        <f t="shared" si="88"/>
        <v>0</v>
      </c>
    </row>
    <row r="262" spans="1:15" ht="12.75" customHeight="1" hidden="1">
      <c r="A262" s="338" t="s">
        <v>546</v>
      </c>
      <c r="B262" s="33" t="s">
        <v>1002</v>
      </c>
      <c r="D262" s="8"/>
      <c r="F262" s="8">
        <v>5000</v>
      </c>
      <c r="H262" s="8"/>
      <c r="O262" s="8">
        <f t="shared" si="88"/>
        <v>5000</v>
      </c>
    </row>
    <row r="263" spans="1:15" ht="12.75" customHeight="1" hidden="1">
      <c r="A263" s="338" t="s">
        <v>647</v>
      </c>
      <c r="B263" s="33" t="s">
        <v>895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8">
        <f t="shared" si="88"/>
        <v>0</v>
      </c>
    </row>
    <row r="264" spans="1:15" ht="12.75" customHeight="1" hidden="1">
      <c r="A264" s="338" t="s">
        <v>649</v>
      </c>
      <c r="B264" s="33" t="s">
        <v>1594</v>
      </c>
      <c r="C264" s="31"/>
      <c r="D264" s="31"/>
      <c r="E264" s="31"/>
      <c r="F264" s="31"/>
      <c r="G264" s="31">
        <v>7500</v>
      </c>
      <c r="H264" s="31"/>
      <c r="I264" s="31"/>
      <c r="J264" s="31"/>
      <c r="K264" s="31"/>
      <c r="L264" s="31"/>
      <c r="M264" s="31"/>
      <c r="N264" s="31"/>
      <c r="O264" s="8">
        <f t="shared" si="88"/>
        <v>7500</v>
      </c>
    </row>
    <row r="265" spans="1:15" ht="12.75" customHeight="1" hidden="1">
      <c r="A265" s="338" t="s">
        <v>650</v>
      </c>
      <c r="B265" s="359" t="s">
        <v>149</v>
      </c>
      <c r="C265" s="360">
        <f aca="true" t="shared" si="89" ref="C265:O265">SUM(C258:C264)</f>
        <v>0</v>
      </c>
      <c r="D265" s="360">
        <f t="shared" si="89"/>
        <v>0</v>
      </c>
      <c r="E265" s="360">
        <f t="shared" si="89"/>
        <v>0</v>
      </c>
      <c r="F265" s="360">
        <f t="shared" si="89"/>
        <v>5000</v>
      </c>
      <c r="G265" s="360">
        <f t="shared" si="89"/>
        <v>7500</v>
      </c>
      <c r="H265" s="360">
        <f t="shared" si="89"/>
        <v>0</v>
      </c>
      <c r="I265" s="360">
        <f t="shared" si="89"/>
        <v>0</v>
      </c>
      <c r="J265" s="360">
        <f t="shared" si="89"/>
        <v>0</v>
      </c>
      <c r="K265" s="360">
        <f t="shared" si="89"/>
        <v>0</v>
      </c>
      <c r="L265" s="360">
        <f t="shared" si="89"/>
        <v>0</v>
      </c>
      <c r="M265" s="360">
        <f t="shared" si="89"/>
        <v>0</v>
      </c>
      <c r="N265" s="360">
        <f t="shared" si="89"/>
        <v>0</v>
      </c>
      <c r="O265" s="360">
        <f t="shared" si="89"/>
        <v>12500</v>
      </c>
    </row>
    <row r="266" spans="1:15" ht="12.75" customHeight="1" hidden="1">
      <c r="A266" s="338" t="s">
        <v>168</v>
      </c>
      <c r="B266" s="16" t="s">
        <v>654</v>
      </c>
      <c r="C266" s="8">
        <v>5582.108257727202</v>
      </c>
      <c r="D266" s="8">
        <v>5582.108257727202</v>
      </c>
      <c r="E266" s="8">
        <v>5582.108257727202</v>
      </c>
      <c r="F266" s="8">
        <v>5580.963914090932</v>
      </c>
      <c r="G266" s="8">
        <v>5580.963914090932</v>
      </c>
      <c r="H266" s="8">
        <v>5580.963914090932</v>
      </c>
      <c r="I266" s="8">
        <v>5580.963914090932</v>
      </c>
      <c r="J266" s="8">
        <v>5580.963914090932</v>
      </c>
      <c r="K266" s="8">
        <v>5580.963914090932</v>
      </c>
      <c r="L266" s="8">
        <v>5580.963914090932</v>
      </c>
      <c r="M266" s="8">
        <v>5580.963914090932</v>
      </c>
      <c r="N266" s="8">
        <v>5580.963914090932</v>
      </c>
      <c r="O266" s="8">
        <f aca="true" t="shared" si="90" ref="O266:O271">SUM(C266:N266)</f>
        <v>66975</v>
      </c>
    </row>
    <row r="267" spans="1:15" ht="12.75" customHeight="1" hidden="1">
      <c r="A267" s="338" t="s">
        <v>170</v>
      </c>
      <c r="B267" s="16" t="s">
        <v>115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>
        <f t="shared" si="90"/>
        <v>0</v>
      </c>
    </row>
    <row r="268" spans="1:15" ht="12.75" customHeight="1" hidden="1">
      <c r="A268" s="338" t="s">
        <v>299</v>
      </c>
      <c r="B268" s="16" t="s">
        <v>178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>
        <f t="shared" si="90"/>
        <v>0</v>
      </c>
    </row>
    <row r="269" spans="1:15" ht="12.75" customHeight="1" hidden="1">
      <c r="A269" s="338" t="s">
        <v>302</v>
      </c>
      <c r="B269" s="33" t="s">
        <v>1004</v>
      </c>
      <c r="C269" s="8">
        <v>576.2992207792207</v>
      </c>
      <c r="D269" s="8">
        <v>576.2992207792207</v>
      </c>
      <c r="E269" s="8">
        <v>575.4015584415583</v>
      </c>
      <c r="F269" s="8">
        <v>575.4015584415583</v>
      </c>
      <c r="G269" s="8">
        <v>575.4015584415583</v>
      </c>
      <c r="H269" s="8">
        <v>575.4015584415583</v>
      </c>
      <c r="I269" s="8">
        <v>576.2992207792207</v>
      </c>
      <c r="J269" s="8">
        <v>576.2992207792207</v>
      </c>
      <c r="K269" s="8">
        <v>576.2992207792207</v>
      </c>
      <c r="L269" s="8">
        <v>576.2992207792207</v>
      </c>
      <c r="M269" s="8">
        <v>576.2992207792207</v>
      </c>
      <c r="N269" s="8">
        <v>576.2992207792207</v>
      </c>
      <c r="O269" s="31">
        <f t="shared" si="90"/>
        <v>6911.999999999998</v>
      </c>
    </row>
    <row r="270" spans="1:15" ht="12.75" customHeight="1" hidden="1">
      <c r="A270" s="338" t="s">
        <v>303</v>
      </c>
      <c r="B270" s="16" t="s">
        <v>1003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>
        <f t="shared" si="90"/>
        <v>0</v>
      </c>
    </row>
    <row r="271" spans="1:15" ht="12.75" customHeight="1" hidden="1">
      <c r="A271" s="338" t="s">
        <v>304</v>
      </c>
      <c r="B271" s="16" t="s">
        <v>1594</v>
      </c>
      <c r="C271" s="8">
        <v>9770.176302188906</v>
      </c>
      <c r="D271" s="8">
        <v>6185.477169621487</v>
      </c>
      <c r="E271" s="8">
        <v>8752.771076811903</v>
      </c>
      <c r="F271" s="8">
        <v>9744.810348968698</v>
      </c>
      <c r="G271" s="8">
        <v>8994.766746158339</v>
      </c>
      <c r="H271" s="8">
        <v>8865.129580240497</v>
      </c>
      <c r="I271" s="8">
        <v>8863.957073405898</v>
      </c>
      <c r="J271" s="8">
        <v>8863.957073405898</v>
      </c>
      <c r="K271" s="8">
        <v>8993.594239323736</v>
      </c>
      <c r="L271" s="8">
        <v>9384.820686468647</v>
      </c>
      <c r="M271" s="8">
        <v>16975.539740836462</v>
      </c>
      <c r="N271" s="8">
        <v>9760.999962569524</v>
      </c>
      <c r="O271" s="8">
        <f t="shared" si="90"/>
        <v>115155.99999999999</v>
      </c>
    </row>
    <row r="272" spans="1:15" ht="12.75" customHeight="1" hidden="1">
      <c r="A272" s="338" t="s">
        <v>306</v>
      </c>
      <c r="B272" s="359" t="s">
        <v>116</v>
      </c>
      <c r="C272" s="360">
        <f aca="true" t="shared" si="91" ref="C272:O272">SUM(C266:C271)</f>
        <v>15928.583780695328</v>
      </c>
      <c r="D272" s="360">
        <f t="shared" si="91"/>
        <v>12343.884648127909</v>
      </c>
      <c r="E272" s="360">
        <f t="shared" si="91"/>
        <v>14910.280892980663</v>
      </c>
      <c r="F272" s="360">
        <f t="shared" si="91"/>
        <v>15901.175821501189</v>
      </c>
      <c r="G272" s="360">
        <f t="shared" si="91"/>
        <v>15151.13221869083</v>
      </c>
      <c r="H272" s="360">
        <f t="shared" si="91"/>
        <v>15021.495052772987</v>
      </c>
      <c r="I272" s="360">
        <f t="shared" si="91"/>
        <v>15021.22020827605</v>
      </c>
      <c r="J272" s="360">
        <f t="shared" si="91"/>
        <v>15021.22020827605</v>
      </c>
      <c r="K272" s="360">
        <f t="shared" si="91"/>
        <v>15150.857374193889</v>
      </c>
      <c r="L272" s="360">
        <f t="shared" si="91"/>
        <v>15542.0838213388</v>
      </c>
      <c r="M272" s="360">
        <f t="shared" si="91"/>
        <v>23132.802875706613</v>
      </c>
      <c r="N272" s="360">
        <f t="shared" si="91"/>
        <v>15918.263097439676</v>
      </c>
      <c r="O272" s="360">
        <f t="shared" si="91"/>
        <v>189043</v>
      </c>
    </row>
    <row r="273" spans="1:15" ht="12.75" customHeight="1" hidden="1">
      <c r="A273" s="338" t="s">
        <v>307</v>
      </c>
      <c r="B273" s="33" t="s">
        <v>1005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>
        <f>SUM(C273:N273)</f>
        <v>0</v>
      </c>
    </row>
    <row r="274" spans="1:15" ht="12.75" customHeight="1" hidden="1">
      <c r="A274" s="338" t="s">
        <v>308</v>
      </c>
      <c r="B274" s="33" t="s">
        <v>117</v>
      </c>
      <c r="C274" s="31">
        <f aca="true" t="shared" si="92" ref="C274:O274">C265+C272+C273</f>
        <v>15928.583780695328</v>
      </c>
      <c r="D274" s="31">
        <f t="shared" si="92"/>
        <v>12343.884648127909</v>
      </c>
      <c r="E274" s="31">
        <f t="shared" si="92"/>
        <v>14910.280892980663</v>
      </c>
      <c r="F274" s="31">
        <f t="shared" si="92"/>
        <v>20901.175821501187</v>
      </c>
      <c r="G274" s="31">
        <f t="shared" si="92"/>
        <v>22651.13221869083</v>
      </c>
      <c r="H274" s="31">
        <f t="shared" si="92"/>
        <v>15021.495052772987</v>
      </c>
      <c r="I274" s="31">
        <f t="shared" si="92"/>
        <v>15021.22020827605</v>
      </c>
      <c r="J274" s="31">
        <f t="shared" si="92"/>
        <v>15021.22020827605</v>
      </c>
      <c r="K274" s="31">
        <f t="shared" si="92"/>
        <v>15150.857374193889</v>
      </c>
      <c r="L274" s="31">
        <f t="shared" si="92"/>
        <v>15542.0838213388</v>
      </c>
      <c r="M274" s="31">
        <f t="shared" si="92"/>
        <v>23132.802875706613</v>
      </c>
      <c r="N274" s="31">
        <f t="shared" si="92"/>
        <v>15918.263097439676</v>
      </c>
      <c r="O274" s="31">
        <f t="shared" si="92"/>
        <v>201543</v>
      </c>
    </row>
    <row r="275" spans="1:15" ht="12.75" customHeight="1" hidden="1">
      <c r="A275" s="338" t="s">
        <v>758</v>
      </c>
      <c r="B275" s="33" t="s">
        <v>492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>
        <f>SUM(C275:N275)</f>
        <v>0</v>
      </c>
    </row>
    <row r="276" spans="1:15" ht="12.75" customHeight="1" hidden="1">
      <c r="A276" s="338" t="s">
        <v>759</v>
      </c>
      <c r="B276" s="16" t="s">
        <v>1593</v>
      </c>
      <c r="C276" s="8"/>
      <c r="D276" s="8">
        <v>1687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31">
        <f>SUM(C276:N276)</f>
        <v>1687</v>
      </c>
    </row>
    <row r="277" spans="1:15" ht="12.75" customHeight="1" hidden="1">
      <c r="A277" s="338" t="s">
        <v>760</v>
      </c>
      <c r="B277" s="15" t="s">
        <v>118</v>
      </c>
      <c r="C277" s="14">
        <f aca="true" t="shared" si="93" ref="C277:O277">C274+C276+C275</f>
        <v>15928.583780695328</v>
      </c>
      <c r="D277" s="14">
        <f t="shared" si="93"/>
        <v>14030.884648127909</v>
      </c>
      <c r="E277" s="14">
        <f t="shared" si="93"/>
        <v>14910.280892980663</v>
      </c>
      <c r="F277" s="14">
        <f t="shared" si="93"/>
        <v>20901.175821501187</v>
      </c>
      <c r="G277" s="14">
        <f t="shared" si="93"/>
        <v>22651.13221869083</v>
      </c>
      <c r="H277" s="14">
        <f t="shared" si="93"/>
        <v>15021.495052772987</v>
      </c>
      <c r="I277" s="14">
        <f t="shared" si="93"/>
        <v>15021.22020827605</v>
      </c>
      <c r="J277" s="14">
        <f t="shared" si="93"/>
        <v>15021.22020827605</v>
      </c>
      <c r="K277" s="14">
        <f t="shared" si="93"/>
        <v>15150.857374193889</v>
      </c>
      <c r="L277" s="14">
        <f t="shared" si="93"/>
        <v>15542.0838213388</v>
      </c>
      <c r="M277" s="14">
        <f t="shared" si="93"/>
        <v>23132.802875706613</v>
      </c>
      <c r="N277" s="14">
        <f t="shared" si="93"/>
        <v>15918.263097439676</v>
      </c>
      <c r="O277" s="14">
        <f t="shared" si="93"/>
        <v>203230</v>
      </c>
    </row>
    <row r="278" spans="2:15" ht="6.75" customHeight="1" hidden="1"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2.75" customHeight="1" hidden="1">
      <c r="A279" s="338" t="s">
        <v>761</v>
      </c>
      <c r="B279" s="15" t="s">
        <v>146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2.75" customHeight="1" hidden="1">
      <c r="A280" s="338" t="s">
        <v>762</v>
      </c>
      <c r="B280" s="33" t="s">
        <v>1360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>
        <f aca="true" t="shared" si="94" ref="O280:O286">SUM(C280:N280)</f>
        <v>0</v>
      </c>
    </row>
    <row r="281" spans="1:15" ht="12.75" customHeight="1" hidden="1">
      <c r="A281" s="338" t="s">
        <v>763</v>
      </c>
      <c r="B281" s="33" t="s">
        <v>512</v>
      </c>
      <c r="C281" s="31"/>
      <c r="D281" s="31"/>
      <c r="E281" s="31"/>
      <c r="F281" s="31">
        <v>5000</v>
      </c>
      <c r="G281" s="31">
        <v>7500</v>
      </c>
      <c r="H281" s="31"/>
      <c r="I281" s="31"/>
      <c r="J281" s="31"/>
      <c r="K281" s="31"/>
      <c r="L281" s="31"/>
      <c r="M281" s="31"/>
      <c r="N281" s="31"/>
      <c r="O281" s="31">
        <f t="shared" si="94"/>
        <v>12500</v>
      </c>
    </row>
    <row r="282" spans="1:15" ht="12.75" customHeight="1" hidden="1">
      <c r="A282" s="338" t="s">
        <v>764</v>
      </c>
      <c r="B282" s="33" t="s">
        <v>1744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>
        <f t="shared" si="94"/>
        <v>0</v>
      </c>
    </row>
    <row r="283" spans="1:15" ht="12.75" customHeight="1" hidden="1">
      <c r="A283" s="338" t="s">
        <v>1349</v>
      </c>
      <c r="B283" s="33" t="s">
        <v>493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>
        <f t="shared" si="94"/>
        <v>0</v>
      </c>
    </row>
    <row r="284" spans="1:15" ht="12.75" customHeight="1" hidden="1">
      <c r="A284" s="338" t="s">
        <v>1350</v>
      </c>
      <c r="B284" s="33" t="s">
        <v>494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>
        <f t="shared" si="94"/>
        <v>0</v>
      </c>
    </row>
    <row r="285" spans="1:15" ht="12.75" customHeight="1" hidden="1">
      <c r="A285" s="338" t="s">
        <v>1351</v>
      </c>
      <c r="B285" s="33" t="s">
        <v>1057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>
        <f t="shared" si="94"/>
        <v>0</v>
      </c>
    </row>
    <row r="286" spans="1:15" ht="12.75" customHeight="1" hidden="1">
      <c r="A286" s="338" t="s">
        <v>1352</v>
      </c>
      <c r="B286" s="33" t="s">
        <v>1058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>
        <f t="shared" si="94"/>
        <v>0</v>
      </c>
    </row>
    <row r="287" spans="1:15" ht="12.75" customHeight="1" hidden="1">
      <c r="A287" s="338" t="s">
        <v>1353</v>
      </c>
      <c r="B287" s="359" t="s">
        <v>1093</v>
      </c>
      <c r="C287" s="360">
        <f aca="true" t="shared" si="95" ref="C287:O287">SUM(C280:C286)</f>
        <v>0</v>
      </c>
      <c r="D287" s="360">
        <f t="shared" si="95"/>
        <v>0</v>
      </c>
      <c r="E287" s="360">
        <f t="shared" si="95"/>
        <v>0</v>
      </c>
      <c r="F287" s="360">
        <f t="shared" si="95"/>
        <v>5000</v>
      </c>
      <c r="G287" s="360">
        <f t="shared" si="95"/>
        <v>7500</v>
      </c>
      <c r="H287" s="360">
        <f t="shared" si="95"/>
        <v>0</v>
      </c>
      <c r="I287" s="360">
        <f t="shared" si="95"/>
        <v>0</v>
      </c>
      <c r="J287" s="360">
        <f t="shared" si="95"/>
        <v>0</v>
      </c>
      <c r="K287" s="360">
        <f t="shared" si="95"/>
        <v>0</v>
      </c>
      <c r="L287" s="360">
        <f t="shared" si="95"/>
        <v>0</v>
      </c>
      <c r="M287" s="360">
        <f t="shared" si="95"/>
        <v>0</v>
      </c>
      <c r="N287" s="360">
        <f t="shared" si="95"/>
        <v>0</v>
      </c>
      <c r="O287" s="360">
        <f t="shared" si="95"/>
        <v>12500</v>
      </c>
    </row>
    <row r="288" spans="1:15" ht="12.75" customHeight="1" hidden="1">
      <c r="A288" s="338" t="s">
        <v>1354</v>
      </c>
      <c r="B288" s="16" t="s">
        <v>1059</v>
      </c>
      <c r="C288" s="8">
        <v>8358.757174010516</v>
      </c>
      <c r="D288" s="8">
        <v>7597.136795336894</v>
      </c>
      <c r="E288" s="8">
        <v>7597.136795336894</v>
      </c>
      <c r="F288" s="8">
        <v>8358.757174010516</v>
      </c>
      <c r="G288" s="8">
        <v>8358.757174010516</v>
      </c>
      <c r="H288" s="8">
        <v>8358.757174010516</v>
      </c>
      <c r="I288" s="8">
        <v>8358.757174010516</v>
      </c>
      <c r="J288" s="8">
        <v>8358.757174010516</v>
      </c>
      <c r="K288" s="8">
        <v>8358.757174010516</v>
      </c>
      <c r="L288" s="8">
        <v>8358.757174010516</v>
      </c>
      <c r="M288" s="8">
        <v>13525.911843231564</v>
      </c>
      <c r="N288" s="8">
        <v>8358.757174010516</v>
      </c>
      <c r="O288" s="8">
        <f aca="true" t="shared" si="96" ref="O288:O295">SUM(C288:N288)</f>
        <v>103949.00000000001</v>
      </c>
    </row>
    <row r="289" spans="1:15" ht="12.75" customHeight="1" hidden="1">
      <c r="A289" s="338" t="s">
        <v>618</v>
      </c>
      <c r="B289" s="16" t="s">
        <v>858</v>
      </c>
      <c r="C289" s="8">
        <v>1960.144260847164</v>
      </c>
      <c r="D289" s="8">
        <v>1837.5225407573687</v>
      </c>
      <c r="E289" s="8">
        <v>1837.5225407573687</v>
      </c>
      <c r="F289" s="8">
        <v>1960.144260847164</v>
      </c>
      <c r="G289" s="8">
        <v>1960.144260847164</v>
      </c>
      <c r="H289" s="8">
        <v>1960.144260847164</v>
      </c>
      <c r="I289" s="8">
        <v>1960.144260847164</v>
      </c>
      <c r="J289" s="8">
        <v>1960.144260847164</v>
      </c>
      <c r="K289" s="8">
        <v>1960.144260847164</v>
      </c>
      <c r="L289" s="8">
        <v>1960.144260847164</v>
      </c>
      <c r="M289" s="8">
        <v>3183.65657086078</v>
      </c>
      <c r="N289" s="8">
        <v>1960.144260847164</v>
      </c>
      <c r="O289" s="8">
        <f t="shared" si="96"/>
        <v>24499.999999999993</v>
      </c>
    </row>
    <row r="290" spans="1:15" ht="12.75" customHeight="1" hidden="1">
      <c r="A290" s="338" t="s">
        <v>619</v>
      </c>
      <c r="B290" s="16" t="s">
        <v>1060</v>
      </c>
      <c r="C290" s="8">
        <v>5683.64037137895</v>
      </c>
      <c r="D290" s="8">
        <v>5234.931921006927</v>
      </c>
      <c r="E290" s="8">
        <v>5650.2543259643635</v>
      </c>
      <c r="F290" s="8">
        <v>5651.589767780947</v>
      </c>
      <c r="G290" s="8">
        <v>4786.2234706349045</v>
      </c>
      <c r="H290" s="8">
        <v>4636.653987177563</v>
      </c>
      <c r="I290" s="8">
        <v>4636.653987177563</v>
      </c>
      <c r="J290" s="8">
        <v>4636.653987177563</v>
      </c>
      <c r="K290" s="8">
        <v>4786.2234706349045</v>
      </c>
      <c r="L290" s="8">
        <v>5237.602804640093</v>
      </c>
      <c r="M290" s="8">
        <v>5668.9505113965315</v>
      </c>
      <c r="N290" s="8">
        <v>5671.621395029699</v>
      </c>
      <c r="O290" s="8">
        <f t="shared" si="96"/>
        <v>62281</v>
      </c>
    </row>
    <row r="291" spans="1:15" ht="12.75" customHeight="1" hidden="1">
      <c r="A291" s="338" t="s">
        <v>508</v>
      </c>
      <c r="B291" s="16" t="s">
        <v>1061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>
        <f t="shared" si="96"/>
        <v>0</v>
      </c>
    </row>
    <row r="292" spans="1:15" ht="12.75" customHeight="1" hidden="1">
      <c r="A292" s="338" t="s">
        <v>509</v>
      </c>
      <c r="B292" s="16" t="s">
        <v>1062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>
        <f t="shared" si="96"/>
        <v>0</v>
      </c>
    </row>
    <row r="293" spans="1:15" ht="12.75" customHeight="1" hidden="1">
      <c r="A293" s="338" t="s">
        <v>96</v>
      </c>
      <c r="B293" s="16" t="s">
        <v>857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>
        <f t="shared" si="96"/>
        <v>0</v>
      </c>
    </row>
    <row r="294" spans="1:15" ht="12.75" customHeight="1" hidden="1">
      <c r="A294" s="338" t="s">
        <v>510</v>
      </c>
      <c r="B294" s="16" t="s">
        <v>266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>
        <f t="shared" si="96"/>
        <v>0</v>
      </c>
    </row>
    <row r="295" spans="1:15" ht="12.75" customHeight="1" hidden="1">
      <c r="A295" s="338" t="s">
        <v>4</v>
      </c>
      <c r="B295" s="16" t="s">
        <v>1592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>
        <f t="shared" si="96"/>
        <v>0</v>
      </c>
    </row>
    <row r="296" spans="1:15" ht="12.75" customHeight="1" hidden="1">
      <c r="A296" s="338" t="s">
        <v>5</v>
      </c>
      <c r="B296" s="359" t="s">
        <v>1094</v>
      </c>
      <c r="C296" s="360">
        <f aca="true" t="shared" si="97" ref="C296:O296">SUM(C288:C295)</f>
        <v>16002.54180623663</v>
      </c>
      <c r="D296" s="360">
        <f t="shared" si="97"/>
        <v>14669.59125710119</v>
      </c>
      <c r="E296" s="360">
        <f t="shared" si="97"/>
        <v>15084.913662058625</v>
      </c>
      <c r="F296" s="360">
        <f t="shared" si="97"/>
        <v>15970.491202638626</v>
      </c>
      <c r="G296" s="360">
        <f t="shared" si="97"/>
        <v>15105.124905492585</v>
      </c>
      <c r="H296" s="360">
        <f t="shared" si="97"/>
        <v>14955.555422035242</v>
      </c>
      <c r="I296" s="360">
        <f t="shared" si="97"/>
        <v>14955.555422035242</v>
      </c>
      <c r="J296" s="360">
        <f t="shared" si="97"/>
        <v>14955.555422035242</v>
      </c>
      <c r="K296" s="360">
        <f t="shared" si="97"/>
        <v>15105.124905492585</v>
      </c>
      <c r="L296" s="360">
        <f t="shared" si="97"/>
        <v>15556.504239497774</v>
      </c>
      <c r="M296" s="360">
        <f t="shared" si="97"/>
        <v>22378.518925488876</v>
      </c>
      <c r="N296" s="360">
        <f t="shared" si="97"/>
        <v>15990.522829887379</v>
      </c>
      <c r="O296" s="360">
        <f t="shared" si="97"/>
        <v>190730</v>
      </c>
    </row>
    <row r="297" spans="1:15" ht="12.75" customHeight="1" hidden="1">
      <c r="A297" s="338" t="s">
        <v>6</v>
      </c>
      <c r="B297" s="33" t="s">
        <v>617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>
        <f>SUM(C297:N297)</f>
        <v>0</v>
      </c>
    </row>
    <row r="298" spans="1:15" ht="12.75" customHeight="1" hidden="1">
      <c r="A298" s="338" t="s">
        <v>7</v>
      </c>
      <c r="B298" s="16" t="s">
        <v>727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>
        <f>SUM(C298:N298)</f>
        <v>0</v>
      </c>
    </row>
    <row r="299" spans="1:15" ht="12.75" customHeight="1" hidden="1">
      <c r="A299" s="338" t="s">
        <v>8</v>
      </c>
      <c r="B299" s="15" t="s">
        <v>1095</v>
      </c>
      <c r="C299" s="14">
        <f aca="true" t="shared" si="98" ref="C299:O299">C287+C296+C298+C297</f>
        <v>16002.54180623663</v>
      </c>
      <c r="D299" s="14">
        <f t="shared" si="98"/>
        <v>14669.59125710119</v>
      </c>
      <c r="E299" s="14">
        <f t="shared" si="98"/>
        <v>15084.913662058625</v>
      </c>
      <c r="F299" s="14">
        <f t="shared" si="98"/>
        <v>20970.491202638626</v>
      </c>
      <c r="G299" s="14">
        <f t="shared" si="98"/>
        <v>22605.124905492587</v>
      </c>
      <c r="H299" s="14">
        <f t="shared" si="98"/>
        <v>14955.555422035242</v>
      </c>
      <c r="I299" s="14">
        <f t="shared" si="98"/>
        <v>14955.555422035242</v>
      </c>
      <c r="J299" s="14">
        <f t="shared" si="98"/>
        <v>14955.555422035242</v>
      </c>
      <c r="K299" s="14">
        <f t="shared" si="98"/>
        <v>15105.124905492585</v>
      </c>
      <c r="L299" s="14">
        <f t="shared" si="98"/>
        <v>15556.504239497774</v>
      </c>
      <c r="M299" s="14">
        <f t="shared" si="98"/>
        <v>22378.518925488876</v>
      </c>
      <c r="N299" s="14">
        <f t="shared" si="98"/>
        <v>15990.522829887379</v>
      </c>
      <c r="O299" s="14">
        <f t="shared" si="98"/>
        <v>203230</v>
      </c>
    </row>
    <row r="300" spans="2:15" ht="12.75" customHeight="1" hidden="1"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2:15" ht="12.75" customHeight="1" hidden="1"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542" t="s">
        <v>35</v>
      </c>
      <c r="M301" s="542"/>
      <c r="N301" s="542"/>
      <c r="O301" s="542"/>
    </row>
    <row r="302" spans="2:15" ht="15.75" hidden="1">
      <c r="B302" s="507" t="s">
        <v>1051</v>
      </c>
      <c r="C302" s="507"/>
      <c r="D302" s="507"/>
      <c r="E302" s="507"/>
      <c r="F302" s="507"/>
      <c r="G302" s="507"/>
      <c r="H302" s="507"/>
      <c r="I302" s="507"/>
      <c r="J302" s="507"/>
      <c r="K302" s="507"/>
      <c r="L302" s="507"/>
      <c r="M302" s="507"/>
      <c r="N302" s="507"/>
      <c r="O302" s="507"/>
    </row>
    <row r="303" spans="2:15" ht="15.75" hidden="1">
      <c r="B303" s="507" t="s">
        <v>1091</v>
      </c>
      <c r="C303" s="507"/>
      <c r="D303" s="507"/>
      <c r="E303" s="507"/>
      <c r="F303" s="507"/>
      <c r="G303" s="507"/>
      <c r="H303" s="507"/>
      <c r="I303" s="507"/>
      <c r="J303" s="507"/>
      <c r="K303" s="507"/>
      <c r="L303" s="507"/>
      <c r="M303" s="507"/>
      <c r="N303" s="507"/>
      <c r="O303" s="507"/>
    </row>
    <row r="304" spans="2:15" ht="11.25" customHeight="1" hidden="1">
      <c r="B304" s="301"/>
      <c r="C304" s="301"/>
      <c r="D304" s="301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1"/>
    </row>
    <row r="305" spans="1:15" ht="16.5" customHeight="1" hidden="1">
      <c r="A305" s="453"/>
      <c r="B305" s="269" t="s">
        <v>825</v>
      </c>
      <c r="C305" s="356" t="s">
        <v>826</v>
      </c>
      <c r="D305" s="356" t="s">
        <v>827</v>
      </c>
      <c r="E305" s="356" t="s">
        <v>828</v>
      </c>
      <c r="F305" s="356" t="s">
        <v>829</v>
      </c>
      <c r="G305" s="356" t="s">
        <v>830</v>
      </c>
      <c r="H305" s="356" t="s">
        <v>831</v>
      </c>
      <c r="I305" s="356" t="s">
        <v>832</v>
      </c>
      <c r="J305" s="356" t="s">
        <v>1706</v>
      </c>
      <c r="K305" s="356" t="s">
        <v>1707</v>
      </c>
      <c r="L305" s="356" t="s">
        <v>1708</v>
      </c>
      <c r="M305" s="356" t="s">
        <v>1709</v>
      </c>
      <c r="N305" s="356" t="s">
        <v>1710</v>
      </c>
      <c r="O305" s="356" t="s">
        <v>1711</v>
      </c>
    </row>
    <row r="306" spans="1:15" ht="12.75" customHeight="1" hidden="1">
      <c r="A306" s="453"/>
      <c r="B306" s="271" t="s">
        <v>717</v>
      </c>
      <c r="C306" s="358" t="s">
        <v>147</v>
      </c>
      <c r="D306" s="358" t="s">
        <v>939</v>
      </c>
      <c r="E306" s="358" t="s">
        <v>940</v>
      </c>
      <c r="F306" s="358" t="s">
        <v>941</v>
      </c>
      <c r="G306" s="358" t="s">
        <v>942</v>
      </c>
      <c r="H306" s="358" t="s">
        <v>943</v>
      </c>
      <c r="I306" s="358" t="s">
        <v>944</v>
      </c>
      <c r="J306" s="358" t="s">
        <v>945</v>
      </c>
      <c r="K306" s="358" t="s">
        <v>946</v>
      </c>
      <c r="L306" s="358" t="s">
        <v>142</v>
      </c>
      <c r="M306" s="358" t="s">
        <v>143</v>
      </c>
      <c r="N306" s="358" t="s">
        <v>144</v>
      </c>
      <c r="O306" s="358" t="s">
        <v>497</v>
      </c>
    </row>
    <row r="307" spans="1:15" ht="12.75" customHeight="1" hidden="1">
      <c r="A307" s="338" t="s">
        <v>1071</v>
      </c>
      <c r="B307" s="15" t="s">
        <v>145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2.75" customHeight="1" hidden="1">
      <c r="A308" s="338" t="s">
        <v>1077</v>
      </c>
      <c r="B308" s="16" t="s">
        <v>1000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>
        <f aca="true" t="shared" si="99" ref="O308:O314">SUM(C308:N308)</f>
        <v>0</v>
      </c>
    </row>
    <row r="309" spans="1:15" ht="12.75" customHeight="1" hidden="1">
      <c r="A309" s="338" t="s">
        <v>914</v>
      </c>
      <c r="B309" s="16" t="s">
        <v>148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>
        <f t="shared" si="99"/>
        <v>0</v>
      </c>
    </row>
    <row r="310" spans="1:15" ht="12.75" customHeight="1" hidden="1">
      <c r="A310" s="338" t="s">
        <v>0</v>
      </c>
      <c r="B310" s="16" t="s">
        <v>747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>
        <f t="shared" si="99"/>
        <v>0</v>
      </c>
    </row>
    <row r="311" spans="1:15" ht="12.75" customHeight="1" hidden="1">
      <c r="A311" s="338" t="s">
        <v>275</v>
      </c>
      <c r="B311" s="33" t="s">
        <v>1001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>
        <f t="shared" si="99"/>
        <v>0</v>
      </c>
    </row>
    <row r="312" spans="1:15" ht="12.75" customHeight="1" hidden="1">
      <c r="A312" s="338" t="s">
        <v>546</v>
      </c>
      <c r="B312" s="33" t="s">
        <v>1002</v>
      </c>
      <c r="G312" s="8"/>
      <c r="O312" s="8">
        <f t="shared" si="99"/>
        <v>0</v>
      </c>
    </row>
    <row r="313" spans="1:15" ht="12.75" customHeight="1" hidden="1">
      <c r="A313" s="338" t="s">
        <v>647</v>
      </c>
      <c r="B313" s="33" t="s">
        <v>895</v>
      </c>
      <c r="O313" s="8">
        <f t="shared" si="99"/>
        <v>0</v>
      </c>
    </row>
    <row r="314" spans="1:15" ht="12.75" customHeight="1" hidden="1">
      <c r="A314" s="338" t="s">
        <v>649</v>
      </c>
      <c r="B314" s="33" t="s">
        <v>1594</v>
      </c>
      <c r="C314" s="31">
        <v>120</v>
      </c>
      <c r="D314" s="31"/>
      <c r="E314" s="31"/>
      <c r="F314" s="31">
        <v>5000</v>
      </c>
      <c r="G314" s="31">
        <v>5000</v>
      </c>
      <c r="H314" s="31"/>
      <c r="I314" s="31"/>
      <c r="J314" s="31"/>
      <c r="K314" s="31"/>
      <c r="L314" s="31"/>
      <c r="M314" s="31"/>
      <c r="N314" s="31"/>
      <c r="O314" s="8">
        <f t="shared" si="99"/>
        <v>10120</v>
      </c>
    </row>
    <row r="315" spans="1:15" ht="12.75" customHeight="1" hidden="1">
      <c r="A315" s="338" t="s">
        <v>650</v>
      </c>
      <c r="B315" s="359" t="s">
        <v>149</v>
      </c>
      <c r="C315" s="360">
        <f aca="true" t="shared" si="100" ref="C315:N315">SUM(C307:C314)</f>
        <v>120</v>
      </c>
      <c r="D315" s="360">
        <f t="shared" si="100"/>
        <v>0</v>
      </c>
      <c r="E315" s="360">
        <f t="shared" si="100"/>
        <v>0</v>
      </c>
      <c r="F315" s="360">
        <f t="shared" si="100"/>
        <v>5000</v>
      </c>
      <c r="G315" s="360">
        <f t="shared" si="100"/>
        <v>5000</v>
      </c>
      <c r="H315" s="360">
        <f t="shared" si="100"/>
        <v>0</v>
      </c>
      <c r="I315" s="360">
        <f t="shared" si="100"/>
        <v>0</v>
      </c>
      <c r="J315" s="360">
        <f t="shared" si="100"/>
        <v>0</v>
      </c>
      <c r="K315" s="360">
        <f t="shared" si="100"/>
        <v>0</v>
      </c>
      <c r="L315" s="360">
        <f t="shared" si="100"/>
        <v>0</v>
      </c>
      <c r="M315" s="360">
        <f t="shared" si="100"/>
        <v>0</v>
      </c>
      <c r="N315" s="360">
        <f t="shared" si="100"/>
        <v>0</v>
      </c>
      <c r="O315" s="360">
        <f>SUM(O308:O314)</f>
        <v>10120</v>
      </c>
    </row>
    <row r="316" spans="1:15" ht="12.75" customHeight="1" hidden="1">
      <c r="A316" s="338" t="s">
        <v>168</v>
      </c>
      <c r="B316" s="16" t="s">
        <v>654</v>
      </c>
      <c r="C316" s="8">
        <v>1772.0553089160194</v>
      </c>
      <c r="D316" s="8">
        <v>328.49047354790974</v>
      </c>
      <c r="E316" s="8">
        <v>328.49047354790974</v>
      </c>
      <c r="F316" s="8">
        <v>328.49047354790974</v>
      </c>
      <c r="G316" s="8">
        <v>328.49047354790974</v>
      </c>
      <c r="H316" s="8">
        <v>328.49047354790974</v>
      </c>
      <c r="I316" s="8">
        <v>1385.6918238993712</v>
      </c>
      <c r="J316" s="8">
        <v>1548.7143914169444</v>
      </c>
      <c r="K316" s="8">
        <v>1441.9346096929341</v>
      </c>
      <c r="L316" s="8">
        <v>328.49047354790974</v>
      </c>
      <c r="M316" s="8">
        <v>328.49047354790974</v>
      </c>
      <c r="N316" s="8">
        <v>365.1705512393637</v>
      </c>
      <c r="O316" s="8">
        <f aca="true" t="shared" si="101" ref="O316:O321">SUM(C316:N316)</f>
        <v>8813.000000000002</v>
      </c>
    </row>
    <row r="317" spans="1:15" ht="12.75" customHeight="1" hidden="1">
      <c r="A317" s="338" t="s">
        <v>170</v>
      </c>
      <c r="B317" s="16" t="s">
        <v>115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>
        <f t="shared" si="101"/>
        <v>0</v>
      </c>
    </row>
    <row r="318" spans="1:15" ht="12.75" customHeight="1" hidden="1">
      <c r="A318" s="338" t="s">
        <v>299</v>
      </c>
      <c r="B318" s="16" t="s">
        <v>178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>
        <f t="shared" si="101"/>
        <v>0</v>
      </c>
    </row>
    <row r="319" spans="1:15" ht="12.75" customHeight="1" hidden="1">
      <c r="A319" s="338" t="s">
        <v>302</v>
      </c>
      <c r="B319" s="33" t="s">
        <v>1004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1">
        <f t="shared" si="101"/>
        <v>0</v>
      </c>
    </row>
    <row r="320" spans="1:15" ht="12.75" customHeight="1" hidden="1">
      <c r="A320" s="338" t="s">
        <v>303</v>
      </c>
      <c r="B320" s="16" t="s">
        <v>1003</v>
      </c>
      <c r="C320" s="8">
        <v>0</v>
      </c>
      <c r="D320" s="8">
        <v>0</v>
      </c>
      <c r="E320" s="8">
        <v>0</v>
      </c>
      <c r="F320" s="8">
        <v>832.9439252336449</v>
      </c>
      <c r="G320" s="8">
        <v>0</v>
      </c>
      <c r="H320" s="8">
        <v>0</v>
      </c>
      <c r="I320" s="8">
        <v>0</v>
      </c>
      <c r="J320" s="8">
        <v>0</v>
      </c>
      <c r="K320" s="8">
        <v>832.9439252336449</v>
      </c>
      <c r="L320" s="8">
        <v>0</v>
      </c>
      <c r="M320" s="8">
        <v>0</v>
      </c>
      <c r="N320" s="8">
        <v>834.1121495327103</v>
      </c>
      <c r="O320" s="8">
        <f t="shared" si="101"/>
        <v>2500</v>
      </c>
    </row>
    <row r="321" spans="1:15" ht="12.75" customHeight="1" hidden="1">
      <c r="A321" s="338" t="s">
        <v>304</v>
      </c>
      <c r="B321" s="16" t="s">
        <v>1594</v>
      </c>
      <c r="C321" s="8">
        <v>6130.119035337686</v>
      </c>
      <c r="D321" s="8">
        <v>8883.673166149263</v>
      </c>
      <c r="E321" s="8">
        <v>9512.942926575473</v>
      </c>
      <c r="F321" s="8">
        <v>9225.874244326658</v>
      </c>
      <c r="G321" s="8">
        <v>10176.43279481942</v>
      </c>
      <c r="H321" s="8">
        <v>10176.43279481942</v>
      </c>
      <c r="I321" s="8">
        <v>7728.244279598717</v>
      </c>
      <c r="J321" s="8">
        <v>6400.170152356425</v>
      </c>
      <c r="K321" s="8">
        <v>7598.001405620131</v>
      </c>
      <c r="L321" s="8">
        <v>10176.43279481942</v>
      </c>
      <c r="M321" s="8">
        <v>14110.091123514565</v>
      </c>
      <c r="N321" s="8">
        <v>8378.585282062817</v>
      </c>
      <c r="O321" s="8">
        <f t="shared" si="101"/>
        <v>108497</v>
      </c>
    </row>
    <row r="322" spans="1:15" ht="12.75" customHeight="1" hidden="1">
      <c r="A322" s="338" t="s">
        <v>306</v>
      </c>
      <c r="B322" s="359" t="s">
        <v>116</v>
      </c>
      <c r="C322" s="360"/>
      <c r="D322" s="360">
        <f aca="true" t="shared" si="102" ref="D322:O322">SUM(D316:D321)</f>
        <v>9212.163639697173</v>
      </c>
      <c r="E322" s="360">
        <f t="shared" si="102"/>
        <v>9841.433400123384</v>
      </c>
      <c r="F322" s="360">
        <f t="shared" si="102"/>
        <v>10387.308643108212</v>
      </c>
      <c r="G322" s="360">
        <f t="shared" si="102"/>
        <v>10504.92326836733</v>
      </c>
      <c r="H322" s="360">
        <f t="shared" si="102"/>
        <v>10504.92326836733</v>
      </c>
      <c r="I322" s="360">
        <f t="shared" si="102"/>
        <v>9113.936103498088</v>
      </c>
      <c r="J322" s="360">
        <f t="shared" si="102"/>
        <v>7948.88454377337</v>
      </c>
      <c r="K322" s="360">
        <f t="shared" si="102"/>
        <v>9872.87994054671</v>
      </c>
      <c r="L322" s="360">
        <f t="shared" si="102"/>
        <v>10504.92326836733</v>
      </c>
      <c r="M322" s="360">
        <f t="shared" si="102"/>
        <v>14438.581597062475</v>
      </c>
      <c r="N322" s="360">
        <f t="shared" si="102"/>
        <v>9577.86798283489</v>
      </c>
      <c r="O322" s="360">
        <f t="shared" si="102"/>
        <v>119810</v>
      </c>
    </row>
    <row r="323" spans="1:15" ht="12.75" customHeight="1" hidden="1">
      <c r="A323" s="338" t="s">
        <v>307</v>
      </c>
      <c r="B323" s="33" t="s">
        <v>1005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>
        <f>SUM(C323:N323)</f>
        <v>0</v>
      </c>
    </row>
    <row r="324" spans="1:15" ht="12.75" customHeight="1" hidden="1">
      <c r="A324" s="338" t="s">
        <v>308</v>
      </c>
      <c r="B324" s="33" t="s">
        <v>117</v>
      </c>
      <c r="C324" s="31">
        <f aca="true" t="shared" si="103" ref="C324:O324">C315+C322+C323</f>
        <v>120</v>
      </c>
      <c r="D324" s="31">
        <f t="shared" si="103"/>
        <v>9212.163639697173</v>
      </c>
      <c r="E324" s="31">
        <f t="shared" si="103"/>
        <v>9841.433400123384</v>
      </c>
      <c r="F324" s="31">
        <f t="shared" si="103"/>
        <v>15387.308643108212</v>
      </c>
      <c r="G324" s="31">
        <f t="shared" si="103"/>
        <v>15504.92326836733</v>
      </c>
      <c r="H324" s="31">
        <f t="shared" si="103"/>
        <v>10504.92326836733</v>
      </c>
      <c r="I324" s="31">
        <f t="shared" si="103"/>
        <v>9113.936103498088</v>
      </c>
      <c r="J324" s="31">
        <f t="shared" si="103"/>
        <v>7948.88454377337</v>
      </c>
      <c r="K324" s="31">
        <f t="shared" si="103"/>
        <v>9872.87994054671</v>
      </c>
      <c r="L324" s="31">
        <f t="shared" si="103"/>
        <v>10504.92326836733</v>
      </c>
      <c r="M324" s="31">
        <f t="shared" si="103"/>
        <v>14438.581597062475</v>
      </c>
      <c r="N324" s="31">
        <f t="shared" si="103"/>
        <v>9577.86798283489</v>
      </c>
      <c r="O324" s="31">
        <f t="shared" si="103"/>
        <v>129930</v>
      </c>
    </row>
    <row r="325" spans="1:15" ht="12.75" customHeight="1" hidden="1">
      <c r="A325" s="338" t="s">
        <v>758</v>
      </c>
      <c r="B325" s="33" t="s">
        <v>492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>
        <f>SUM(C325:N325)</f>
        <v>0</v>
      </c>
    </row>
    <row r="326" spans="1:15" ht="12.75" customHeight="1" hidden="1">
      <c r="A326" s="338" t="s">
        <v>759</v>
      </c>
      <c r="B326" s="16" t="s">
        <v>1593</v>
      </c>
      <c r="C326" s="8"/>
      <c r="D326" s="8">
        <v>1193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31">
        <f>SUM(C326:N326)</f>
        <v>1193</v>
      </c>
    </row>
    <row r="327" spans="1:15" ht="12.75" customHeight="1" hidden="1">
      <c r="A327" s="338" t="s">
        <v>760</v>
      </c>
      <c r="B327" s="15" t="s">
        <v>118</v>
      </c>
      <c r="C327" s="14">
        <f aca="true" t="shared" si="104" ref="C327:O327">C324+C326+C325</f>
        <v>120</v>
      </c>
      <c r="D327" s="14">
        <f t="shared" si="104"/>
        <v>10405.163639697173</v>
      </c>
      <c r="E327" s="14">
        <f t="shared" si="104"/>
        <v>9841.433400123384</v>
      </c>
      <c r="F327" s="14">
        <f t="shared" si="104"/>
        <v>15387.308643108212</v>
      </c>
      <c r="G327" s="14">
        <f t="shared" si="104"/>
        <v>15504.92326836733</v>
      </c>
      <c r="H327" s="14">
        <f t="shared" si="104"/>
        <v>10504.92326836733</v>
      </c>
      <c r="I327" s="14">
        <f t="shared" si="104"/>
        <v>9113.936103498088</v>
      </c>
      <c r="J327" s="14">
        <f t="shared" si="104"/>
        <v>7948.88454377337</v>
      </c>
      <c r="K327" s="14">
        <f t="shared" si="104"/>
        <v>9872.87994054671</v>
      </c>
      <c r="L327" s="14">
        <f t="shared" si="104"/>
        <v>10504.92326836733</v>
      </c>
      <c r="M327" s="14">
        <f t="shared" si="104"/>
        <v>14438.581597062475</v>
      </c>
      <c r="N327" s="14">
        <f t="shared" si="104"/>
        <v>9577.86798283489</v>
      </c>
      <c r="O327" s="14">
        <f t="shared" si="104"/>
        <v>131123</v>
      </c>
    </row>
    <row r="328" spans="2:15" ht="4.5" customHeight="1" hidden="1"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2.75" customHeight="1" hidden="1">
      <c r="A329" s="338" t="s">
        <v>761</v>
      </c>
      <c r="B329" s="15" t="s">
        <v>146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2.75" customHeight="1" hidden="1">
      <c r="A330" s="338" t="s">
        <v>762</v>
      </c>
      <c r="B330" s="33" t="s">
        <v>1360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>
        <f aca="true" t="shared" si="105" ref="O330:O336">SUM(C330:N330)</f>
        <v>0</v>
      </c>
    </row>
    <row r="331" spans="1:15" ht="12.75" customHeight="1" hidden="1">
      <c r="A331" s="338" t="s">
        <v>763</v>
      </c>
      <c r="B331" s="33" t="s">
        <v>512</v>
      </c>
      <c r="C331" s="31"/>
      <c r="D331" s="31"/>
      <c r="E331" s="31"/>
      <c r="F331" s="31">
        <v>5000</v>
      </c>
      <c r="G331" s="31">
        <v>5000</v>
      </c>
      <c r="H331" s="31"/>
      <c r="I331" s="31"/>
      <c r="J331" s="31"/>
      <c r="K331" s="31"/>
      <c r="L331" s="31"/>
      <c r="M331" s="31"/>
      <c r="N331" s="31"/>
      <c r="O331" s="31">
        <f t="shared" si="105"/>
        <v>10000</v>
      </c>
    </row>
    <row r="332" spans="1:15" ht="12.75" customHeight="1" hidden="1">
      <c r="A332" s="338" t="s">
        <v>764</v>
      </c>
      <c r="B332" s="33" t="s">
        <v>1744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>
        <f t="shared" si="105"/>
        <v>0</v>
      </c>
    </row>
    <row r="333" spans="1:15" ht="12.75" customHeight="1" hidden="1">
      <c r="A333" s="338" t="s">
        <v>1349</v>
      </c>
      <c r="B333" s="33" t="s">
        <v>493</v>
      </c>
      <c r="C333" s="31">
        <v>120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>
        <f t="shared" si="105"/>
        <v>120</v>
      </c>
    </row>
    <row r="334" spans="1:15" ht="12.75" customHeight="1" hidden="1">
      <c r="A334" s="338" t="s">
        <v>1350</v>
      </c>
      <c r="B334" s="33" t="s">
        <v>494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>
        <f t="shared" si="105"/>
        <v>0</v>
      </c>
    </row>
    <row r="335" spans="1:15" ht="12.75" customHeight="1" hidden="1">
      <c r="A335" s="338" t="s">
        <v>1351</v>
      </c>
      <c r="B335" s="33" t="s">
        <v>1057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>
        <f t="shared" si="105"/>
        <v>0</v>
      </c>
    </row>
    <row r="336" spans="1:15" ht="12.75" customHeight="1" hidden="1">
      <c r="A336" s="338" t="s">
        <v>1352</v>
      </c>
      <c r="B336" s="33" t="s">
        <v>1058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>
        <f t="shared" si="105"/>
        <v>0</v>
      </c>
    </row>
    <row r="337" spans="1:15" ht="12.75" customHeight="1" hidden="1">
      <c r="A337" s="338" t="s">
        <v>1353</v>
      </c>
      <c r="B337" s="359" t="s">
        <v>1093</v>
      </c>
      <c r="C337" s="360">
        <f aca="true" t="shared" si="106" ref="C337:O337">SUM(C330:C336)</f>
        <v>120</v>
      </c>
      <c r="D337" s="360">
        <f t="shared" si="106"/>
        <v>0</v>
      </c>
      <c r="E337" s="360">
        <f t="shared" si="106"/>
        <v>0</v>
      </c>
      <c r="F337" s="360">
        <f t="shared" si="106"/>
        <v>5000</v>
      </c>
      <c r="G337" s="360">
        <f t="shared" si="106"/>
        <v>5000</v>
      </c>
      <c r="H337" s="360">
        <f t="shared" si="106"/>
        <v>0</v>
      </c>
      <c r="I337" s="360">
        <f t="shared" si="106"/>
        <v>0</v>
      </c>
      <c r="J337" s="360">
        <f t="shared" si="106"/>
        <v>0</v>
      </c>
      <c r="K337" s="360">
        <f t="shared" si="106"/>
        <v>0</v>
      </c>
      <c r="L337" s="360">
        <f t="shared" si="106"/>
        <v>0</v>
      </c>
      <c r="M337" s="360">
        <f t="shared" si="106"/>
        <v>0</v>
      </c>
      <c r="N337" s="360">
        <f t="shared" si="106"/>
        <v>0</v>
      </c>
      <c r="O337" s="360">
        <f t="shared" si="106"/>
        <v>10120</v>
      </c>
    </row>
    <row r="338" spans="1:15" ht="12.75" customHeight="1" hidden="1">
      <c r="A338" s="338" t="s">
        <v>1354</v>
      </c>
      <c r="B338" s="16" t="s">
        <v>1059</v>
      </c>
      <c r="C338" s="8">
        <v>2787.585159710889</v>
      </c>
      <c r="D338" s="8">
        <v>2513.7417813010034</v>
      </c>
      <c r="E338" s="8">
        <v>2513.7417813010034</v>
      </c>
      <c r="F338" s="8">
        <v>2787.585159710889</v>
      </c>
      <c r="G338" s="8">
        <v>2787.585159710889</v>
      </c>
      <c r="H338" s="8">
        <v>2787.585159710889</v>
      </c>
      <c r="I338" s="8">
        <v>2787.585159710889</v>
      </c>
      <c r="J338" s="8">
        <v>2787.585159710889</v>
      </c>
      <c r="K338" s="8">
        <v>2787.585159710889</v>
      </c>
      <c r="L338" s="8">
        <v>2787.585159710889</v>
      </c>
      <c r="M338" s="8">
        <v>4302.250000000001</v>
      </c>
      <c r="N338" s="8">
        <v>2787.585159710889</v>
      </c>
      <c r="O338" s="8">
        <f aca="true" t="shared" si="107" ref="O338:O345">SUM(C338:N338)</f>
        <v>34418.00000000001</v>
      </c>
    </row>
    <row r="339" spans="1:15" ht="12.75" customHeight="1" hidden="1">
      <c r="A339" s="338" t="s">
        <v>618</v>
      </c>
      <c r="B339" s="16" t="s">
        <v>858</v>
      </c>
      <c r="C339" s="8">
        <v>658.9918533604888</v>
      </c>
      <c r="D339" s="8">
        <v>595.9938900203666</v>
      </c>
      <c r="E339" s="8">
        <v>595.9938900203666</v>
      </c>
      <c r="F339" s="8">
        <v>658.9918533604888</v>
      </c>
      <c r="G339" s="8">
        <v>658.9918533604888</v>
      </c>
      <c r="H339" s="8">
        <v>658.9918533604888</v>
      </c>
      <c r="I339" s="8">
        <v>658.9918533604888</v>
      </c>
      <c r="J339" s="8">
        <v>658.9918533604888</v>
      </c>
      <c r="K339" s="8">
        <v>658.9918533604888</v>
      </c>
      <c r="L339" s="8">
        <v>658.9918533604888</v>
      </c>
      <c r="M339" s="8">
        <v>1017.0855397148677</v>
      </c>
      <c r="N339" s="8">
        <v>658.9918533604888</v>
      </c>
      <c r="O339" s="8">
        <f t="shared" si="107"/>
        <v>8140</v>
      </c>
    </row>
    <row r="340" spans="1:15" ht="12.75" customHeight="1" hidden="1">
      <c r="A340" s="338" t="s">
        <v>619</v>
      </c>
      <c r="B340" s="16" t="s">
        <v>1060</v>
      </c>
      <c r="C340" s="8">
        <v>6825.545653238874</v>
      </c>
      <c r="D340" s="8">
        <v>6825.545653238874</v>
      </c>
      <c r="E340" s="8">
        <v>6441.257677959076</v>
      </c>
      <c r="F340" s="8">
        <v>6441.257677959076</v>
      </c>
      <c r="G340" s="8">
        <v>6441.257677959076</v>
      </c>
      <c r="H340" s="8">
        <v>6441.257677959076</v>
      </c>
      <c r="I340" s="8">
        <v>6441.257677959076</v>
      </c>
      <c r="J340" s="8">
        <v>6441.257677959076</v>
      </c>
      <c r="K340" s="8">
        <v>6441.257677959076</v>
      </c>
      <c r="L340" s="8">
        <v>6441.257677959076</v>
      </c>
      <c r="M340" s="8">
        <v>6825.545653238874</v>
      </c>
      <c r="N340" s="8">
        <v>6438.30161661077</v>
      </c>
      <c r="O340" s="8">
        <f t="shared" si="107"/>
        <v>78444.99999999999</v>
      </c>
    </row>
    <row r="341" spans="1:15" ht="12.75" customHeight="1" hidden="1">
      <c r="A341" s="338" t="s">
        <v>508</v>
      </c>
      <c r="B341" s="16" t="s">
        <v>1061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>
        <f t="shared" si="107"/>
        <v>0</v>
      </c>
    </row>
    <row r="342" spans="1:15" ht="12.75" customHeight="1" hidden="1">
      <c r="A342" s="338" t="s">
        <v>509</v>
      </c>
      <c r="B342" s="16" t="s">
        <v>1062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>
        <f t="shared" si="107"/>
        <v>0</v>
      </c>
    </row>
    <row r="343" spans="1:15" ht="12.75" customHeight="1" hidden="1">
      <c r="A343" s="338" t="s">
        <v>96</v>
      </c>
      <c r="B343" s="16" t="s">
        <v>857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>
        <f t="shared" si="107"/>
        <v>0</v>
      </c>
    </row>
    <row r="344" spans="1:15" ht="12.75" customHeight="1" hidden="1">
      <c r="A344" s="338" t="s">
        <v>510</v>
      </c>
      <c r="B344" s="16" t="s">
        <v>266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>
        <f t="shared" si="107"/>
        <v>0</v>
      </c>
    </row>
    <row r="345" spans="1:15" ht="12.75" customHeight="1" hidden="1">
      <c r="A345" s="338" t="s">
        <v>4</v>
      </c>
      <c r="B345" s="16" t="s">
        <v>1592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>
        <f t="shared" si="107"/>
        <v>0</v>
      </c>
    </row>
    <row r="346" spans="1:15" ht="12.75" customHeight="1" hidden="1">
      <c r="A346" s="338" t="s">
        <v>5</v>
      </c>
      <c r="B346" s="359" t="s">
        <v>1094</v>
      </c>
      <c r="C346" s="360">
        <f aca="true" t="shared" si="108" ref="C346:O346">SUM(C338:C345)</f>
        <v>10272.122666310252</v>
      </c>
      <c r="D346" s="360">
        <f t="shared" si="108"/>
        <v>9935.281324560245</v>
      </c>
      <c r="E346" s="360">
        <f t="shared" si="108"/>
        <v>9550.993349280447</v>
      </c>
      <c r="F346" s="360">
        <f t="shared" si="108"/>
        <v>9887.834691030454</v>
      </c>
      <c r="G346" s="360">
        <f t="shared" si="108"/>
        <v>9887.834691030454</v>
      </c>
      <c r="H346" s="360">
        <f t="shared" si="108"/>
        <v>9887.834691030454</v>
      </c>
      <c r="I346" s="360">
        <f t="shared" si="108"/>
        <v>9887.834691030454</v>
      </c>
      <c r="J346" s="360">
        <f t="shared" si="108"/>
        <v>9887.834691030454</v>
      </c>
      <c r="K346" s="360">
        <f t="shared" si="108"/>
        <v>9887.834691030454</v>
      </c>
      <c r="L346" s="360">
        <f t="shared" si="108"/>
        <v>9887.834691030454</v>
      </c>
      <c r="M346" s="360">
        <f t="shared" si="108"/>
        <v>12144.881192953744</v>
      </c>
      <c r="N346" s="360">
        <f t="shared" si="108"/>
        <v>9884.878629682147</v>
      </c>
      <c r="O346" s="360">
        <f t="shared" si="108"/>
        <v>121003</v>
      </c>
    </row>
    <row r="347" spans="1:15" ht="12.75" customHeight="1" hidden="1">
      <c r="A347" s="338" t="s">
        <v>6</v>
      </c>
      <c r="B347" s="33" t="s">
        <v>617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>
        <f>SUM(C347:N347)</f>
        <v>0</v>
      </c>
    </row>
    <row r="348" spans="1:15" ht="12.75" customHeight="1" hidden="1">
      <c r="A348" s="338" t="s">
        <v>7</v>
      </c>
      <c r="B348" s="16" t="s">
        <v>727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>
        <f>SUM(C348:N348)</f>
        <v>0</v>
      </c>
    </row>
    <row r="349" spans="1:15" ht="12.75" customHeight="1" hidden="1">
      <c r="A349" s="338" t="s">
        <v>8</v>
      </c>
      <c r="B349" s="15" t="s">
        <v>1095</v>
      </c>
      <c r="C349" s="14">
        <f aca="true" t="shared" si="109" ref="C349:O349">C337+C346+C348+C347</f>
        <v>10392.122666310252</v>
      </c>
      <c r="D349" s="14">
        <f t="shared" si="109"/>
        <v>9935.281324560245</v>
      </c>
      <c r="E349" s="14">
        <f t="shared" si="109"/>
        <v>9550.993349280447</v>
      </c>
      <c r="F349" s="14">
        <f t="shared" si="109"/>
        <v>14887.834691030454</v>
      </c>
      <c r="G349" s="14">
        <f t="shared" si="109"/>
        <v>14887.834691030454</v>
      </c>
      <c r="H349" s="14">
        <f t="shared" si="109"/>
        <v>9887.834691030454</v>
      </c>
      <c r="I349" s="14">
        <f t="shared" si="109"/>
        <v>9887.834691030454</v>
      </c>
      <c r="J349" s="14">
        <f t="shared" si="109"/>
        <v>9887.834691030454</v>
      </c>
      <c r="K349" s="14">
        <f t="shared" si="109"/>
        <v>9887.834691030454</v>
      </c>
      <c r="L349" s="14">
        <f t="shared" si="109"/>
        <v>9887.834691030454</v>
      </c>
      <c r="M349" s="14">
        <f t="shared" si="109"/>
        <v>12144.881192953744</v>
      </c>
      <c r="N349" s="14">
        <f t="shared" si="109"/>
        <v>9884.878629682147</v>
      </c>
      <c r="O349" s="14">
        <f t="shared" si="109"/>
        <v>131123</v>
      </c>
    </row>
  </sheetData>
  <sheetProtection/>
  <mergeCells count="28">
    <mergeCell ref="A5:A6"/>
    <mergeCell ref="A55:A56"/>
    <mergeCell ref="A305:A306"/>
    <mergeCell ref="A255:A256"/>
    <mergeCell ref="A205:A206"/>
    <mergeCell ref="A155:A156"/>
    <mergeCell ref="A105:A106"/>
    <mergeCell ref="B252:O252"/>
    <mergeCell ref="B253:O253"/>
    <mergeCell ref="B302:O302"/>
    <mergeCell ref="B303:O303"/>
    <mergeCell ref="L301:O301"/>
    <mergeCell ref="B52:O52"/>
    <mergeCell ref="B53:O53"/>
    <mergeCell ref="B1:O1"/>
    <mergeCell ref="B2:O2"/>
    <mergeCell ref="B3:O3"/>
    <mergeCell ref="K51:O51"/>
    <mergeCell ref="K101:O101"/>
    <mergeCell ref="K151:O151"/>
    <mergeCell ref="L201:O201"/>
    <mergeCell ref="L251:O251"/>
    <mergeCell ref="B152:O152"/>
    <mergeCell ref="B102:O102"/>
    <mergeCell ref="B103:O103"/>
    <mergeCell ref="B153:O153"/>
    <mergeCell ref="B202:O202"/>
    <mergeCell ref="B203:O20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4.140625" style="3" customWidth="1"/>
    <col min="2" max="2" width="52.7109375" style="3" customWidth="1"/>
    <col min="3" max="3" width="12.421875" style="3" customWidth="1"/>
    <col min="4" max="4" width="13.140625" style="3" customWidth="1"/>
    <col min="5" max="5" width="12.421875" style="3" customWidth="1"/>
    <col min="6" max="7" width="9.140625" style="3" customWidth="1"/>
    <col min="8" max="8" width="10.140625" style="3" bestFit="1" customWidth="1"/>
    <col min="9" max="16384" width="9.140625" style="3" customWidth="1"/>
  </cols>
  <sheetData>
    <row r="1" spans="2:5" ht="15.75" hidden="1">
      <c r="B1" s="541" t="s">
        <v>36</v>
      </c>
      <c r="C1" s="541"/>
      <c r="D1" s="541"/>
      <c r="E1" s="541"/>
    </row>
    <row r="2" spans="3:5" ht="7.5" customHeight="1" hidden="1">
      <c r="C2" s="273"/>
      <c r="D2" s="273"/>
      <c r="E2" s="273"/>
    </row>
    <row r="3" spans="2:5" ht="15.75" customHeight="1" hidden="1">
      <c r="B3" s="536" t="s">
        <v>537</v>
      </c>
      <c r="C3" s="536"/>
      <c r="D3" s="536"/>
      <c r="E3" s="536"/>
    </row>
    <row r="4" spans="2:5" ht="15.75" customHeight="1" hidden="1">
      <c r="B4" s="536" t="s">
        <v>1087</v>
      </c>
      <c r="C4" s="536"/>
      <c r="D4" s="536"/>
      <c r="E4" s="536"/>
    </row>
    <row r="5" spans="2:5" ht="15.75" customHeight="1" hidden="1">
      <c r="B5" s="536" t="s">
        <v>350</v>
      </c>
      <c r="C5" s="536"/>
      <c r="D5" s="536"/>
      <c r="E5" s="536"/>
    </row>
    <row r="6" spans="2:5" ht="15.75" customHeight="1" hidden="1">
      <c r="B6" s="536" t="s">
        <v>667</v>
      </c>
      <c r="C6" s="536"/>
      <c r="D6" s="536"/>
      <c r="E6" s="536"/>
    </row>
    <row r="7" spans="2:5" ht="5.25" customHeight="1" hidden="1">
      <c r="B7" s="287"/>
      <c r="C7" s="287"/>
      <c r="D7" s="287"/>
      <c r="E7" s="287"/>
    </row>
    <row r="8" spans="1:5" ht="14.25" customHeight="1" hidden="1">
      <c r="A8" s="453"/>
      <c r="B8" s="288" t="s">
        <v>825</v>
      </c>
      <c r="C8" s="288" t="s">
        <v>826</v>
      </c>
      <c r="D8" s="288" t="s">
        <v>827</v>
      </c>
      <c r="E8" s="288" t="s">
        <v>828</v>
      </c>
    </row>
    <row r="9" spans="1:5" s="6" customFormat="1" ht="15.75" customHeight="1" hidden="1">
      <c r="A9" s="453"/>
      <c r="B9" s="289" t="s">
        <v>717</v>
      </c>
      <c r="C9" s="289" t="s">
        <v>487</v>
      </c>
      <c r="D9" s="289" t="s">
        <v>1310</v>
      </c>
      <c r="E9" s="289" t="s">
        <v>773</v>
      </c>
    </row>
    <row r="10" spans="1:5" ht="15.75" customHeight="1" hidden="1">
      <c r="A10" s="28" t="s">
        <v>1071</v>
      </c>
      <c r="B10" s="332" t="s">
        <v>1227</v>
      </c>
      <c r="C10" s="361"/>
      <c r="D10" s="361"/>
      <c r="E10" s="361"/>
    </row>
    <row r="11" spans="1:5" ht="15.75" customHeight="1" hidden="1">
      <c r="A11" s="28" t="s">
        <v>1077</v>
      </c>
      <c r="B11" s="3" t="s">
        <v>654</v>
      </c>
      <c r="C11" s="2">
        <f>'új m'!E9</f>
        <v>328676</v>
      </c>
      <c r="D11" s="2">
        <v>270000</v>
      </c>
      <c r="E11" s="2">
        <v>274000</v>
      </c>
    </row>
    <row r="12" spans="1:5" ht="15.75" customHeight="1" hidden="1">
      <c r="A12" s="28" t="s">
        <v>914</v>
      </c>
      <c r="B12" s="3" t="s">
        <v>1228</v>
      </c>
      <c r="C12" s="2">
        <f>'új m'!E10</f>
        <v>962634</v>
      </c>
      <c r="D12" s="2">
        <v>980000</v>
      </c>
      <c r="E12" s="2">
        <v>1010000</v>
      </c>
    </row>
    <row r="13" spans="1:5" ht="15.75" customHeight="1" hidden="1">
      <c r="A13" s="28" t="s">
        <v>0</v>
      </c>
      <c r="B13" s="3" t="s">
        <v>1112</v>
      </c>
      <c r="C13" s="2">
        <f>'új m'!E12</f>
        <v>848345</v>
      </c>
      <c r="D13" s="2">
        <v>900000</v>
      </c>
      <c r="E13" s="2">
        <v>900000</v>
      </c>
    </row>
    <row r="14" spans="1:5" ht="15.75" customHeight="1" hidden="1">
      <c r="A14" s="28" t="s">
        <v>275</v>
      </c>
      <c r="B14" s="3" t="s">
        <v>367</v>
      </c>
      <c r="C14" s="2">
        <f>'új m'!E13</f>
        <v>95709</v>
      </c>
      <c r="D14" s="2">
        <v>60000</v>
      </c>
      <c r="E14" s="2">
        <v>65000</v>
      </c>
    </row>
    <row r="15" spans="1:5" ht="15.75" customHeight="1" hidden="1">
      <c r="A15" s="28" t="s">
        <v>546</v>
      </c>
      <c r="B15" s="3" t="s">
        <v>368</v>
      </c>
      <c r="C15" s="2">
        <f>'új m'!E14</f>
        <v>4174</v>
      </c>
      <c r="D15" s="2">
        <v>3000</v>
      </c>
      <c r="E15" s="2">
        <v>2400</v>
      </c>
    </row>
    <row r="16" spans="1:5" ht="15.75" customHeight="1" hidden="1">
      <c r="A16" s="28" t="s">
        <v>647</v>
      </c>
      <c r="B16" s="3" t="s">
        <v>1132</v>
      </c>
      <c r="C16" s="2">
        <f>'új m'!E33</f>
        <v>292128</v>
      </c>
      <c r="D16" s="2">
        <v>100000</v>
      </c>
      <c r="E16" s="2">
        <v>30000</v>
      </c>
    </row>
    <row r="17" spans="1:7" ht="15.75" customHeight="1" hidden="1">
      <c r="A17" s="28" t="s">
        <v>649</v>
      </c>
      <c r="B17" s="6" t="s">
        <v>151</v>
      </c>
      <c r="C17" s="5">
        <f>SUM(C11:C16)</f>
        <v>2531666</v>
      </c>
      <c r="D17" s="5">
        <f>SUM(D11:D16)</f>
        <v>2313000</v>
      </c>
      <c r="E17" s="5">
        <f>SUM(E11:E16)</f>
        <v>2281400</v>
      </c>
      <c r="G17" s="1"/>
    </row>
    <row r="18" spans="1:5" ht="6.75" customHeight="1" hidden="1">
      <c r="A18" s="28"/>
      <c r="B18" s="6"/>
      <c r="C18" s="5"/>
      <c r="D18" s="5"/>
      <c r="E18" s="5"/>
    </row>
    <row r="19" spans="1:5" ht="15.75" customHeight="1" hidden="1">
      <c r="A19" s="28" t="s">
        <v>650</v>
      </c>
      <c r="B19" s="3" t="s">
        <v>1059</v>
      </c>
      <c r="C19" s="2">
        <f>'új m'!I9</f>
        <v>864700</v>
      </c>
      <c r="D19" s="2">
        <v>875000</v>
      </c>
      <c r="E19" s="2">
        <v>885000</v>
      </c>
    </row>
    <row r="20" spans="1:5" ht="15.75" customHeight="1" hidden="1">
      <c r="A20" s="28" t="s">
        <v>168</v>
      </c>
      <c r="B20" s="3" t="s">
        <v>858</v>
      </c>
      <c r="C20" s="2">
        <f>'új m'!I10</f>
        <v>209363</v>
      </c>
      <c r="D20" s="2">
        <v>212000</v>
      </c>
      <c r="E20" s="362">
        <v>214000</v>
      </c>
    </row>
    <row r="21" spans="1:5" ht="15.75" customHeight="1" hidden="1">
      <c r="A21" s="28" t="s">
        <v>170</v>
      </c>
      <c r="B21" s="3" t="s">
        <v>1055</v>
      </c>
      <c r="C21" s="2">
        <f>'új m'!I11</f>
        <v>879134</v>
      </c>
      <c r="D21" s="53">
        <v>650000</v>
      </c>
      <c r="E21" s="53">
        <v>620000</v>
      </c>
    </row>
    <row r="22" spans="1:5" ht="15.75" customHeight="1" hidden="1">
      <c r="A22" s="28" t="s">
        <v>299</v>
      </c>
      <c r="B22" s="3" t="s">
        <v>1133</v>
      </c>
      <c r="C22" s="2">
        <f>'új m'!I13</f>
        <v>49221</v>
      </c>
      <c r="D22" s="362">
        <v>48000</v>
      </c>
      <c r="E22" s="362">
        <v>75000</v>
      </c>
    </row>
    <row r="23" spans="1:5" ht="15.75" customHeight="1" hidden="1">
      <c r="A23" s="28" t="s">
        <v>302</v>
      </c>
      <c r="B23" s="3" t="s">
        <v>1056</v>
      </c>
      <c r="C23" s="2">
        <f>'új m'!I14</f>
        <v>170000</v>
      </c>
      <c r="D23" s="362">
        <v>170000</v>
      </c>
      <c r="E23" s="362">
        <v>170000</v>
      </c>
    </row>
    <row r="24" spans="1:5" ht="15.75" customHeight="1" hidden="1">
      <c r="A24" s="28" t="s">
        <v>303</v>
      </c>
      <c r="B24" s="3" t="s">
        <v>857</v>
      </c>
      <c r="C24" s="2">
        <f>'új m'!I15</f>
        <v>6100</v>
      </c>
      <c r="D24" s="362">
        <v>9000</v>
      </c>
      <c r="E24" s="362">
        <v>7000</v>
      </c>
    </row>
    <row r="25" spans="1:5" ht="15.75" customHeight="1" hidden="1">
      <c r="A25" s="28" t="s">
        <v>304</v>
      </c>
      <c r="B25" s="3" t="s">
        <v>266</v>
      </c>
      <c r="C25" s="2">
        <f>'új m'!I16</f>
        <v>46025</v>
      </c>
      <c r="D25" s="362">
        <v>43000</v>
      </c>
      <c r="E25" s="362">
        <v>43000</v>
      </c>
    </row>
    <row r="26" spans="1:5" ht="15.75" customHeight="1" hidden="1">
      <c r="A26" s="28" t="s">
        <v>306</v>
      </c>
      <c r="B26" s="3" t="s">
        <v>1218</v>
      </c>
      <c r="C26" s="2">
        <f>'új m'!I34+'új m'!I37</f>
        <v>107170</v>
      </c>
      <c r="D26" s="362">
        <v>35810</v>
      </c>
      <c r="E26" s="362">
        <v>25010</v>
      </c>
    </row>
    <row r="27" spans="1:5" ht="15.75" customHeight="1" hidden="1">
      <c r="A27" s="28" t="s">
        <v>307</v>
      </c>
      <c r="B27" s="6" t="s">
        <v>728</v>
      </c>
      <c r="C27" s="5">
        <f>SUM(C19:C26)</f>
        <v>2331713</v>
      </c>
      <c r="D27" s="5">
        <f>SUM(D19:D26)</f>
        <v>2042810</v>
      </c>
      <c r="E27" s="5">
        <f>SUM(E19:E26)</f>
        <v>2039010</v>
      </c>
    </row>
    <row r="28" spans="1:5" ht="7.5" customHeight="1" hidden="1">
      <c r="A28" s="28"/>
      <c r="B28" s="6"/>
      <c r="C28" s="5"/>
      <c r="D28" s="362"/>
      <c r="E28" s="363"/>
    </row>
    <row r="29" spans="1:5" ht="15.75" customHeight="1" hidden="1">
      <c r="A29" s="28" t="s">
        <v>308</v>
      </c>
      <c r="B29" s="332" t="s">
        <v>590</v>
      </c>
      <c r="C29" s="364"/>
      <c r="D29" s="362"/>
      <c r="E29" s="363"/>
    </row>
    <row r="30" spans="1:5" ht="15" customHeight="1" hidden="1">
      <c r="A30" s="28" t="s">
        <v>758</v>
      </c>
      <c r="B30" s="297" t="s">
        <v>947</v>
      </c>
      <c r="C30" s="362">
        <f>'új m'!E19</f>
        <v>10000</v>
      </c>
      <c r="D30" s="362">
        <v>7000</v>
      </c>
      <c r="E30" s="362">
        <v>7000</v>
      </c>
    </row>
    <row r="31" spans="1:5" ht="15" customHeight="1" hidden="1">
      <c r="A31" s="28" t="s">
        <v>759</v>
      </c>
      <c r="B31" s="297" t="s">
        <v>718</v>
      </c>
      <c r="C31" s="362">
        <f>'új m'!E20</f>
        <v>1200</v>
      </c>
      <c r="D31" s="362">
        <v>1260</v>
      </c>
      <c r="E31" s="362">
        <v>1260</v>
      </c>
    </row>
    <row r="32" spans="1:5" ht="15" customHeight="1" hidden="1">
      <c r="A32" s="28" t="s">
        <v>760</v>
      </c>
      <c r="B32" s="297" t="s">
        <v>719</v>
      </c>
      <c r="C32" s="362">
        <f>'új m'!E21</f>
        <v>0</v>
      </c>
      <c r="D32" s="362">
        <v>250</v>
      </c>
      <c r="E32" s="362">
        <v>250</v>
      </c>
    </row>
    <row r="33" spans="1:5" ht="15" customHeight="1" hidden="1">
      <c r="A33" s="28" t="s">
        <v>761</v>
      </c>
      <c r="B33" s="297" t="s">
        <v>720</v>
      </c>
      <c r="C33" s="362">
        <f>'új m'!E22</f>
        <v>456450</v>
      </c>
      <c r="D33" s="362">
        <v>80000</v>
      </c>
      <c r="E33" s="362"/>
    </row>
    <row r="34" spans="1:3" ht="15" customHeight="1" hidden="1">
      <c r="A34" s="28" t="s">
        <v>762</v>
      </c>
      <c r="B34" s="297" t="s">
        <v>431</v>
      </c>
      <c r="C34" s="2">
        <f>'új m'!E23</f>
        <v>5000</v>
      </c>
    </row>
    <row r="35" spans="1:5" ht="15" customHeight="1" hidden="1">
      <c r="A35" s="28" t="s">
        <v>763</v>
      </c>
      <c r="B35" s="297" t="s">
        <v>432</v>
      </c>
      <c r="C35" s="362">
        <f>'új m'!E24</f>
        <v>3174</v>
      </c>
      <c r="D35" s="362">
        <v>3300</v>
      </c>
      <c r="E35" s="362">
        <v>3100</v>
      </c>
    </row>
    <row r="36" spans="1:5" ht="15" customHeight="1" hidden="1">
      <c r="A36" s="28" t="s">
        <v>764</v>
      </c>
      <c r="B36" s="3" t="s">
        <v>1642</v>
      </c>
      <c r="C36" s="362">
        <f>'új m'!E34</f>
        <v>661021</v>
      </c>
      <c r="D36" s="362">
        <v>200000</v>
      </c>
      <c r="E36" s="362">
        <v>70000</v>
      </c>
    </row>
    <row r="37" spans="1:5" ht="15" customHeight="1" hidden="1">
      <c r="A37" s="28" t="s">
        <v>1349</v>
      </c>
      <c r="B37" s="365" t="s">
        <v>729</v>
      </c>
      <c r="C37" s="20">
        <f>SUM(C30:C36)</f>
        <v>1136845</v>
      </c>
      <c r="D37" s="20">
        <f>SUM(D30:D36)</f>
        <v>291810</v>
      </c>
      <c r="E37" s="20">
        <f>SUM(E30:E36)</f>
        <v>81610</v>
      </c>
    </row>
    <row r="38" spans="1:5" ht="9" customHeight="1" hidden="1">
      <c r="A38" s="28"/>
      <c r="B38" s="6"/>
      <c r="C38" s="5"/>
      <c r="D38" s="362"/>
      <c r="E38" s="363"/>
    </row>
    <row r="39" spans="1:8" ht="15" customHeight="1" hidden="1">
      <c r="A39" s="28" t="s">
        <v>1350</v>
      </c>
      <c r="B39" s="297" t="s">
        <v>669</v>
      </c>
      <c r="C39" s="362">
        <f>'új m'!I19</f>
        <v>81600</v>
      </c>
      <c r="D39" s="362">
        <v>60000</v>
      </c>
      <c r="E39" s="362">
        <v>30000</v>
      </c>
      <c r="H39" s="2"/>
    </row>
    <row r="40" spans="1:5" ht="15" customHeight="1" hidden="1">
      <c r="A40" s="28" t="s">
        <v>1351</v>
      </c>
      <c r="B40" s="297" t="s">
        <v>670</v>
      </c>
      <c r="C40" s="362">
        <f>'új m'!I20</f>
        <v>749581</v>
      </c>
      <c r="D40" s="362">
        <v>348000</v>
      </c>
      <c r="E40" s="362">
        <v>250000</v>
      </c>
    </row>
    <row r="41" spans="1:5" ht="15" customHeight="1" hidden="1">
      <c r="A41" s="28" t="s">
        <v>1352</v>
      </c>
      <c r="B41" s="297" t="s">
        <v>1191</v>
      </c>
      <c r="C41" s="362">
        <f>'új m'!I21</f>
        <v>4494</v>
      </c>
      <c r="D41" s="366"/>
      <c r="E41" s="366"/>
    </row>
    <row r="42" spans="1:5" ht="15" customHeight="1" hidden="1">
      <c r="A42" s="28" t="s">
        <v>1353</v>
      </c>
      <c r="B42" s="297" t="s">
        <v>1552</v>
      </c>
      <c r="C42" s="362">
        <f>C65</f>
        <v>382029</v>
      </c>
      <c r="D42" s="362"/>
      <c r="E42" s="362"/>
    </row>
    <row r="43" spans="1:5" ht="15" customHeight="1" hidden="1">
      <c r="A43" s="28" t="s">
        <v>1354</v>
      </c>
      <c r="B43" s="297" t="s">
        <v>1192</v>
      </c>
      <c r="C43" s="362">
        <f>'új m'!I22</f>
        <v>15000</v>
      </c>
      <c r="D43" s="366"/>
      <c r="E43" s="366"/>
    </row>
    <row r="44" spans="1:5" ht="15" customHeight="1" hidden="1">
      <c r="A44" s="28" t="s">
        <v>618</v>
      </c>
      <c r="B44" s="297" t="s">
        <v>1193</v>
      </c>
      <c r="C44" s="362">
        <f>'új m'!I23</f>
        <v>7200</v>
      </c>
      <c r="D44" s="366">
        <v>4000</v>
      </c>
      <c r="E44" s="366">
        <v>4000</v>
      </c>
    </row>
    <row r="45" spans="1:5" ht="15" customHeight="1" hidden="1">
      <c r="A45" s="28" t="s">
        <v>619</v>
      </c>
      <c r="B45" s="297" t="s">
        <v>1194</v>
      </c>
      <c r="C45" s="362">
        <f>'új m'!I24</f>
        <v>1020</v>
      </c>
      <c r="D45" s="366"/>
      <c r="E45" s="366"/>
    </row>
    <row r="46" spans="1:5" ht="15" customHeight="1" hidden="1">
      <c r="A46" s="28" t="s">
        <v>508</v>
      </c>
      <c r="B46" s="3" t="s">
        <v>1218</v>
      </c>
      <c r="C46" s="362">
        <f>'új m'!I35</f>
        <v>440403</v>
      </c>
      <c r="D46" s="366">
        <v>150000</v>
      </c>
      <c r="E46" s="366">
        <v>40000</v>
      </c>
    </row>
    <row r="47" spans="1:5" ht="15" customHeight="1" hidden="1">
      <c r="A47" s="28" t="s">
        <v>509</v>
      </c>
      <c r="B47" s="353" t="s">
        <v>730</v>
      </c>
      <c r="C47" s="363">
        <f>C39+C40+C41+C44+C43+C46+C45</f>
        <v>1299298</v>
      </c>
      <c r="D47" s="363">
        <f>D39+D40+D41+D44+D43+D46</f>
        <v>562000</v>
      </c>
      <c r="E47" s="363">
        <f>E39+E40+E41+E44+E43+E46</f>
        <v>324000</v>
      </c>
    </row>
    <row r="48" spans="1:5" ht="5.25" customHeight="1" hidden="1">
      <c r="A48" s="28"/>
      <c r="B48" s="297"/>
      <c r="C48" s="362"/>
      <c r="D48" s="367"/>
      <c r="E48" s="367"/>
    </row>
    <row r="49" spans="1:5" ht="15" customHeight="1" hidden="1">
      <c r="A49" s="28" t="s">
        <v>96</v>
      </c>
      <c r="B49" s="353" t="s">
        <v>433</v>
      </c>
      <c r="C49" s="20"/>
      <c r="D49" s="20"/>
      <c r="E49" s="20"/>
    </row>
    <row r="50" spans="1:5" ht="15" customHeight="1" hidden="1">
      <c r="A50" s="28" t="s">
        <v>510</v>
      </c>
      <c r="B50" s="297" t="s">
        <v>434</v>
      </c>
      <c r="C50" s="37">
        <f>'új m'!E43</f>
        <v>0</v>
      </c>
      <c r="D50" s="362"/>
      <c r="E50" s="366"/>
    </row>
    <row r="51" spans="1:5" s="6" customFormat="1" ht="15.75" customHeight="1" hidden="1">
      <c r="A51" s="28" t="s">
        <v>4</v>
      </c>
      <c r="B51" s="3" t="s">
        <v>435</v>
      </c>
      <c r="C51" s="5">
        <f>'új m'!E44</f>
        <v>0</v>
      </c>
      <c r="D51" s="362"/>
      <c r="E51" s="368"/>
    </row>
    <row r="52" spans="1:5" s="6" customFormat="1" ht="15.75" customHeight="1" hidden="1">
      <c r="A52" s="28" t="s">
        <v>5</v>
      </c>
      <c r="B52" s="6" t="s">
        <v>436</v>
      </c>
      <c r="C52" s="5">
        <f>SUM(C50:C51)</f>
        <v>0</v>
      </c>
      <c r="D52" s="5">
        <v>0</v>
      </c>
      <c r="E52" s="5">
        <f>SUM(E50:E51)</f>
        <v>0</v>
      </c>
    </row>
    <row r="53" spans="1:5" s="6" customFormat="1" ht="8.25" customHeight="1" hidden="1">
      <c r="A53" s="28"/>
      <c r="B53" s="3"/>
      <c r="C53" s="2"/>
      <c r="D53" s="362"/>
      <c r="E53" s="53"/>
    </row>
    <row r="54" spans="1:5" s="6" customFormat="1" ht="15.75" customHeight="1" hidden="1">
      <c r="A54" s="28" t="s">
        <v>6</v>
      </c>
      <c r="B54" s="6" t="s">
        <v>437</v>
      </c>
      <c r="C54" s="5">
        <v>37500</v>
      </c>
      <c r="D54" s="5"/>
      <c r="E54" s="5"/>
    </row>
    <row r="55" spans="1:5" s="6" customFormat="1" ht="6.75" customHeight="1" hidden="1">
      <c r="A55" s="28"/>
      <c r="C55" s="5"/>
      <c r="D55" s="5"/>
      <c r="E55" s="5"/>
    </row>
    <row r="56" spans="1:5" ht="15.75" customHeight="1" hidden="1">
      <c r="A56" s="28" t="s">
        <v>7</v>
      </c>
      <c r="B56" s="6" t="s">
        <v>731</v>
      </c>
      <c r="C56" s="5">
        <f>C17+C37+C52</f>
        <v>3668511</v>
      </c>
      <c r="D56" s="5">
        <f>D17+D37+D52</f>
        <v>2604810</v>
      </c>
      <c r="E56" s="5">
        <f>E17+E37+E52</f>
        <v>2363010</v>
      </c>
    </row>
    <row r="57" spans="1:5" s="6" customFormat="1" ht="15.75" customHeight="1" hidden="1">
      <c r="A57" s="28" t="s">
        <v>8</v>
      </c>
      <c r="B57" s="6" t="s">
        <v>589</v>
      </c>
      <c r="C57" s="5">
        <f>C27+C47+C54</f>
        <v>3668511</v>
      </c>
      <c r="D57" s="5">
        <f>D27+D47+D54</f>
        <v>2604810</v>
      </c>
      <c r="E57" s="5">
        <f>E27+E47+E54</f>
        <v>2363010</v>
      </c>
    </row>
    <row r="58" spans="1:5" s="6" customFormat="1" ht="15.75" customHeight="1" hidden="1">
      <c r="A58" s="28"/>
      <c r="C58" s="5"/>
      <c r="D58" s="5">
        <f>D56-D57</f>
        <v>0</v>
      </c>
      <c r="E58" s="5">
        <f>E56-E57</f>
        <v>0</v>
      </c>
    </row>
    <row r="59" spans="1:5" s="6" customFormat="1" ht="15.75" customHeight="1" hidden="1">
      <c r="A59" s="28"/>
      <c r="C59" s="5"/>
      <c r="D59" s="5"/>
      <c r="E59" s="5"/>
    </row>
    <row r="60" spans="2:5" ht="15" customHeight="1" hidden="1">
      <c r="B60" s="297" t="s">
        <v>755</v>
      </c>
      <c r="C60" s="362"/>
      <c r="D60" s="362"/>
      <c r="E60" s="362"/>
    </row>
    <row r="61" spans="2:5" ht="15" customHeight="1" hidden="1">
      <c r="B61" s="321" t="s">
        <v>210</v>
      </c>
      <c r="C61" s="369">
        <v>97600</v>
      </c>
      <c r="D61" s="362"/>
      <c r="E61" s="362"/>
    </row>
    <row r="62" spans="2:5" ht="15" customHeight="1" hidden="1">
      <c r="B62" s="321" t="s">
        <v>469</v>
      </c>
      <c r="C62" s="369">
        <v>108000</v>
      </c>
      <c r="D62" s="362"/>
      <c r="E62" s="362"/>
    </row>
    <row r="63" spans="2:5" ht="28.5" customHeight="1" hidden="1">
      <c r="B63" s="326" t="s">
        <v>329</v>
      </c>
      <c r="C63" s="369">
        <v>102291</v>
      </c>
      <c r="D63" s="362"/>
      <c r="E63" s="362"/>
    </row>
    <row r="64" spans="2:5" ht="26.25" hidden="1">
      <c r="B64" s="321" t="s">
        <v>470</v>
      </c>
      <c r="C64" s="2">
        <v>74138</v>
      </c>
      <c r="D64" s="2"/>
      <c r="E64" s="2"/>
    </row>
    <row r="65" spans="2:3" ht="15.75" hidden="1">
      <c r="B65" s="331" t="s">
        <v>497</v>
      </c>
      <c r="C65" s="2">
        <f>SUM(C61:C64)</f>
        <v>382029</v>
      </c>
    </row>
  </sheetData>
  <mergeCells count="6">
    <mergeCell ref="A8:A9"/>
    <mergeCell ref="B1:E1"/>
    <mergeCell ref="B6:E6"/>
    <mergeCell ref="B3:E3"/>
    <mergeCell ref="B4:E4"/>
    <mergeCell ref="B5:E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96"/>
  <sheetViews>
    <sheetView workbookViewId="0" topLeftCell="A65536">
      <selection activeCell="A1" sqref="A1:IV16384"/>
    </sheetView>
  </sheetViews>
  <sheetFormatPr defaultColWidth="9.140625" defaultRowHeight="13.5" customHeight="1" zeroHeight="1"/>
  <cols>
    <col min="1" max="1" width="4.421875" style="3" customWidth="1"/>
    <col min="2" max="2" width="38.8515625" style="3" customWidth="1"/>
    <col min="3" max="3" width="7.140625" style="3" customWidth="1"/>
    <col min="4" max="4" width="6.7109375" style="3" customWidth="1"/>
    <col min="5" max="5" width="6.00390625" style="3" customWidth="1"/>
    <col min="6" max="6" width="6.7109375" style="3" customWidth="1"/>
    <col min="7" max="7" width="6.57421875" style="3" customWidth="1"/>
    <col min="8" max="9" width="7.00390625" style="3" customWidth="1"/>
    <col min="10" max="10" width="7.421875" style="3" customWidth="1"/>
    <col min="11" max="11" width="7.57421875" style="3" customWidth="1"/>
    <col min="12" max="12" width="7.140625" style="3" customWidth="1"/>
    <col min="13" max="13" width="7.28125" style="3" customWidth="1"/>
    <col min="14" max="14" width="6.7109375" style="3" customWidth="1"/>
    <col min="15" max="15" width="6.8515625" style="3" customWidth="1"/>
    <col min="16" max="16" width="7.00390625" style="3" customWidth="1"/>
    <col min="17" max="17" width="7.57421875" style="3" customWidth="1"/>
    <col min="18" max="18" width="7.7109375" style="3" customWidth="1"/>
    <col min="19" max="16384" width="9.140625" style="3" customWidth="1"/>
  </cols>
  <sheetData>
    <row r="1" spans="2:18" ht="15.75" hidden="1">
      <c r="B1" s="1"/>
      <c r="C1" s="1"/>
      <c r="D1" s="1"/>
      <c r="E1" s="1"/>
      <c r="F1" s="1"/>
      <c r="G1" s="1"/>
      <c r="H1" s="1"/>
      <c r="I1" s="1"/>
      <c r="J1" s="508" t="s">
        <v>37</v>
      </c>
      <c r="K1" s="508"/>
      <c r="L1" s="508"/>
      <c r="M1" s="508"/>
      <c r="N1" s="508"/>
      <c r="O1" s="508"/>
      <c r="P1" s="508"/>
      <c r="Q1" s="508"/>
      <c r="R1" s="508"/>
    </row>
    <row r="2" spans="2:18" ht="15.75" hidden="1">
      <c r="B2" s="507" t="s">
        <v>537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2:18" ht="15.75" hidden="1">
      <c r="B3" s="507" t="s">
        <v>1087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</row>
    <row r="4" spans="2:18" ht="15.75" hidden="1">
      <c r="B4" s="507" t="s">
        <v>538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</row>
    <row r="5" spans="1:18" ht="15.75" hidden="1">
      <c r="A5" s="453"/>
      <c r="B5" s="269" t="s">
        <v>825</v>
      </c>
      <c r="C5" s="545" t="s">
        <v>826</v>
      </c>
      <c r="D5" s="545"/>
      <c r="E5" s="545" t="s">
        <v>827</v>
      </c>
      <c r="F5" s="545"/>
      <c r="G5" s="546" t="s">
        <v>828</v>
      </c>
      <c r="H5" s="547"/>
      <c r="I5" s="548" t="s">
        <v>829</v>
      </c>
      <c r="J5" s="546"/>
      <c r="K5" s="545" t="s">
        <v>830</v>
      </c>
      <c r="L5" s="545"/>
      <c r="M5" s="548" t="s">
        <v>831</v>
      </c>
      <c r="N5" s="546"/>
      <c r="O5" s="545" t="s">
        <v>832</v>
      </c>
      <c r="P5" s="545"/>
      <c r="Q5" s="545" t="s">
        <v>1706</v>
      </c>
      <c r="R5" s="545"/>
    </row>
    <row r="6" spans="1:18" s="16" customFormat="1" ht="24" customHeight="1" hidden="1">
      <c r="A6" s="453"/>
      <c r="B6" s="454" t="s">
        <v>539</v>
      </c>
      <c r="C6" s="549" t="s">
        <v>414</v>
      </c>
      <c r="D6" s="550"/>
      <c r="E6" s="549" t="s">
        <v>959</v>
      </c>
      <c r="F6" s="568"/>
      <c r="G6" s="568"/>
      <c r="H6" s="550"/>
      <c r="I6" s="562" t="s">
        <v>540</v>
      </c>
      <c r="J6" s="563"/>
      <c r="K6" s="563"/>
      <c r="L6" s="564"/>
      <c r="M6" s="562" t="s">
        <v>497</v>
      </c>
      <c r="N6" s="563"/>
      <c r="O6" s="563"/>
      <c r="P6" s="564"/>
      <c r="Q6" s="554" t="s">
        <v>962</v>
      </c>
      <c r="R6" s="555"/>
    </row>
    <row r="7" spans="1:18" s="16" customFormat="1" ht="12.75" hidden="1">
      <c r="A7" s="453"/>
      <c r="B7" s="444"/>
      <c r="C7" s="551"/>
      <c r="D7" s="552"/>
      <c r="E7" s="558" t="s">
        <v>960</v>
      </c>
      <c r="F7" s="559"/>
      <c r="G7" s="559" t="s">
        <v>961</v>
      </c>
      <c r="H7" s="565"/>
      <c r="I7" s="560" t="s">
        <v>498</v>
      </c>
      <c r="J7" s="561"/>
      <c r="K7" s="566" t="s">
        <v>415</v>
      </c>
      <c r="L7" s="567"/>
      <c r="M7" s="560" t="s">
        <v>498</v>
      </c>
      <c r="N7" s="561"/>
      <c r="O7" s="560" t="s">
        <v>499</v>
      </c>
      <c r="P7" s="561"/>
      <c r="Q7" s="556"/>
      <c r="R7" s="557"/>
    </row>
    <row r="8" spans="1:18" s="16" customFormat="1" ht="13.5" customHeight="1" hidden="1">
      <c r="A8" s="453"/>
      <c r="B8" s="445"/>
      <c r="C8" s="370">
        <v>40544</v>
      </c>
      <c r="D8" s="370">
        <v>40908</v>
      </c>
      <c r="E8" s="370">
        <v>40544</v>
      </c>
      <c r="F8" s="370">
        <v>40908</v>
      </c>
      <c r="G8" s="370">
        <v>40544</v>
      </c>
      <c r="H8" s="370">
        <v>40908</v>
      </c>
      <c r="I8" s="370">
        <v>40544</v>
      </c>
      <c r="J8" s="370">
        <v>40908</v>
      </c>
      <c r="K8" s="370">
        <v>40544</v>
      </c>
      <c r="L8" s="370">
        <v>40908</v>
      </c>
      <c r="M8" s="370">
        <v>40544</v>
      </c>
      <c r="N8" s="370">
        <v>40908</v>
      </c>
      <c r="O8" s="370">
        <v>40544</v>
      </c>
      <c r="P8" s="370">
        <v>40908</v>
      </c>
      <c r="Q8" s="370">
        <v>40544</v>
      </c>
      <c r="R8" s="370">
        <v>40908</v>
      </c>
    </row>
    <row r="9" spans="1:18" s="16" customFormat="1" ht="14.25" customHeight="1" hidden="1">
      <c r="A9" s="40"/>
      <c r="B9" s="44"/>
      <c r="C9" s="44"/>
      <c r="D9" s="44"/>
      <c r="E9" s="44"/>
      <c r="F9" s="65"/>
      <c r="G9" s="65"/>
      <c r="H9" s="65"/>
      <c r="I9" s="65"/>
      <c r="J9" s="66"/>
      <c r="K9" s="66"/>
      <c r="L9" s="66"/>
      <c r="M9" s="66"/>
      <c r="N9" s="44"/>
      <c r="O9" s="44"/>
      <c r="P9" s="44"/>
      <c r="Q9" s="44"/>
      <c r="R9" s="44"/>
    </row>
    <row r="10" spans="1:18" ht="14.25" customHeight="1" hidden="1">
      <c r="A10" s="40" t="s">
        <v>1071</v>
      </c>
      <c r="B10" s="371" t="s">
        <v>500</v>
      </c>
      <c r="C10" s="371">
        <v>10</v>
      </c>
      <c r="D10" s="372">
        <v>10</v>
      </c>
      <c r="E10" s="372">
        <v>49</v>
      </c>
      <c r="F10" s="372">
        <v>52</v>
      </c>
      <c r="G10" s="372">
        <v>0.75</v>
      </c>
      <c r="H10" s="372">
        <v>0.75</v>
      </c>
      <c r="I10" s="372"/>
      <c r="J10" s="372"/>
      <c r="K10" s="372"/>
      <c r="L10" s="372"/>
      <c r="M10" s="372">
        <f>C10+E10+I10</f>
        <v>59</v>
      </c>
      <c r="N10" s="372">
        <f>D10+F10+J10</f>
        <v>62</v>
      </c>
      <c r="O10" s="372">
        <f>G10+K10</f>
        <v>0.75</v>
      </c>
      <c r="P10" s="372">
        <f>H10+L10</f>
        <v>0.75</v>
      </c>
      <c r="Q10" s="373">
        <f>M10+O10</f>
        <v>59.75</v>
      </c>
      <c r="R10" s="372">
        <f>N10+P10</f>
        <v>62.75</v>
      </c>
    </row>
    <row r="11" spans="1:18" ht="12.75" customHeight="1" hidden="1">
      <c r="A11" s="40"/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9"/>
      <c r="M11" s="69"/>
      <c r="N11" s="197"/>
      <c r="O11" s="197"/>
      <c r="P11" s="197"/>
      <c r="Q11" s="197"/>
      <c r="R11" s="197"/>
    </row>
    <row r="12" spans="1:18" ht="14.25" customHeight="1" hidden="1">
      <c r="A12" s="40" t="s">
        <v>1077</v>
      </c>
      <c r="B12" s="374" t="s">
        <v>501</v>
      </c>
      <c r="C12" s="374"/>
      <c r="D12" s="375"/>
      <c r="E12" s="375"/>
      <c r="F12" s="376"/>
      <c r="G12" s="376"/>
      <c r="H12" s="376"/>
      <c r="I12" s="376"/>
      <c r="J12" s="376"/>
      <c r="K12" s="376"/>
      <c r="L12" s="376"/>
      <c r="M12" s="376"/>
      <c r="N12" s="337"/>
      <c r="O12" s="337"/>
      <c r="P12" s="337"/>
      <c r="Q12" s="337"/>
      <c r="R12" s="337"/>
    </row>
    <row r="13" spans="1:18" ht="14.25" customHeight="1" hidden="1">
      <c r="A13" s="40" t="s">
        <v>914</v>
      </c>
      <c r="B13" s="377" t="s">
        <v>820</v>
      </c>
      <c r="C13" s="377"/>
      <c r="D13" s="378"/>
      <c r="E13" s="378"/>
      <c r="F13" s="378"/>
      <c r="G13" s="378"/>
      <c r="H13" s="378"/>
      <c r="I13" s="378">
        <v>18</v>
      </c>
      <c r="J13" s="378">
        <v>18</v>
      </c>
      <c r="K13" s="378"/>
      <c r="L13" s="378"/>
      <c r="M13" s="372">
        <f aca="true" t="shared" si="0" ref="M13:N36">C13+E13+I13</f>
        <v>18</v>
      </c>
      <c r="N13" s="372">
        <f t="shared" si="0"/>
        <v>18</v>
      </c>
      <c r="O13" s="372"/>
      <c r="P13" s="372">
        <f aca="true" t="shared" si="1" ref="P13:P21">H13+L13</f>
        <v>0</v>
      </c>
      <c r="Q13" s="372">
        <f aca="true" t="shared" si="2" ref="Q13:R47">M13+O13/2</f>
        <v>18</v>
      </c>
      <c r="R13" s="372">
        <f t="shared" si="2"/>
        <v>18</v>
      </c>
    </row>
    <row r="14" spans="1:18" ht="14.25" customHeight="1" hidden="1">
      <c r="A14" s="40" t="s">
        <v>0</v>
      </c>
      <c r="B14" s="377" t="s">
        <v>106</v>
      </c>
      <c r="C14" s="377"/>
      <c r="D14" s="378"/>
      <c r="E14" s="378"/>
      <c r="F14" s="378"/>
      <c r="G14" s="378"/>
      <c r="H14" s="378"/>
      <c r="I14" s="378">
        <v>19</v>
      </c>
      <c r="J14" s="378">
        <v>19</v>
      </c>
      <c r="K14" s="378"/>
      <c r="L14" s="378"/>
      <c r="M14" s="372">
        <f t="shared" si="0"/>
        <v>19</v>
      </c>
      <c r="N14" s="372">
        <f t="shared" si="0"/>
        <v>19</v>
      </c>
      <c r="O14" s="372"/>
      <c r="P14" s="372">
        <f t="shared" si="1"/>
        <v>0</v>
      </c>
      <c r="Q14" s="372">
        <f t="shared" si="2"/>
        <v>19</v>
      </c>
      <c r="R14" s="372">
        <f t="shared" si="2"/>
        <v>19</v>
      </c>
    </row>
    <row r="15" spans="1:18" ht="14.25" customHeight="1" hidden="1">
      <c r="A15" s="40" t="s">
        <v>275</v>
      </c>
      <c r="B15" s="377" t="s">
        <v>889</v>
      </c>
      <c r="C15" s="377"/>
      <c r="D15" s="378"/>
      <c r="E15" s="378"/>
      <c r="F15" s="378"/>
      <c r="G15" s="378"/>
      <c r="H15" s="378"/>
      <c r="I15" s="378">
        <v>11</v>
      </c>
      <c r="J15" s="378">
        <v>11</v>
      </c>
      <c r="K15" s="378"/>
      <c r="L15" s="378"/>
      <c r="M15" s="372">
        <f t="shared" si="0"/>
        <v>11</v>
      </c>
      <c r="N15" s="372">
        <f t="shared" si="0"/>
        <v>11</v>
      </c>
      <c r="O15" s="372"/>
      <c r="P15" s="372">
        <f t="shared" si="1"/>
        <v>0</v>
      </c>
      <c r="Q15" s="372">
        <f t="shared" si="2"/>
        <v>11</v>
      </c>
      <c r="R15" s="372">
        <f t="shared" si="2"/>
        <v>11</v>
      </c>
    </row>
    <row r="16" spans="1:18" ht="14.25" customHeight="1" hidden="1">
      <c r="A16" s="40" t="s">
        <v>546</v>
      </c>
      <c r="B16" s="377" t="s">
        <v>107</v>
      </c>
      <c r="C16" s="377"/>
      <c r="D16" s="378"/>
      <c r="E16" s="378"/>
      <c r="F16" s="378"/>
      <c r="G16" s="378"/>
      <c r="H16" s="378"/>
      <c r="I16" s="378">
        <v>10</v>
      </c>
      <c r="J16" s="378">
        <v>10</v>
      </c>
      <c r="K16" s="378"/>
      <c r="L16" s="378"/>
      <c r="M16" s="372">
        <f t="shared" si="0"/>
        <v>10</v>
      </c>
      <c r="N16" s="372">
        <f t="shared" si="0"/>
        <v>10</v>
      </c>
      <c r="O16" s="372"/>
      <c r="P16" s="372">
        <f t="shared" si="1"/>
        <v>0</v>
      </c>
      <c r="Q16" s="372">
        <f t="shared" si="2"/>
        <v>10</v>
      </c>
      <c r="R16" s="372">
        <f t="shared" si="2"/>
        <v>10</v>
      </c>
    </row>
    <row r="17" spans="1:18" ht="14.25" customHeight="1" hidden="1">
      <c r="A17" s="40" t="s">
        <v>647</v>
      </c>
      <c r="B17" s="377" t="s">
        <v>1788</v>
      </c>
      <c r="C17" s="377"/>
      <c r="D17" s="378"/>
      <c r="E17" s="378"/>
      <c r="F17" s="378"/>
      <c r="G17" s="378"/>
      <c r="H17" s="378"/>
      <c r="I17" s="378">
        <v>1</v>
      </c>
      <c r="J17" s="378">
        <v>1</v>
      </c>
      <c r="K17" s="378"/>
      <c r="L17" s="378"/>
      <c r="M17" s="372">
        <f t="shared" si="0"/>
        <v>1</v>
      </c>
      <c r="N17" s="372">
        <f t="shared" si="0"/>
        <v>1</v>
      </c>
      <c r="O17" s="372"/>
      <c r="P17" s="372">
        <f t="shared" si="1"/>
        <v>0</v>
      </c>
      <c r="Q17" s="372">
        <f t="shared" si="2"/>
        <v>1</v>
      </c>
      <c r="R17" s="372">
        <f t="shared" si="2"/>
        <v>1</v>
      </c>
    </row>
    <row r="18" spans="1:18" ht="14.25" customHeight="1" hidden="1">
      <c r="A18" s="40" t="s">
        <v>649</v>
      </c>
      <c r="B18" s="377" t="s">
        <v>1789</v>
      </c>
      <c r="C18" s="377"/>
      <c r="D18" s="378"/>
      <c r="E18" s="378"/>
      <c r="F18" s="378"/>
      <c r="G18" s="378"/>
      <c r="H18" s="378"/>
      <c r="I18" s="378">
        <v>4</v>
      </c>
      <c r="J18" s="378">
        <v>4</v>
      </c>
      <c r="K18" s="378"/>
      <c r="L18" s="378"/>
      <c r="M18" s="372">
        <f t="shared" si="0"/>
        <v>4</v>
      </c>
      <c r="N18" s="372">
        <f t="shared" si="0"/>
        <v>4</v>
      </c>
      <c r="O18" s="372"/>
      <c r="P18" s="372">
        <f t="shared" si="1"/>
        <v>0</v>
      </c>
      <c r="Q18" s="372">
        <f t="shared" si="2"/>
        <v>4</v>
      </c>
      <c r="R18" s="372">
        <f t="shared" si="2"/>
        <v>4</v>
      </c>
    </row>
    <row r="19" spans="1:18" ht="14.25" customHeight="1" hidden="1">
      <c r="A19" s="40" t="s">
        <v>650</v>
      </c>
      <c r="B19" s="377" t="s">
        <v>1790</v>
      </c>
      <c r="C19" s="377"/>
      <c r="D19" s="378"/>
      <c r="E19" s="378"/>
      <c r="F19" s="378"/>
      <c r="G19" s="378"/>
      <c r="H19" s="378"/>
      <c r="I19" s="378">
        <v>3</v>
      </c>
      <c r="J19" s="378">
        <v>3</v>
      </c>
      <c r="K19" s="378"/>
      <c r="L19" s="378"/>
      <c r="M19" s="372">
        <f t="shared" si="0"/>
        <v>3</v>
      </c>
      <c r="N19" s="372">
        <f t="shared" si="0"/>
        <v>3</v>
      </c>
      <c r="O19" s="372"/>
      <c r="P19" s="372">
        <f t="shared" si="1"/>
        <v>0</v>
      </c>
      <c r="Q19" s="372">
        <f t="shared" si="2"/>
        <v>3</v>
      </c>
      <c r="R19" s="372">
        <f t="shared" si="2"/>
        <v>3</v>
      </c>
    </row>
    <row r="20" spans="1:18" ht="14.25" customHeight="1" hidden="1">
      <c r="A20" s="40" t="s">
        <v>168</v>
      </c>
      <c r="B20" s="377" t="s">
        <v>1791</v>
      </c>
      <c r="C20" s="377"/>
      <c r="D20" s="378"/>
      <c r="E20" s="378"/>
      <c r="F20" s="378"/>
      <c r="G20" s="378"/>
      <c r="H20" s="378"/>
      <c r="I20" s="378">
        <v>3</v>
      </c>
      <c r="J20" s="378">
        <v>3</v>
      </c>
      <c r="K20" s="378"/>
      <c r="L20" s="378"/>
      <c r="M20" s="372">
        <f t="shared" si="0"/>
        <v>3</v>
      </c>
      <c r="N20" s="372">
        <f t="shared" si="0"/>
        <v>3</v>
      </c>
      <c r="O20" s="372"/>
      <c r="P20" s="372">
        <f t="shared" si="1"/>
        <v>0</v>
      </c>
      <c r="Q20" s="372">
        <f t="shared" si="2"/>
        <v>3</v>
      </c>
      <c r="R20" s="372">
        <f t="shared" si="2"/>
        <v>3</v>
      </c>
    </row>
    <row r="21" spans="1:18" ht="14.25" customHeight="1" hidden="1">
      <c r="A21" s="40" t="s">
        <v>170</v>
      </c>
      <c r="B21" s="371" t="s">
        <v>1792</v>
      </c>
      <c r="C21" s="371"/>
      <c r="D21" s="379"/>
      <c r="E21" s="379"/>
      <c r="F21" s="378"/>
      <c r="G21" s="378"/>
      <c r="H21" s="378"/>
      <c r="I21" s="372">
        <f>SUM(I13:I20)</f>
        <v>69</v>
      </c>
      <c r="J21" s="372">
        <f>SUM(J13:J20)</f>
        <v>69</v>
      </c>
      <c r="K21" s="372"/>
      <c r="L21" s="372"/>
      <c r="M21" s="372">
        <f t="shared" si="0"/>
        <v>69</v>
      </c>
      <c r="N21" s="372">
        <f t="shared" si="0"/>
        <v>69</v>
      </c>
      <c r="O21" s="372"/>
      <c r="P21" s="372">
        <f t="shared" si="1"/>
        <v>0</v>
      </c>
      <c r="Q21" s="372">
        <f t="shared" si="2"/>
        <v>69</v>
      </c>
      <c r="R21" s="372">
        <f t="shared" si="2"/>
        <v>69</v>
      </c>
    </row>
    <row r="22" spans="1:18" ht="14.25" customHeight="1" hidden="1">
      <c r="A22" s="40"/>
      <c r="B22" s="67"/>
      <c r="C22" s="67"/>
      <c r="D22" s="68"/>
      <c r="E22" s="68"/>
      <c r="F22" s="70"/>
      <c r="G22" s="70"/>
      <c r="H22" s="70"/>
      <c r="I22" s="70"/>
      <c r="J22" s="69"/>
      <c r="K22" s="69"/>
      <c r="L22" s="69"/>
      <c r="M22" s="71"/>
      <c r="N22" s="71"/>
      <c r="O22" s="71"/>
      <c r="P22" s="71"/>
      <c r="Q22" s="71"/>
      <c r="R22" s="71"/>
    </row>
    <row r="23" spans="1:18" ht="14.25" customHeight="1" hidden="1">
      <c r="A23" s="40" t="s">
        <v>299</v>
      </c>
      <c r="B23" s="374" t="s">
        <v>1793</v>
      </c>
      <c r="C23" s="374"/>
      <c r="D23" s="375"/>
      <c r="E23" s="375"/>
      <c r="F23" s="376"/>
      <c r="G23" s="376"/>
      <c r="H23" s="376"/>
      <c r="I23" s="376"/>
      <c r="J23" s="376"/>
      <c r="K23" s="376"/>
      <c r="L23" s="376"/>
      <c r="M23" s="380"/>
      <c r="N23" s="71"/>
      <c r="O23" s="71"/>
      <c r="P23" s="71"/>
      <c r="Q23" s="71"/>
      <c r="R23" s="71"/>
    </row>
    <row r="24" spans="1:18" ht="14.25" customHeight="1" hidden="1">
      <c r="A24" s="40" t="s">
        <v>302</v>
      </c>
      <c r="B24" s="377" t="s">
        <v>600</v>
      </c>
      <c r="C24" s="377"/>
      <c r="D24" s="378"/>
      <c r="E24" s="378"/>
      <c r="F24" s="378"/>
      <c r="G24" s="378"/>
      <c r="H24" s="378"/>
      <c r="I24" s="378">
        <v>22</v>
      </c>
      <c r="J24" s="378">
        <v>22</v>
      </c>
      <c r="K24" s="378"/>
      <c r="L24" s="378"/>
      <c r="M24" s="372">
        <f t="shared" si="0"/>
        <v>22</v>
      </c>
      <c r="N24" s="372">
        <f t="shared" si="0"/>
        <v>22</v>
      </c>
      <c r="O24" s="372"/>
      <c r="P24" s="372">
        <f>H24+L24</f>
        <v>0</v>
      </c>
      <c r="Q24" s="372">
        <f t="shared" si="2"/>
        <v>22</v>
      </c>
      <c r="R24" s="372">
        <f t="shared" si="2"/>
        <v>22</v>
      </c>
    </row>
    <row r="25" spans="1:18" ht="14.25" customHeight="1" hidden="1">
      <c r="A25" s="40" t="s">
        <v>303</v>
      </c>
      <c r="B25" s="377" t="s">
        <v>133</v>
      </c>
      <c r="C25" s="377"/>
      <c r="D25" s="378"/>
      <c r="E25" s="378"/>
      <c r="F25" s="378"/>
      <c r="G25" s="378"/>
      <c r="H25" s="378"/>
      <c r="I25" s="378">
        <v>0</v>
      </c>
      <c r="J25" s="378">
        <v>0</v>
      </c>
      <c r="K25" s="378"/>
      <c r="L25" s="378"/>
      <c r="M25" s="372">
        <f t="shared" si="0"/>
        <v>0</v>
      </c>
      <c r="N25" s="372">
        <f t="shared" si="0"/>
        <v>0</v>
      </c>
      <c r="O25" s="372"/>
      <c r="P25" s="372">
        <f>H25+L25</f>
        <v>0</v>
      </c>
      <c r="Q25" s="372">
        <f t="shared" si="2"/>
        <v>0</v>
      </c>
      <c r="R25" s="372">
        <f t="shared" si="2"/>
        <v>0</v>
      </c>
    </row>
    <row r="26" spans="1:18" ht="14.25" customHeight="1" hidden="1">
      <c r="A26" s="40" t="s">
        <v>304</v>
      </c>
      <c r="B26" s="377" t="s">
        <v>601</v>
      </c>
      <c r="C26" s="377"/>
      <c r="D26" s="378"/>
      <c r="E26" s="378"/>
      <c r="F26" s="378"/>
      <c r="G26" s="378"/>
      <c r="H26" s="378"/>
      <c r="I26" s="378">
        <v>1</v>
      </c>
      <c r="J26" s="378">
        <v>1</v>
      </c>
      <c r="K26" s="378"/>
      <c r="L26" s="378"/>
      <c r="M26" s="372">
        <f t="shared" si="0"/>
        <v>1</v>
      </c>
      <c r="N26" s="372">
        <f t="shared" si="0"/>
        <v>1</v>
      </c>
      <c r="O26" s="372"/>
      <c r="P26" s="372">
        <f>H26+L26</f>
        <v>0</v>
      </c>
      <c r="Q26" s="372">
        <f t="shared" si="2"/>
        <v>1</v>
      </c>
      <c r="R26" s="372">
        <f t="shared" si="2"/>
        <v>1</v>
      </c>
    </row>
    <row r="27" spans="1:18" ht="14.25" customHeight="1" hidden="1">
      <c r="A27" s="40" t="s">
        <v>306</v>
      </c>
      <c r="B27" s="377" t="s">
        <v>1525</v>
      </c>
      <c r="C27" s="377"/>
      <c r="D27" s="378"/>
      <c r="E27" s="378"/>
      <c r="F27" s="378"/>
      <c r="G27" s="378"/>
      <c r="H27" s="378"/>
      <c r="I27" s="378">
        <v>8</v>
      </c>
      <c r="J27" s="378">
        <v>8</v>
      </c>
      <c r="K27" s="378"/>
      <c r="L27" s="378"/>
      <c r="M27" s="372">
        <f t="shared" si="0"/>
        <v>8</v>
      </c>
      <c r="N27" s="372">
        <f t="shared" si="0"/>
        <v>8</v>
      </c>
      <c r="O27" s="372"/>
      <c r="P27" s="372">
        <f>H27+L27</f>
        <v>0</v>
      </c>
      <c r="Q27" s="372">
        <f t="shared" si="2"/>
        <v>8</v>
      </c>
      <c r="R27" s="372">
        <f t="shared" si="2"/>
        <v>8</v>
      </c>
    </row>
    <row r="28" spans="1:18" ht="14.25" customHeight="1" hidden="1">
      <c r="A28" s="40" t="s">
        <v>307</v>
      </c>
      <c r="B28" s="371" t="s">
        <v>602</v>
      </c>
      <c r="C28" s="371"/>
      <c r="D28" s="379"/>
      <c r="E28" s="379"/>
      <c r="F28" s="372"/>
      <c r="G28" s="372"/>
      <c r="H28" s="372"/>
      <c r="I28" s="372">
        <f>SUM(I24:I27)</f>
        <v>31</v>
      </c>
      <c r="J28" s="372">
        <f>SUM(J24:J27)</f>
        <v>31</v>
      </c>
      <c r="K28" s="372"/>
      <c r="L28" s="372"/>
      <c r="M28" s="372">
        <f t="shared" si="0"/>
        <v>31</v>
      </c>
      <c r="N28" s="372">
        <f t="shared" si="0"/>
        <v>31</v>
      </c>
      <c r="O28" s="372"/>
      <c r="P28" s="372">
        <f>H28+L28</f>
        <v>0</v>
      </c>
      <c r="Q28" s="372">
        <f>M28+O28/2</f>
        <v>31</v>
      </c>
      <c r="R28" s="372">
        <f>N28+P28/2</f>
        <v>31</v>
      </c>
    </row>
    <row r="29" spans="1:18" ht="13.5" customHeight="1" hidden="1">
      <c r="A29" s="40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9"/>
      <c r="M29" s="71"/>
      <c r="N29" s="71"/>
      <c r="O29" s="71"/>
      <c r="P29" s="71"/>
      <c r="Q29" s="71"/>
      <c r="R29" s="71"/>
    </row>
    <row r="30" spans="1:18" ht="14.25" customHeight="1" hidden="1">
      <c r="A30" s="40" t="s">
        <v>308</v>
      </c>
      <c r="B30" s="374" t="s">
        <v>740</v>
      </c>
      <c r="C30" s="374"/>
      <c r="D30" s="375"/>
      <c r="E30" s="375"/>
      <c r="F30" s="376"/>
      <c r="G30" s="376"/>
      <c r="H30" s="376"/>
      <c r="I30" s="376"/>
      <c r="J30" s="376"/>
      <c r="K30" s="376"/>
      <c r="L30" s="376"/>
      <c r="M30" s="380"/>
      <c r="N30" s="71"/>
      <c r="O30" s="71"/>
      <c r="P30" s="71"/>
      <c r="Q30" s="71"/>
      <c r="R30" s="71"/>
    </row>
    <row r="31" spans="1:18" ht="14.25" customHeight="1" hidden="1">
      <c r="A31" s="40" t="s">
        <v>758</v>
      </c>
      <c r="B31" s="377" t="s">
        <v>732</v>
      </c>
      <c r="C31" s="377"/>
      <c r="D31" s="378"/>
      <c r="E31" s="378"/>
      <c r="F31" s="378"/>
      <c r="G31" s="378"/>
      <c r="H31" s="378"/>
      <c r="I31" s="378">
        <v>29</v>
      </c>
      <c r="J31" s="378">
        <v>29</v>
      </c>
      <c r="K31" s="378">
        <v>1</v>
      </c>
      <c r="L31" s="378">
        <v>1</v>
      </c>
      <c r="M31" s="372">
        <f t="shared" si="0"/>
        <v>29</v>
      </c>
      <c r="N31" s="372">
        <f t="shared" si="0"/>
        <v>29</v>
      </c>
      <c r="O31" s="372">
        <f aca="true" t="shared" si="3" ref="O31:P36">G31+K31</f>
        <v>1</v>
      </c>
      <c r="P31" s="372">
        <f t="shared" si="3"/>
        <v>1</v>
      </c>
      <c r="Q31" s="372">
        <f>M31+O31/2</f>
        <v>29.5</v>
      </c>
      <c r="R31" s="372">
        <f t="shared" si="2"/>
        <v>29.5</v>
      </c>
    </row>
    <row r="32" spans="1:18" ht="14.25" customHeight="1" hidden="1">
      <c r="A32" s="40" t="s">
        <v>759</v>
      </c>
      <c r="B32" s="377" t="s">
        <v>603</v>
      </c>
      <c r="C32" s="377"/>
      <c r="D32" s="378"/>
      <c r="E32" s="378"/>
      <c r="F32" s="378"/>
      <c r="G32" s="378"/>
      <c r="H32" s="378"/>
      <c r="I32" s="378">
        <v>10</v>
      </c>
      <c r="J32" s="378">
        <v>10</v>
      </c>
      <c r="K32" s="378"/>
      <c r="L32" s="378"/>
      <c r="M32" s="372">
        <f t="shared" si="0"/>
        <v>10</v>
      </c>
      <c r="N32" s="372">
        <f t="shared" si="0"/>
        <v>10</v>
      </c>
      <c r="O32" s="372">
        <f t="shared" si="3"/>
        <v>0</v>
      </c>
      <c r="P32" s="372">
        <f t="shared" si="3"/>
        <v>0</v>
      </c>
      <c r="Q32" s="372">
        <f>M32+O32/2</f>
        <v>10</v>
      </c>
      <c r="R32" s="372">
        <f t="shared" si="2"/>
        <v>10</v>
      </c>
    </row>
    <row r="33" spans="1:18" ht="14.25" customHeight="1" hidden="1">
      <c r="A33" s="40" t="s">
        <v>760</v>
      </c>
      <c r="B33" s="377" t="s">
        <v>604</v>
      </c>
      <c r="C33" s="377"/>
      <c r="D33" s="378"/>
      <c r="E33" s="378"/>
      <c r="F33" s="378"/>
      <c r="G33" s="378"/>
      <c r="H33" s="378"/>
      <c r="I33" s="378">
        <v>5</v>
      </c>
      <c r="J33" s="378">
        <v>5</v>
      </c>
      <c r="K33" s="378"/>
      <c r="L33" s="378"/>
      <c r="M33" s="372">
        <f t="shared" si="0"/>
        <v>5</v>
      </c>
      <c r="N33" s="372">
        <f t="shared" si="0"/>
        <v>5</v>
      </c>
      <c r="O33" s="372">
        <f t="shared" si="3"/>
        <v>0</v>
      </c>
      <c r="P33" s="372">
        <f t="shared" si="3"/>
        <v>0</v>
      </c>
      <c r="Q33" s="372">
        <f>M33+O33/2</f>
        <v>5</v>
      </c>
      <c r="R33" s="372">
        <f t="shared" si="2"/>
        <v>5</v>
      </c>
    </row>
    <row r="34" spans="1:18" ht="14.25" customHeight="1" hidden="1">
      <c r="A34" s="40" t="s">
        <v>761</v>
      </c>
      <c r="B34" s="377" t="s">
        <v>134</v>
      </c>
      <c r="C34" s="377"/>
      <c r="D34" s="378"/>
      <c r="E34" s="378"/>
      <c r="F34" s="378"/>
      <c r="G34" s="378"/>
      <c r="H34" s="378"/>
      <c r="I34" s="378">
        <v>4</v>
      </c>
      <c r="J34" s="378">
        <v>4</v>
      </c>
      <c r="K34" s="378"/>
      <c r="L34" s="378"/>
      <c r="M34" s="372">
        <f t="shared" si="0"/>
        <v>4</v>
      </c>
      <c r="N34" s="372">
        <f t="shared" si="0"/>
        <v>4</v>
      </c>
      <c r="O34" s="372">
        <f t="shared" si="3"/>
        <v>0</v>
      </c>
      <c r="P34" s="372">
        <f t="shared" si="3"/>
        <v>0</v>
      </c>
      <c r="Q34" s="372">
        <f>M34+O34/2</f>
        <v>4</v>
      </c>
      <c r="R34" s="372">
        <f t="shared" si="2"/>
        <v>4</v>
      </c>
    </row>
    <row r="35" spans="1:18" ht="14.25" customHeight="1" hidden="1">
      <c r="A35" s="40" t="s">
        <v>762</v>
      </c>
      <c r="B35" s="377" t="s">
        <v>1525</v>
      </c>
      <c r="C35" s="377"/>
      <c r="D35" s="378"/>
      <c r="E35" s="378"/>
      <c r="F35" s="378"/>
      <c r="G35" s="378"/>
      <c r="H35" s="378"/>
      <c r="I35" s="378">
        <v>11</v>
      </c>
      <c r="J35" s="378">
        <v>11</v>
      </c>
      <c r="K35" s="378"/>
      <c r="L35" s="378"/>
      <c r="M35" s="372">
        <f t="shared" si="0"/>
        <v>11</v>
      </c>
      <c r="N35" s="372">
        <f t="shared" si="0"/>
        <v>11</v>
      </c>
      <c r="O35" s="372">
        <f t="shared" si="3"/>
        <v>0</v>
      </c>
      <c r="P35" s="372">
        <f t="shared" si="3"/>
        <v>0</v>
      </c>
      <c r="Q35" s="372">
        <f>M35+O35/2</f>
        <v>11</v>
      </c>
      <c r="R35" s="372">
        <f t="shared" si="2"/>
        <v>11</v>
      </c>
    </row>
    <row r="36" spans="1:18" ht="14.25" customHeight="1" hidden="1">
      <c r="A36" s="40" t="s">
        <v>763</v>
      </c>
      <c r="B36" s="371" t="s">
        <v>1602</v>
      </c>
      <c r="C36" s="371"/>
      <c r="D36" s="379"/>
      <c r="E36" s="379"/>
      <c r="F36" s="372"/>
      <c r="G36" s="372"/>
      <c r="H36" s="372"/>
      <c r="I36" s="372">
        <f>SUM(I31:I35)</f>
        <v>59</v>
      </c>
      <c r="J36" s="372">
        <f>SUM(J31:J35)</f>
        <v>59</v>
      </c>
      <c r="K36" s="372">
        <f>SUM(K31:K35)</f>
        <v>1</v>
      </c>
      <c r="L36" s="372">
        <f>SUM(L31:L35)</f>
        <v>1</v>
      </c>
      <c r="M36" s="372">
        <f t="shared" si="0"/>
        <v>59</v>
      </c>
      <c r="N36" s="372">
        <f t="shared" si="0"/>
        <v>59</v>
      </c>
      <c r="O36" s="372">
        <f t="shared" si="3"/>
        <v>1</v>
      </c>
      <c r="P36" s="372">
        <f t="shared" si="3"/>
        <v>1</v>
      </c>
      <c r="Q36" s="372">
        <f t="shared" si="2"/>
        <v>59.5</v>
      </c>
      <c r="R36" s="372">
        <f t="shared" si="2"/>
        <v>59.5</v>
      </c>
    </row>
    <row r="37" spans="1:18" ht="14.25" customHeight="1" hidden="1">
      <c r="A37" s="40"/>
      <c r="B37" s="42"/>
      <c r="C37" s="42"/>
      <c r="D37" s="73"/>
      <c r="E37" s="73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4.25" customHeight="1" hidden="1">
      <c r="A38" s="40"/>
      <c r="B38" s="42"/>
      <c r="C38" s="42"/>
      <c r="D38" s="73"/>
      <c r="E38" s="73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4.25" customHeight="1" hidden="1">
      <c r="A39" s="40"/>
      <c r="B39" s="42"/>
      <c r="C39" s="42"/>
      <c r="D39" s="73"/>
      <c r="E39" s="7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2" customHeight="1" hidden="1">
      <c r="A40" s="40"/>
      <c r="B40" s="72"/>
      <c r="C40" s="72"/>
      <c r="D40" s="73"/>
      <c r="E40" s="73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4.25" customHeight="1" hidden="1">
      <c r="A41" s="40" t="s">
        <v>764</v>
      </c>
      <c r="B41" s="374" t="s">
        <v>319</v>
      </c>
      <c r="C41" s="374"/>
      <c r="D41" s="375"/>
      <c r="E41" s="375"/>
      <c r="F41" s="376"/>
      <c r="G41" s="376"/>
      <c r="H41" s="376"/>
      <c r="I41" s="376"/>
      <c r="J41" s="376"/>
      <c r="K41" s="376"/>
      <c r="L41" s="376"/>
      <c r="M41" s="376"/>
      <c r="N41" s="375"/>
      <c r="O41" s="71"/>
      <c r="P41" s="71"/>
      <c r="Q41" s="71"/>
      <c r="R41" s="71"/>
    </row>
    <row r="42" spans="1:18" ht="14.25" customHeight="1" hidden="1">
      <c r="A42" s="40" t="s">
        <v>1349</v>
      </c>
      <c r="B42" s="374" t="s">
        <v>323</v>
      </c>
      <c r="C42" s="374"/>
      <c r="D42" s="375"/>
      <c r="E42" s="375"/>
      <c r="F42" s="376"/>
      <c r="G42" s="376"/>
      <c r="H42" s="376"/>
      <c r="I42" s="376"/>
      <c r="J42" s="376"/>
      <c r="K42" s="376"/>
      <c r="L42" s="376"/>
      <c r="M42" s="376"/>
      <c r="N42" s="375"/>
      <c r="O42" s="74"/>
      <c r="P42" s="74"/>
      <c r="Q42" s="74"/>
      <c r="R42" s="74"/>
    </row>
    <row r="43" spans="1:18" ht="14.25" customHeight="1" hidden="1">
      <c r="A43" s="40" t="s">
        <v>1350</v>
      </c>
      <c r="B43" s="377" t="s">
        <v>324</v>
      </c>
      <c r="C43" s="377"/>
      <c r="D43" s="378"/>
      <c r="E43" s="378"/>
      <c r="F43" s="378"/>
      <c r="G43" s="378"/>
      <c r="H43" s="378"/>
      <c r="I43" s="378">
        <v>17</v>
      </c>
      <c r="J43" s="378">
        <v>15</v>
      </c>
      <c r="K43" s="378"/>
      <c r="L43" s="378"/>
      <c r="M43" s="378">
        <f>I43</f>
        <v>17</v>
      </c>
      <c r="N43" s="378">
        <f>J43</f>
        <v>15</v>
      </c>
      <c r="O43" s="378"/>
      <c r="P43" s="372"/>
      <c r="Q43" s="378">
        <f>M43+O43/2</f>
        <v>17</v>
      </c>
      <c r="R43" s="378">
        <f>N43+P43/2</f>
        <v>15</v>
      </c>
    </row>
    <row r="44" spans="1:18" ht="14.25" customHeight="1" hidden="1">
      <c r="A44" s="40" t="s">
        <v>1351</v>
      </c>
      <c r="B44" s="377" t="s">
        <v>325</v>
      </c>
      <c r="C44" s="377"/>
      <c r="D44" s="378"/>
      <c r="E44" s="378"/>
      <c r="F44" s="378"/>
      <c r="G44" s="378"/>
      <c r="H44" s="378"/>
      <c r="I44" s="378">
        <v>11</v>
      </c>
      <c r="J44" s="378">
        <v>10</v>
      </c>
      <c r="K44" s="378"/>
      <c r="L44" s="378"/>
      <c r="M44" s="378">
        <f>I44</f>
        <v>11</v>
      </c>
      <c r="N44" s="378">
        <f>J44</f>
        <v>10</v>
      </c>
      <c r="O44" s="378"/>
      <c r="P44" s="372"/>
      <c r="Q44" s="378">
        <f t="shared" si="2"/>
        <v>11</v>
      </c>
      <c r="R44" s="378">
        <f t="shared" si="2"/>
        <v>10</v>
      </c>
    </row>
    <row r="45" spans="1:18" ht="14.25" customHeight="1" hidden="1">
      <c r="A45" s="40" t="s">
        <v>1352</v>
      </c>
      <c r="B45" s="371" t="s">
        <v>320</v>
      </c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2"/>
      <c r="Q45" s="378">
        <f t="shared" si="2"/>
        <v>0</v>
      </c>
      <c r="R45" s="378">
        <f t="shared" si="2"/>
        <v>0</v>
      </c>
    </row>
    <row r="46" spans="1:18" ht="14.25" customHeight="1" hidden="1">
      <c r="A46" s="40" t="s">
        <v>1353</v>
      </c>
      <c r="B46" s="377" t="s">
        <v>321</v>
      </c>
      <c r="C46" s="377"/>
      <c r="D46" s="378"/>
      <c r="E46" s="378"/>
      <c r="F46" s="378"/>
      <c r="G46" s="378"/>
      <c r="H46" s="378"/>
      <c r="I46" s="378"/>
      <c r="J46" s="378">
        <v>4</v>
      </c>
      <c r="K46" s="378"/>
      <c r="L46" s="378"/>
      <c r="M46" s="378"/>
      <c r="N46" s="378">
        <f>J46</f>
        <v>4</v>
      </c>
      <c r="O46" s="378"/>
      <c r="P46" s="372"/>
      <c r="Q46" s="378">
        <f t="shared" si="2"/>
        <v>0</v>
      </c>
      <c r="R46" s="378">
        <f t="shared" si="2"/>
        <v>4</v>
      </c>
    </row>
    <row r="47" spans="1:18" ht="14.25" customHeight="1" hidden="1">
      <c r="A47" s="40" t="s">
        <v>1354</v>
      </c>
      <c r="B47" s="377" t="s">
        <v>322</v>
      </c>
      <c r="C47" s="377"/>
      <c r="D47" s="378"/>
      <c r="E47" s="378"/>
      <c r="F47" s="378"/>
      <c r="G47" s="378"/>
      <c r="H47" s="378"/>
      <c r="I47" s="378"/>
      <c r="J47" s="378">
        <v>3</v>
      </c>
      <c r="K47" s="378"/>
      <c r="L47" s="378"/>
      <c r="M47" s="378"/>
      <c r="N47" s="378">
        <f>J47</f>
        <v>3</v>
      </c>
      <c r="O47" s="378"/>
      <c r="P47" s="372"/>
      <c r="Q47" s="372">
        <f t="shared" si="2"/>
        <v>0</v>
      </c>
      <c r="R47" s="372">
        <f t="shared" si="2"/>
        <v>3</v>
      </c>
    </row>
    <row r="48" spans="1:18" s="6" customFormat="1" ht="14.25" customHeight="1" hidden="1">
      <c r="A48" s="40" t="s">
        <v>618</v>
      </c>
      <c r="B48" s="371" t="s">
        <v>605</v>
      </c>
      <c r="C48" s="371"/>
      <c r="D48" s="379"/>
      <c r="E48" s="379"/>
      <c r="F48" s="372"/>
      <c r="G48" s="372"/>
      <c r="H48" s="372"/>
      <c r="I48" s="372">
        <f>SUM(I43:I47)</f>
        <v>28</v>
      </c>
      <c r="J48" s="372">
        <f>SUM(J43:J47)</f>
        <v>32</v>
      </c>
      <c r="K48" s="372"/>
      <c r="L48" s="372"/>
      <c r="M48" s="372">
        <f aca="true" t="shared" si="4" ref="M48:R48">SUM(M43:M47)</f>
        <v>28</v>
      </c>
      <c r="N48" s="372">
        <f t="shared" si="4"/>
        <v>32</v>
      </c>
      <c r="O48" s="372"/>
      <c r="P48" s="372"/>
      <c r="Q48" s="372">
        <f t="shared" si="4"/>
        <v>28</v>
      </c>
      <c r="R48" s="372">
        <f t="shared" si="4"/>
        <v>32</v>
      </c>
    </row>
    <row r="49" spans="1:18" ht="12.75" customHeight="1" hidden="1">
      <c r="A49" s="40"/>
      <c r="B49" s="67"/>
      <c r="C49" s="67"/>
      <c r="D49" s="68"/>
      <c r="E49" s="68"/>
      <c r="F49" s="70"/>
      <c r="G49" s="70"/>
      <c r="H49" s="70"/>
      <c r="I49" s="70"/>
      <c r="J49" s="69"/>
      <c r="K49" s="69"/>
      <c r="L49" s="69"/>
      <c r="M49" s="71"/>
      <c r="N49" s="71"/>
      <c r="O49" s="71"/>
      <c r="P49" s="71"/>
      <c r="Q49" s="71"/>
      <c r="R49" s="69"/>
    </row>
    <row r="50" spans="1:18" ht="14.25" customHeight="1" hidden="1">
      <c r="A50" s="40" t="s">
        <v>619</v>
      </c>
      <c r="B50" s="374" t="s">
        <v>224</v>
      </c>
      <c r="C50" s="374"/>
      <c r="D50" s="375"/>
      <c r="E50" s="375"/>
      <c r="F50" s="375"/>
      <c r="G50" s="375"/>
      <c r="H50" s="375"/>
      <c r="I50" s="375"/>
      <c r="J50" s="375"/>
      <c r="K50" s="375"/>
      <c r="L50" s="375"/>
      <c r="M50" s="71"/>
      <c r="N50" s="71"/>
      <c r="O50" s="71"/>
      <c r="P50" s="71"/>
      <c r="Q50" s="71"/>
      <c r="R50" s="375"/>
    </row>
    <row r="51" spans="1:18" ht="14.25" customHeight="1" hidden="1">
      <c r="A51" s="40" t="s">
        <v>508</v>
      </c>
      <c r="B51" s="377" t="s">
        <v>609</v>
      </c>
      <c r="C51" s="377"/>
      <c r="D51" s="378"/>
      <c r="E51" s="378"/>
      <c r="F51" s="372"/>
      <c r="G51" s="372"/>
      <c r="H51" s="372"/>
      <c r="I51" s="378">
        <v>7</v>
      </c>
      <c r="J51" s="378">
        <v>7</v>
      </c>
      <c r="K51" s="378"/>
      <c r="L51" s="378"/>
      <c r="M51" s="372">
        <f>C51+E51+I51</f>
        <v>7</v>
      </c>
      <c r="N51" s="372">
        <f>D51+F51+J51</f>
        <v>7</v>
      </c>
      <c r="O51" s="372"/>
      <c r="P51" s="372">
        <f aca="true" t="shared" si="5" ref="P51:P61">H51+L51</f>
        <v>0</v>
      </c>
      <c r="Q51" s="378">
        <f aca="true" t="shared" si="6" ref="Q51:R61">C51+E51+I51+K51/2</f>
        <v>7</v>
      </c>
      <c r="R51" s="378">
        <f t="shared" si="6"/>
        <v>7</v>
      </c>
    </row>
    <row r="52" spans="1:18" ht="14.25" customHeight="1" hidden="1">
      <c r="A52" s="40" t="s">
        <v>509</v>
      </c>
      <c r="B52" s="377" t="s">
        <v>132</v>
      </c>
      <c r="C52" s="377"/>
      <c r="D52" s="378"/>
      <c r="E52" s="378"/>
      <c r="F52" s="372"/>
      <c r="G52" s="372"/>
      <c r="H52" s="372"/>
      <c r="I52" s="378">
        <v>3</v>
      </c>
      <c r="J52" s="378">
        <v>3</v>
      </c>
      <c r="K52" s="378"/>
      <c r="L52" s="378"/>
      <c r="M52" s="372">
        <f aca="true" t="shared" si="7" ref="M52:M60">C52+E52+I52</f>
        <v>3</v>
      </c>
      <c r="N52" s="372">
        <f aca="true" t="shared" si="8" ref="M52:N61">D52+F52+J52</f>
        <v>3</v>
      </c>
      <c r="O52" s="372"/>
      <c r="P52" s="372">
        <f t="shared" si="5"/>
        <v>0</v>
      </c>
      <c r="Q52" s="378">
        <f t="shared" si="6"/>
        <v>3</v>
      </c>
      <c r="R52" s="378">
        <f t="shared" si="6"/>
        <v>3</v>
      </c>
    </row>
    <row r="53" spans="1:18" ht="14.25" customHeight="1" hidden="1">
      <c r="A53" s="40" t="s">
        <v>96</v>
      </c>
      <c r="B53" s="377" t="s">
        <v>818</v>
      </c>
      <c r="C53" s="377"/>
      <c r="D53" s="378"/>
      <c r="E53" s="378"/>
      <c r="F53" s="378"/>
      <c r="G53" s="378"/>
      <c r="H53" s="378"/>
      <c r="I53" s="378">
        <v>2</v>
      </c>
      <c r="J53" s="378">
        <v>2</v>
      </c>
      <c r="K53" s="378"/>
      <c r="L53" s="378"/>
      <c r="M53" s="372">
        <f t="shared" si="7"/>
        <v>2</v>
      </c>
      <c r="N53" s="372">
        <f t="shared" si="8"/>
        <v>2</v>
      </c>
      <c r="O53" s="372"/>
      <c r="P53" s="372">
        <f t="shared" si="5"/>
        <v>0</v>
      </c>
      <c r="Q53" s="378">
        <f t="shared" si="6"/>
        <v>2</v>
      </c>
      <c r="R53" s="378">
        <f t="shared" si="6"/>
        <v>2</v>
      </c>
    </row>
    <row r="54" spans="1:18" ht="14.25" customHeight="1" hidden="1">
      <c r="A54" s="40" t="s">
        <v>510</v>
      </c>
      <c r="B54" s="377" t="s">
        <v>1526</v>
      </c>
      <c r="C54" s="377"/>
      <c r="D54" s="378"/>
      <c r="E54" s="378"/>
      <c r="F54" s="378"/>
      <c r="G54" s="378"/>
      <c r="H54" s="378"/>
      <c r="I54" s="378">
        <v>17</v>
      </c>
      <c r="J54" s="378">
        <v>18</v>
      </c>
      <c r="K54" s="378">
        <v>1</v>
      </c>
      <c r="L54" s="378">
        <v>1</v>
      </c>
      <c r="M54" s="372">
        <f t="shared" si="7"/>
        <v>17</v>
      </c>
      <c r="N54" s="372">
        <f t="shared" si="8"/>
        <v>18</v>
      </c>
      <c r="O54" s="372">
        <f>G54+K54</f>
        <v>1</v>
      </c>
      <c r="P54" s="372">
        <f t="shared" si="5"/>
        <v>1</v>
      </c>
      <c r="Q54" s="378">
        <f t="shared" si="6"/>
        <v>17.5</v>
      </c>
      <c r="R54" s="378">
        <f t="shared" si="6"/>
        <v>18.5</v>
      </c>
    </row>
    <row r="55" spans="1:18" ht="14.25" customHeight="1" hidden="1">
      <c r="A55" s="40" t="s">
        <v>4</v>
      </c>
      <c r="B55" s="377" t="s">
        <v>819</v>
      </c>
      <c r="C55" s="377"/>
      <c r="D55" s="378"/>
      <c r="E55" s="378"/>
      <c r="F55" s="378"/>
      <c r="G55" s="378"/>
      <c r="H55" s="378"/>
      <c r="I55" s="378">
        <v>3</v>
      </c>
      <c r="J55" s="378">
        <v>3</v>
      </c>
      <c r="K55" s="378"/>
      <c r="L55" s="378"/>
      <c r="M55" s="372">
        <f t="shared" si="7"/>
        <v>3</v>
      </c>
      <c r="N55" s="372">
        <f t="shared" si="8"/>
        <v>3</v>
      </c>
      <c r="O55" s="372"/>
      <c r="P55" s="372">
        <f t="shared" si="5"/>
        <v>0</v>
      </c>
      <c r="Q55" s="378">
        <f t="shared" si="6"/>
        <v>3</v>
      </c>
      <c r="R55" s="378">
        <f t="shared" si="6"/>
        <v>3</v>
      </c>
    </row>
    <row r="56" spans="1:18" ht="14.25" customHeight="1" hidden="1">
      <c r="A56" s="40" t="s">
        <v>5</v>
      </c>
      <c r="B56" s="377" t="s">
        <v>129</v>
      </c>
      <c r="C56" s="377"/>
      <c r="D56" s="378"/>
      <c r="E56" s="378"/>
      <c r="F56" s="378"/>
      <c r="G56" s="378"/>
      <c r="H56" s="378"/>
      <c r="I56" s="378">
        <v>2</v>
      </c>
      <c r="J56" s="378">
        <v>2</v>
      </c>
      <c r="K56" s="378"/>
      <c r="L56" s="378"/>
      <c r="M56" s="372">
        <f t="shared" si="7"/>
        <v>2</v>
      </c>
      <c r="N56" s="372">
        <f t="shared" si="8"/>
        <v>2</v>
      </c>
      <c r="O56" s="372"/>
      <c r="P56" s="372">
        <f t="shared" si="5"/>
        <v>0</v>
      </c>
      <c r="Q56" s="378">
        <f t="shared" si="6"/>
        <v>2</v>
      </c>
      <c r="R56" s="378">
        <f t="shared" si="6"/>
        <v>2</v>
      </c>
    </row>
    <row r="57" spans="1:18" ht="14.25" customHeight="1" hidden="1">
      <c r="A57" s="40" t="s">
        <v>6</v>
      </c>
      <c r="B57" s="377" t="s">
        <v>130</v>
      </c>
      <c r="C57" s="377"/>
      <c r="D57" s="378"/>
      <c r="E57" s="378"/>
      <c r="F57" s="378"/>
      <c r="G57" s="378"/>
      <c r="H57" s="378"/>
      <c r="I57" s="378">
        <v>3</v>
      </c>
      <c r="J57" s="378">
        <v>3</v>
      </c>
      <c r="K57" s="378"/>
      <c r="L57" s="378"/>
      <c r="M57" s="372">
        <f t="shared" si="7"/>
        <v>3</v>
      </c>
      <c r="N57" s="372">
        <f t="shared" si="8"/>
        <v>3</v>
      </c>
      <c r="O57" s="372"/>
      <c r="P57" s="372">
        <f t="shared" si="5"/>
        <v>0</v>
      </c>
      <c r="Q57" s="378">
        <f t="shared" si="6"/>
        <v>3</v>
      </c>
      <c r="R57" s="378">
        <f t="shared" si="6"/>
        <v>3</v>
      </c>
    </row>
    <row r="58" spans="1:18" ht="14.25" customHeight="1" hidden="1">
      <c r="A58" s="40" t="s">
        <v>7</v>
      </c>
      <c r="B58" s="377" t="s">
        <v>295</v>
      </c>
      <c r="C58" s="377"/>
      <c r="D58" s="378"/>
      <c r="E58" s="378"/>
      <c r="F58" s="378"/>
      <c r="G58" s="378"/>
      <c r="H58" s="378"/>
      <c r="I58" s="378">
        <v>3</v>
      </c>
      <c r="J58" s="378">
        <v>3</v>
      </c>
      <c r="K58" s="378"/>
      <c r="L58" s="378"/>
      <c r="M58" s="372">
        <f t="shared" si="7"/>
        <v>3</v>
      </c>
      <c r="N58" s="372">
        <f t="shared" si="8"/>
        <v>3</v>
      </c>
      <c r="O58" s="372"/>
      <c r="P58" s="372">
        <f t="shared" si="5"/>
        <v>0</v>
      </c>
      <c r="Q58" s="378">
        <f t="shared" si="6"/>
        <v>3</v>
      </c>
      <c r="R58" s="378">
        <f t="shared" si="6"/>
        <v>3</v>
      </c>
    </row>
    <row r="59" spans="1:18" ht="14.25" customHeight="1" hidden="1">
      <c r="A59" s="40" t="s">
        <v>8</v>
      </c>
      <c r="B59" s="377" t="s">
        <v>820</v>
      </c>
      <c r="C59" s="377"/>
      <c r="D59" s="378"/>
      <c r="E59" s="378"/>
      <c r="F59" s="378"/>
      <c r="G59" s="378"/>
      <c r="H59" s="378"/>
      <c r="I59" s="378">
        <v>3</v>
      </c>
      <c r="J59" s="378">
        <v>3</v>
      </c>
      <c r="K59" s="378"/>
      <c r="L59" s="378"/>
      <c r="M59" s="372">
        <f t="shared" si="7"/>
        <v>3</v>
      </c>
      <c r="N59" s="372">
        <f t="shared" si="8"/>
        <v>3</v>
      </c>
      <c r="O59" s="372"/>
      <c r="P59" s="372">
        <f t="shared" si="5"/>
        <v>0</v>
      </c>
      <c r="Q59" s="378">
        <f t="shared" si="6"/>
        <v>3</v>
      </c>
      <c r="R59" s="378">
        <f t="shared" si="6"/>
        <v>3</v>
      </c>
    </row>
    <row r="60" spans="1:18" ht="14.25" customHeight="1" hidden="1">
      <c r="A60" s="40" t="s">
        <v>243</v>
      </c>
      <c r="B60" s="377" t="s">
        <v>131</v>
      </c>
      <c r="C60" s="377"/>
      <c r="D60" s="378"/>
      <c r="E60" s="378"/>
      <c r="F60" s="378"/>
      <c r="G60" s="378"/>
      <c r="H60" s="378"/>
      <c r="I60" s="378">
        <v>4</v>
      </c>
      <c r="J60" s="378">
        <v>4</v>
      </c>
      <c r="K60" s="378"/>
      <c r="L60" s="378"/>
      <c r="M60" s="372">
        <f t="shared" si="7"/>
        <v>4</v>
      </c>
      <c r="N60" s="372">
        <f t="shared" si="8"/>
        <v>4</v>
      </c>
      <c r="O60" s="372"/>
      <c r="P60" s="372">
        <f t="shared" si="5"/>
        <v>0</v>
      </c>
      <c r="Q60" s="378">
        <f t="shared" si="6"/>
        <v>4</v>
      </c>
      <c r="R60" s="378">
        <f t="shared" si="6"/>
        <v>4</v>
      </c>
    </row>
    <row r="61" spans="1:18" ht="14.25" customHeight="1" hidden="1">
      <c r="A61" s="40" t="s">
        <v>9</v>
      </c>
      <c r="B61" s="371" t="s">
        <v>416</v>
      </c>
      <c r="C61" s="371"/>
      <c r="D61" s="379"/>
      <c r="E61" s="379"/>
      <c r="F61" s="372"/>
      <c r="G61" s="372"/>
      <c r="H61" s="372"/>
      <c r="I61" s="372">
        <f>SUM(I51:I60)</f>
        <v>47</v>
      </c>
      <c r="J61" s="372">
        <f>SUM(J51:J60)</f>
        <v>48</v>
      </c>
      <c r="K61" s="372">
        <f>SUM(K51:K60)</f>
        <v>1</v>
      </c>
      <c r="L61" s="372">
        <f>SUM(L51:L60)</f>
        <v>1</v>
      </c>
      <c r="M61" s="372">
        <f t="shared" si="8"/>
        <v>47</v>
      </c>
      <c r="N61" s="372">
        <f t="shared" si="8"/>
        <v>48</v>
      </c>
      <c r="O61" s="372">
        <f>G61+K61</f>
        <v>1</v>
      </c>
      <c r="P61" s="372">
        <f t="shared" si="5"/>
        <v>1</v>
      </c>
      <c r="Q61" s="372">
        <f t="shared" si="6"/>
        <v>47.5</v>
      </c>
      <c r="R61" s="372">
        <f t="shared" si="6"/>
        <v>48.5</v>
      </c>
    </row>
    <row r="62" spans="1:18" ht="12.75" customHeight="1" hidden="1">
      <c r="A62" s="40"/>
      <c r="B62" s="67"/>
      <c r="C62" s="67"/>
      <c r="D62" s="68"/>
      <c r="E62" s="68"/>
      <c r="F62" s="69"/>
      <c r="G62" s="69"/>
      <c r="H62" s="69"/>
      <c r="I62" s="69"/>
      <c r="J62" s="69"/>
      <c r="K62" s="69"/>
      <c r="L62" s="69"/>
      <c r="M62" s="69"/>
      <c r="N62" s="69"/>
      <c r="O62" s="71"/>
      <c r="P62" s="71"/>
      <c r="Q62" s="71"/>
      <c r="R62" s="71"/>
    </row>
    <row r="63" spans="1:18" ht="14.25" customHeight="1" hidden="1">
      <c r="A63" s="40" t="s">
        <v>10</v>
      </c>
      <c r="B63" s="374" t="s">
        <v>1051</v>
      </c>
      <c r="C63" s="42"/>
      <c r="D63" s="71"/>
      <c r="E63" s="71"/>
      <c r="F63" s="380"/>
      <c r="G63" s="380"/>
      <c r="H63" s="380"/>
      <c r="I63" s="380"/>
      <c r="J63" s="71"/>
      <c r="K63" s="71"/>
      <c r="L63" s="71"/>
      <c r="M63" s="71"/>
      <c r="N63" s="380"/>
      <c r="O63" s="380"/>
      <c r="P63" s="71"/>
      <c r="Q63" s="71"/>
      <c r="R63" s="71"/>
    </row>
    <row r="64" spans="1:18" ht="14.25" customHeight="1" hidden="1">
      <c r="A64" s="40" t="s">
        <v>11</v>
      </c>
      <c r="B64" s="381" t="s">
        <v>517</v>
      </c>
      <c r="C64" s="382"/>
      <c r="D64" s="372"/>
      <c r="E64" s="372"/>
      <c r="F64" s="378"/>
      <c r="G64" s="378"/>
      <c r="H64" s="378"/>
      <c r="I64" s="378"/>
      <c r="J64" s="372"/>
      <c r="K64" s="372"/>
      <c r="L64" s="372"/>
      <c r="M64" s="372"/>
      <c r="N64" s="378"/>
      <c r="O64" s="378"/>
      <c r="P64" s="372"/>
      <c r="Q64" s="372"/>
      <c r="R64" s="372"/>
    </row>
    <row r="65" spans="1:18" ht="14.25" customHeight="1" hidden="1">
      <c r="A65" s="40" t="s">
        <v>244</v>
      </c>
      <c r="B65" s="377" t="s">
        <v>518</v>
      </c>
      <c r="C65" s="377"/>
      <c r="D65" s="378"/>
      <c r="E65" s="378"/>
      <c r="F65" s="378"/>
      <c r="G65" s="378"/>
      <c r="H65" s="378"/>
      <c r="I65" s="378">
        <v>0</v>
      </c>
      <c r="J65" s="378">
        <v>1</v>
      </c>
      <c r="K65" s="378"/>
      <c r="L65" s="378"/>
      <c r="M65" s="378">
        <f>C65+E65+I65</f>
        <v>0</v>
      </c>
      <c r="N65" s="378">
        <f>D65+F65+J65</f>
        <v>1</v>
      </c>
      <c r="O65" s="378"/>
      <c r="P65" s="372"/>
      <c r="Q65" s="372">
        <f aca="true" t="shared" si="9" ref="Q65:R82">C65+E65+I65+K65/2</f>
        <v>0</v>
      </c>
      <c r="R65" s="372">
        <f t="shared" si="9"/>
        <v>1</v>
      </c>
    </row>
    <row r="66" spans="1:18" ht="14.25" customHeight="1" hidden="1">
      <c r="A66" s="40" t="s">
        <v>245</v>
      </c>
      <c r="B66" s="377" t="s">
        <v>519</v>
      </c>
      <c r="C66" s="377"/>
      <c r="D66" s="378"/>
      <c r="E66" s="378"/>
      <c r="F66" s="378"/>
      <c r="G66" s="378"/>
      <c r="H66" s="378"/>
      <c r="I66" s="378">
        <v>1</v>
      </c>
      <c r="J66" s="378">
        <v>1</v>
      </c>
      <c r="K66" s="378"/>
      <c r="L66" s="378"/>
      <c r="M66" s="378">
        <f aca="true" t="shared" si="10" ref="M66:M81">C66+E66+I66</f>
        <v>1</v>
      </c>
      <c r="N66" s="378">
        <f>D66+F66+J66</f>
        <v>1</v>
      </c>
      <c r="O66" s="378"/>
      <c r="P66" s="372"/>
      <c r="Q66" s="372">
        <f t="shared" si="9"/>
        <v>1</v>
      </c>
      <c r="R66" s="372">
        <f t="shared" si="9"/>
        <v>1</v>
      </c>
    </row>
    <row r="67" spans="1:18" ht="14.25" customHeight="1" hidden="1">
      <c r="A67" s="40" t="s">
        <v>12</v>
      </c>
      <c r="B67" s="377" t="s">
        <v>520</v>
      </c>
      <c r="C67" s="377"/>
      <c r="D67" s="378"/>
      <c r="E67" s="378"/>
      <c r="F67" s="378"/>
      <c r="G67" s="378"/>
      <c r="H67" s="378"/>
      <c r="I67" s="378">
        <v>1</v>
      </c>
      <c r="J67" s="378">
        <v>1</v>
      </c>
      <c r="K67" s="378"/>
      <c r="L67" s="378"/>
      <c r="M67" s="378">
        <f t="shared" si="10"/>
        <v>1</v>
      </c>
      <c r="N67" s="378">
        <f>D67+F67+J67</f>
        <v>1</v>
      </c>
      <c r="O67" s="378"/>
      <c r="P67" s="372"/>
      <c r="Q67" s="372">
        <f t="shared" si="9"/>
        <v>1</v>
      </c>
      <c r="R67" s="372">
        <f t="shared" si="9"/>
        <v>1</v>
      </c>
    </row>
    <row r="68" spans="1:18" ht="14.25" customHeight="1" hidden="1">
      <c r="A68" s="40" t="s">
        <v>13</v>
      </c>
      <c r="B68" s="377" t="s">
        <v>521</v>
      </c>
      <c r="C68" s="377"/>
      <c r="D68" s="378"/>
      <c r="E68" s="378"/>
      <c r="F68" s="378"/>
      <c r="G68" s="378"/>
      <c r="H68" s="378"/>
      <c r="I68" s="378">
        <v>1</v>
      </c>
      <c r="J68" s="378">
        <v>1</v>
      </c>
      <c r="K68" s="378"/>
      <c r="L68" s="378"/>
      <c r="M68" s="378">
        <f t="shared" si="10"/>
        <v>1</v>
      </c>
      <c r="N68" s="378">
        <f>D68+F68+J68</f>
        <v>1</v>
      </c>
      <c r="O68" s="378"/>
      <c r="P68" s="372"/>
      <c r="Q68" s="372">
        <f t="shared" si="9"/>
        <v>1</v>
      </c>
      <c r="R68" s="372">
        <f t="shared" si="9"/>
        <v>1</v>
      </c>
    </row>
    <row r="69" spans="1:18" ht="14.25" customHeight="1" hidden="1">
      <c r="A69" s="40" t="s">
        <v>14</v>
      </c>
      <c r="B69" s="377" t="s">
        <v>821</v>
      </c>
      <c r="C69" s="377"/>
      <c r="D69" s="378"/>
      <c r="E69" s="378"/>
      <c r="F69" s="378"/>
      <c r="G69" s="378"/>
      <c r="H69" s="378"/>
      <c r="I69" s="378">
        <v>1</v>
      </c>
      <c r="J69" s="378">
        <v>1</v>
      </c>
      <c r="K69" s="378"/>
      <c r="L69" s="378"/>
      <c r="M69" s="378">
        <f t="shared" si="10"/>
        <v>1</v>
      </c>
      <c r="N69" s="378">
        <f>D69+F69+J69</f>
        <v>1</v>
      </c>
      <c r="O69" s="378"/>
      <c r="P69" s="372"/>
      <c r="Q69" s="372">
        <f t="shared" si="9"/>
        <v>1</v>
      </c>
      <c r="R69" s="372">
        <f t="shared" si="9"/>
        <v>1</v>
      </c>
    </row>
    <row r="70" spans="1:18" ht="14.25" customHeight="1" hidden="1">
      <c r="A70" s="40" t="s">
        <v>246</v>
      </c>
      <c r="B70" s="382" t="s">
        <v>822</v>
      </c>
      <c r="C70" s="382"/>
      <c r="D70" s="378"/>
      <c r="E70" s="378"/>
      <c r="F70" s="378"/>
      <c r="G70" s="378"/>
      <c r="H70" s="378"/>
      <c r="I70" s="378"/>
      <c r="J70" s="378"/>
      <c r="K70" s="378"/>
      <c r="L70" s="378"/>
      <c r="M70" s="378">
        <f t="shared" si="10"/>
        <v>0</v>
      </c>
      <c r="N70" s="378"/>
      <c r="O70" s="378"/>
      <c r="P70" s="372"/>
      <c r="Q70" s="372">
        <f t="shared" si="9"/>
        <v>0</v>
      </c>
      <c r="R70" s="372"/>
    </row>
    <row r="71" spans="1:18" ht="14.25" customHeight="1" hidden="1">
      <c r="A71" s="40" t="s">
        <v>247</v>
      </c>
      <c r="B71" s="377" t="s">
        <v>522</v>
      </c>
      <c r="C71" s="377"/>
      <c r="D71" s="378"/>
      <c r="E71" s="378"/>
      <c r="F71" s="378"/>
      <c r="G71" s="378"/>
      <c r="H71" s="378"/>
      <c r="I71" s="378">
        <v>1</v>
      </c>
      <c r="J71" s="378">
        <v>1</v>
      </c>
      <c r="K71" s="378"/>
      <c r="L71" s="378"/>
      <c r="M71" s="378">
        <f t="shared" si="10"/>
        <v>1</v>
      </c>
      <c r="N71" s="378">
        <f>D71+F71+J71</f>
        <v>1</v>
      </c>
      <c r="O71" s="378"/>
      <c r="P71" s="372"/>
      <c r="Q71" s="372">
        <f t="shared" si="9"/>
        <v>1</v>
      </c>
      <c r="R71" s="372">
        <f t="shared" si="9"/>
        <v>1</v>
      </c>
    </row>
    <row r="72" spans="1:18" ht="14.25" customHeight="1" hidden="1">
      <c r="A72" s="40" t="s">
        <v>696</v>
      </c>
      <c r="B72" s="377" t="s">
        <v>523</v>
      </c>
      <c r="C72" s="377"/>
      <c r="D72" s="378"/>
      <c r="E72" s="378"/>
      <c r="F72" s="378"/>
      <c r="G72" s="378"/>
      <c r="H72" s="378"/>
      <c r="I72" s="378">
        <v>1</v>
      </c>
      <c r="J72" s="378">
        <v>1</v>
      </c>
      <c r="K72" s="378"/>
      <c r="L72" s="378"/>
      <c r="M72" s="378">
        <f t="shared" si="10"/>
        <v>1</v>
      </c>
      <c r="N72" s="378">
        <f>D72+F72+J72</f>
        <v>1</v>
      </c>
      <c r="O72" s="378"/>
      <c r="P72" s="372"/>
      <c r="Q72" s="372">
        <f t="shared" si="9"/>
        <v>1</v>
      </c>
      <c r="R72" s="372">
        <f t="shared" si="9"/>
        <v>1</v>
      </c>
    </row>
    <row r="73" spans="1:18" ht="14.25" customHeight="1" hidden="1">
      <c r="A73" s="40" t="s">
        <v>248</v>
      </c>
      <c r="B73" s="377" t="s">
        <v>524</v>
      </c>
      <c r="C73" s="377"/>
      <c r="D73" s="378"/>
      <c r="E73" s="378"/>
      <c r="F73" s="378"/>
      <c r="G73" s="378"/>
      <c r="H73" s="378"/>
      <c r="I73" s="378">
        <v>1</v>
      </c>
      <c r="J73" s="378">
        <v>1</v>
      </c>
      <c r="K73" s="378"/>
      <c r="L73" s="378"/>
      <c r="M73" s="378">
        <f t="shared" si="10"/>
        <v>1</v>
      </c>
      <c r="N73" s="378">
        <f>D73+F73+J73</f>
        <v>1</v>
      </c>
      <c r="O73" s="378"/>
      <c r="P73" s="372"/>
      <c r="Q73" s="372">
        <f t="shared" si="9"/>
        <v>1</v>
      </c>
      <c r="R73" s="372">
        <f t="shared" si="9"/>
        <v>1</v>
      </c>
    </row>
    <row r="74" spans="1:18" ht="14.25" customHeight="1" hidden="1">
      <c r="A74" s="40" t="s">
        <v>249</v>
      </c>
      <c r="B74" s="377" t="s">
        <v>525</v>
      </c>
      <c r="C74" s="377"/>
      <c r="D74" s="378"/>
      <c r="E74" s="378"/>
      <c r="F74" s="378"/>
      <c r="G74" s="378"/>
      <c r="H74" s="378"/>
      <c r="I74" s="378">
        <v>1</v>
      </c>
      <c r="J74" s="378">
        <v>1</v>
      </c>
      <c r="K74" s="378"/>
      <c r="L74" s="378"/>
      <c r="M74" s="378">
        <f t="shared" si="10"/>
        <v>1</v>
      </c>
      <c r="N74" s="378">
        <f>D74+F74+J74</f>
        <v>1</v>
      </c>
      <c r="O74" s="378"/>
      <c r="P74" s="372"/>
      <c r="Q74" s="372">
        <f t="shared" si="9"/>
        <v>1</v>
      </c>
      <c r="R74" s="372">
        <f t="shared" si="9"/>
        <v>1</v>
      </c>
    </row>
    <row r="75" spans="1:18" ht="14.25" customHeight="1" hidden="1">
      <c r="A75" s="40" t="s">
        <v>250</v>
      </c>
      <c r="B75" s="382" t="s">
        <v>699</v>
      </c>
      <c r="C75" s="382"/>
      <c r="D75" s="378"/>
      <c r="E75" s="378"/>
      <c r="F75" s="378"/>
      <c r="G75" s="378"/>
      <c r="H75" s="378"/>
      <c r="I75" s="378"/>
      <c r="J75" s="378"/>
      <c r="K75" s="378"/>
      <c r="L75" s="378"/>
      <c r="M75" s="378">
        <f t="shared" si="10"/>
        <v>0</v>
      </c>
      <c r="N75" s="378"/>
      <c r="O75" s="378"/>
      <c r="P75" s="372"/>
      <c r="Q75" s="372">
        <f t="shared" si="9"/>
        <v>0</v>
      </c>
      <c r="R75" s="372">
        <f t="shared" si="9"/>
        <v>0</v>
      </c>
    </row>
    <row r="76" spans="1:18" ht="14.25" customHeight="1" hidden="1">
      <c r="A76" s="40" t="s">
        <v>251</v>
      </c>
      <c r="B76" s="377" t="s">
        <v>527</v>
      </c>
      <c r="C76" s="377"/>
      <c r="D76" s="378"/>
      <c r="E76" s="378"/>
      <c r="F76" s="378"/>
      <c r="G76" s="378"/>
      <c r="H76" s="378"/>
      <c r="I76" s="378">
        <v>1</v>
      </c>
      <c r="J76" s="378">
        <v>1</v>
      </c>
      <c r="K76" s="378"/>
      <c r="L76" s="378"/>
      <c r="M76" s="378">
        <f t="shared" si="10"/>
        <v>1</v>
      </c>
      <c r="N76" s="378">
        <f>D76+F76+J76</f>
        <v>1</v>
      </c>
      <c r="O76" s="378"/>
      <c r="P76" s="372"/>
      <c r="Q76" s="372">
        <f t="shared" si="9"/>
        <v>1</v>
      </c>
      <c r="R76" s="372">
        <f t="shared" si="9"/>
        <v>1</v>
      </c>
    </row>
    <row r="77" spans="1:18" ht="14.25" customHeight="1" hidden="1">
      <c r="A77" s="40" t="s">
        <v>252</v>
      </c>
      <c r="B77" s="377" t="s">
        <v>526</v>
      </c>
      <c r="C77" s="377"/>
      <c r="D77" s="378"/>
      <c r="E77" s="378"/>
      <c r="F77" s="378"/>
      <c r="G77" s="378"/>
      <c r="H77" s="378"/>
      <c r="I77" s="378">
        <v>1</v>
      </c>
      <c r="J77" s="378">
        <v>1</v>
      </c>
      <c r="K77" s="378"/>
      <c r="L77" s="378"/>
      <c r="M77" s="378">
        <f t="shared" si="10"/>
        <v>1</v>
      </c>
      <c r="N77" s="378">
        <f>D77+F77+J77</f>
        <v>1</v>
      </c>
      <c r="O77" s="378"/>
      <c r="P77" s="372"/>
      <c r="Q77" s="372">
        <f t="shared" si="9"/>
        <v>1</v>
      </c>
      <c r="R77" s="372">
        <f t="shared" si="9"/>
        <v>1</v>
      </c>
    </row>
    <row r="78" spans="1:18" ht="14.25" customHeight="1" hidden="1">
      <c r="A78" s="40" t="s">
        <v>253</v>
      </c>
      <c r="B78" s="382" t="s">
        <v>698</v>
      </c>
      <c r="C78" s="382"/>
      <c r="D78" s="378"/>
      <c r="E78" s="378"/>
      <c r="F78" s="378"/>
      <c r="G78" s="378"/>
      <c r="H78" s="378"/>
      <c r="I78" s="378"/>
      <c r="J78" s="378"/>
      <c r="K78" s="378"/>
      <c r="L78" s="378"/>
      <c r="M78" s="378">
        <f t="shared" si="10"/>
        <v>0</v>
      </c>
      <c r="N78" s="378"/>
      <c r="O78" s="378"/>
      <c r="P78" s="372"/>
      <c r="Q78" s="372">
        <f t="shared" si="9"/>
        <v>0</v>
      </c>
      <c r="R78" s="372">
        <f t="shared" si="9"/>
        <v>0</v>
      </c>
    </row>
    <row r="79" spans="1:18" ht="14.25" customHeight="1" hidden="1">
      <c r="A79" s="40" t="s">
        <v>254</v>
      </c>
      <c r="B79" s="377" t="s">
        <v>528</v>
      </c>
      <c r="C79" s="377"/>
      <c r="D79" s="378"/>
      <c r="E79" s="378"/>
      <c r="F79" s="378"/>
      <c r="G79" s="378"/>
      <c r="H79" s="378"/>
      <c r="I79" s="378">
        <v>1</v>
      </c>
      <c r="J79" s="378">
        <v>1</v>
      </c>
      <c r="K79" s="378"/>
      <c r="L79" s="378"/>
      <c r="M79" s="378">
        <f t="shared" si="10"/>
        <v>1</v>
      </c>
      <c r="N79" s="378">
        <f>D79+F79+J79</f>
        <v>1</v>
      </c>
      <c r="O79" s="378"/>
      <c r="P79" s="372"/>
      <c r="Q79" s="372">
        <f t="shared" si="9"/>
        <v>1</v>
      </c>
      <c r="R79" s="372">
        <f t="shared" si="9"/>
        <v>1</v>
      </c>
    </row>
    <row r="80" spans="1:18" ht="14.25" customHeight="1" hidden="1">
      <c r="A80" s="40" t="s">
        <v>255</v>
      </c>
      <c r="B80" s="377" t="s">
        <v>529</v>
      </c>
      <c r="C80" s="377"/>
      <c r="D80" s="378"/>
      <c r="E80" s="378"/>
      <c r="F80" s="378"/>
      <c r="G80" s="378"/>
      <c r="H80" s="378"/>
      <c r="I80" s="378">
        <v>2</v>
      </c>
      <c r="J80" s="378">
        <v>2</v>
      </c>
      <c r="K80" s="378"/>
      <c r="L80" s="378"/>
      <c r="M80" s="378">
        <f t="shared" si="10"/>
        <v>2</v>
      </c>
      <c r="N80" s="378">
        <f>D80+F80+J80</f>
        <v>2</v>
      </c>
      <c r="O80" s="378"/>
      <c r="P80" s="372"/>
      <c r="Q80" s="372">
        <f t="shared" si="9"/>
        <v>2</v>
      </c>
      <c r="R80" s="372">
        <f t="shared" si="9"/>
        <v>2</v>
      </c>
    </row>
    <row r="81" spans="1:18" ht="14.25" customHeight="1" hidden="1">
      <c r="A81" s="40" t="s">
        <v>15</v>
      </c>
      <c r="B81" s="377" t="s">
        <v>525</v>
      </c>
      <c r="C81" s="377"/>
      <c r="D81" s="378"/>
      <c r="E81" s="378"/>
      <c r="F81" s="378"/>
      <c r="G81" s="378"/>
      <c r="H81" s="378"/>
      <c r="I81" s="378">
        <v>1</v>
      </c>
      <c r="J81" s="378">
        <v>1</v>
      </c>
      <c r="K81" s="378"/>
      <c r="L81" s="378"/>
      <c r="M81" s="378">
        <f t="shared" si="10"/>
        <v>1</v>
      </c>
      <c r="N81" s="378">
        <f>D81+F81+J81</f>
        <v>1</v>
      </c>
      <c r="O81" s="378"/>
      <c r="P81" s="372"/>
      <c r="Q81" s="372">
        <f t="shared" si="9"/>
        <v>1</v>
      </c>
      <c r="R81" s="372">
        <f t="shared" si="9"/>
        <v>1</v>
      </c>
    </row>
    <row r="82" spans="1:18" ht="14.25" customHeight="1" hidden="1">
      <c r="A82" s="40" t="s">
        <v>256</v>
      </c>
      <c r="B82" s="371" t="s">
        <v>1712</v>
      </c>
      <c r="C82" s="371"/>
      <c r="D82" s="379"/>
      <c r="E82" s="379"/>
      <c r="F82" s="378"/>
      <c r="G82" s="378"/>
      <c r="H82" s="378"/>
      <c r="I82" s="372">
        <f>SUM(I65:I81)</f>
        <v>14</v>
      </c>
      <c r="J82" s="372">
        <f>SUM(J65:J81)</f>
        <v>15</v>
      </c>
      <c r="K82" s="372"/>
      <c r="L82" s="372">
        <f>SUM(L65:L81)</f>
        <v>0</v>
      </c>
      <c r="M82" s="372">
        <f>C82+E82+I82</f>
        <v>14</v>
      </c>
      <c r="N82" s="372">
        <f>D82+F82+J82</f>
        <v>15</v>
      </c>
      <c r="O82" s="372"/>
      <c r="P82" s="372"/>
      <c r="Q82" s="372">
        <f t="shared" si="9"/>
        <v>14</v>
      </c>
      <c r="R82" s="372">
        <f t="shared" si="9"/>
        <v>15</v>
      </c>
    </row>
    <row r="83" spans="1:18" ht="15.75" hidden="1">
      <c r="A83" s="40"/>
      <c r="B83" s="67"/>
      <c r="C83" s="67"/>
      <c r="D83" s="68"/>
      <c r="E83" s="68"/>
      <c r="F83" s="70"/>
      <c r="G83" s="70"/>
      <c r="H83" s="70"/>
      <c r="I83" s="70"/>
      <c r="J83" s="70"/>
      <c r="K83" s="70"/>
      <c r="L83" s="70"/>
      <c r="M83" s="70"/>
      <c r="N83" s="74"/>
      <c r="O83" s="74"/>
      <c r="P83" s="74"/>
      <c r="Q83" s="74"/>
      <c r="R83" s="74"/>
    </row>
    <row r="84" spans="1:18" ht="14.25" customHeight="1" hidden="1">
      <c r="A84" s="40" t="s">
        <v>257</v>
      </c>
      <c r="B84" s="371" t="s">
        <v>1603</v>
      </c>
      <c r="C84" s="371"/>
      <c r="D84" s="372"/>
      <c r="E84" s="372"/>
      <c r="F84" s="378"/>
      <c r="G84" s="378"/>
      <c r="H84" s="378"/>
      <c r="I84" s="378"/>
      <c r="J84" s="372">
        <f>J21+J28+J36+J48+J61+J82</f>
        <v>254</v>
      </c>
      <c r="K84" s="372"/>
      <c r="L84" s="372">
        <f>L21+L28+L36+L48+L61+L82</f>
        <v>2</v>
      </c>
      <c r="M84" s="372"/>
      <c r="N84" s="372">
        <f>N21+N28+N36+N48+N61+N82</f>
        <v>254</v>
      </c>
      <c r="O84" s="372"/>
      <c r="P84" s="372">
        <f>P21+P28+P36+P48+P61+P82</f>
        <v>2</v>
      </c>
      <c r="Q84" s="372"/>
      <c r="R84" s="372">
        <f>R21+R28+R36+R48+R61+R82</f>
        <v>255</v>
      </c>
    </row>
    <row r="85" spans="1:18" ht="15.75" hidden="1">
      <c r="A85" s="40"/>
      <c r="B85" s="374"/>
      <c r="C85" s="374"/>
      <c r="D85" s="375"/>
      <c r="E85" s="375"/>
      <c r="F85" s="376"/>
      <c r="G85" s="376"/>
      <c r="H85" s="376"/>
      <c r="I85" s="376"/>
      <c r="J85" s="375"/>
      <c r="K85" s="375"/>
      <c r="L85" s="375"/>
      <c r="M85" s="375"/>
      <c r="N85" s="74"/>
      <c r="O85" s="74"/>
      <c r="P85" s="74"/>
      <c r="Q85" s="74"/>
      <c r="R85" s="74"/>
    </row>
    <row r="86" spans="1:18" ht="14.25" customHeight="1" hidden="1">
      <c r="A86" s="40" t="s">
        <v>258</v>
      </c>
      <c r="B86" s="371" t="s">
        <v>700</v>
      </c>
      <c r="C86" s="371"/>
      <c r="D86" s="372">
        <f>D10+D84</f>
        <v>10</v>
      </c>
      <c r="E86" s="372"/>
      <c r="F86" s="372">
        <f>F10+F84</f>
        <v>52</v>
      </c>
      <c r="G86" s="372"/>
      <c r="H86" s="372">
        <f>H10+H84</f>
        <v>0.75</v>
      </c>
      <c r="I86" s="372"/>
      <c r="J86" s="372">
        <f>J10+J84</f>
        <v>254</v>
      </c>
      <c r="K86" s="372"/>
      <c r="L86" s="372">
        <f>L10+L84</f>
        <v>2</v>
      </c>
      <c r="M86" s="372"/>
      <c r="N86" s="372">
        <f>N10+N84</f>
        <v>316</v>
      </c>
      <c r="O86" s="372"/>
      <c r="P86" s="372">
        <f>P10+P84</f>
        <v>2.75</v>
      </c>
      <c r="Q86" s="372"/>
      <c r="R86" s="372">
        <f>R10+R84</f>
        <v>317.75</v>
      </c>
    </row>
    <row r="87" spans="2:18" ht="14.25" customHeight="1" hidden="1">
      <c r="B87" s="42"/>
      <c r="C87" s="4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 ht="14.25" customHeight="1" hidden="1">
      <c r="B88" s="42" t="s">
        <v>326</v>
      </c>
      <c r="C88" s="4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 ht="15.75" hidden="1">
      <c r="B89" s="32" t="s">
        <v>607</v>
      </c>
      <c r="C89" s="32"/>
      <c r="D89" s="32"/>
      <c r="E89" s="32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</row>
    <row r="90" ht="13.5" customHeight="1" hidden="1"/>
    <row r="91" spans="2:18" ht="13.5" customHeight="1" hidden="1">
      <c r="B91" s="553" t="s">
        <v>608</v>
      </c>
      <c r="C91" s="553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</row>
    <row r="92" ht="13.5" customHeight="1" hidden="1"/>
    <row r="93" ht="13.5" customHeight="1" hidden="1"/>
    <row r="94" ht="13.5" customHeight="1" hidden="1"/>
    <row r="95" ht="13.5" customHeight="1" hidden="1"/>
    <row r="96" ht="13.5" customHeight="1" hidden="1">
      <c r="B96" s="45"/>
    </row>
  </sheetData>
  <mergeCells count="26">
    <mergeCell ref="O7:P7"/>
    <mergeCell ref="G7:H7"/>
    <mergeCell ref="I7:J7"/>
    <mergeCell ref="I6:L6"/>
    <mergeCell ref="K7:L7"/>
    <mergeCell ref="E6:H6"/>
    <mergeCell ref="B91:R91"/>
    <mergeCell ref="J1:R1"/>
    <mergeCell ref="B2:R2"/>
    <mergeCell ref="B3:R3"/>
    <mergeCell ref="B4:R4"/>
    <mergeCell ref="B6:B8"/>
    <mergeCell ref="Q6:R7"/>
    <mergeCell ref="E7:F7"/>
    <mergeCell ref="M7:N7"/>
    <mergeCell ref="M6:P6"/>
    <mergeCell ref="A5:A8"/>
    <mergeCell ref="Q5:R5"/>
    <mergeCell ref="G5:H5"/>
    <mergeCell ref="E5:F5"/>
    <mergeCell ref="I5:J5"/>
    <mergeCell ref="K5:L5"/>
    <mergeCell ref="M5:N5"/>
    <mergeCell ref="O5:P5"/>
    <mergeCell ref="C5:D5"/>
    <mergeCell ref="C6:D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4.8515625" style="3" customWidth="1"/>
    <col min="2" max="2" width="10.57421875" style="3" customWidth="1"/>
    <col min="3" max="3" width="31.28125" style="3" customWidth="1"/>
    <col min="4" max="5" width="14.8515625" style="3" customWidth="1"/>
    <col min="6" max="6" width="15.00390625" style="3" customWidth="1"/>
    <col min="7" max="7" width="11.28125" style="3" bestFit="1" customWidth="1"/>
    <col min="8" max="8" width="10.140625" style="3" bestFit="1" customWidth="1"/>
    <col min="9" max="16384" width="9.140625" style="3" customWidth="1"/>
  </cols>
  <sheetData>
    <row r="1" spans="3:6" ht="15.75" hidden="1">
      <c r="C1" s="541" t="s">
        <v>38</v>
      </c>
      <c r="D1" s="541"/>
      <c r="E1" s="541"/>
      <c r="F1" s="541"/>
    </row>
    <row r="2" spans="3:6" ht="15.75" hidden="1">
      <c r="C2" s="273"/>
      <c r="D2" s="273"/>
      <c r="E2" s="273"/>
      <c r="F2" s="273"/>
    </row>
    <row r="3" spans="2:6" ht="15.75" hidden="1">
      <c r="B3" s="536" t="s">
        <v>537</v>
      </c>
      <c r="C3" s="536"/>
      <c r="D3" s="536"/>
      <c r="E3" s="536"/>
      <c r="F3" s="536"/>
    </row>
    <row r="4" spans="2:6" ht="15.75" hidden="1">
      <c r="B4" s="536" t="s">
        <v>1087</v>
      </c>
      <c r="C4" s="536"/>
      <c r="D4" s="536"/>
      <c r="E4" s="536"/>
      <c r="F4" s="536"/>
    </row>
    <row r="5" spans="2:6" ht="15.75" hidden="1">
      <c r="B5" s="536" t="s">
        <v>572</v>
      </c>
      <c r="C5" s="536"/>
      <c r="D5" s="536"/>
      <c r="E5" s="536"/>
      <c r="F5" s="536"/>
    </row>
    <row r="6" spans="2:6" ht="15.75" hidden="1">
      <c r="B6" s="536" t="s">
        <v>716</v>
      </c>
      <c r="C6" s="536"/>
      <c r="D6" s="536"/>
      <c r="E6" s="536"/>
      <c r="F6" s="536"/>
    </row>
    <row r="7" spans="2:3" ht="15.75" hidden="1">
      <c r="B7" s="48"/>
      <c r="C7" s="48"/>
    </row>
    <row r="8" spans="1:6" ht="15.75" hidden="1">
      <c r="A8" s="453"/>
      <c r="B8" s="569" t="s">
        <v>825</v>
      </c>
      <c r="C8" s="570"/>
      <c r="D8" s="288" t="s">
        <v>826</v>
      </c>
      <c r="E8" s="288" t="s">
        <v>827</v>
      </c>
      <c r="F8" s="288" t="s">
        <v>828</v>
      </c>
    </row>
    <row r="9" spans="1:6" ht="15.75" customHeight="1" hidden="1">
      <c r="A9" s="453"/>
      <c r="B9" s="537" t="s">
        <v>717</v>
      </c>
      <c r="C9" s="537"/>
      <c r="D9" s="537" t="s">
        <v>770</v>
      </c>
      <c r="E9" s="537" t="s">
        <v>771</v>
      </c>
      <c r="F9" s="537" t="s">
        <v>772</v>
      </c>
    </row>
    <row r="10" spans="1:6" ht="15.75" hidden="1">
      <c r="A10" s="453"/>
      <c r="B10" s="537"/>
      <c r="C10" s="537"/>
      <c r="D10" s="537"/>
      <c r="E10" s="537"/>
      <c r="F10" s="537"/>
    </row>
    <row r="11" spans="1:6" ht="15.75" hidden="1">
      <c r="A11" s="453"/>
      <c r="B11" s="537"/>
      <c r="C11" s="537"/>
      <c r="D11" s="537"/>
      <c r="E11" s="537"/>
      <c r="F11" s="537"/>
    </row>
    <row r="12" spans="1:5" ht="24.75" customHeight="1" hidden="1">
      <c r="A12" s="28" t="s">
        <v>1071</v>
      </c>
      <c r="B12" s="6" t="s">
        <v>573</v>
      </c>
      <c r="C12" s="6" t="s">
        <v>574</v>
      </c>
      <c r="D12" s="6"/>
      <c r="E12" s="6"/>
    </row>
    <row r="13" spans="1:6" ht="24.75" customHeight="1" hidden="1">
      <c r="A13" s="28" t="s">
        <v>1077</v>
      </c>
      <c r="B13" s="3" t="s">
        <v>575</v>
      </c>
      <c r="C13" s="3" t="s">
        <v>576</v>
      </c>
      <c r="D13" s="2">
        <v>11361</v>
      </c>
      <c r="E13" s="19">
        <v>9816</v>
      </c>
      <c r="F13" s="2">
        <v>10618</v>
      </c>
    </row>
    <row r="14" spans="1:7" ht="24.75" customHeight="1" hidden="1">
      <c r="A14" s="28" t="s">
        <v>914</v>
      </c>
      <c r="B14" s="3" t="s">
        <v>577</v>
      </c>
      <c r="C14" s="3" t="s">
        <v>578</v>
      </c>
      <c r="D14" s="2">
        <v>14749056</v>
      </c>
      <c r="E14" s="19">
        <v>15629156</v>
      </c>
      <c r="F14" s="2">
        <v>16290383</v>
      </c>
      <c r="G14" s="2"/>
    </row>
    <row r="15" spans="1:6" ht="24.75" customHeight="1" hidden="1">
      <c r="A15" s="28" t="s">
        <v>0</v>
      </c>
      <c r="B15" s="3" t="s">
        <v>579</v>
      </c>
      <c r="C15" s="3" t="s">
        <v>1498</v>
      </c>
      <c r="D15" s="2">
        <v>1116642</v>
      </c>
      <c r="E15" s="19">
        <v>1116801</v>
      </c>
      <c r="F15" s="2">
        <v>1098067</v>
      </c>
    </row>
    <row r="16" spans="1:6" ht="24.75" customHeight="1" hidden="1">
      <c r="A16" s="28" t="s">
        <v>275</v>
      </c>
      <c r="B16" s="3" t="s">
        <v>1499</v>
      </c>
      <c r="C16" s="3" t="s">
        <v>1446</v>
      </c>
      <c r="D16" s="2">
        <v>158344</v>
      </c>
      <c r="E16" s="19">
        <v>150403</v>
      </c>
      <c r="F16" s="2">
        <v>142164</v>
      </c>
    </row>
    <row r="17" spans="1:6" ht="24.75" customHeight="1" hidden="1">
      <c r="A17" s="28" t="s">
        <v>546</v>
      </c>
      <c r="B17" s="540" t="s">
        <v>536</v>
      </c>
      <c r="C17" s="540"/>
      <c r="D17" s="5">
        <f>SUM(D13:D16)</f>
        <v>16035403</v>
      </c>
      <c r="E17" s="18">
        <f>SUM(E13:E16)</f>
        <v>16906176</v>
      </c>
      <c r="F17" s="5">
        <f>SUM(F13:F16)</f>
        <v>17541232</v>
      </c>
    </row>
    <row r="18" spans="1:6" ht="24.75" customHeight="1" hidden="1">
      <c r="A18" s="28"/>
      <c r="D18" s="2"/>
      <c r="E18" s="19"/>
      <c r="F18" s="2"/>
    </row>
    <row r="19" spans="1:6" ht="24.75" customHeight="1" hidden="1">
      <c r="A19" s="28" t="s">
        <v>647</v>
      </c>
      <c r="B19" s="6" t="s">
        <v>1447</v>
      </c>
      <c r="C19" s="6" t="s">
        <v>1448</v>
      </c>
      <c r="D19" s="5"/>
      <c r="E19" s="18"/>
      <c r="F19" s="2"/>
    </row>
    <row r="20" spans="1:6" ht="24.75" customHeight="1" hidden="1">
      <c r="A20" s="28" t="s">
        <v>649</v>
      </c>
      <c r="B20" s="3" t="s">
        <v>575</v>
      </c>
      <c r="C20" s="3" t="s">
        <v>1449</v>
      </c>
      <c r="D20" s="2">
        <v>7856</v>
      </c>
      <c r="E20" s="19">
        <v>5649</v>
      </c>
      <c r="F20" s="19">
        <v>640</v>
      </c>
    </row>
    <row r="21" spans="1:6" ht="24.75" customHeight="1" hidden="1">
      <c r="A21" s="28" t="s">
        <v>650</v>
      </c>
      <c r="B21" s="3" t="s">
        <v>577</v>
      </c>
      <c r="C21" s="3" t="s">
        <v>1450</v>
      </c>
      <c r="D21" s="2">
        <v>71220</v>
      </c>
      <c r="E21" s="19">
        <v>151418</v>
      </c>
      <c r="F21" s="19">
        <v>130000</v>
      </c>
    </row>
    <row r="22" spans="1:6" ht="24.75" customHeight="1" hidden="1">
      <c r="A22" s="28" t="s">
        <v>168</v>
      </c>
      <c r="B22" s="3" t="s">
        <v>579</v>
      </c>
      <c r="C22" s="3" t="s">
        <v>1451</v>
      </c>
      <c r="D22" s="2">
        <v>800000</v>
      </c>
      <c r="E22" s="19"/>
      <c r="F22" s="19"/>
    </row>
    <row r="23" spans="1:6" ht="24.75" customHeight="1" hidden="1">
      <c r="A23" s="28" t="s">
        <v>170</v>
      </c>
      <c r="B23" s="3" t="s">
        <v>1499</v>
      </c>
      <c r="C23" s="3" t="s">
        <v>1452</v>
      </c>
      <c r="D23" s="2">
        <v>496650</v>
      </c>
      <c r="E23" s="19">
        <v>777353</v>
      </c>
      <c r="F23" s="19">
        <v>200000</v>
      </c>
    </row>
    <row r="24" spans="1:6" ht="24.75" customHeight="1" hidden="1">
      <c r="A24" s="28" t="s">
        <v>299</v>
      </c>
      <c r="B24" s="3" t="s">
        <v>1453</v>
      </c>
      <c r="C24" s="3" t="s">
        <v>409</v>
      </c>
      <c r="D24" s="2">
        <v>12874</v>
      </c>
      <c r="E24" s="19">
        <v>55045</v>
      </c>
      <c r="F24" s="19">
        <v>50000</v>
      </c>
    </row>
    <row r="25" spans="1:6" ht="24.75" customHeight="1" hidden="1">
      <c r="A25" s="28" t="s">
        <v>302</v>
      </c>
      <c r="B25" s="540" t="s">
        <v>536</v>
      </c>
      <c r="C25" s="540"/>
      <c r="D25" s="5">
        <f>SUM(D20:D24)</f>
        <v>1388600</v>
      </c>
      <c r="E25" s="5">
        <f>SUM(E20:E24)</f>
        <v>989465</v>
      </c>
      <c r="F25" s="5">
        <f>SUM(F20:F24)</f>
        <v>380640</v>
      </c>
    </row>
    <row r="26" spans="1:6" ht="24.75" customHeight="1" hidden="1">
      <c r="A26" s="28"/>
      <c r="F26" s="2"/>
    </row>
    <row r="27" spans="1:8" ht="24.75" customHeight="1" hidden="1">
      <c r="A27" s="28" t="s">
        <v>303</v>
      </c>
      <c r="B27" s="540" t="s">
        <v>410</v>
      </c>
      <c r="C27" s="540"/>
      <c r="D27" s="5">
        <f>D17+D25</f>
        <v>17424003</v>
      </c>
      <c r="E27" s="5">
        <f>E17+E25</f>
        <v>17895641</v>
      </c>
      <c r="F27" s="5">
        <f>F17+F25</f>
        <v>17921872</v>
      </c>
      <c r="H27" s="2"/>
    </row>
  </sheetData>
  <mergeCells count="14">
    <mergeCell ref="B4:F4"/>
    <mergeCell ref="B5:F5"/>
    <mergeCell ref="B6:F6"/>
    <mergeCell ref="B8:C8"/>
    <mergeCell ref="A8:A11"/>
    <mergeCell ref="C1:F1"/>
    <mergeCell ref="B25:C25"/>
    <mergeCell ref="B27:C27"/>
    <mergeCell ref="B9:C11"/>
    <mergeCell ref="F9:F11"/>
    <mergeCell ref="D9:D11"/>
    <mergeCell ref="E9:E11"/>
    <mergeCell ref="B17:C17"/>
    <mergeCell ref="B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65536">
      <selection activeCell="A1" sqref="A1:IV16384"/>
    </sheetView>
  </sheetViews>
  <sheetFormatPr defaultColWidth="9.140625" defaultRowHeight="13.5" customHeight="1" zeroHeight="1"/>
  <cols>
    <col min="1" max="1" width="4.57421875" style="28" customWidth="1"/>
    <col min="2" max="2" width="38.421875" style="34" bestFit="1" customWidth="1"/>
    <col min="3" max="3" width="58.421875" style="34" customWidth="1"/>
    <col min="4" max="4" width="11.28125" style="38" bestFit="1" customWidth="1"/>
    <col min="5" max="5" width="8.421875" style="34" bestFit="1" customWidth="1"/>
    <col min="6" max="8" width="7.28125" style="34" bestFit="1" customWidth="1"/>
    <col min="9" max="16384" width="9.140625" style="34" customWidth="1"/>
  </cols>
  <sheetData>
    <row r="1" spans="3:8" ht="13.5" customHeight="1" hidden="1">
      <c r="C1" s="541" t="s">
        <v>39</v>
      </c>
      <c r="D1" s="541"/>
      <c r="E1" s="541"/>
      <c r="F1" s="541"/>
      <c r="G1" s="541"/>
      <c r="H1" s="541"/>
    </row>
    <row r="2" spans="1:8" ht="19.5" customHeight="1" hidden="1">
      <c r="A2" s="536" t="s">
        <v>844</v>
      </c>
      <c r="B2" s="571"/>
      <c r="C2" s="571"/>
      <c r="D2" s="571"/>
      <c r="E2" s="571"/>
      <c r="F2" s="571"/>
      <c r="G2" s="571"/>
      <c r="H2" s="571"/>
    </row>
    <row r="3" spans="1:8" ht="13.5" customHeight="1" hidden="1">
      <c r="A3" s="536" t="s">
        <v>657</v>
      </c>
      <c r="B3" s="571"/>
      <c r="C3" s="571"/>
      <c r="D3" s="571"/>
      <c r="E3" s="571"/>
      <c r="F3" s="571"/>
      <c r="G3" s="571"/>
      <c r="H3" s="571"/>
    </row>
    <row r="4" spans="1:8" ht="13.5" customHeight="1" hidden="1">
      <c r="A4" s="536" t="s">
        <v>716</v>
      </c>
      <c r="B4" s="571"/>
      <c r="C4" s="571"/>
      <c r="D4" s="571"/>
      <c r="E4" s="571"/>
      <c r="F4" s="571"/>
      <c r="G4" s="571"/>
      <c r="H4" s="571"/>
    </row>
    <row r="5" spans="1:8" ht="13.5" customHeight="1" hidden="1">
      <c r="A5" s="287"/>
      <c r="B5" s="50"/>
      <c r="C5" s="50"/>
      <c r="D5" s="50"/>
      <c r="E5" s="50"/>
      <c r="F5" s="50"/>
      <c r="G5" s="50"/>
      <c r="H5" s="50"/>
    </row>
    <row r="6" spans="1:8" ht="13.5" customHeight="1" hidden="1">
      <c r="A6" s="453"/>
      <c r="B6" s="288" t="s">
        <v>825</v>
      </c>
      <c r="C6" s="288" t="s">
        <v>826</v>
      </c>
      <c r="D6" s="288" t="s">
        <v>827</v>
      </c>
      <c r="E6" s="288" t="s">
        <v>828</v>
      </c>
      <c r="F6" s="288" t="s">
        <v>829</v>
      </c>
      <c r="G6" s="288" t="s">
        <v>830</v>
      </c>
      <c r="H6" s="288" t="s">
        <v>831</v>
      </c>
    </row>
    <row r="7" spans="1:11" s="51" customFormat="1" ht="13.5" customHeight="1" hidden="1">
      <c r="A7" s="453"/>
      <c r="B7" s="572" t="s">
        <v>658</v>
      </c>
      <c r="C7" s="572" t="s">
        <v>845</v>
      </c>
      <c r="D7" s="572" t="s">
        <v>1069</v>
      </c>
      <c r="E7" s="452" t="s">
        <v>450</v>
      </c>
      <c r="F7" s="452"/>
      <c r="G7" s="452"/>
      <c r="H7" s="452"/>
      <c r="I7" s="383"/>
      <c r="J7" s="383"/>
      <c r="K7" s="383"/>
    </row>
    <row r="8" spans="1:11" s="51" customFormat="1" ht="13.5" customHeight="1" hidden="1">
      <c r="A8" s="453"/>
      <c r="B8" s="573"/>
      <c r="C8" s="573"/>
      <c r="D8" s="573"/>
      <c r="E8" s="384" t="s">
        <v>113</v>
      </c>
      <c r="F8" s="384" t="s">
        <v>659</v>
      </c>
      <c r="G8" s="384" t="s">
        <v>638</v>
      </c>
      <c r="H8" s="384" t="s">
        <v>351</v>
      </c>
      <c r="I8" s="385"/>
      <c r="J8" s="385"/>
      <c r="K8" s="385"/>
    </row>
    <row r="9" spans="1:8" s="51" customFormat="1" ht="13.5" customHeight="1" hidden="1">
      <c r="A9" s="386" t="s">
        <v>1071</v>
      </c>
      <c r="B9" s="313" t="s">
        <v>1070</v>
      </c>
      <c r="C9" s="9"/>
      <c r="D9" s="52"/>
      <c r="E9" s="9"/>
      <c r="F9" s="9"/>
      <c r="G9" s="9"/>
      <c r="H9" s="9"/>
    </row>
    <row r="10" spans="1:2" ht="13.5" customHeight="1" hidden="1">
      <c r="A10" s="386" t="s">
        <v>1077</v>
      </c>
      <c r="B10" s="387" t="s">
        <v>1220</v>
      </c>
    </row>
    <row r="11" spans="1:3" ht="13.5" customHeight="1" hidden="1">
      <c r="A11" s="386" t="s">
        <v>914</v>
      </c>
      <c r="B11" s="45" t="s">
        <v>1072</v>
      </c>
      <c r="C11" s="34" t="s">
        <v>1073</v>
      </c>
    </row>
    <row r="12" spans="1:8" ht="13.5" customHeight="1" hidden="1">
      <c r="A12" s="386" t="s">
        <v>0</v>
      </c>
      <c r="B12" s="45" t="s">
        <v>1074</v>
      </c>
      <c r="C12" s="34" t="s">
        <v>1075</v>
      </c>
      <c r="D12" s="38" t="s">
        <v>1076</v>
      </c>
      <c r="E12" s="53">
        <v>300</v>
      </c>
      <c r="F12" s="53">
        <v>300</v>
      </c>
      <c r="G12" s="53">
        <v>300</v>
      </c>
      <c r="H12" s="53">
        <v>300</v>
      </c>
    </row>
    <row r="13" spans="1:8" ht="13.5" customHeight="1" hidden="1">
      <c r="A13" s="386" t="s">
        <v>275</v>
      </c>
      <c r="B13" s="45" t="s">
        <v>1078</v>
      </c>
      <c r="C13" s="34" t="s">
        <v>913</v>
      </c>
      <c r="D13" s="38" t="s">
        <v>1076</v>
      </c>
      <c r="E13" s="53">
        <v>100</v>
      </c>
      <c r="F13" s="53">
        <v>100</v>
      </c>
      <c r="G13" s="53">
        <v>100</v>
      </c>
      <c r="H13" s="53">
        <v>100</v>
      </c>
    </row>
    <row r="14" spans="1:8" ht="13.5" customHeight="1" hidden="1">
      <c r="A14" s="386" t="s">
        <v>546</v>
      </c>
      <c r="B14" s="45" t="s">
        <v>1713</v>
      </c>
      <c r="C14" s="34" t="s">
        <v>748</v>
      </c>
      <c r="E14" s="53"/>
      <c r="F14" s="53"/>
      <c r="G14" s="53"/>
      <c r="H14" s="53"/>
    </row>
    <row r="15" spans="1:8" ht="13.5" customHeight="1" hidden="1">
      <c r="A15" s="386" t="s">
        <v>647</v>
      </c>
      <c r="B15" s="45" t="s">
        <v>749</v>
      </c>
      <c r="C15" s="34" t="s">
        <v>1006</v>
      </c>
      <c r="E15" s="53"/>
      <c r="F15" s="53"/>
      <c r="G15" s="53"/>
      <c r="H15" s="53"/>
    </row>
    <row r="16" spans="1:8" ht="13.5" customHeight="1" hidden="1">
      <c r="A16" s="386" t="s">
        <v>649</v>
      </c>
      <c r="B16" s="45" t="s">
        <v>1007</v>
      </c>
      <c r="C16" s="34" t="s">
        <v>1008</v>
      </c>
      <c r="D16" s="38" t="s">
        <v>1076</v>
      </c>
      <c r="E16" s="53">
        <v>17280</v>
      </c>
      <c r="F16" s="53">
        <v>17280</v>
      </c>
      <c r="G16" s="53">
        <v>17280</v>
      </c>
      <c r="H16" s="53">
        <v>17280</v>
      </c>
    </row>
    <row r="17" spans="1:8" ht="13.5" customHeight="1" hidden="1">
      <c r="A17" s="386" t="s">
        <v>650</v>
      </c>
      <c r="B17" s="45" t="s">
        <v>1</v>
      </c>
      <c r="C17" s="34" t="s">
        <v>2</v>
      </c>
      <c r="E17" s="53"/>
      <c r="F17" s="53"/>
      <c r="G17" s="53"/>
      <c r="H17" s="53"/>
    </row>
    <row r="18" spans="1:8" ht="13.5" customHeight="1" hidden="1">
      <c r="A18" s="386" t="s">
        <v>168</v>
      </c>
      <c r="B18" s="45"/>
      <c r="C18" s="34" t="s">
        <v>3</v>
      </c>
      <c r="E18" s="53"/>
      <c r="F18" s="53"/>
      <c r="G18" s="53"/>
      <c r="H18" s="53"/>
    </row>
    <row r="19" spans="1:8" ht="13.5" customHeight="1" hidden="1">
      <c r="A19" s="386" t="s">
        <v>170</v>
      </c>
      <c r="B19" s="45"/>
      <c r="C19" s="34" t="s">
        <v>274</v>
      </c>
      <c r="D19" s="38" t="s">
        <v>1076</v>
      </c>
      <c r="E19" s="53">
        <v>23050</v>
      </c>
      <c r="F19" s="53">
        <v>23050</v>
      </c>
      <c r="G19" s="53">
        <v>23050</v>
      </c>
      <c r="H19" s="53">
        <v>23050</v>
      </c>
    </row>
    <row r="20" spans="1:8" ht="13.5" customHeight="1" hidden="1">
      <c r="A20" s="386" t="s">
        <v>299</v>
      </c>
      <c r="B20" s="45" t="s">
        <v>276</v>
      </c>
      <c r="C20" s="34" t="s">
        <v>277</v>
      </c>
      <c r="D20" s="38" t="s">
        <v>1076</v>
      </c>
      <c r="E20" s="53">
        <v>9</v>
      </c>
      <c r="F20" s="53">
        <v>9</v>
      </c>
      <c r="G20" s="53">
        <v>9</v>
      </c>
      <c r="H20" s="53">
        <v>9</v>
      </c>
    </row>
    <row r="21" spans="1:8" ht="13.5" customHeight="1" hidden="1">
      <c r="A21" s="386" t="s">
        <v>302</v>
      </c>
      <c r="B21" s="45" t="s">
        <v>547</v>
      </c>
      <c r="C21" s="34" t="s">
        <v>646</v>
      </c>
      <c r="D21" s="38" t="s">
        <v>1076</v>
      </c>
      <c r="E21" s="53">
        <v>20</v>
      </c>
      <c r="F21" s="53">
        <v>20</v>
      </c>
      <c r="G21" s="53">
        <v>20</v>
      </c>
      <c r="H21" s="53">
        <v>20</v>
      </c>
    </row>
    <row r="22" spans="1:8" ht="13.5" customHeight="1" hidden="1">
      <c r="A22" s="386" t="s">
        <v>303</v>
      </c>
      <c r="B22" s="45" t="s">
        <v>378</v>
      </c>
      <c r="C22" s="34" t="s">
        <v>648</v>
      </c>
      <c r="D22" s="38" t="s">
        <v>1076</v>
      </c>
      <c r="E22" s="53">
        <v>50</v>
      </c>
      <c r="F22" s="53">
        <v>50</v>
      </c>
      <c r="G22" s="53">
        <v>50</v>
      </c>
      <c r="H22" s="53">
        <v>50</v>
      </c>
    </row>
    <row r="23" spans="1:8" ht="13.5" customHeight="1" hidden="1">
      <c r="A23" s="386" t="s">
        <v>304</v>
      </c>
      <c r="B23" s="45" t="s">
        <v>660</v>
      </c>
      <c r="C23" s="34" t="s">
        <v>384</v>
      </c>
      <c r="D23" s="388" t="s">
        <v>1076</v>
      </c>
      <c r="E23" s="53">
        <v>875</v>
      </c>
      <c r="F23" s="53">
        <v>875</v>
      </c>
      <c r="G23" s="53">
        <v>875</v>
      </c>
      <c r="H23" s="53">
        <v>875</v>
      </c>
    </row>
    <row r="24" spans="1:4" ht="13.5" customHeight="1" hidden="1">
      <c r="A24" s="386" t="s">
        <v>306</v>
      </c>
      <c r="B24" s="45"/>
      <c r="C24" s="34" t="s">
        <v>385</v>
      </c>
      <c r="D24" s="34"/>
    </row>
    <row r="25" spans="1:13" s="57" customFormat="1" ht="15.75" hidden="1">
      <c r="A25" s="386" t="s">
        <v>307</v>
      </c>
      <c r="B25" s="54" t="s">
        <v>661</v>
      </c>
      <c r="C25" s="55" t="s">
        <v>297</v>
      </c>
      <c r="D25" s="56" t="s">
        <v>1076</v>
      </c>
      <c r="E25" s="57">
        <v>129</v>
      </c>
      <c r="F25" s="57">
        <v>129</v>
      </c>
      <c r="G25" s="57">
        <v>129</v>
      </c>
      <c r="H25" s="57">
        <v>129</v>
      </c>
      <c r="I25" s="58"/>
      <c r="J25" s="58"/>
      <c r="K25" s="59"/>
      <c r="M25" s="55"/>
    </row>
    <row r="26" spans="1:13" s="57" customFormat="1" ht="15.75" hidden="1">
      <c r="A26" s="386" t="s">
        <v>308</v>
      </c>
      <c r="B26" s="54"/>
      <c r="C26" s="55" t="s">
        <v>662</v>
      </c>
      <c r="D26" s="56"/>
      <c r="F26" s="60"/>
      <c r="G26" s="58"/>
      <c r="H26" s="58"/>
      <c r="I26" s="58"/>
      <c r="J26" s="58"/>
      <c r="K26" s="59"/>
      <c r="M26" s="55"/>
    </row>
    <row r="27" spans="1:8" ht="13.5" customHeight="1" hidden="1">
      <c r="A27" s="386" t="s">
        <v>758</v>
      </c>
      <c r="B27" s="45" t="s">
        <v>379</v>
      </c>
      <c r="C27" s="34" t="s">
        <v>663</v>
      </c>
      <c r="D27" s="38" t="s">
        <v>1076</v>
      </c>
      <c r="E27" s="53">
        <v>201</v>
      </c>
      <c r="F27" s="53">
        <v>201</v>
      </c>
      <c r="G27" s="53">
        <v>201</v>
      </c>
      <c r="H27" s="53">
        <v>201</v>
      </c>
    </row>
    <row r="28" spans="1:8" ht="13.5" customHeight="1" hidden="1">
      <c r="A28" s="386" t="s">
        <v>759</v>
      </c>
      <c r="B28" s="45" t="s">
        <v>1457</v>
      </c>
      <c r="C28" s="34" t="s">
        <v>1458</v>
      </c>
      <c r="D28" s="388" t="s">
        <v>1076</v>
      </c>
      <c r="E28" s="53">
        <v>41</v>
      </c>
      <c r="F28" s="53">
        <v>41</v>
      </c>
      <c r="G28" s="53">
        <v>41</v>
      </c>
      <c r="H28" s="53">
        <v>41</v>
      </c>
    </row>
    <row r="29" spans="1:8" ht="13.5" customHeight="1" hidden="1">
      <c r="A29" s="386" t="s">
        <v>760</v>
      </c>
      <c r="B29" s="45" t="s">
        <v>1459</v>
      </c>
      <c r="C29" s="34" t="s">
        <v>888</v>
      </c>
      <c r="D29" s="388" t="s">
        <v>1076</v>
      </c>
      <c r="E29" s="53">
        <v>125</v>
      </c>
      <c r="F29" s="53">
        <v>125</v>
      </c>
      <c r="G29" s="53">
        <v>125</v>
      </c>
      <c r="H29" s="53">
        <v>125</v>
      </c>
    </row>
    <row r="30" spans="1:8" ht="13.5" customHeight="1" hidden="1">
      <c r="A30" s="386" t="s">
        <v>761</v>
      </c>
      <c r="B30" s="45"/>
      <c r="C30" s="34" t="s">
        <v>1460</v>
      </c>
      <c r="D30" s="388" t="s">
        <v>1076</v>
      </c>
      <c r="E30" s="53">
        <v>54</v>
      </c>
      <c r="F30" s="53">
        <v>54</v>
      </c>
      <c r="G30" s="53">
        <v>54</v>
      </c>
      <c r="H30" s="53">
        <v>54</v>
      </c>
    </row>
    <row r="31" spans="1:8" ht="13.5" customHeight="1" hidden="1">
      <c r="A31" s="386" t="s">
        <v>762</v>
      </c>
      <c r="B31" s="45" t="s">
        <v>269</v>
      </c>
      <c r="C31" s="34" t="s">
        <v>169</v>
      </c>
      <c r="D31" s="38" t="s">
        <v>1076</v>
      </c>
      <c r="E31" s="53">
        <v>150</v>
      </c>
      <c r="F31" s="53">
        <v>150</v>
      </c>
      <c r="G31" s="53">
        <v>150</v>
      </c>
      <c r="H31" s="53">
        <v>150</v>
      </c>
    </row>
    <row r="32" spans="1:8" ht="13.5" customHeight="1" hidden="1">
      <c r="A32" s="386" t="s">
        <v>763</v>
      </c>
      <c r="B32" s="45" t="s">
        <v>278</v>
      </c>
      <c r="C32" s="34" t="s">
        <v>377</v>
      </c>
      <c r="D32" s="388" t="s">
        <v>1076</v>
      </c>
      <c r="E32" s="53">
        <v>100</v>
      </c>
      <c r="F32" s="53">
        <v>100</v>
      </c>
      <c r="G32" s="53">
        <v>100</v>
      </c>
      <c r="H32" s="53">
        <v>100</v>
      </c>
    </row>
    <row r="33" spans="1:8" ht="13.5" customHeight="1" hidden="1">
      <c r="A33" s="386" t="s">
        <v>764</v>
      </c>
      <c r="B33" s="45" t="s">
        <v>664</v>
      </c>
      <c r="C33" s="34" t="s">
        <v>186</v>
      </c>
      <c r="D33" s="388" t="s">
        <v>1076</v>
      </c>
      <c r="E33" s="53">
        <v>1575</v>
      </c>
      <c r="F33" s="53">
        <v>1575</v>
      </c>
      <c r="G33" s="53">
        <v>1575</v>
      </c>
      <c r="H33" s="53">
        <v>1575</v>
      </c>
    </row>
    <row r="34" spans="1:4" ht="13.5" customHeight="1" hidden="1">
      <c r="A34" s="386" t="s">
        <v>1349</v>
      </c>
      <c r="B34" s="45"/>
      <c r="C34" s="34" t="s">
        <v>665</v>
      </c>
      <c r="D34" s="34"/>
    </row>
    <row r="35" spans="1:8" ht="13.5" customHeight="1" hidden="1">
      <c r="A35" s="386" t="s">
        <v>1350</v>
      </c>
      <c r="B35" s="45" t="s">
        <v>1324</v>
      </c>
      <c r="C35" s="34" t="s">
        <v>296</v>
      </c>
      <c r="D35" s="388" t="s">
        <v>1076</v>
      </c>
      <c r="E35" s="53">
        <v>60</v>
      </c>
      <c r="F35" s="53">
        <v>60</v>
      </c>
      <c r="G35" s="53">
        <v>60</v>
      </c>
      <c r="H35" s="53">
        <v>60</v>
      </c>
    </row>
    <row r="36" spans="1:4" ht="13.5" customHeight="1" hidden="1">
      <c r="A36" s="386" t="s">
        <v>1351</v>
      </c>
      <c r="B36" s="45"/>
      <c r="C36" s="34" t="s">
        <v>380</v>
      </c>
      <c r="D36" s="34"/>
    </row>
    <row r="37" spans="1:8" ht="13.5" customHeight="1" hidden="1">
      <c r="A37" s="386" t="s">
        <v>1352</v>
      </c>
      <c r="B37" s="45" t="s">
        <v>381</v>
      </c>
      <c r="C37" s="34" t="s">
        <v>382</v>
      </c>
      <c r="D37" s="388" t="s">
        <v>1076</v>
      </c>
      <c r="E37" s="53">
        <v>49</v>
      </c>
      <c r="F37" s="53">
        <v>49</v>
      </c>
      <c r="G37" s="53">
        <v>49</v>
      </c>
      <c r="H37" s="53">
        <v>49</v>
      </c>
    </row>
    <row r="38" spans="1:4" ht="13.5" customHeight="1" hidden="1">
      <c r="A38" s="386" t="s">
        <v>1353</v>
      </c>
      <c r="B38" s="45"/>
      <c r="C38" s="34" t="s">
        <v>383</v>
      </c>
      <c r="D38" s="34"/>
    </row>
    <row r="39" spans="1:8" ht="13.5" customHeight="1" hidden="1">
      <c r="A39" s="386" t="s">
        <v>1354</v>
      </c>
      <c r="B39" s="45" t="s">
        <v>171</v>
      </c>
      <c r="C39" s="34" t="s">
        <v>298</v>
      </c>
      <c r="D39" s="38" t="s">
        <v>1076</v>
      </c>
      <c r="E39" s="53">
        <v>2900</v>
      </c>
      <c r="F39" s="53">
        <v>2900</v>
      </c>
      <c r="G39" s="53">
        <v>2900</v>
      </c>
      <c r="H39" s="53">
        <v>2900</v>
      </c>
    </row>
    <row r="40" spans="1:8" ht="13.5" customHeight="1" hidden="1">
      <c r="A40" s="386" t="s">
        <v>618</v>
      </c>
      <c r="B40" s="45" t="s">
        <v>300</v>
      </c>
      <c r="C40" s="34" t="s">
        <v>301</v>
      </c>
      <c r="D40" s="38" t="s">
        <v>1076</v>
      </c>
      <c r="E40" s="53">
        <v>23</v>
      </c>
      <c r="F40" s="53">
        <v>23</v>
      </c>
      <c r="G40" s="53">
        <v>23</v>
      </c>
      <c r="H40" s="53">
        <v>23</v>
      </c>
    </row>
    <row r="41" spans="1:8" ht="18" customHeight="1" hidden="1">
      <c r="A41" s="386" t="s">
        <v>619</v>
      </c>
      <c r="B41" s="54" t="s">
        <v>1325</v>
      </c>
      <c r="C41" s="294" t="s">
        <v>1326</v>
      </c>
      <c r="D41" s="56" t="s">
        <v>1076</v>
      </c>
      <c r="E41" s="389">
        <v>383</v>
      </c>
      <c r="F41" s="389">
        <v>383</v>
      </c>
      <c r="G41" s="389">
        <v>383</v>
      </c>
      <c r="H41" s="389">
        <v>383</v>
      </c>
    </row>
    <row r="42" spans="1:8" ht="15.75" hidden="1">
      <c r="A42" s="386" t="s">
        <v>508</v>
      </c>
      <c r="B42" s="34" t="s">
        <v>1461</v>
      </c>
      <c r="C42" s="34" t="s">
        <v>1462</v>
      </c>
      <c r="D42" s="38" t="s">
        <v>1076</v>
      </c>
      <c r="E42" s="34">
        <v>2075</v>
      </c>
      <c r="F42" s="34">
        <v>2075</v>
      </c>
      <c r="G42" s="34">
        <v>2075</v>
      </c>
      <c r="H42" s="34">
        <v>2075</v>
      </c>
    </row>
    <row r="43" spans="1:8" ht="13.5" customHeight="1" hidden="1">
      <c r="A43" s="386" t="s">
        <v>509</v>
      </c>
      <c r="B43" s="45" t="s">
        <v>305</v>
      </c>
      <c r="C43" s="34" t="s">
        <v>963</v>
      </c>
      <c r="D43" s="38" t="s">
        <v>1076</v>
      </c>
      <c r="E43" s="53">
        <v>2500</v>
      </c>
      <c r="F43" s="53">
        <v>2500</v>
      </c>
      <c r="G43" s="53">
        <v>2500</v>
      </c>
      <c r="H43" s="53">
        <v>2500</v>
      </c>
    </row>
    <row r="44" spans="1:8" ht="13.5" customHeight="1" hidden="1">
      <c r="A44" s="386" t="s">
        <v>96</v>
      </c>
      <c r="B44" s="45" t="s">
        <v>453</v>
      </c>
      <c r="C44" s="34" t="s">
        <v>454</v>
      </c>
      <c r="D44" s="388">
        <v>42124</v>
      </c>
      <c r="E44" s="53">
        <v>1250</v>
      </c>
      <c r="F44" s="53">
        <v>1250</v>
      </c>
      <c r="G44" s="390">
        <v>1250</v>
      </c>
      <c r="H44" s="390">
        <v>1250</v>
      </c>
    </row>
    <row r="45" spans="1:8" ht="13.5" customHeight="1" hidden="1">
      <c r="A45" s="386" t="s">
        <v>510</v>
      </c>
      <c r="B45" s="45" t="s">
        <v>1463</v>
      </c>
      <c r="C45" s="34" t="s">
        <v>964</v>
      </c>
      <c r="D45" s="388">
        <v>40908</v>
      </c>
      <c r="E45" s="53">
        <v>198</v>
      </c>
      <c r="F45" s="53"/>
      <c r="G45" s="53"/>
      <c r="H45" s="53"/>
    </row>
    <row r="46" spans="1:8" ht="13.5" customHeight="1" hidden="1">
      <c r="A46" s="386" t="s">
        <v>4</v>
      </c>
      <c r="B46" s="45"/>
      <c r="C46" s="34" t="s">
        <v>1464</v>
      </c>
      <c r="D46" s="38" t="s">
        <v>1076</v>
      </c>
      <c r="E46" s="53">
        <v>200</v>
      </c>
      <c r="F46" s="53">
        <v>200</v>
      </c>
      <c r="G46" s="53">
        <v>200</v>
      </c>
      <c r="H46" s="53">
        <v>200</v>
      </c>
    </row>
    <row r="47" spans="1:8" ht="13.5" customHeight="1" hidden="1">
      <c r="A47" s="386" t="s">
        <v>5</v>
      </c>
      <c r="B47" s="45" t="s">
        <v>270</v>
      </c>
      <c r="C47" s="34" t="s">
        <v>114</v>
      </c>
      <c r="D47" s="38" t="s">
        <v>1076</v>
      </c>
      <c r="E47" s="53">
        <v>994</v>
      </c>
      <c r="F47" s="53">
        <v>994</v>
      </c>
      <c r="G47" s="53">
        <v>994</v>
      </c>
      <c r="H47" s="53">
        <v>994</v>
      </c>
    </row>
    <row r="48" spans="1:13" ht="15.75" hidden="1">
      <c r="A48" s="386" t="s">
        <v>6</v>
      </c>
      <c r="B48" s="45" t="s">
        <v>1465</v>
      </c>
      <c r="C48" s="34" t="s">
        <v>1466</v>
      </c>
      <c r="D48" s="388" t="s">
        <v>1076</v>
      </c>
      <c r="E48" s="38">
        <v>330</v>
      </c>
      <c r="F48" s="34">
        <v>330</v>
      </c>
      <c r="G48" s="34">
        <v>330</v>
      </c>
      <c r="H48" s="34">
        <v>330</v>
      </c>
      <c r="K48" s="391"/>
      <c r="M48" s="334"/>
    </row>
    <row r="49" spans="1:13" ht="15.75" hidden="1">
      <c r="A49" s="386" t="s">
        <v>7</v>
      </c>
      <c r="B49" s="45" t="s">
        <v>1467</v>
      </c>
      <c r="C49" s="34" t="s">
        <v>1468</v>
      </c>
      <c r="D49" s="388" t="s">
        <v>1076</v>
      </c>
      <c r="E49" s="38">
        <v>930</v>
      </c>
      <c r="F49" s="34">
        <v>930</v>
      </c>
      <c r="G49" s="34">
        <v>930</v>
      </c>
      <c r="H49" s="34">
        <v>930</v>
      </c>
      <c r="K49" s="391"/>
      <c r="M49" s="334"/>
    </row>
    <row r="50" spans="1:8" ht="13.5" customHeight="1" hidden="1">
      <c r="A50" s="386" t="s">
        <v>8</v>
      </c>
      <c r="B50" s="34" t="s">
        <v>1285</v>
      </c>
      <c r="C50" s="34" t="s">
        <v>1286</v>
      </c>
      <c r="D50" s="38" t="s">
        <v>1076</v>
      </c>
      <c r="E50" s="34">
        <v>16</v>
      </c>
      <c r="F50" s="34">
        <v>16</v>
      </c>
      <c r="G50" s="34">
        <v>16</v>
      </c>
      <c r="H50" s="34">
        <v>16</v>
      </c>
    </row>
    <row r="51" spans="1:13" s="57" customFormat="1" ht="15.75" hidden="1">
      <c r="A51" s="386" t="s">
        <v>243</v>
      </c>
      <c r="B51" s="392" t="s">
        <v>1287</v>
      </c>
      <c r="C51" s="393" t="s">
        <v>1225</v>
      </c>
      <c r="D51" s="394" t="s">
        <v>1076</v>
      </c>
      <c r="E51" s="395">
        <v>40</v>
      </c>
      <c r="F51" s="395">
        <v>40</v>
      </c>
      <c r="G51" s="395">
        <v>40</v>
      </c>
      <c r="H51" s="395">
        <v>40</v>
      </c>
      <c r="I51" s="58"/>
      <c r="J51" s="58"/>
      <c r="K51" s="396"/>
      <c r="M51" s="393"/>
    </row>
    <row r="52" spans="1:13" s="57" customFormat="1" ht="15.75" customHeight="1" hidden="1">
      <c r="A52" s="386" t="s">
        <v>9</v>
      </c>
      <c r="B52" s="392" t="s">
        <v>120</v>
      </c>
      <c r="C52" s="393" t="s">
        <v>1724</v>
      </c>
      <c r="D52" s="394" t="s">
        <v>1076</v>
      </c>
      <c r="E52" s="395">
        <v>994</v>
      </c>
      <c r="F52" s="395">
        <v>994</v>
      </c>
      <c r="G52" s="395">
        <v>994</v>
      </c>
      <c r="H52" s="58">
        <v>994</v>
      </c>
      <c r="I52" s="58"/>
      <c r="J52" s="58"/>
      <c r="K52" s="396"/>
      <c r="M52" s="393"/>
    </row>
    <row r="53" spans="1:13" s="57" customFormat="1" ht="15.75" hidden="1">
      <c r="A53" s="386" t="s">
        <v>10</v>
      </c>
      <c r="B53" s="392" t="s">
        <v>1469</v>
      </c>
      <c r="C53" s="393" t="s">
        <v>1470</v>
      </c>
      <c r="D53" s="394" t="s">
        <v>1076</v>
      </c>
      <c r="E53" s="395">
        <v>176</v>
      </c>
      <c r="F53" s="395">
        <v>176</v>
      </c>
      <c r="G53" s="395">
        <v>176</v>
      </c>
      <c r="H53" s="58">
        <v>176</v>
      </c>
      <c r="I53" s="58"/>
      <c r="J53" s="58"/>
      <c r="K53" s="396"/>
      <c r="M53" s="393"/>
    </row>
    <row r="54" spans="1:8" ht="13.5" customHeight="1" hidden="1">
      <c r="A54" s="386" t="s">
        <v>11</v>
      </c>
      <c r="B54" s="54" t="s">
        <v>1471</v>
      </c>
      <c r="C54" s="294" t="s">
        <v>1472</v>
      </c>
      <c r="D54" s="56" t="s">
        <v>1076</v>
      </c>
      <c r="E54" s="389">
        <v>199</v>
      </c>
      <c r="F54" s="389">
        <v>199</v>
      </c>
      <c r="G54" s="397">
        <v>199</v>
      </c>
      <c r="H54" s="389">
        <v>199</v>
      </c>
    </row>
    <row r="55" spans="1:8" ht="13.5" customHeight="1" hidden="1">
      <c r="A55" s="386" t="s">
        <v>244</v>
      </c>
      <c r="B55" s="54" t="s">
        <v>1473</v>
      </c>
      <c r="C55" s="294" t="s">
        <v>1474</v>
      </c>
      <c r="D55" s="56" t="s">
        <v>1076</v>
      </c>
      <c r="E55" s="389">
        <v>1863</v>
      </c>
      <c r="F55" s="389">
        <v>1863</v>
      </c>
      <c r="G55" s="389">
        <v>1863</v>
      </c>
      <c r="H55" s="389">
        <v>1863</v>
      </c>
    </row>
    <row r="56" spans="1:13" s="57" customFormat="1" ht="15.75" hidden="1">
      <c r="A56" s="386" t="s">
        <v>245</v>
      </c>
      <c r="B56" s="392" t="s">
        <v>121</v>
      </c>
      <c r="C56" s="398" t="s">
        <v>886</v>
      </c>
      <c r="D56" s="394" t="s">
        <v>1076</v>
      </c>
      <c r="E56" s="399">
        <v>3207</v>
      </c>
      <c r="F56" s="399">
        <v>3207</v>
      </c>
      <c r="G56" s="399">
        <v>3207</v>
      </c>
      <c r="H56" s="399">
        <v>3207</v>
      </c>
      <c r="I56" s="58"/>
      <c r="J56" s="58"/>
      <c r="K56" s="396"/>
      <c r="M56" s="393"/>
    </row>
    <row r="57" spans="1:13" s="57" customFormat="1" ht="15.75" hidden="1">
      <c r="A57" s="386" t="s">
        <v>12</v>
      </c>
      <c r="B57" s="392" t="s">
        <v>1475</v>
      </c>
      <c r="C57" s="398" t="s">
        <v>887</v>
      </c>
      <c r="D57" s="394" t="s">
        <v>1076</v>
      </c>
      <c r="E57" s="399">
        <v>123</v>
      </c>
      <c r="F57" s="399">
        <v>123</v>
      </c>
      <c r="G57" s="399">
        <v>123</v>
      </c>
      <c r="H57" s="399">
        <v>123</v>
      </c>
      <c r="I57" s="58"/>
      <c r="J57" s="58"/>
      <c r="K57" s="396"/>
      <c r="M57" s="393"/>
    </row>
    <row r="58" spans="1:8" ht="13.5" customHeight="1" hidden="1">
      <c r="A58" s="386" t="s">
        <v>13</v>
      </c>
      <c r="B58" s="34" t="s">
        <v>122</v>
      </c>
      <c r="C58" s="34" t="s">
        <v>965</v>
      </c>
      <c r="D58" s="38" t="s">
        <v>1076</v>
      </c>
      <c r="E58" s="34">
        <v>225</v>
      </c>
      <c r="F58" s="34">
        <v>225</v>
      </c>
      <c r="G58" s="34">
        <v>225</v>
      </c>
      <c r="H58" s="34">
        <v>225</v>
      </c>
    </row>
    <row r="59" spans="1:8" ht="13.5" customHeight="1" hidden="1">
      <c r="A59" s="386" t="s">
        <v>14</v>
      </c>
      <c r="B59" s="34" t="s">
        <v>1476</v>
      </c>
      <c r="C59" s="34" t="s">
        <v>1477</v>
      </c>
      <c r="D59" s="38" t="s">
        <v>1076</v>
      </c>
      <c r="E59" s="34">
        <v>165</v>
      </c>
      <c r="F59" s="34">
        <v>165</v>
      </c>
      <c r="G59" s="34">
        <v>165</v>
      </c>
      <c r="H59" s="34">
        <v>165</v>
      </c>
    </row>
    <row r="60" spans="1:8" ht="13.5" customHeight="1" hidden="1">
      <c r="A60" s="386" t="s">
        <v>246</v>
      </c>
      <c r="B60" s="34" t="s">
        <v>123</v>
      </c>
      <c r="C60" s="34" t="s">
        <v>124</v>
      </c>
      <c r="D60" s="38" t="s">
        <v>1076</v>
      </c>
      <c r="E60" s="34">
        <v>26</v>
      </c>
      <c r="F60" s="34">
        <v>26</v>
      </c>
      <c r="G60" s="34">
        <v>26</v>
      </c>
      <c r="H60" s="34">
        <v>26</v>
      </c>
    </row>
    <row r="61" spans="1:13" s="57" customFormat="1" ht="15.75" hidden="1">
      <c r="A61" s="386" t="s">
        <v>247</v>
      </c>
      <c r="B61" s="392" t="s">
        <v>53</v>
      </c>
      <c r="C61" s="398" t="s">
        <v>746</v>
      </c>
      <c r="D61" s="394" t="s">
        <v>1076</v>
      </c>
      <c r="E61" s="399">
        <v>5</v>
      </c>
      <c r="F61" s="399">
        <v>5</v>
      </c>
      <c r="G61" s="399">
        <v>5</v>
      </c>
      <c r="H61" s="58">
        <v>5</v>
      </c>
      <c r="I61" s="58"/>
      <c r="J61" s="58"/>
      <c r="K61" s="396"/>
      <c r="M61" s="393"/>
    </row>
    <row r="62" spans="1:13" s="57" customFormat="1" ht="15.75" hidden="1">
      <c r="A62" s="386" t="s">
        <v>696</v>
      </c>
      <c r="B62" s="392" t="s">
        <v>1478</v>
      </c>
      <c r="C62" s="398" t="s">
        <v>1479</v>
      </c>
      <c r="D62" s="394" t="s">
        <v>1076</v>
      </c>
      <c r="E62" s="399">
        <v>23</v>
      </c>
      <c r="F62" s="399">
        <v>23</v>
      </c>
      <c r="G62" s="399">
        <v>23</v>
      </c>
      <c r="H62" s="58">
        <v>23</v>
      </c>
      <c r="I62" s="58"/>
      <c r="J62" s="58"/>
      <c r="K62" s="396"/>
      <c r="M62" s="393"/>
    </row>
    <row r="63" spans="1:13" s="63" customFormat="1" ht="13.5" customHeight="1" hidden="1">
      <c r="A63" s="386" t="s">
        <v>248</v>
      </c>
      <c r="B63" s="392" t="s">
        <v>966</v>
      </c>
      <c r="C63" s="398" t="s">
        <v>1480</v>
      </c>
      <c r="D63" s="394" t="s">
        <v>1076</v>
      </c>
      <c r="E63" s="399">
        <v>233</v>
      </c>
      <c r="F63" s="399">
        <v>233</v>
      </c>
      <c r="G63" s="399">
        <v>233</v>
      </c>
      <c r="H63" s="399">
        <v>233</v>
      </c>
      <c r="I63" s="58"/>
      <c r="J63" s="61"/>
      <c r="K63" s="62"/>
      <c r="M63" s="64"/>
    </row>
    <row r="64" spans="1:13" s="63" customFormat="1" ht="13.5" customHeight="1" hidden="1">
      <c r="A64" s="386" t="s">
        <v>249</v>
      </c>
      <c r="B64" s="392" t="s">
        <v>1481</v>
      </c>
      <c r="C64" s="398" t="s">
        <v>1482</v>
      </c>
      <c r="D64" s="394" t="s">
        <v>1076</v>
      </c>
      <c r="E64" s="399">
        <v>250</v>
      </c>
      <c r="F64" s="399">
        <v>250</v>
      </c>
      <c r="G64" s="399">
        <v>250</v>
      </c>
      <c r="H64" s="399">
        <v>250</v>
      </c>
      <c r="I64" s="58"/>
      <c r="J64" s="61"/>
      <c r="K64" s="62"/>
      <c r="M64" s="64"/>
    </row>
    <row r="65" spans="1:13" s="63" customFormat="1" ht="13.5" customHeight="1" hidden="1">
      <c r="A65" s="386" t="s">
        <v>250</v>
      </c>
      <c r="B65" s="392" t="s">
        <v>967</v>
      </c>
      <c r="C65" s="398" t="s">
        <v>968</v>
      </c>
      <c r="D65" s="394">
        <v>40908</v>
      </c>
      <c r="E65" s="399">
        <v>162</v>
      </c>
      <c r="F65" s="399"/>
      <c r="G65" s="399"/>
      <c r="H65" s="399"/>
      <c r="I65" s="58"/>
      <c r="J65" s="61"/>
      <c r="K65" s="62"/>
      <c r="M65" s="64"/>
    </row>
    <row r="66" spans="1:13" s="63" customFormat="1" ht="13.5" customHeight="1" hidden="1">
      <c r="A66" s="386" t="s">
        <v>251</v>
      </c>
      <c r="B66" s="392" t="s">
        <v>969</v>
      </c>
      <c r="C66" s="398" t="s">
        <v>1621</v>
      </c>
      <c r="D66" s="394">
        <v>43496</v>
      </c>
      <c r="E66" s="399">
        <v>2865</v>
      </c>
      <c r="F66" s="399">
        <v>2865</v>
      </c>
      <c r="G66" s="399">
        <v>2865</v>
      </c>
      <c r="H66" s="399">
        <v>2865</v>
      </c>
      <c r="I66" s="58"/>
      <c r="J66" s="61"/>
      <c r="K66" s="62"/>
      <c r="M66" s="64"/>
    </row>
    <row r="67" spans="1:13" s="63" customFormat="1" ht="13.5" customHeight="1" hidden="1">
      <c r="A67" s="386" t="s">
        <v>252</v>
      </c>
      <c r="B67" s="392" t="s">
        <v>1622</v>
      </c>
      <c r="C67" s="398" t="s">
        <v>1623</v>
      </c>
      <c r="D67" s="394" t="s">
        <v>1076</v>
      </c>
      <c r="E67" s="399">
        <v>217</v>
      </c>
      <c r="F67" s="399">
        <v>217</v>
      </c>
      <c r="G67" s="399">
        <v>217</v>
      </c>
      <c r="H67" s="399">
        <v>217</v>
      </c>
      <c r="I67" s="58"/>
      <c r="J67" s="61"/>
      <c r="K67" s="62"/>
      <c r="M67" s="64"/>
    </row>
    <row r="68" spans="1:13" s="63" customFormat="1" ht="13.5" customHeight="1" hidden="1">
      <c r="A68" s="386" t="s">
        <v>253</v>
      </c>
      <c r="B68" s="392" t="s">
        <v>1624</v>
      </c>
      <c r="C68" s="398" t="s">
        <v>1625</v>
      </c>
      <c r="D68" s="394" t="s">
        <v>1076</v>
      </c>
      <c r="E68" s="399">
        <v>125</v>
      </c>
      <c r="F68" s="399">
        <v>125</v>
      </c>
      <c r="G68" s="399">
        <v>125</v>
      </c>
      <c r="H68" s="399">
        <v>125</v>
      </c>
      <c r="I68" s="58"/>
      <c r="J68" s="61"/>
      <c r="K68" s="62"/>
      <c r="M68" s="64"/>
    </row>
    <row r="69" spans="1:13" s="63" customFormat="1" ht="13.5" customHeight="1" hidden="1">
      <c r="A69" s="386" t="s">
        <v>254</v>
      </c>
      <c r="B69" s="392" t="s">
        <v>172</v>
      </c>
      <c r="C69" s="398" t="s">
        <v>173</v>
      </c>
      <c r="D69" s="394"/>
      <c r="E69" s="399">
        <v>536</v>
      </c>
      <c r="F69" s="399">
        <v>300</v>
      </c>
      <c r="G69" s="399">
        <v>300</v>
      </c>
      <c r="H69" s="399">
        <v>150</v>
      </c>
      <c r="I69" s="58"/>
      <c r="J69" s="61"/>
      <c r="K69" s="62"/>
      <c r="M69" s="64"/>
    </row>
    <row r="70" spans="1:13" s="63" customFormat="1" ht="13.5" customHeight="1" hidden="1">
      <c r="A70" s="386" t="s">
        <v>255</v>
      </c>
      <c r="B70" s="45" t="s">
        <v>1483</v>
      </c>
      <c r="C70" s="3" t="s">
        <v>1484</v>
      </c>
      <c r="D70" s="394" t="s">
        <v>1076</v>
      </c>
      <c r="E70" s="2">
        <v>74</v>
      </c>
      <c r="F70" s="399">
        <v>74</v>
      </c>
      <c r="G70" s="399">
        <v>74</v>
      </c>
      <c r="H70" s="399">
        <v>74</v>
      </c>
      <c r="I70" s="58"/>
      <c r="J70" s="61"/>
      <c r="K70" s="62"/>
      <c r="M70" s="64"/>
    </row>
    <row r="71" spans="1:13" s="63" customFormat="1" ht="13.5" customHeight="1" hidden="1">
      <c r="A71" s="386" t="s">
        <v>15</v>
      </c>
      <c r="B71" s="45" t="s">
        <v>1485</v>
      </c>
      <c r="C71" s="3" t="s">
        <v>1486</v>
      </c>
      <c r="D71" s="394" t="s">
        <v>1076</v>
      </c>
      <c r="E71" s="400">
        <v>15</v>
      </c>
      <c r="F71" s="400">
        <v>15</v>
      </c>
      <c r="G71" s="399">
        <v>15</v>
      </c>
      <c r="H71" s="399">
        <v>15</v>
      </c>
      <c r="I71" s="58"/>
      <c r="J71" s="61"/>
      <c r="K71" s="62"/>
      <c r="M71" s="64"/>
    </row>
    <row r="72" spans="1:13" s="63" customFormat="1" ht="13.5" customHeight="1" hidden="1">
      <c r="A72" s="386" t="s">
        <v>256</v>
      </c>
      <c r="B72" s="45" t="s">
        <v>1485</v>
      </c>
      <c r="C72" s="3" t="s">
        <v>1779</v>
      </c>
      <c r="D72" s="394" t="s">
        <v>1076</v>
      </c>
      <c r="E72" s="400">
        <v>150</v>
      </c>
      <c r="F72" s="400">
        <v>150</v>
      </c>
      <c r="G72" s="399">
        <v>150</v>
      </c>
      <c r="H72" s="399">
        <v>150</v>
      </c>
      <c r="I72" s="58"/>
      <c r="J72" s="61"/>
      <c r="K72" s="62"/>
      <c r="M72" s="64"/>
    </row>
    <row r="73" spans="1:13" s="63" customFormat="1" ht="13.5" customHeight="1" hidden="1">
      <c r="A73" s="386" t="s">
        <v>257</v>
      </c>
      <c r="B73" s="45" t="s">
        <v>1780</v>
      </c>
      <c r="C73" s="3" t="s">
        <v>1781</v>
      </c>
      <c r="D73" s="394" t="s">
        <v>1076</v>
      </c>
      <c r="E73" s="400">
        <v>75</v>
      </c>
      <c r="F73" s="400">
        <v>75</v>
      </c>
      <c r="G73" s="399">
        <v>75</v>
      </c>
      <c r="H73" s="399">
        <v>75</v>
      </c>
      <c r="I73" s="58"/>
      <c r="J73" s="61"/>
      <c r="K73" s="62"/>
      <c r="M73" s="64"/>
    </row>
    <row r="74" spans="1:13" s="63" customFormat="1" ht="13.5" customHeight="1" hidden="1">
      <c r="A74" s="386" t="s">
        <v>258</v>
      </c>
      <c r="B74" s="392" t="s">
        <v>1782</v>
      </c>
      <c r="C74" s="398" t="s">
        <v>1783</v>
      </c>
      <c r="D74" s="394" t="s">
        <v>1076</v>
      </c>
      <c r="E74" s="399">
        <v>750</v>
      </c>
      <c r="F74" s="399">
        <v>750</v>
      </c>
      <c r="G74" s="399">
        <v>750</v>
      </c>
      <c r="H74" s="399">
        <v>750</v>
      </c>
      <c r="I74" s="58"/>
      <c r="J74" s="61"/>
      <c r="K74" s="62"/>
      <c r="M74" s="64"/>
    </row>
    <row r="75" spans="1:13" s="63" customFormat="1" ht="13.5" customHeight="1" hidden="1">
      <c r="A75" s="386" t="s">
        <v>259</v>
      </c>
      <c r="B75" s="392" t="s">
        <v>1784</v>
      </c>
      <c r="C75" s="398" t="s">
        <v>840</v>
      </c>
      <c r="D75" s="394" t="s">
        <v>841</v>
      </c>
      <c r="E75" s="399">
        <v>195</v>
      </c>
      <c r="F75" s="399">
        <v>200</v>
      </c>
      <c r="G75" s="399">
        <v>200</v>
      </c>
      <c r="H75" s="399">
        <v>200</v>
      </c>
      <c r="I75" s="58"/>
      <c r="J75" s="61"/>
      <c r="K75" s="62"/>
      <c r="M75" s="64"/>
    </row>
    <row r="76" spans="1:13" s="63" customFormat="1" ht="13.5" customHeight="1" hidden="1">
      <c r="A76" s="386" t="s">
        <v>260</v>
      </c>
      <c r="B76" s="392" t="s">
        <v>451</v>
      </c>
      <c r="C76" s="398" t="s">
        <v>452</v>
      </c>
      <c r="D76" s="394" t="s">
        <v>1076</v>
      </c>
      <c r="E76" s="399">
        <v>1800</v>
      </c>
      <c r="F76" s="399">
        <v>1800</v>
      </c>
      <c r="G76" s="399">
        <v>1800</v>
      </c>
      <c r="H76" s="399">
        <v>1800</v>
      </c>
      <c r="I76" s="58"/>
      <c r="J76" s="61"/>
      <c r="K76" s="62"/>
      <c r="M76" s="64"/>
    </row>
    <row r="77" spans="1:13" s="63" customFormat="1" ht="13.5" customHeight="1" hidden="1">
      <c r="A77" s="386" t="s">
        <v>261</v>
      </c>
      <c r="B77" s="392" t="s">
        <v>236</v>
      </c>
      <c r="C77" s="398" t="s">
        <v>455</v>
      </c>
      <c r="D77" s="394" t="s">
        <v>1076</v>
      </c>
      <c r="E77" s="399">
        <v>1875</v>
      </c>
      <c r="F77" s="399">
        <v>2000</v>
      </c>
      <c r="G77" s="399">
        <v>2000</v>
      </c>
      <c r="H77" s="399">
        <v>2000</v>
      </c>
      <c r="I77" s="58"/>
      <c r="J77" s="61"/>
      <c r="K77" s="62"/>
      <c r="M77" s="64"/>
    </row>
    <row r="78" spans="1:13" s="63" customFormat="1" ht="6.75" customHeight="1" hidden="1">
      <c r="A78" s="386"/>
      <c r="B78" s="392"/>
      <c r="C78" s="398"/>
      <c r="D78" s="394"/>
      <c r="E78" s="399"/>
      <c r="F78" s="399"/>
      <c r="G78" s="399"/>
      <c r="H78" s="399"/>
      <c r="I78" s="58"/>
      <c r="J78" s="61"/>
      <c r="K78" s="62"/>
      <c r="M78" s="64"/>
    </row>
    <row r="79" spans="1:8" ht="13.5" customHeight="1" hidden="1">
      <c r="A79" s="386" t="s">
        <v>262</v>
      </c>
      <c r="B79" s="574" t="s">
        <v>309</v>
      </c>
      <c r="C79" s="575"/>
      <c r="E79" s="368">
        <f>SUM(E12:E77)</f>
        <v>72335</v>
      </c>
      <c r="F79" s="368">
        <f>SUM(F12:F77)</f>
        <v>71869</v>
      </c>
      <c r="G79" s="368">
        <f>SUM(G12:G77)</f>
        <v>71869</v>
      </c>
      <c r="H79" s="368">
        <f>SUM(H12:H77)</f>
        <v>71719</v>
      </c>
    </row>
    <row r="80" spans="1:8" ht="9.75" customHeight="1" hidden="1">
      <c r="A80" s="386"/>
      <c r="B80" s="51"/>
      <c r="C80" s="45"/>
      <c r="E80" s="53"/>
      <c r="F80" s="53"/>
      <c r="G80" s="53"/>
      <c r="H80" s="53"/>
    </row>
    <row r="81" spans="1:8" ht="13.5" customHeight="1" hidden="1">
      <c r="A81" s="386" t="s">
        <v>263</v>
      </c>
      <c r="B81" s="574" t="s">
        <v>1137</v>
      </c>
      <c r="C81" s="575"/>
      <c r="E81" s="53"/>
      <c r="F81" s="53"/>
      <c r="G81" s="53"/>
      <c r="H81" s="53"/>
    </row>
    <row r="82" spans="1:8" ht="13.5" customHeight="1" hidden="1">
      <c r="A82" s="386" t="s">
        <v>97</v>
      </c>
      <c r="B82" s="34" t="s">
        <v>642</v>
      </c>
      <c r="C82" s="34" t="s">
        <v>594</v>
      </c>
      <c r="D82" s="388">
        <v>40816</v>
      </c>
      <c r="E82" s="53">
        <v>37500</v>
      </c>
      <c r="F82" s="53"/>
      <c r="G82" s="53"/>
      <c r="H82" s="390" t="s">
        <v>1110</v>
      </c>
    </row>
    <row r="83" spans="1:8" ht="13.5" customHeight="1" hidden="1">
      <c r="A83" s="386" t="s">
        <v>1195</v>
      </c>
      <c r="C83" s="34" t="s">
        <v>643</v>
      </c>
      <c r="E83" s="53">
        <v>5000</v>
      </c>
      <c r="F83" s="53"/>
      <c r="G83" s="53"/>
      <c r="H83" s="390" t="s">
        <v>1110</v>
      </c>
    </row>
    <row r="84" spans="1:8" ht="13.5" customHeight="1" hidden="1">
      <c r="A84" s="386" t="s">
        <v>98</v>
      </c>
      <c r="B84" s="51" t="s">
        <v>644</v>
      </c>
      <c r="E84" s="368">
        <f>SUM(E82:E83)</f>
        <v>42500</v>
      </c>
      <c r="F84" s="368">
        <v>0</v>
      </c>
      <c r="G84" s="368">
        <f>SUM(G82:G83)</f>
        <v>0</v>
      </c>
      <c r="H84" s="368">
        <f>SUM(H82:H83)</f>
        <v>0</v>
      </c>
    </row>
    <row r="85" spans="5:8" ht="6.75" customHeight="1" hidden="1">
      <c r="E85" s="53"/>
      <c r="F85" s="53"/>
      <c r="G85" s="53"/>
      <c r="H85" s="53"/>
    </row>
    <row r="86" spans="1:8" s="51" customFormat="1" ht="13.5" customHeight="1" hidden="1">
      <c r="A86" s="386" t="s">
        <v>99</v>
      </c>
      <c r="B86" s="540" t="s">
        <v>645</v>
      </c>
      <c r="C86" s="540"/>
      <c r="D86" s="49"/>
      <c r="E86" s="368">
        <f>E79+E84</f>
        <v>114835</v>
      </c>
      <c r="F86" s="368">
        <f>F79+F84</f>
        <v>71869</v>
      </c>
      <c r="G86" s="368">
        <f>G79+G84</f>
        <v>71869</v>
      </c>
      <c r="H86" s="368">
        <f>H79+H84</f>
        <v>71719</v>
      </c>
    </row>
    <row r="87" spans="5:8" ht="13.5" customHeight="1" hidden="1">
      <c r="E87" s="53"/>
      <c r="F87" s="53"/>
      <c r="G87" s="53"/>
      <c r="H87" s="53"/>
    </row>
  </sheetData>
  <mergeCells count="12">
    <mergeCell ref="B81:C81"/>
    <mergeCell ref="D7:D8"/>
    <mergeCell ref="A6:A8"/>
    <mergeCell ref="B86:C86"/>
    <mergeCell ref="E7:H7"/>
    <mergeCell ref="B7:B8"/>
    <mergeCell ref="C7:C8"/>
    <mergeCell ref="B79:C79"/>
    <mergeCell ref="C1:H1"/>
    <mergeCell ref="A2:H2"/>
    <mergeCell ref="A3:H3"/>
    <mergeCell ref="A4:H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114"/>
  <sheetViews>
    <sheetView workbookViewId="0" topLeftCell="A1">
      <selection activeCell="A6" sqref="A6:A8"/>
    </sheetView>
  </sheetViews>
  <sheetFormatPr defaultColWidth="9.140625" defaultRowHeight="12.75"/>
  <cols>
    <col min="1" max="1" width="3.28125" style="196" customWidth="1"/>
    <col min="2" max="2" width="64.7109375" style="196" customWidth="1"/>
    <col min="3" max="3" width="8.57421875" style="36" customWidth="1"/>
    <col min="4" max="4" width="9.140625" style="36" customWidth="1"/>
    <col min="5" max="5" width="10.421875" style="36" customWidth="1"/>
    <col min="6" max="16384" width="9.140625" style="36" customWidth="1"/>
  </cols>
  <sheetData>
    <row r="1" spans="1:5" ht="15.75">
      <c r="A1" s="138"/>
      <c r="B1" s="490" t="s">
        <v>585</v>
      </c>
      <c r="C1" s="490"/>
      <c r="D1" s="490"/>
      <c r="E1" s="490"/>
    </row>
    <row r="2" spans="1:5" ht="14.25">
      <c r="A2" s="498" t="s">
        <v>537</v>
      </c>
      <c r="B2" s="498"/>
      <c r="C2" s="498"/>
      <c r="D2" s="498"/>
      <c r="E2" s="498"/>
    </row>
    <row r="3" spans="1:5" ht="14.25">
      <c r="A3" s="498" t="s">
        <v>1087</v>
      </c>
      <c r="B3" s="498"/>
      <c r="C3" s="498"/>
      <c r="D3" s="498"/>
      <c r="E3" s="498"/>
    </row>
    <row r="4" spans="1:5" ht="14.25">
      <c r="A4" s="498" t="s">
        <v>714</v>
      </c>
      <c r="B4" s="498"/>
      <c r="C4" s="498"/>
      <c r="D4" s="498"/>
      <c r="E4" s="498"/>
    </row>
    <row r="5" spans="1:5" ht="14.25">
      <c r="A5" s="497" t="s">
        <v>716</v>
      </c>
      <c r="B5" s="497"/>
      <c r="C5" s="497"/>
      <c r="D5" s="497"/>
      <c r="E5" s="497"/>
    </row>
    <row r="6" spans="1:5" ht="15">
      <c r="A6" s="222"/>
      <c r="B6" s="222"/>
      <c r="C6" s="222"/>
      <c r="D6" s="222"/>
      <c r="E6" s="434"/>
    </row>
    <row r="7" spans="1:5" ht="14.25">
      <c r="A7" s="496"/>
      <c r="B7" s="217" t="s">
        <v>825</v>
      </c>
      <c r="C7" s="142" t="s">
        <v>826</v>
      </c>
      <c r="D7" s="142" t="s">
        <v>827</v>
      </c>
      <c r="E7" s="142" t="s">
        <v>828</v>
      </c>
    </row>
    <row r="8" spans="1:5" ht="42.75" customHeight="1">
      <c r="A8" s="496"/>
      <c r="B8" s="198" t="s">
        <v>717</v>
      </c>
      <c r="C8" s="407" t="s">
        <v>1251</v>
      </c>
      <c r="D8" s="91" t="s">
        <v>1244</v>
      </c>
      <c r="E8" s="91" t="s">
        <v>191</v>
      </c>
    </row>
    <row r="9" spans="1:5" ht="14.25" customHeight="1">
      <c r="A9" s="235" t="s">
        <v>1071</v>
      </c>
      <c r="B9" s="218" t="s">
        <v>1220</v>
      </c>
      <c r="C9" s="143"/>
      <c r="D9" s="143"/>
      <c r="E9" s="21"/>
    </row>
    <row r="10" spans="1:5" ht="15">
      <c r="A10" s="235" t="s">
        <v>1077</v>
      </c>
      <c r="B10" s="219" t="s">
        <v>1050</v>
      </c>
      <c r="C10" s="200"/>
      <c r="D10" s="138"/>
      <c r="E10" s="29"/>
    </row>
    <row r="11" spans="1:5" ht="15">
      <c r="A11" s="235" t="s">
        <v>914</v>
      </c>
      <c r="B11" s="138" t="s">
        <v>19</v>
      </c>
      <c r="C11" s="138"/>
      <c r="D11" s="138"/>
      <c r="E11" s="29"/>
    </row>
    <row r="12" spans="1:5" ht="15">
      <c r="A12" s="235" t="s">
        <v>0</v>
      </c>
      <c r="B12" s="138" t="s">
        <v>20</v>
      </c>
      <c r="C12" s="139">
        <v>18000</v>
      </c>
      <c r="D12" s="139"/>
      <c r="E12" s="136">
        <f>SUM(C12:D12)</f>
        <v>18000</v>
      </c>
    </row>
    <row r="13" spans="1:5" ht="15">
      <c r="A13" s="235" t="s">
        <v>275</v>
      </c>
      <c r="B13" s="138" t="s">
        <v>21</v>
      </c>
      <c r="C13" s="139">
        <v>23000</v>
      </c>
      <c r="D13" s="139"/>
      <c r="E13" s="136">
        <f aca="true" t="shared" si="0" ref="E13:E26">SUM(C13:D13)</f>
        <v>23000</v>
      </c>
    </row>
    <row r="14" spans="1:5" ht="15">
      <c r="A14" s="235" t="s">
        <v>546</v>
      </c>
      <c r="B14" s="138" t="s">
        <v>475</v>
      </c>
      <c r="C14" s="174">
        <v>2000</v>
      </c>
      <c r="D14" s="139"/>
      <c r="E14" s="136">
        <f t="shared" si="0"/>
        <v>2000</v>
      </c>
    </row>
    <row r="15" spans="1:5" ht="15">
      <c r="A15" s="235" t="s">
        <v>647</v>
      </c>
      <c r="B15" s="138" t="s">
        <v>745</v>
      </c>
      <c r="C15" s="139">
        <v>500</v>
      </c>
      <c r="D15" s="139"/>
      <c r="E15" s="136">
        <f t="shared" si="0"/>
        <v>500</v>
      </c>
    </row>
    <row r="16" spans="1:5" ht="15">
      <c r="A16" s="235" t="s">
        <v>649</v>
      </c>
      <c r="B16" s="138" t="s">
        <v>956</v>
      </c>
      <c r="C16" s="174"/>
      <c r="D16" s="139"/>
      <c r="E16" s="136">
        <f t="shared" si="0"/>
        <v>0</v>
      </c>
    </row>
    <row r="17" spans="1:5" ht="15">
      <c r="A17" s="235" t="s">
        <v>650</v>
      </c>
      <c r="B17" s="138" t="s">
        <v>877</v>
      </c>
      <c r="C17" s="174">
        <v>996</v>
      </c>
      <c r="D17" s="139"/>
      <c r="E17" s="136">
        <f t="shared" si="0"/>
        <v>996</v>
      </c>
    </row>
    <row r="18" spans="1:5" ht="15">
      <c r="A18" s="235" t="s">
        <v>168</v>
      </c>
      <c r="B18" s="138" t="s">
        <v>636</v>
      </c>
      <c r="C18" s="139"/>
      <c r="D18" s="139"/>
      <c r="E18" s="136">
        <f t="shared" si="0"/>
        <v>0</v>
      </c>
    </row>
    <row r="19" spans="1:5" ht="15">
      <c r="A19" s="235" t="s">
        <v>170</v>
      </c>
      <c r="B19" s="138" t="s">
        <v>1725</v>
      </c>
      <c r="C19" s="139"/>
      <c r="D19" s="139"/>
      <c r="E19" s="136">
        <f t="shared" si="0"/>
        <v>0</v>
      </c>
    </row>
    <row r="20" spans="1:5" ht="15">
      <c r="A20" s="235" t="s">
        <v>299</v>
      </c>
      <c r="B20" s="138" t="s">
        <v>1726</v>
      </c>
      <c r="C20" s="139"/>
      <c r="D20" s="139"/>
      <c r="E20" s="136">
        <f t="shared" si="0"/>
        <v>0</v>
      </c>
    </row>
    <row r="21" spans="1:5" ht="15">
      <c r="A21" s="235" t="s">
        <v>302</v>
      </c>
      <c r="B21" s="151" t="s">
        <v>1272</v>
      </c>
      <c r="C21" s="139"/>
      <c r="D21" s="139"/>
      <c r="E21" s="136">
        <f t="shared" si="0"/>
        <v>0</v>
      </c>
    </row>
    <row r="22" spans="1:5" ht="15">
      <c r="A22" s="235" t="s">
        <v>303</v>
      </c>
      <c r="B22" s="151" t="s">
        <v>928</v>
      </c>
      <c r="C22" s="139"/>
      <c r="D22" s="139"/>
      <c r="E22" s="136">
        <f t="shared" si="0"/>
        <v>0</v>
      </c>
    </row>
    <row r="23" spans="1:5" ht="15">
      <c r="A23" s="235" t="s">
        <v>304</v>
      </c>
      <c r="B23" s="151" t="s">
        <v>929</v>
      </c>
      <c r="C23" s="139"/>
      <c r="D23" s="139"/>
      <c r="E23" s="136">
        <f t="shared" si="0"/>
        <v>0</v>
      </c>
    </row>
    <row r="24" spans="1:5" ht="15">
      <c r="A24" s="235" t="s">
        <v>306</v>
      </c>
      <c r="B24" s="151" t="s">
        <v>1676</v>
      </c>
      <c r="C24" s="139"/>
      <c r="D24" s="139"/>
      <c r="E24" s="136">
        <f t="shared" si="0"/>
        <v>0</v>
      </c>
    </row>
    <row r="25" spans="1:5" ht="30">
      <c r="A25" s="261" t="s">
        <v>307</v>
      </c>
      <c r="B25" s="151" t="s">
        <v>839</v>
      </c>
      <c r="C25" s="139">
        <v>1050</v>
      </c>
      <c r="D25" s="139"/>
      <c r="E25" s="136">
        <f t="shared" si="0"/>
        <v>1050</v>
      </c>
    </row>
    <row r="26" spans="1:5" ht="15" customHeight="1">
      <c r="A26" s="235" t="s">
        <v>308</v>
      </c>
      <c r="B26" s="219" t="s">
        <v>1050</v>
      </c>
      <c r="C26" s="136">
        <f>SUM(C12:C25)</f>
        <v>45546</v>
      </c>
      <c r="D26" s="136">
        <f>SUM(D12:D25)</f>
        <v>0</v>
      </c>
      <c r="E26" s="136">
        <f t="shared" si="0"/>
        <v>45546</v>
      </c>
    </row>
    <row r="27" spans="1:5" ht="15">
      <c r="A27" s="235"/>
      <c r="B27" s="138"/>
      <c r="C27" s="136"/>
      <c r="D27" s="136"/>
      <c r="E27" s="7"/>
    </row>
    <row r="28" spans="1:5" ht="15">
      <c r="A28" s="235" t="s">
        <v>758</v>
      </c>
      <c r="B28" s="219" t="s">
        <v>697</v>
      </c>
      <c r="C28" s="422"/>
      <c r="D28" s="139"/>
      <c r="E28" s="7"/>
    </row>
    <row r="29" spans="1:5" ht="18.75" customHeight="1">
      <c r="A29" s="235" t="s">
        <v>759</v>
      </c>
      <c r="B29" s="200" t="s">
        <v>1673</v>
      </c>
      <c r="C29" s="139">
        <v>5000</v>
      </c>
      <c r="D29" s="139">
        <v>35000</v>
      </c>
      <c r="E29" s="136">
        <f>SUM(C29:D29)</f>
        <v>40000</v>
      </c>
    </row>
    <row r="30" spans="1:5" ht="15">
      <c r="A30" s="235" t="s">
        <v>760</v>
      </c>
      <c r="B30" s="200" t="s">
        <v>1682</v>
      </c>
      <c r="C30" s="139">
        <v>3675</v>
      </c>
      <c r="D30" s="139"/>
      <c r="E30" s="136">
        <f aca="true" t="shared" si="1" ref="E30:E95">SUM(C30:D30)</f>
        <v>3675</v>
      </c>
    </row>
    <row r="31" spans="1:5" ht="15">
      <c r="A31" s="235" t="s">
        <v>761</v>
      </c>
      <c r="B31" s="200" t="s">
        <v>1674</v>
      </c>
      <c r="C31" s="139"/>
      <c r="D31" s="139">
        <v>2000</v>
      </c>
      <c r="E31" s="136">
        <f t="shared" si="1"/>
        <v>2000</v>
      </c>
    </row>
    <row r="32" spans="1:5" ht="15">
      <c r="A32" s="235" t="s">
        <v>762</v>
      </c>
      <c r="B32" s="200" t="s">
        <v>1675</v>
      </c>
      <c r="C32" s="139"/>
      <c r="D32" s="139">
        <v>1900</v>
      </c>
      <c r="E32" s="136">
        <f t="shared" si="1"/>
        <v>1900</v>
      </c>
    </row>
    <row r="33" spans="1:5" ht="15">
      <c r="A33" s="235" t="s">
        <v>763</v>
      </c>
      <c r="B33" s="200" t="s">
        <v>1677</v>
      </c>
      <c r="C33" s="139"/>
      <c r="D33" s="139">
        <v>350</v>
      </c>
      <c r="E33" s="136">
        <f t="shared" si="1"/>
        <v>350</v>
      </c>
    </row>
    <row r="34" spans="1:5" ht="15">
      <c r="A34" s="235" t="s">
        <v>764</v>
      </c>
      <c r="B34" s="138" t="s">
        <v>1678</v>
      </c>
      <c r="C34" s="139"/>
      <c r="D34" s="139">
        <v>600</v>
      </c>
      <c r="E34" s="136">
        <f t="shared" si="1"/>
        <v>600</v>
      </c>
    </row>
    <row r="35" spans="1:5" ht="15">
      <c r="A35" s="235" t="s">
        <v>1349</v>
      </c>
      <c r="B35" s="138" t="s">
        <v>1679</v>
      </c>
      <c r="C35" s="139"/>
      <c r="D35" s="139">
        <v>200</v>
      </c>
      <c r="E35" s="136">
        <f t="shared" si="1"/>
        <v>200</v>
      </c>
    </row>
    <row r="36" spans="1:5" ht="15">
      <c r="A36" s="235" t="s">
        <v>1350</v>
      </c>
      <c r="B36" s="138" t="s">
        <v>1680</v>
      </c>
      <c r="C36" s="139"/>
      <c r="D36" s="139"/>
      <c r="E36" s="136">
        <f t="shared" si="1"/>
        <v>0</v>
      </c>
    </row>
    <row r="37" spans="1:5" ht="15">
      <c r="A37" s="235" t="s">
        <v>1351</v>
      </c>
      <c r="B37" s="138" t="s">
        <v>1681</v>
      </c>
      <c r="C37" s="139"/>
      <c r="D37" s="139">
        <v>1000</v>
      </c>
      <c r="E37" s="136">
        <f t="shared" si="1"/>
        <v>1000</v>
      </c>
    </row>
    <row r="38" spans="1:5" ht="15">
      <c r="A38" s="235" t="s">
        <v>1352</v>
      </c>
      <c r="B38" s="138" t="s">
        <v>1683</v>
      </c>
      <c r="C38" s="139"/>
      <c r="D38" s="139">
        <v>1200</v>
      </c>
      <c r="E38" s="136">
        <f t="shared" si="1"/>
        <v>1200</v>
      </c>
    </row>
    <row r="39" spans="1:5" ht="15">
      <c r="A39" s="235" t="s">
        <v>1353</v>
      </c>
      <c r="B39" s="138" t="s">
        <v>1684</v>
      </c>
      <c r="C39" s="139"/>
      <c r="D39" s="139">
        <v>600</v>
      </c>
      <c r="E39" s="136">
        <f t="shared" si="1"/>
        <v>600</v>
      </c>
    </row>
    <row r="40" spans="1:5" ht="15">
      <c r="A40" s="492" t="s">
        <v>1354</v>
      </c>
      <c r="B40" s="138" t="s">
        <v>1685</v>
      </c>
      <c r="C40" s="139"/>
      <c r="D40" s="139">
        <v>600</v>
      </c>
      <c r="E40" s="136">
        <f t="shared" si="1"/>
        <v>600</v>
      </c>
    </row>
    <row r="41" spans="1:5" ht="15">
      <c r="A41" s="492"/>
      <c r="B41" s="413" t="s">
        <v>1686</v>
      </c>
      <c r="C41" s="139"/>
      <c r="D41" s="139">
        <v>400</v>
      </c>
      <c r="E41" s="136">
        <f t="shared" si="1"/>
        <v>400</v>
      </c>
    </row>
    <row r="42" spans="1:5" ht="15">
      <c r="A42" s="235" t="s">
        <v>618</v>
      </c>
      <c r="B42" s="138" t="s">
        <v>1551</v>
      </c>
      <c r="C42" s="139"/>
      <c r="D42" s="139"/>
      <c r="E42" s="136">
        <f t="shared" si="1"/>
        <v>0</v>
      </c>
    </row>
    <row r="43" spans="1:5" ht="15">
      <c r="A43" s="235" t="s">
        <v>619</v>
      </c>
      <c r="B43" s="138" t="s">
        <v>1576</v>
      </c>
      <c r="C43" s="139"/>
      <c r="D43" s="139">
        <v>100</v>
      </c>
      <c r="E43" s="136">
        <f t="shared" si="1"/>
        <v>100</v>
      </c>
    </row>
    <row r="44" spans="1:5" ht="15">
      <c r="A44" s="235" t="s">
        <v>508</v>
      </c>
      <c r="B44" s="138" t="s">
        <v>750</v>
      </c>
      <c r="C44" s="139"/>
      <c r="D44" s="139"/>
      <c r="E44" s="136">
        <f t="shared" si="1"/>
        <v>0</v>
      </c>
    </row>
    <row r="45" spans="1:5" ht="15">
      <c r="A45" s="235" t="s">
        <v>509</v>
      </c>
      <c r="B45" s="138" t="s">
        <v>344</v>
      </c>
      <c r="C45" s="139"/>
      <c r="D45" s="139"/>
      <c r="E45" s="136">
        <f t="shared" si="1"/>
        <v>0</v>
      </c>
    </row>
    <row r="46" spans="1:5" ht="15">
      <c r="A46" s="235" t="s">
        <v>96</v>
      </c>
      <c r="B46" s="138" t="s">
        <v>232</v>
      </c>
      <c r="C46" s="139"/>
      <c r="D46" s="139"/>
      <c r="E46" s="136">
        <f t="shared" si="1"/>
        <v>0</v>
      </c>
    </row>
    <row r="47" spans="1:5" ht="15">
      <c r="A47" s="235" t="s">
        <v>510</v>
      </c>
      <c r="B47" s="138" t="s">
        <v>233</v>
      </c>
      <c r="C47" s="139"/>
      <c r="D47" s="139"/>
      <c r="E47" s="136">
        <f t="shared" si="1"/>
        <v>0</v>
      </c>
    </row>
    <row r="48" spans="1:5" ht="15">
      <c r="A48" s="235" t="s">
        <v>4</v>
      </c>
      <c r="B48" s="138" t="s">
        <v>104</v>
      </c>
      <c r="C48" s="139"/>
      <c r="D48" s="139"/>
      <c r="E48" s="136">
        <f t="shared" si="1"/>
        <v>0</v>
      </c>
    </row>
    <row r="49" spans="1:5" ht="15">
      <c r="A49" s="235" t="s">
        <v>5</v>
      </c>
      <c r="B49" s="138" t="s">
        <v>1131</v>
      </c>
      <c r="C49" s="139"/>
      <c r="D49" s="139">
        <v>250</v>
      </c>
      <c r="E49" s="136">
        <f t="shared" si="1"/>
        <v>250</v>
      </c>
    </row>
    <row r="50" spans="1:5" ht="15">
      <c r="A50" s="235" t="s">
        <v>6</v>
      </c>
      <c r="B50" s="138" t="s">
        <v>1579</v>
      </c>
      <c r="C50" s="139"/>
      <c r="D50" s="139"/>
      <c r="E50" s="136">
        <f t="shared" si="1"/>
        <v>0</v>
      </c>
    </row>
    <row r="51" spans="1:5" ht="15">
      <c r="A51" s="235" t="s">
        <v>7</v>
      </c>
      <c r="B51" s="138" t="s">
        <v>1580</v>
      </c>
      <c r="C51" s="139"/>
      <c r="D51" s="139"/>
      <c r="E51" s="136">
        <f t="shared" si="1"/>
        <v>0</v>
      </c>
    </row>
    <row r="52" spans="1:5" ht="15">
      <c r="A52" s="235" t="s">
        <v>8</v>
      </c>
      <c r="B52" s="138" t="s">
        <v>1727</v>
      </c>
      <c r="C52" s="139"/>
      <c r="D52" s="139"/>
      <c r="E52" s="136">
        <f t="shared" si="1"/>
        <v>0</v>
      </c>
    </row>
    <row r="53" spans="1:5" ht="15">
      <c r="A53" s="235" t="s">
        <v>243</v>
      </c>
      <c r="B53" s="138" t="s">
        <v>1582</v>
      </c>
      <c r="C53" s="139"/>
      <c r="D53" s="139"/>
      <c r="E53" s="136">
        <f t="shared" si="1"/>
        <v>0</v>
      </c>
    </row>
    <row r="54" spans="1:5" ht="15">
      <c r="A54" s="235" t="s">
        <v>9</v>
      </c>
      <c r="B54" s="138" t="s">
        <v>1574</v>
      </c>
      <c r="C54" s="139"/>
      <c r="D54" s="139"/>
      <c r="E54" s="136">
        <f t="shared" si="1"/>
        <v>0</v>
      </c>
    </row>
    <row r="55" spans="1:5" ht="15">
      <c r="A55" s="235" t="s">
        <v>10</v>
      </c>
      <c r="B55" s="138" t="s">
        <v>16</v>
      </c>
      <c r="C55" s="139"/>
      <c r="D55" s="139"/>
      <c r="E55" s="136">
        <f t="shared" si="1"/>
        <v>0</v>
      </c>
    </row>
    <row r="56" spans="1:5" ht="15">
      <c r="A56" s="235" t="s">
        <v>11</v>
      </c>
      <c r="B56" s="138" t="s">
        <v>1577</v>
      </c>
      <c r="C56" s="139"/>
      <c r="D56" s="139"/>
      <c r="E56" s="136">
        <f t="shared" si="1"/>
        <v>0</v>
      </c>
    </row>
    <row r="57" spans="1:5" ht="15">
      <c r="A57" s="235" t="s">
        <v>244</v>
      </c>
      <c r="B57" s="138" t="s">
        <v>634</v>
      </c>
      <c r="C57" s="139"/>
      <c r="D57" s="139"/>
      <c r="E57" s="136">
        <f t="shared" si="1"/>
        <v>0</v>
      </c>
    </row>
    <row r="58" spans="1:5" ht="15">
      <c r="A58" s="235" t="s">
        <v>245</v>
      </c>
      <c r="B58" s="138" t="s">
        <v>273</v>
      </c>
      <c r="C58" s="139"/>
      <c r="D58" s="139"/>
      <c r="E58" s="136">
        <f t="shared" si="1"/>
        <v>0</v>
      </c>
    </row>
    <row r="59" spans="1:5" ht="15">
      <c r="A59" s="235" t="s">
        <v>12</v>
      </c>
      <c r="B59" s="138" t="s">
        <v>746</v>
      </c>
      <c r="C59" s="139"/>
      <c r="D59" s="139"/>
      <c r="E59" s="136">
        <f t="shared" si="1"/>
        <v>0</v>
      </c>
    </row>
    <row r="60" spans="1:5" ht="15">
      <c r="A60" s="235" t="s">
        <v>13</v>
      </c>
      <c r="B60" s="138" t="s">
        <v>1584</v>
      </c>
      <c r="C60" s="139"/>
      <c r="D60" s="139"/>
      <c r="E60" s="136">
        <f t="shared" si="1"/>
        <v>0</v>
      </c>
    </row>
    <row r="61" spans="1:5" ht="15">
      <c r="A61" s="235" t="s">
        <v>14</v>
      </c>
      <c r="B61" s="138" t="s">
        <v>1578</v>
      </c>
      <c r="C61" s="139"/>
      <c r="D61" s="139"/>
      <c r="E61" s="136">
        <f t="shared" si="1"/>
        <v>0</v>
      </c>
    </row>
    <row r="62" spans="1:5" ht="15">
      <c r="A62" s="492" t="s">
        <v>246</v>
      </c>
      <c r="B62" s="138" t="s">
        <v>1688</v>
      </c>
      <c r="C62" s="495"/>
      <c r="D62" s="494">
        <v>10000</v>
      </c>
      <c r="E62" s="493">
        <f>SUM(C62:D63)</f>
        <v>10000</v>
      </c>
    </row>
    <row r="63" spans="1:5" ht="15" customHeight="1">
      <c r="A63" s="492"/>
      <c r="B63" s="435" t="s">
        <v>1689</v>
      </c>
      <c r="C63" s="495"/>
      <c r="D63" s="494"/>
      <c r="E63" s="493"/>
    </row>
    <row r="64" spans="1:5" ht="15">
      <c r="A64" s="235" t="s">
        <v>247</v>
      </c>
      <c r="B64" s="138" t="s">
        <v>1575</v>
      </c>
      <c r="C64" s="139"/>
      <c r="D64" s="139"/>
      <c r="E64" s="136">
        <f t="shared" si="1"/>
        <v>0</v>
      </c>
    </row>
    <row r="65" spans="1:5" ht="15">
      <c r="A65" s="235" t="s">
        <v>696</v>
      </c>
      <c r="B65" s="138" t="s">
        <v>231</v>
      </c>
      <c r="C65" s="139"/>
      <c r="D65" s="139"/>
      <c r="E65" s="136">
        <f t="shared" si="1"/>
        <v>0</v>
      </c>
    </row>
    <row r="66" spans="1:5" ht="15">
      <c r="A66" s="235" t="s">
        <v>248</v>
      </c>
      <c r="B66" s="138" t="s">
        <v>1767</v>
      </c>
      <c r="C66" s="139"/>
      <c r="D66" s="139"/>
      <c r="E66" s="136">
        <f t="shared" si="1"/>
        <v>0</v>
      </c>
    </row>
    <row r="67" spans="1:5" ht="15">
      <c r="A67" s="235" t="s">
        <v>249</v>
      </c>
      <c r="B67" s="138" t="s">
        <v>1768</v>
      </c>
      <c r="C67" s="139"/>
      <c r="D67" s="139"/>
      <c r="E67" s="136">
        <f t="shared" si="1"/>
        <v>0</v>
      </c>
    </row>
    <row r="68" spans="1:5" ht="15">
      <c r="A68" s="235" t="s">
        <v>250</v>
      </c>
      <c r="B68" s="138" t="s">
        <v>1583</v>
      </c>
      <c r="C68" s="139"/>
      <c r="D68" s="139"/>
      <c r="E68" s="136">
        <f t="shared" si="1"/>
        <v>0</v>
      </c>
    </row>
    <row r="69" spans="1:5" ht="15">
      <c r="A69" s="235" t="s">
        <v>251</v>
      </c>
      <c r="B69" s="138" t="s">
        <v>314</v>
      </c>
      <c r="C69" s="139"/>
      <c r="D69" s="139"/>
      <c r="E69" s="136">
        <f t="shared" si="1"/>
        <v>0</v>
      </c>
    </row>
    <row r="70" spans="1:5" ht="15">
      <c r="A70" s="235" t="s">
        <v>252</v>
      </c>
      <c r="B70" s="138" t="s">
        <v>1210</v>
      </c>
      <c r="C70" s="139"/>
      <c r="D70" s="139"/>
      <c r="E70" s="136">
        <f t="shared" si="1"/>
        <v>0</v>
      </c>
    </row>
    <row r="71" spans="1:5" ht="15">
      <c r="A71" s="235" t="s">
        <v>253</v>
      </c>
      <c r="B71" s="138" t="s">
        <v>1211</v>
      </c>
      <c r="C71" s="139"/>
      <c r="D71" s="139"/>
      <c r="E71" s="136">
        <f t="shared" si="1"/>
        <v>0</v>
      </c>
    </row>
    <row r="72" spans="1:5" ht="15">
      <c r="A72" s="235" t="s">
        <v>254</v>
      </c>
      <c r="B72" s="138" t="s">
        <v>1212</v>
      </c>
      <c r="C72" s="139"/>
      <c r="D72" s="139"/>
      <c r="E72" s="136">
        <f t="shared" si="1"/>
        <v>0</v>
      </c>
    </row>
    <row r="73" spans="1:5" ht="15">
      <c r="A73" s="235" t="s">
        <v>255</v>
      </c>
      <c r="B73" s="138" t="s">
        <v>1213</v>
      </c>
      <c r="C73" s="139"/>
      <c r="D73" s="139"/>
      <c r="E73" s="136">
        <f t="shared" si="1"/>
        <v>0</v>
      </c>
    </row>
    <row r="74" spans="1:5" ht="15">
      <c r="A74" s="235" t="s">
        <v>15</v>
      </c>
      <c r="B74" s="138" t="s">
        <v>1214</v>
      </c>
      <c r="C74" s="139"/>
      <c r="D74" s="139"/>
      <c r="E74" s="136">
        <f t="shared" si="1"/>
        <v>0</v>
      </c>
    </row>
    <row r="75" spans="1:5" ht="15">
      <c r="A75" s="235" t="s">
        <v>256</v>
      </c>
      <c r="B75" s="138" t="s">
        <v>1215</v>
      </c>
      <c r="C75" s="139"/>
      <c r="D75" s="139"/>
      <c r="E75" s="136">
        <f t="shared" si="1"/>
        <v>0</v>
      </c>
    </row>
    <row r="76" spans="1:6" ht="15">
      <c r="A76" s="235" t="s">
        <v>257</v>
      </c>
      <c r="B76" s="138" t="s">
        <v>1690</v>
      </c>
      <c r="C76" s="139"/>
      <c r="D76" s="139">
        <v>300</v>
      </c>
      <c r="E76" s="136">
        <f t="shared" si="1"/>
        <v>300</v>
      </c>
      <c r="F76" s="203"/>
    </row>
    <row r="77" spans="1:5" ht="15">
      <c r="A77" s="235" t="s">
        <v>258</v>
      </c>
      <c r="B77" s="138" t="s">
        <v>1216</v>
      </c>
      <c r="C77" s="139"/>
      <c r="D77" s="139"/>
      <c r="E77" s="136">
        <f t="shared" si="1"/>
        <v>0</v>
      </c>
    </row>
    <row r="78" spans="1:5" ht="15">
      <c r="A78" s="235" t="s">
        <v>259</v>
      </c>
      <c r="B78" s="138" t="s">
        <v>1217</v>
      </c>
      <c r="C78" s="139"/>
      <c r="D78" s="139"/>
      <c r="E78" s="136">
        <f t="shared" si="1"/>
        <v>0</v>
      </c>
    </row>
    <row r="79" spans="1:5" ht="15">
      <c r="A79" s="235" t="s">
        <v>260</v>
      </c>
      <c r="B79" s="138" t="s">
        <v>1581</v>
      </c>
      <c r="C79" s="139"/>
      <c r="D79" s="139"/>
      <c r="E79" s="136">
        <f t="shared" si="1"/>
        <v>0</v>
      </c>
    </row>
    <row r="80" spans="1:5" ht="15">
      <c r="A80" s="235" t="s">
        <v>261</v>
      </c>
      <c r="B80" s="138" t="s">
        <v>1040</v>
      </c>
      <c r="C80" s="139">
        <v>60000</v>
      </c>
      <c r="D80" s="139">
        <v>-49500</v>
      </c>
      <c r="E80" s="136">
        <f t="shared" si="1"/>
        <v>10500</v>
      </c>
    </row>
    <row r="81" spans="1:5" ht="15">
      <c r="A81" s="235" t="s">
        <v>262</v>
      </c>
      <c r="B81" s="138" t="s">
        <v>1154</v>
      </c>
      <c r="C81" s="139">
        <v>100000</v>
      </c>
      <c r="D81" s="139"/>
      <c r="E81" s="136">
        <f t="shared" si="1"/>
        <v>100000</v>
      </c>
    </row>
    <row r="82" spans="1:5" ht="14.25">
      <c r="A82" s="235" t="s">
        <v>263</v>
      </c>
      <c r="B82" s="137" t="s">
        <v>751</v>
      </c>
      <c r="C82" s="136">
        <f>SUM(C29:C81)</f>
        <v>168675</v>
      </c>
      <c r="D82" s="136">
        <f>SUM(D12:D81)</f>
        <v>5000</v>
      </c>
      <c r="E82" s="136">
        <f t="shared" si="1"/>
        <v>173675</v>
      </c>
    </row>
    <row r="83" spans="1:5" ht="15">
      <c r="A83" s="137"/>
      <c r="B83" s="138"/>
      <c r="C83" s="136"/>
      <c r="D83" s="136"/>
      <c r="E83" s="136">
        <f t="shared" si="1"/>
        <v>0</v>
      </c>
    </row>
    <row r="84" spans="1:5" ht="14.25">
      <c r="A84" s="196" t="s">
        <v>97</v>
      </c>
      <c r="B84" s="219" t="s">
        <v>223</v>
      </c>
      <c r="C84" s="136">
        <f>C26+C82</f>
        <v>214221</v>
      </c>
      <c r="D84" s="136">
        <f>D26+D82</f>
        <v>5000</v>
      </c>
      <c r="E84" s="136">
        <f t="shared" si="1"/>
        <v>219221</v>
      </c>
    </row>
    <row r="85" spans="1:5" ht="15">
      <c r="A85" s="138"/>
      <c r="B85" s="138"/>
      <c r="C85" s="136"/>
      <c r="D85" s="136"/>
      <c r="E85" s="136">
        <f t="shared" si="1"/>
        <v>0</v>
      </c>
    </row>
    <row r="86" spans="1:5" ht="14.25" customHeight="1">
      <c r="A86" s="196" t="s">
        <v>1195</v>
      </c>
      <c r="B86" s="258" t="s">
        <v>1041</v>
      </c>
      <c r="C86" s="143"/>
      <c r="D86" s="143"/>
      <c r="E86" s="136">
        <f t="shared" si="1"/>
        <v>0</v>
      </c>
    </row>
    <row r="87" spans="1:5" ht="14.25" customHeight="1">
      <c r="A87" s="196" t="s">
        <v>98</v>
      </c>
      <c r="B87" s="258" t="s">
        <v>1051</v>
      </c>
      <c r="C87" s="143"/>
      <c r="D87" s="143"/>
      <c r="E87" s="136">
        <f t="shared" si="1"/>
        <v>0</v>
      </c>
    </row>
    <row r="88" spans="1:5" ht="14.25">
      <c r="A88" s="196" t="s">
        <v>99</v>
      </c>
      <c r="B88" s="259" t="s">
        <v>1221</v>
      </c>
      <c r="C88" s="143"/>
      <c r="D88" s="143"/>
      <c r="E88" s="136">
        <f t="shared" si="1"/>
        <v>0</v>
      </c>
    </row>
    <row r="89" spans="1:5" ht="31.5" customHeight="1">
      <c r="A89" s="262" t="s">
        <v>100</v>
      </c>
      <c r="B89" s="201" t="s">
        <v>691</v>
      </c>
      <c r="C89" s="139"/>
      <c r="D89" s="139"/>
      <c r="E89" s="136">
        <f t="shared" si="1"/>
        <v>0</v>
      </c>
    </row>
    <row r="90" spans="1:5" ht="16.5" customHeight="1">
      <c r="A90" s="196" t="s">
        <v>101</v>
      </c>
      <c r="B90" s="201" t="s">
        <v>692</v>
      </c>
      <c r="C90" s="139"/>
      <c r="D90" s="139"/>
      <c r="E90" s="136">
        <f t="shared" si="1"/>
        <v>0</v>
      </c>
    </row>
    <row r="91" spans="1:5" ht="16.5" customHeight="1">
      <c r="A91" s="196" t="s">
        <v>102</v>
      </c>
      <c r="B91" s="202" t="s">
        <v>693</v>
      </c>
      <c r="C91" s="139"/>
      <c r="D91" s="139"/>
      <c r="E91" s="136">
        <f t="shared" si="1"/>
        <v>0</v>
      </c>
    </row>
    <row r="92" spans="1:5" ht="14.25">
      <c r="A92" s="196" t="s">
        <v>103</v>
      </c>
      <c r="B92" s="219" t="s">
        <v>222</v>
      </c>
      <c r="C92" s="136">
        <f>C91</f>
        <v>0</v>
      </c>
      <c r="D92" s="136">
        <f>D91</f>
        <v>0</v>
      </c>
      <c r="E92" s="136">
        <f t="shared" si="1"/>
        <v>0</v>
      </c>
    </row>
    <row r="93" spans="1:5" ht="14.25">
      <c r="A93" s="199"/>
      <c r="B93" s="199"/>
      <c r="C93" s="137"/>
      <c r="D93" s="137"/>
      <c r="E93" s="136">
        <f t="shared" si="1"/>
        <v>0</v>
      </c>
    </row>
    <row r="94" spans="1:5" ht="14.25">
      <c r="A94" s="196" t="s">
        <v>1655</v>
      </c>
      <c r="B94" s="137" t="s">
        <v>1293</v>
      </c>
      <c r="C94" s="136">
        <f>C26+C92</f>
        <v>45546</v>
      </c>
      <c r="D94" s="136">
        <f>D26+D92</f>
        <v>0</v>
      </c>
      <c r="E94" s="136">
        <f t="shared" si="1"/>
        <v>45546</v>
      </c>
    </row>
    <row r="95" spans="1:5" ht="14.25">
      <c r="A95" s="196" t="s">
        <v>1656</v>
      </c>
      <c r="B95" s="199" t="s">
        <v>95</v>
      </c>
      <c r="C95" s="136">
        <f>C82</f>
        <v>168675</v>
      </c>
      <c r="D95" s="136">
        <f>D82</f>
        <v>5000</v>
      </c>
      <c r="E95" s="136">
        <f t="shared" si="1"/>
        <v>173675</v>
      </c>
    </row>
    <row r="96" spans="3:5" ht="15">
      <c r="C96" s="139"/>
      <c r="D96" s="139"/>
      <c r="E96" s="136">
        <f>SUM(C96:D96)</f>
        <v>0</v>
      </c>
    </row>
    <row r="97" spans="1:5" ht="14.25">
      <c r="A97" s="196" t="s">
        <v>1657</v>
      </c>
      <c r="B97" s="219" t="s">
        <v>272</v>
      </c>
      <c r="C97" s="136">
        <f>C94+C95</f>
        <v>214221</v>
      </c>
      <c r="D97" s="136">
        <f>D94+D95</f>
        <v>5000</v>
      </c>
      <c r="E97" s="136">
        <f>SUM(C97:D97)</f>
        <v>219221</v>
      </c>
    </row>
    <row r="98" spans="3:5" ht="15">
      <c r="C98" s="138"/>
      <c r="D98" s="138"/>
      <c r="E98" s="29"/>
    </row>
    <row r="99" spans="3:5" ht="15">
      <c r="C99" s="138"/>
      <c r="D99" s="138"/>
      <c r="E99" s="1"/>
    </row>
    <row r="100" spans="3:5" ht="15">
      <c r="C100" s="138"/>
      <c r="D100" s="1"/>
      <c r="E100" s="1"/>
    </row>
    <row r="101" spans="3:5" ht="15">
      <c r="C101" s="138"/>
      <c r="D101" s="1"/>
      <c r="E101" s="1"/>
    </row>
    <row r="102" ht="14.25">
      <c r="C102" s="196"/>
    </row>
    <row r="103" ht="14.25">
      <c r="C103" s="196"/>
    </row>
    <row r="104" ht="14.25">
      <c r="C104" s="196"/>
    </row>
    <row r="105" ht="14.25">
      <c r="C105" s="196"/>
    </row>
    <row r="106" ht="14.25">
      <c r="C106" s="196"/>
    </row>
    <row r="107" ht="14.25">
      <c r="C107" s="196"/>
    </row>
    <row r="108" ht="14.25">
      <c r="C108" s="196"/>
    </row>
    <row r="109" ht="14.25">
      <c r="C109" s="196"/>
    </row>
    <row r="110" ht="14.25">
      <c r="C110" s="196"/>
    </row>
    <row r="111" ht="14.25">
      <c r="C111" s="196"/>
    </row>
    <row r="112" ht="14.25">
      <c r="C112" s="196"/>
    </row>
    <row r="113" ht="14.25">
      <c r="C113" s="196"/>
    </row>
    <row r="114" ht="14.25">
      <c r="C114" s="196"/>
    </row>
  </sheetData>
  <mergeCells count="11">
    <mergeCell ref="A7:A8"/>
    <mergeCell ref="A5:E5"/>
    <mergeCell ref="B1:E1"/>
    <mergeCell ref="A2:E2"/>
    <mergeCell ref="A3:E3"/>
    <mergeCell ref="A4:E4"/>
    <mergeCell ref="A40:A41"/>
    <mergeCell ref="A62:A63"/>
    <mergeCell ref="E62:E63"/>
    <mergeCell ref="D62:D63"/>
    <mergeCell ref="C62:C6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65536">
      <selection activeCell="A1" sqref="A1:IV16384"/>
    </sheetView>
  </sheetViews>
  <sheetFormatPr defaultColWidth="9.140625" defaultRowHeight="19.5" customHeight="1" zeroHeight="1"/>
  <cols>
    <col min="1" max="1" width="5.57421875" style="3" customWidth="1"/>
    <col min="2" max="2" width="71.7109375" style="3" customWidth="1"/>
    <col min="3" max="3" width="13.57421875" style="3" customWidth="1"/>
    <col min="4" max="16384" width="9.140625" style="3" customWidth="1"/>
  </cols>
  <sheetData>
    <row r="2" spans="2:3" ht="19.5" customHeight="1" hidden="1">
      <c r="B2" s="541" t="s">
        <v>40</v>
      </c>
      <c r="C2" s="541"/>
    </row>
    <row r="3" spans="2:3" ht="19.5" customHeight="1" hidden="1">
      <c r="B3" s="273"/>
      <c r="C3" s="273"/>
    </row>
    <row r="4" spans="2:3" ht="19.5" customHeight="1" hidden="1">
      <c r="B4" s="536" t="s">
        <v>537</v>
      </c>
      <c r="C4" s="536"/>
    </row>
    <row r="5" spans="2:3" ht="19.5" customHeight="1" hidden="1">
      <c r="B5" s="536" t="s">
        <v>1087</v>
      </c>
      <c r="C5" s="536"/>
    </row>
    <row r="6" spans="2:3" ht="19.5" customHeight="1" hidden="1">
      <c r="B6" s="536" t="s">
        <v>515</v>
      </c>
      <c r="C6" s="536"/>
    </row>
    <row r="7" spans="2:3" s="6" customFormat="1" ht="19.5" customHeight="1" hidden="1">
      <c r="B7" s="536" t="s">
        <v>716</v>
      </c>
      <c r="C7" s="536"/>
    </row>
    <row r="8" spans="2:3" s="6" customFormat="1" ht="19.5" customHeight="1" hidden="1">
      <c r="B8" s="287"/>
      <c r="C8" s="287"/>
    </row>
    <row r="9" s="32" customFormat="1" ht="19.5" customHeight="1" hidden="1">
      <c r="B9" s="48"/>
    </row>
    <row r="10" spans="1:3" ht="19.5" customHeight="1" hidden="1">
      <c r="A10" s="453"/>
      <c r="B10" s="288" t="s">
        <v>825</v>
      </c>
      <c r="C10" s="288" t="s">
        <v>826</v>
      </c>
    </row>
    <row r="11" spans="1:3" s="32" customFormat="1" ht="30.75" customHeight="1" hidden="1">
      <c r="A11" s="453"/>
      <c r="B11" s="290" t="s">
        <v>717</v>
      </c>
      <c r="C11" s="290" t="s">
        <v>516</v>
      </c>
    </row>
    <row r="12" ht="22.5" customHeight="1" hidden="1">
      <c r="A12" s="28"/>
    </row>
    <row r="13" spans="1:3" ht="51" customHeight="1" hidden="1">
      <c r="A13" s="333" t="s">
        <v>1071</v>
      </c>
      <c r="B13" s="401" t="s">
        <v>1234</v>
      </c>
      <c r="C13" s="402">
        <v>142859</v>
      </c>
    </row>
    <row r="14" spans="1:3" ht="19.5" customHeight="1" hidden="1">
      <c r="A14" s="28"/>
      <c r="C14" s="2"/>
    </row>
    <row r="15" spans="1:3" ht="35.25" customHeight="1" hidden="1">
      <c r="A15" s="333" t="s">
        <v>1077</v>
      </c>
      <c r="B15" s="403" t="s">
        <v>1235</v>
      </c>
      <c r="C15" s="295">
        <v>1058</v>
      </c>
    </row>
    <row r="16" spans="1:3" ht="19.5" customHeight="1" hidden="1">
      <c r="A16" s="28"/>
      <c r="C16" s="2"/>
    </row>
    <row r="17" spans="1:3" ht="36" customHeight="1" hidden="1">
      <c r="A17" s="333" t="s">
        <v>914</v>
      </c>
      <c r="B17" s="334" t="s">
        <v>744</v>
      </c>
      <c r="C17" s="402">
        <v>2795</v>
      </c>
    </row>
    <row r="18" spans="1:3" ht="19.5" customHeight="1" hidden="1">
      <c r="A18" s="28"/>
      <c r="B18" s="1"/>
      <c r="C18" s="2"/>
    </row>
    <row r="19" spans="1:3" s="6" customFormat="1" ht="19.5" customHeight="1" hidden="1">
      <c r="A19" s="28" t="s">
        <v>0</v>
      </c>
      <c r="B19" s="6" t="s">
        <v>741</v>
      </c>
      <c r="C19" s="5">
        <f>SUM(C13:C18)</f>
        <v>146712</v>
      </c>
    </row>
    <row r="20" ht="19.5" customHeight="1" hidden="1">
      <c r="C20" s="2"/>
    </row>
    <row r="21" ht="19.5" customHeight="1" hidden="1">
      <c r="C21" s="2"/>
    </row>
    <row r="22" ht="19.5" customHeight="1" hidden="1">
      <c r="C22" s="2"/>
    </row>
    <row r="23" ht="19.5" customHeight="1" hidden="1">
      <c r="C23" s="2"/>
    </row>
  </sheetData>
  <mergeCells count="6">
    <mergeCell ref="B2:C2"/>
    <mergeCell ref="A10:A11"/>
    <mergeCell ref="B4:C4"/>
    <mergeCell ref="B5:C5"/>
    <mergeCell ref="B6:C6"/>
    <mergeCell ref="B7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3.421875" style="3" customWidth="1"/>
    <col min="2" max="2" width="26.28125" style="3" bestFit="1" customWidth="1"/>
    <col min="3" max="3" width="13.421875" style="3" customWidth="1"/>
    <col min="4" max="5" width="13.7109375" style="3" customWidth="1"/>
    <col min="6" max="6" width="10.00390625" style="3" customWidth="1"/>
    <col min="7" max="7" width="10.8515625" style="3" customWidth="1"/>
    <col min="8" max="8" width="12.140625" style="3" customWidth="1"/>
    <col min="9" max="9" width="11.28125" style="3" customWidth="1"/>
    <col min="10" max="10" width="15.140625" style="3" bestFit="1" customWidth="1"/>
    <col min="11" max="11" width="8.7109375" style="3" customWidth="1"/>
    <col min="12" max="16384" width="9.140625" style="3" customWidth="1"/>
  </cols>
  <sheetData>
    <row r="1" spans="7:11" ht="15.75" hidden="1">
      <c r="G1" s="541" t="s">
        <v>41</v>
      </c>
      <c r="H1" s="541"/>
      <c r="I1" s="541"/>
      <c r="J1" s="541"/>
      <c r="K1" s="541"/>
    </row>
    <row r="2" spans="7:11" ht="15.75" hidden="1">
      <c r="G2" s="273"/>
      <c r="H2" s="273"/>
      <c r="I2" s="273"/>
      <c r="J2" s="273"/>
      <c r="K2" s="273"/>
    </row>
    <row r="3" spans="2:10" ht="13.5" customHeight="1" hidden="1">
      <c r="B3" s="536" t="s">
        <v>537</v>
      </c>
      <c r="C3" s="536"/>
      <c r="D3" s="536"/>
      <c r="E3" s="536"/>
      <c r="F3" s="536"/>
      <c r="G3" s="536"/>
      <c r="H3" s="536"/>
      <c r="I3" s="536"/>
      <c r="J3" s="536"/>
    </row>
    <row r="4" spans="2:10" ht="13.5" customHeight="1" hidden="1">
      <c r="B4" s="536" t="s">
        <v>1087</v>
      </c>
      <c r="C4" s="536"/>
      <c r="D4" s="536"/>
      <c r="E4" s="536"/>
      <c r="F4" s="536"/>
      <c r="G4" s="536"/>
      <c r="H4" s="536"/>
      <c r="I4" s="536"/>
      <c r="J4" s="536"/>
    </row>
    <row r="5" spans="2:10" ht="13.5" customHeight="1" hidden="1">
      <c r="B5" s="536" t="s">
        <v>355</v>
      </c>
      <c r="C5" s="536"/>
      <c r="D5" s="536"/>
      <c r="E5" s="536"/>
      <c r="F5" s="536"/>
      <c r="G5" s="536"/>
      <c r="H5" s="536"/>
      <c r="I5" s="536"/>
      <c r="J5" s="536"/>
    </row>
    <row r="6" spans="2:10" ht="13.5" customHeight="1" hidden="1">
      <c r="B6" s="536" t="s">
        <v>716</v>
      </c>
      <c r="C6" s="536"/>
      <c r="D6" s="536"/>
      <c r="E6" s="536"/>
      <c r="F6" s="536"/>
      <c r="G6" s="536"/>
      <c r="H6" s="536"/>
      <c r="I6" s="536"/>
      <c r="J6" s="536"/>
    </row>
    <row r="7" spans="2:10" ht="13.5" customHeight="1" hidden="1">
      <c r="B7" s="48"/>
      <c r="C7" s="48"/>
      <c r="D7" s="48"/>
      <c r="E7" s="48"/>
      <c r="F7" s="48"/>
      <c r="G7" s="541"/>
      <c r="H7" s="541"/>
      <c r="I7" s="541"/>
      <c r="J7" s="541"/>
    </row>
    <row r="8" spans="1:11" ht="13.5" customHeight="1" hidden="1">
      <c r="A8" s="453"/>
      <c r="B8" s="269" t="s">
        <v>825</v>
      </c>
      <c r="C8" s="269" t="s">
        <v>826</v>
      </c>
      <c r="D8" s="269" t="s">
        <v>827</v>
      </c>
      <c r="E8" s="269" t="s">
        <v>828</v>
      </c>
      <c r="F8" s="269" t="s">
        <v>829</v>
      </c>
      <c r="G8" s="269" t="s">
        <v>830</v>
      </c>
      <c r="H8" s="269" t="s">
        <v>831</v>
      </c>
      <c r="I8" s="269" t="s">
        <v>832</v>
      </c>
      <c r="J8" s="269" t="s">
        <v>1706</v>
      </c>
      <c r="K8" s="269" t="s">
        <v>1707</v>
      </c>
    </row>
    <row r="9" spans="1:11" s="6" customFormat="1" ht="13.5" customHeight="1" hidden="1">
      <c r="A9" s="453"/>
      <c r="B9" s="576" t="s">
        <v>717</v>
      </c>
      <c r="C9" s="576" t="s">
        <v>356</v>
      </c>
      <c r="D9" s="576" t="s">
        <v>1130</v>
      </c>
      <c r="E9" s="581" t="s">
        <v>352</v>
      </c>
      <c r="F9" s="576" t="s">
        <v>357</v>
      </c>
      <c r="G9" s="578" t="s">
        <v>358</v>
      </c>
      <c r="H9" s="576" t="s">
        <v>359</v>
      </c>
      <c r="I9" s="581" t="s">
        <v>1111</v>
      </c>
      <c r="J9" s="580" t="s">
        <v>43</v>
      </c>
      <c r="K9" s="580"/>
    </row>
    <row r="10" spans="1:11" s="6" customFormat="1" ht="48" customHeight="1" hidden="1">
      <c r="A10" s="453"/>
      <c r="B10" s="577"/>
      <c r="C10" s="577"/>
      <c r="D10" s="577"/>
      <c r="E10" s="582"/>
      <c r="F10" s="577"/>
      <c r="G10" s="579"/>
      <c r="H10" s="577"/>
      <c r="I10" s="582"/>
      <c r="J10" s="290" t="s">
        <v>361</v>
      </c>
      <c r="K10" s="290" t="s">
        <v>362</v>
      </c>
    </row>
    <row r="11" spans="1:3" ht="15" customHeight="1" hidden="1">
      <c r="A11" s="338" t="s">
        <v>1071</v>
      </c>
      <c r="B11" s="314" t="s">
        <v>593</v>
      </c>
      <c r="C11" s="314"/>
    </row>
    <row r="12" spans="1:11" ht="15" customHeight="1" hidden="1">
      <c r="A12" s="338" t="s">
        <v>1077</v>
      </c>
      <c r="B12" s="3" t="s">
        <v>594</v>
      </c>
      <c r="C12" s="3" t="s">
        <v>595</v>
      </c>
      <c r="D12" s="2">
        <v>375000</v>
      </c>
      <c r="E12" s="2">
        <v>37500</v>
      </c>
      <c r="F12" s="28" t="s">
        <v>596</v>
      </c>
      <c r="G12" s="28" t="s">
        <v>597</v>
      </c>
      <c r="H12" s="336" t="s">
        <v>598</v>
      </c>
      <c r="I12" s="2">
        <v>37500</v>
      </c>
      <c r="J12" s="404" t="s">
        <v>599</v>
      </c>
      <c r="K12" s="2">
        <v>5000</v>
      </c>
    </row>
    <row r="13" spans="1:11" s="6" customFormat="1" ht="15" customHeight="1" hidden="1">
      <c r="A13" s="338" t="s">
        <v>914</v>
      </c>
      <c r="B13" s="6" t="s">
        <v>1201</v>
      </c>
      <c r="D13" s="5">
        <v>375000</v>
      </c>
      <c r="E13" s="5">
        <f>SUM(E12)</f>
        <v>37500</v>
      </c>
      <c r="I13" s="5">
        <v>37500</v>
      </c>
      <c r="K13" s="5">
        <f>SUM(K12)</f>
        <v>5000</v>
      </c>
    </row>
    <row r="14" ht="12.75" customHeight="1" hidden="1"/>
    <row r="15" ht="15" customHeight="1" hidden="1"/>
    <row r="16" spans="2:10" ht="12" customHeight="1" hidden="1">
      <c r="B16" s="536" t="s">
        <v>537</v>
      </c>
      <c r="C16" s="536"/>
      <c r="D16" s="536"/>
      <c r="E16" s="536"/>
      <c r="F16" s="536"/>
      <c r="G16" s="536"/>
      <c r="H16" s="536"/>
      <c r="I16" s="536"/>
      <c r="J16" s="536"/>
    </row>
    <row r="17" spans="2:10" ht="15" customHeight="1" hidden="1">
      <c r="B17" s="536" t="s">
        <v>203</v>
      </c>
      <c r="C17" s="536"/>
      <c r="D17" s="536"/>
      <c r="E17" s="536"/>
      <c r="F17" s="536"/>
      <c r="G17" s="536"/>
      <c r="H17" s="536"/>
      <c r="I17" s="536"/>
      <c r="J17" s="536"/>
    </row>
    <row r="18" spans="2:10" ht="15" customHeight="1" hidden="1">
      <c r="B18" s="536" t="s">
        <v>1202</v>
      </c>
      <c r="C18" s="536"/>
      <c r="D18" s="536"/>
      <c r="E18" s="536"/>
      <c r="F18" s="536"/>
      <c r="G18" s="536"/>
      <c r="H18" s="536"/>
      <c r="I18" s="536"/>
      <c r="J18" s="536"/>
    </row>
    <row r="19" spans="2:10" ht="15" customHeight="1" hidden="1">
      <c r="B19" s="536" t="s">
        <v>716</v>
      </c>
      <c r="C19" s="536"/>
      <c r="D19" s="536"/>
      <c r="E19" s="536"/>
      <c r="F19" s="536"/>
      <c r="G19" s="536"/>
      <c r="H19" s="536"/>
      <c r="I19" s="536"/>
      <c r="J19" s="536"/>
    </row>
    <row r="20" spans="2:10" ht="15" customHeight="1" hidden="1">
      <c r="B20" s="287"/>
      <c r="C20" s="287"/>
      <c r="D20" s="287"/>
      <c r="E20" s="287"/>
      <c r="F20" s="287"/>
      <c r="G20" s="287"/>
      <c r="H20" s="287"/>
      <c r="I20" s="287"/>
      <c r="J20" s="287"/>
    </row>
    <row r="21" spans="1:10" ht="15" customHeight="1" hidden="1">
      <c r="A21" s="453"/>
      <c r="B21" s="269" t="s">
        <v>825</v>
      </c>
      <c r="C21" s="269" t="s">
        <v>826</v>
      </c>
      <c r="D21" s="269" t="s">
        <v>827</v>
      </c>
      <c r="E21" s="269" t="s">
        <v>828</v>
      </c>
      <c r="F21" s="269" t="s">
        <v>829</v>
      </c>
      <c r="G21" s="269" t="s">
        <v>830</v>
      </c>
      <c r="H21" s="269" t="s">
        <v>831</v>
      </c>
      <c r="I21" s="269" t="s">
        <v>832</v>
      </c>
      <c r="J21" s="269" t="s">
        <v>1706</v>
      </c>
    </row>
    <row r="22" spans="1:10" s="6" customFormat="1" ht="15" customHeight="1" hidden="1">
      <c r="A22" s="453"/>
      <c r="B22" s="576" t="s">
        <v>717</v>
      </c>
      <c r="C22" s="576" t="s">
        <v>591</v>
      </c>
      <c r="D22" s="581" t="s">
        <v>352</v>
      </c>
      <c r="E22" s="576" t="s">
        <v>357</v>
      </c>
      <c r="F22" s="509" t="s">
        <v>358</v>
      </c>
      <c r="G22" s="576" t="s">
        <v>359</v>
      </c>
      <c r="H22" s="583" t="s">
        <v>1111</v>
      </c>
      <c r="I22" s="580" t="s">
        <v>360</v>
      </c>
      <c r="J22" s="580"/>
    </row>
    <row r="23" spans="1:10" s="6" customFormat="1" ht="33.75" customHeight="1" hidden="1">
      <c r="A23" s="453"/>
      <c r="B23" s="577"/>
      <c r="C23" s="577"/>
      <c r="D23" s="582"/>
      <c r="E23" s="577"/>
      <c r="F23" s="511"/>
      <c r="G23" s="577"/>
      <c r="H23" s="514"/>
      <c r="I23" s="290" t="s">
        <v>361</v>
      </c>
      <c r="J23" s="290" t="s">
        <v>362</v>
      </c>
    </row>
    <row r="24" spans="1:2" ht="15" customHeight="1" hidden="1">
      <c r="A24" s="338" t="s">
        <v>1071</v>
      </c>
      <c r="B24" s="314" t="s">
        <v>593</v>
      </c>
    </row>
    <row r="25" spans="1:7" ht="15" customHeight="1" hidden="1">
      <c r="A25" s="338" t="s">
        <v>1077</v>
      </c>
      <c r="B25" s="3" t="s">
        <v>594</v>
      </c>
      <c r="E25" s="38"/>
      <c r="F25" s="38"/>
      <c r="G25" s="38"/>
    </row>
    <row r="26" spans="1:10" ht="15" customHeight="1" hidden="1">
      <c r="A26" s="338" t="s">
        <v>914</v>
      </c>
      <c r="B26" s="3" t="s">
        <v>1203</v>
      </c>
      <c r="C26" s="2">
        <v>8500</v>
      </c>
      <c r="D26" s="341">
        <v>1570</v>
      </c>
      <c r="E26" s="28" t="s">
        <v>596</v>
      </c>
      <c r="F26" s="38" t="s">
        <v>1204</v>
      </c>
      <c r="G26" s="38" t="s">
        <v>1204</v>
      </c>
      <c r="H26" s="2">
        <v>690</v>
      </c>
      <c r="I26" s="46">
        <v>0</v>
      </c>
      <c r="J26" s="38" t="s">
        <v>1110</v>
      </c>
    </row>
    <row r="27" spans="1:10" s="6" customFormat="1" ht="15" customHeight="1" hidden="1">
      <c r="A27" s="338" t="s">
        <v>0</v>
      </c>
      <c r="B27" s="6" t="s">
        <v>1236</v>
      </c>
      <c r="C27" s="2">
        <v>26500</v>
      </c>
      <c r="D27" s="341">
        <v>11409</v>
      </c>
      <c r="E27" s="28" t="s">
        <v>596</v>
      </c>
      <c r="F27" s="38" t="s">
        <v>1204</v>
      </c>
      <c r="G27" s="38" t="s">
        <v>1204</v>
      </c>
      <c r="H27" s="2">
        <v>2484</v>
      </c>
      <c r="I27" s="46">
        <v>0</v>
      </c>
      <c r="J27" s="49" t="s">
        <v>1110</v>
      </c>
    </row>
    <row r="28" spans="1:10" s="6" customFormat="1" ht="15" customHeight="1" hidden="1">
      <c r="A28" s="338" t="s">
        <v>275</v>
      </c>
      <c r="B28" s="29" t="s">
        <v>1201</v>
      </c>
      <c r="C28" s="5">
        <f>SUM(C26:C27)</f>
        <v>35000</v>
      </c>
      <c r="D28" s="405">
        <f>SUM(D26:D27)</f>
        <v>12979</v>
      </c>
      <c r="E28" s="49"/>
      <c r="F28" s="49"/>
      <c r="G28" s="49"/>
      <c r="H28" s="5">
        <f>SUM(H26:H27)</f>
        <v>3174</v>
      </c>
      <c r="J28" s="49" t="s">
        <v>1110</v>
      </c>
    </row>
    <row r="29" spans="4:7" ht="13.5" customHeight="1" hidden="1">
      <c r="D29" s="38"/>
      <c r="E29" s="38"/>
      <c r="F29" s="38"/>
      <c r="G29" s="38"/>
    </row>
    <row r="30" ht="13.5" customHeight="1" hidden="1"/>
  </sheetData>
  <mergeCells count="29">
    <mergeCell ref="B19:J19"/>
    <mergeCell ref="B22:B23"/>
    <mergeCell ref="E22:E23"/>
    <mergeCell ref="F22:F23"/>
    <mergeCell ref="G22:G23"/>
    <mergeCell ref="I22:J22"/>
    <mergeCell ref="H22:H23"/>
    <mergeCell ref="C22:C23"/>
    <mergeCell ref="D22:D23"/>
    <mergeCell ref="B5:J5"/>
    <mergeCell ref="B16:J16"/>
    <mergeCell ref="B17:J17"/>
    <mergeCell ref="B18:J18"/>
    <mergeCell ref="F9:F10"/>
    <mergeCell ref="G9:G10"/>
    <mergeCell ref="H9:H10"/>
    <mergeCell ref="J9:K9"/>
    <mergeCell ref="I9:I10"/>
    <mergeCell ref="E9:E10"/>
    <mergeCell ref="A8:A10"/>
    <mergeCell ref="A21:A23"/>
    <mergeCell ref="G1:K1"/>
    <mergeCell ref="B6:J6"/>
    <mergeCell ref="G7:J7"/>
    <mergeCell ref="B9:B10"/>
    <mergeCell ref="C9:C10"/>
    <mergeCell ref="D9:D10"/>
    <mergeCell ref="B3:J3"/>
    <mergeCell ref="B4:J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87"/>
  <sheetViews>
    <sheetView workbookViewId="0" topLeftCell="A65536">
      <selection activeCell="A1" sqref="A1:IV16384"/>
    </sheetView>
  </sheetViews>
  <sheetFormatPr defaultColWidth="9.140625" defaultRowHeight="12.75" zeroHeight="1"/>
  <cols>
    <col min="1" max="1" width="91.28125" style="4" customWidth="1"/>
    <col min="2" max="16384" width="9.140625" style="4" customWidth="1"/>
  </cols>
  <sheetData>
    <row r="1" ht="15.75" hidden="1">
      <c r="A1" s="273" t="s">
        <v>42</v>
      </c>
    </row>
    <row r="2" ht="15.75" hidden="1">
      <c r="A2" s="273"/>
    </row>
    <row r="3" ht="15.75" hidden="1">
      <c r="A3" s="287" t="s">
        <v>537</v>
      </c>
    </row>
    <row r="4" ht="15.75" hidden="1">
      <c r="A4" s="287" t="s">
        <v>707</v>
      </c>
    </row>
    <row r="5" ht="15.75" hidden="1">
      <c r="A5" s="287" t="s">
        <v>620</v>
      </c>
    </row>
    <row r="6" ht="15.75" hidden="1">
      <c r="A6" s="3"/>
    </row>
    <row r="7" ht="15.75" hidden="1">
      <c r="A7" s="28" t="s">
        <v>1237</v>
      </c>
    </row>
    <row r="8" ht="15.75" hidden="1">
      <c r="A8" s="28" t="s">
        <v>621</v>
      </c>
    </row>
    <row r="9" ht="15.75" hidden="1">
      <c r="A9" s="28"/>
    </row>
    <row r="10" ht="15.75" hidden="1">
      <c r="A10" s="28" t="s">
        <v>1238</v>
      </c>
    </row>
    <row r="11" ht="15.75" hidden="1">
      <c r="A11" s="28" t="s">
        <v>316</v>
      </c>
    </row>
    <row r="12" ht="15.75" hidden="1">
      <c r="A12" s="28"/>
    </row>
    <row r="13" ht="15.75" hidden="1">
      <c r="A13" s="28" t="s">
        <v>1239</v>
      </c>
    </row>
    <row r="14" ht="15.75" hidden="1">
      <c r="A14" s="28" t="s">
        <v>317</v>
      </c>
    </row>
    <row r="15" ht="15.75" hidden="1">
      <c r="A15" s="28"/>
    </row>
    <row r="16" ht="15.75" hidden="1">
      <c r="A16" s="28" t="s">
        <v>1240</v>
      </c>
    </row>
    <row r="17" ht="15.75" hidden="1">
      <c r="A17" s="28" t="s">
        <v>318</v>
      </c>
    </row>
    <row r="18" ht="15.75" hidden="1">
      <c r="A18" s="28"/>
    </row>
    <row r="19" ht="15.75" hidden="1">
      <c r="A19" s="28" t="s">
        <v>1315</v>
      </c>
    </row>
    <row r="20" ht="15.75" hidden="1">
      <c r="A20" s="28" t="s">
        <v>1347</v>
      </c>
    </row>
    <row r="21" ht="15.75" hidden="1">
      <c r="A21" s="28"/>
    </row>
    <row r="22" ht="15.75" hidden="1">
      <c r="A22" s="28" t="s">
        <v>1316</v>
      </c>
    </row>
    <row r="23" ht="15.75" hidden="1">
      <c r="A23" s="28" t="s">
        <v>1348</v>
      </c>
    </row>
    <row r="24" ht="15.75" hidden="1">
      <c r="A24" s="28"/>
    </row>
    <row r="25" ht="15.75" hidden="1">
      <c r="A25" s="28" t="s">
        <v>1317</v>
      </c>
    </row>
    <row r="26" ht="15.75" hidden="1">
      <c r="A26" s="28" t="s">
        <v>180</v>
      </c>
    </row>
    <row r="27" ht="15.75" hidden="1">
      <c r="A27" s="28"/>
    </row>
    <row r="28" ht="15.75" hidden="1">
      <c r="A28" s="28" t="s">
        <v>1318</v>
      </c>
    </row>
    <row r="29" ht="15.75" hidden="1">
      <c r="A29" s="28" t="s">
        <v>545</v>
      </c>
    </row>
    <row r="30" ht="15.75" hidden="1">
      <c r="A30" s="28"/>
    </row>
    <row r="31" ht="15.75" hidden="1">
      <c r="A31" s="28" t="s">
        <v>1319</v>
      </c>
    </row>
    <row r="32" ht="15.75" hidden="1">
      <c r="A32" s="28" t="s">
        <v>1361</v>
      </c>
    </row>
    <row r="33" ht="15.75" hidden="1">
      <c r="A33" s="28"/>
    </row>
    <row r="34" ht="15.75" hidden="1">
      <c r="A34" s="28" t="s">
        <v>1320</v>
      </c>
    </row>
    <row r="35" ht="15.75" hidden="1">
      <c r="A35" s="28" t="s">
        <v>1362</v>
      </c>
    </row>
    <row r="36" ht="15.75" hidden="1">
      <c r="A36" s="28" t="s">
        <v>606</v>
      </c>
    </row>
    <row r="37" ht="15.75" hidden="1">
      <c r="A37" s="28"/>
    </row>
    <row r="38" ht="15.75" hidden="1">
      <c r="A38" s="28" t="s">
        <v>1321</v>
      </c>
    </row>
    <row r="39" ht="15.75" hidden="1">
      <c r="A39" s="28" t="s">
        <v>158</v>
      </c>
    </row>
    <row r="40" ht="15.75" hidden="1">
      <c r="A40" s="28"/>
    </row>
    <row r="41" ht="15.75" hidden="1">
      <c r="A41" s="28" t="s">
        <v>1322</v>
      </c>
    </row>
    <row r="42" ht="15.75" hidden="1">
      <c r="A42" s="28" t="s">
        <v>174</v>
      </c>
    </row>
    <row r="43" ht="15.75" hidden="1">
      <c r="A43" s="28"/>
    </row>
    <row r="44" ht="15.75" hidden="1">
      <c r="A44" s="28" t="s">
        <v>1323</v>
      </c>
    </row>
    <row r="45" ht="15.75" hidden="1">
      <c r="A45" s="28" t="s">
        <v>175</v>
      </c>
    </row>
    <row r="46" ht="15.75" hidden="1">
      <c r="A46" s="28"/>
    </row>
    <row r="47" ht="15.75" hidden="1">
      <c r="A47" s="28" t="s">
        <v>456</v>
      </c>
    </row>
    <row r="48" ht="15.75" hidden="1">
      <c r="A48" s="28" t="s">
        <v>176</v>
      </c>
    </row>
    <row r="49" ht="15.75" hidden="1">
      <c r="A49" s="28"/>
    </row>
    <row r="50" ht="15.75" hidden="1">
      <c r="A50" s="28" t="s">
        <v>457</v>
      </c>
    </row>
    <row r="51" ht="15.75" hidden="1">
      <c r="A51" s="28" t="s">
        <v>177</v>
      </c>
    </row>
    <row r="52" ht="15.75" hidden="1">
      <c r="A52" s="28"/>
    </row>
    <row r="53" ht="15.75" hidden="1">
      <c r="A53" s="28" t="s">
        <v>458</v>
      </c>
    </row>
    <row r="54" ht="15.75" hidden="1">
      <c r="A54" s="28" t="s">
        <v>1125</v>
      </c>
    </row>
    <row r="55" ht="15.75" hidden="1">
      <c r="A55" s="28"/>
    </row>
    <row r="56" ht="15.75" hidden="1">
      <c r="A56" s="28" t="s">
        <v>459</v>
      </c>
    </row>
    <row r="57" ht="15.75" hidden="1">
      <c r="A57" s="28" t="s">
        <v>1126</v>
      </c>
    </row>
    <row r="58" ht="15.75" hidden="1">
      <c r="A58" s="28"/>
    </row>
    <row r="59" ht="15.75" hidden="1">
      <c r="A59" s="28" t="s">
        <v>460</v>
      </c>
    </row>
    <row r="60" ht="15.75" hidden="1">
      <c r="A60" s="28" t="s">
        <v>1127</v>
      </c>
    </row>
    <row r="61" ht="15.75" hidden="1">
      <c r="A61" s="28" t="s">
        <v>1128</v>
      </c>
    </row>
    <row r="62" ht="15.75" hidden="1">
      <c r="A62" s="28"/>
    </row>
    <row r="63" ht="15.75" hidden="1">
      <c r="A63" s="28" t="s">
        <v>1183</v>
      </c>
    </row>
    <row r="64" ht="15.75" hidden="1">
      <c r="A64" s="28" t="s">
        <v>1129</v>
      </c>
    </row>
    <row r="65" ht="12.75" hidden="1"/>
    <row r="66" ht="15.75" hidden="1">
      <c r="A66" s="28" t="s">
        <v>1184</v>
      </c>
    </row>
    <row r="67" ht="15.75" hidden="1">
      <c r="A67" s="28" t="s">
        <v>280</v>
      </c>
    </row>
    <row r="68" ht="15.75" hidden="1">
      <c r="A68" s="28" t="s">
        <v>159</v>
      </c>
    </row>
    <row r="69" ht="12.75" hidden="1"/>
    <row r="70" ht="15.75" hidden="1">
      <c r="A70" s="28" t="s">
        <v>1185</v>
      </c>
    </row>
    <row r="71" ht="15.75" hidden="1">
      <c r="A71" s="28" t="s">
        <v>264</v>
      </c>
    </row>
    <row r="72" ht="12.75" hidden="1"/>
    <row r="73" ht="15.75" hidden="1">
      <c r="A73" s="28" t="s">
        <v>1186</v>
      </c>
    </row>
    <row r="74" ht="15.75" hidden="1">
      <c r="A74" s="28" t="s">
        <v>1299</v>
      </c>
    </row>
    <row r="75" ht="12.75" hidden="1"/>
    <row r="76" ht="15.75" hidden="1">
      <c r="A76" s="28" t="s">
        <v>1187</v>
      </c>
    </row>
    <row r="77" ht="15.75" hidden="1">
      <c r="A77" s="28" t="s">
        <v>1300</v>
      </c>
    </row>
    <row r="78" ht="12.75" hidden="1"/>
    <row r="79" ht="15.75" hidden="1">
      <c r="A79" s="28" t="s">
        <v>1241</v>
      </c>
    </row>
    <row r="80" ht="15.75" hidden="1">
      <c r="A80" s="28" t="s">
        <v>1189</v>
      </c>
    </row>
    <row r="81" ht="12.75" hidden="1"/>
    <row r="82" ht="16.5" customHeight="1" hidden="1">
      <c r="A82" s="28" t="s">
        <v>1052</v>
      </c>
    </row>
    <row r="83" ht="15" customHeight="1" hidden="1">
      <c r="A83" s="28" t="s">
        <v>1190</v>
      </c>
    </row>
    <row r="84" ht="12.75" hidden="1"/>
    <row r="85" ht="31.5" hidden="1">
      <c r="A85" s="406" t="s">
        <v>1188</v>
      </c>
    </row>
    <row r="86" ht="15" customHeight="1" hidden="1">
      <c r="A86" s="28" t="s">
        <v>931</v>
      </c>
    </row>
    <row r="87" ht="15.75" hidden="1">
      <c r="A87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136"/>
  <sheetViews>
    <sheetView workbookViewId="0" topLeftCell="A1">
      <selection activeCell="A6" sqref="A6:A8"/>
    </sheetView>
  </sheetViews>
  <sheetFormatPr defaultColWidth="9.140625" defaultRowHeight="13.5" customHeight="1"/>
  <cols>
    <col min="1" max="1" width="3.421875" style="182" customWidth="1"/>
    <col min="2" max="2" width="66.421875" style="182" customWidth="1"/>
    <col min="3" max="3" width="9.8515625" style="182" bestFit="1" customWidth="1"/>
    <col min="4" max="5" width="9.140625" style="182" customWidth="1"/>
    <col min="6" max="6" width="9.7109375" style="182" customWidth="1"/>
    <col min="7" max="7" width="9.8515625" style="182" customWidth="1"/>
    <col min="8" max="8" width="11.28125" style="78" customWidth="1"/>
    <col min="9" max="9" width="10.7109375" style="78" customWidth="1"/>
    <col min="10" max="10" width="12.140625" style="78" customWidth="1"/>
    <col min="11" max="16384" width="9.140625" style="78" customWidth="1"/>
  </cols>
  <sheetData>
    <row r="1" spans="1:10" ht="12.75" customHeight="1">
      <c r="A1" s="505" t="s">
        <v>346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ht="13.5" customHeight="1">
      <c r="A2" s="478" t="s">
        <v>537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3.5" customHeight="1">
      <c r="A3" s="478" t="s">
        <v>1087</v>
      </c>
      <c r="B3" s="478"/>
      <c r="C3" s="478"/>
      <c r="D3" s="478"/>
      <c r="E3" s="478"/>
      <c r="F3" s="478"/>
      <c r="G3" s="478"/>
      <c r="H3" s="478"/>
      <c r="I3" s="478"/>
      <c r="J3" s="478"/>
    </row>
    <row r="4" spans="1:10" ht="13.5" customHeight="1">
      <c r="A4" s="478" t="s">
        <v>1359</v>
      </c>
      <c r="B4" s="478"/>
      <c r="C4" s="478"/>
      <c r="D4" s="478"/>
      <c r="E4" s="478"/>
      <c r="F4" s="478"/>
      <c r="G4" s="478"/>
      <c r="H4" s="478"/>
      <c r="I4" s="478"/>
      <c r="J4" s="478"/>
    </row>
    <row r="5" spans="1:10" ht="13.5" customHeight="1">
      <c r="A5" s="499" t="s">
        <v>716</v>
      </c>
      <c r="B5" s="499"/>
      <c r="C5" s="499"/>
      <c r="D5" s="499"/>
      <c r="E5" s="499"/>
      <c r="F5" s="499"/>
      <c r="G5" s="499"/>
      <c r="H5" s="499"/>
      <c r="I5" s="499"/>
      <c r="J5" s="499"/>
    </row>
    <row r="6" spans="1:10" ht="15" customHeight="1">
      <c r="A6" s="500"/>
      <c r="B6" s="246" t="s">
        <v>825</v>
      </c>
      <c r="C6" s="246" t="s">
        <v>826</v>
      </c>
      <c r="D6" s="246" t="s">
        <v>827</v>
      </c>
      <c r="E6" s="246" t="s">
        <v>828</v>
      </c>
      <c r="F6" s="246" t="s">
        <v>829</v>
      </c>
      <c r="G6" s="246" t="s">
        <v>830</v>
      </c>
      <c r="H6" s="246" t="s">
        <v>831</v>
      </c>
      <c r="I6" s="246" t="s">
        <v>832</v>
      </c>
      <c r="J6" s="246" t="s">
        <v>1706</v>
      </c>
    </row>
    <row r="7" spans="1:10" ht="22.5" customHeight="1">
      <c r="A7" s="500"/>
      <c r="B7" s="501" t="s">
        <v>717</v>
      </c>
      <c r="C7" s="502" t="s">
        <v>1243</v>
      </c>
      <c r="D7" s="503"/>
      <c r="E7" s="504"/>
      <c r="F7" s="480" t="s">
        <v>587</v>
      </c>
      <c r="G7" s="465"/>
      <c r="H7" s="502" t="s">
        <v>1691</v>
      </c>
      <c r="I7" s="503"/>
      <c r="J7" s="504"/>
    </row>
    <row r="8" spans="1:10" ht="16.5" customHeight="1">
      <c r="A8" s="500"/>
      <c r="B8" s="501"/>
      <c r="C8" s="91" t="s">
        <v>1739</v>
      </c>
      <c r="D8" s="91" t="s">
        <v>502</v>
      </c>
      <c r="E8" s="91" t="s">
        <v>1740</v>
      </c>
      <c r="F8" s="91" t="s">
        <v>1739</v>
      </c>
      <c r="G8" s="91" t="s">
        <v>502</v>
      </c>
      <c r="H8" s="91" t="s">
        <v>1739</v>
      </c>
      <c r="I8" s="91" t="s">
        <v>502</v>
      </c>
      <c r="J8" s="91" t="s">
        <v>1740</v>
      </c>
    </row>
    <row r="9" spans="1:2" ht="13.5" customHeight="1">
      <c r="A9" s="238" t="s">
        <v>1071</v>
      </c>
      <c r="B9" s="180" t="s">
        <v>1220</v>
      </c>
    </row>
    <row r="10" spans="1:2" ht="12" customHeight="1">
      <c r="A10" s="238" t="s">
        <v>1077</v>
      </c>
      <c r="B10" s="180" t="s">
        <v>1360</v>
      </c>
    </row>
    <row r="11" spans="1:10" ht="13.5" customHeight="1">
      <c r="A11" s="238" t="s">
        <v>914</v>
      </c>
      <c r="B11" s="210" t="s">
        <v>217</v>
      </c>
      <c r="H11" s="79"/>
      <c r="I11" s="79"/>
      <c r="J11" s="79"/>
    </row>
    <row r="12" spans="1:10" ht="12.75">
      <c r="A12" s="238" t="s">
        <v>0</v>
      </c>
      <c r="B12" s="185" t="s">
        <v>1275</v>
      </c>
      <c r="C12" s="181">
        <v>2800</v>
      </c>
      <c r="D12" s="181">
        <f aca="true" t="shared" si="0" ref="D12:D18">C12*0.25</f>
        <v>700</v>
      </c>
      <c r="E12" s="181">
        <f>C12+D12</f>
        <v>3500</v>
      </c>
      <c r="F12" s="181"/>
      <c r="H12" s="239">
        <f>SUM(C12+F12)</f>
        <v>2800</v>
      </c>
      <c r="I12" s="239">
        <f>SUM(D12+G12)</f>
        <v>700</v>
      </c>
      <c r="J12" s="239">
        <f>SUM(H12:I12)</f>
        <v>3500</v>
      </c>
    </row>
    <row r="13" spans="1:10" ht="12.75">
      <c r="A13" s="238" t="s">
        <v>275</v>
      </c>
      <c r="B13" s="185" t="s">
        <v>462</v>
      </c>
      <c r="C13" s="181">
        <v>1720</v>
      </c>
      <c r="D13" s="181">
        <f t="shared" si="0"/>
        <v>430</v>
      </c>
      <c r="E13" s="181">
        <f>C13+D13</f>
        <v>2150</v>
      </c>
      <c r="F13" s="181"/>
      <c r="H13" s="239">
        <f aca="true" t="shared" si="1" ref="H13:H23">SUM(C13+F13)</f>
        <v>1720</v>
      </c>
      <c r="I13" s="239">
        <f aca="true" t="shared" si="2" ref="I13:I77">SUM(D13+G13)</f>
        <v>430</v>
      </c>
      <c r="J13" s="239">
        <f aca="true" t="shared" si="3" ref="J13:J23">SUM(H13:I13)</f>
        <v>2150</v>
      </c>
    </row>
    <row r="14" spans="1:10" ht="12.75">
      <c r="A14" s="238" t="s">
        <v>546</v>
      </c>
      <c r="B14" s="185" t="s">
        <v>1027</v>
      </c>
      <c r="C14" s="181">
        <v>4000</v>
      </c>
      <c r="D14" s="181">
        <f t="shared" si="0"/>
        <v>1000</v>
      </c>
      <c r="E14" s="181">
        <f>C14+D14</f>
        <v>5000</v>
      </c>
      <c r="F14" s="181"/>
      <c r="H14" s="239">
        <f t="shared" si="1"/>
        <v>4000</v>
      </c>
      <c r="I14" s="239">
        <f t="shared" si="2"/>
        <v>1000</v>
      </c>
      <c r="J14" s="239">
        <f t="shared" si="3"/>
        <v>5000</v>
      </c>
    </row>
    <row r="15" spans="1:10" ht="12.75">
      <c r="A15" s="238" t="s">
        <v>647</v>
      </c>
      <c r="B15" s="185" t="s">
        <v>1018</v>
      </c>
      <c r="C15" s="181">
        <v>1600</v>
      </c>
      <c r="D15" s="181">
        <f t="shared" si="0"/>
        <v>400</v>
      </c>
      <c r="E15" s="181">
        <f>C15+D15</f>
        <v>2000</v>
      </c>
      <c r="F15" s="181"/>
      <c r="H15" s="239">
        <f t="shared" si="1"/>
        <v>1600</v>
      </c>
      <c r="I15" s="239">
        <f t="shared" si="2"/>
        <v>400</v>
      </c>
      <c r="J15" s="239">
        <f t="shared" si="3"/>
        <v>2000</v>
      </c>
    </row>
    <row r="16" spans="1:10" ht="13.5" customHeight="1">
      <c r="A16" s="238" t="s">
        <v>649</v>
      </c>
      <c r="B16" s="185" t="s">
        <v>1177</v>
      </c>
      <c r="C16" s="237">
        <v>5000</v>
      </c>
      <c r="D16" s="237">
        <f t="shared" si="0"/>
        <v>1250</v>
      </c>
      <c r="E16" s="237">
        <f>SUM(C16:D16)</f>
        <v>6250</v>
      </c>
      <c r="F16" s="237"/>
      <c r="H16" s="239">
        <f t="shared" si="1"/>
        <v>5000</v>
      </c>
      <c r="I16" s="239">
        <f t="shared" si="2"/>
        <v>1250</v>
      </c>
      <c r="J16" s="239">
        <f t="shared" si="3"/>
        <v>6250</v>
      </c>
    </row>
    <row r="17" spans="1:10" ht="14.25" customHeight="1">
      <c r="A17" s="238" t="s">
        <v>650</v>
      </c>
      <c r="B17" s="185" t="s">
        <v>1700</v>
      </c>
      <c r="C17" s="237">
        <v>10000</v>
      </c>
      <c r="D17" s="237">
        <f t="shared" si="0"/>
        <v>2500</v>
      </c>
      <c r="E17" s="237">
        <f>SUM(C17:D17)</f>
        <v>12500</v>
      </c>
      <c r="F17" s="237"/>
      <c r="H17" s="239">
        <f t="shared" si="1"/>
        <v>10000</v>
      </c>
      <c r="I17" s="239">
        <f t="shared" si="2"/>
        <v>2500</v>
      </c>
      <c r="J17" s="239">
        <f t="shared" si="3"/>
        <v>12500</v>
      </c>
    </row>
    <row r="18" spans="1:10" ht="26.25" customHeight="1">
      <c r="A18" s="260" t="s">
        <v>168</v>
      </c>
      <c r="B18" s="185" t="s">
        <v>1022</v>
      </c>
      <c r="C18" s="181">
        <v>18000</v>
      </c>
      <c r="D18" s="181">
        <f t="shared" si="0"/>
        <v>4500</v>
      </c>
      <c r="E18" s="181">
        <f>C18+D18</f>
        <v>22500</v>
      </c>
      <c r="F18" s="181"/>
      <c r="H18" s="239">
        <f t="shared" si="1"/>
        <v>18000</v>
      </c>
      <c r="I18" s="239">
        <f t="shared" si="2"/>
        <v>4500</v>
      </c>
      <c r="J18" s="239">
        <f t="shared" si="3"/>
        <v>22500</v>
      </c>
    </row>
    <row r="19" spans="1:10" ht="14.25" customHeight="1">
      <c r="A19" s="238" t="s">
        <v>170</v>
      </c>
      <c r="B19" s="210" t="s">
        <v>216</v>
      </c>
      <c r="C19" s="181"/>
      <c r="D19" s="181"/>
      <c r="E19" s="181"/>
      <c r="F19" s="181"/>
      <c r="H19" s="239"/>
      <c r="I19" s="239"/>
      <c r="J19" s="239"/>
    </row>
    <row r="20" spans="1:10" ht="13.5" customHeight="1">
      <c r="A20" s="238" t="s">
        <v>299</v>
      </c>
      <c r="B20" s="185" t="s">
        <v>220</v>
      </c>
      <c r="C20" s="181">
        <v>3200</v>
      </c>
      <c r="D20" s="181">
        <f>C20*0.25</f>
        <v>800</v>
      </c>
      <c r="E20" s="181">
        <f>C20+D20</f>
        <v>4000</v>
      </c>
      <c r="F20" s="181"/>
      <c r="H20" s="239">
        <f t="shared" si="1"/>
        <v>3200</v>
      </c>
      <c r="I20" s="239">
        <f t="shared" si="2"/>
        <v>800</v>
      </c>
      <c r="J20" s="239">
        <f t="shared" si="3"/>
        <v>4000</v>
      </c>
    </row>
    <row r="21" spans="1:10" ht="13.5" customHeight="1">
      <c r="A21" s="238" t="s">
        <v>302</v>
      </c>
      <c r="B21" s="185" t="s">
        <v>1171</v>
      </c>
      <c r="C21" s="181">
        <v>5760</v>
      </c>
      <c r="D21" s="181">
        <f>C21*0.25</f>
        <v>1440</v>
      </c>
      <c r="E21" s="181">
        <f>C21+D21</f>
        <v>7200</v>
      </c>
      <c r="F21" s="181"/>
      <c r="H21" s="239">
        <f t="shared" si="1"/>
        <v>5760</v>
      </c>
      <c r="I21" s="239">
        <f t="shared" si="2"/>
        <v>1440</v>
      </c>
      <c r="J21" s="239">
        <f t="shared" si="3"/>
        <v>7200</v>
      </c>
    </row>
    <row r="22" spans="1:10" ht="12.75">
      <c r="A22" s="238" t="s">
        <v>303</v>
      </c>
      <c r="B22" s="185" t="s">
        <v>429</v>
      </c>
      <c r="C22" s="181">
        <v>9200</v>
      </c>
      <c r="D22" s="181">
        <f>C22*0.25</f>
        <v>2300</v>
      </c>
      <c r="E22" s="181">
        <f>C22+D22</f>
        <v>11500</v>
      </c>
      <c r="F22" s="181"/>
      <c r="H22" s="239">
        <f t="shared" si="1"/>
        <v>9200</v>
      </c>
      <c r="I22" s="239">
        <f t="shared" si="2"/>
        <v>2300</v>
      </c>
      <c r="J22" s="239">
        <f t="shared" si="3"/>
        <v>11500</v>
      </c>
    </row>
    <row r="23" spans="1:10" ht="13.5" customHeight="1">
      <c r="A23" s="238" t="s">
        <v>304</v>
      </c>
      <c r="B23" s="180" t="s">
        <v>937</v>
      </c>
      <c r="C23" s="183">
        <f>SUM(C12:C22)</f>
        <v>61280</v>
      </c>
      <c r="D23" s="183">
        <f>SUM(D12:D22)</f>
        <v>15320</v>
      </c>
      <c r="E23" s="183">
        <f>SUM(E12:E22)</f>
        <v>76600</v>
      </c>
      <c r="F23" s="183">
        <f>SUM(F12:F22)</f>
        <v>0</v>
      </c>
      <c r="G23" s="183">
        <f>SUM(G12:G22)</f>
        <v>0</v>
      </c>
      <c r="H23" s="239">
        <f t="shared" si="1"/>
        <v>61280</v>
      </c>
      <c r="I23" s="239">
        <f t="shared" si="2"/>
        <v>15320</v>
      </c>
      <c r="J23" s="239">
        <f t="shared" si="3"/>
        <v>76600</v>
      </c>
    </row>
    <row r="24" spans="1:10" ht="11.25" customHeight="1">
      <c r="A24" s="238"/>
      <c r="B24" s="180"/>
      <c r="C24" s="181"/>
      <c r="D24" s="181"/>
      <c r="E24" s="181"/>
      <c r="F24" s="181"/>
      <c r="H24" s="79"/>
      <c r="I24" s="239"/>
      <c r="J24" s="79"/>
    </row>
    <row r="25" spans="1:10" ht="13.5" customHeight="1">
      <c r="A25" s="238" t="s">
        <v>306</v>
      </c>
      <c r="B25" s="180" t="s">
        <v>512</v>
      </c>
      <c r="C25" s="181"/>
      <c r="D25" s="181"/>
      <c r="E25" s="181"/>
      <c r="F25" s="181"/>
      <c r="H25" s="79"/>
      <c r="I25" s="239"/>
      <c r="J25" s="79"/>
    </row>
    <row r="26" spans="1:10" ht="13.5" customHeight="1">
      <c r="A26" s="238" t="s">
        <v>307</v>
      </c>
      <c r="B26" s="210" t="s">
        <v>1455</v>
      </c>
      <c r="C26" s="181"/>
      <c r="D26" s="181"/>
      <c r="E26" s="181"/>
      <c r="F26" s="181"/>
      <c r="H26" s="79"/>
      <c r="I26" s="239"/>
      <c r="J26" s="79"/>
    </row>
    <row r="27" spans="1:10" ht="13.5" customHeight="1">
      <c r="A27" s="238" t="s">
        <v>308</v>
      </c>
      <c r="B27" s="185" t="s">
        <v>1010</v>
      </c>
      <c r="C27" s="181">
        <v>200</v>
      </c>
      <c r="D27" s="181">
        <f aca="true" t="shared" si="4" ref="D27:D37">C27*0.25</f>
        <v>50</v>
      </c>
      <c r="E27" s="181">
        <f aca="true" t="shared" si="5" ref="E27:E37">C27+D27</f>
        <v>250</v>
      </c>
      <c r="F27" s="181"/>
      <c r="H27" s="239">
        <f aca="true" t="shared" si="6" ref="H27:H38">SUM(C27+F27)</f>
        <v>200</v>
      </c>
      <c r="I27" s="239">
        <f t="shared" si="2"/>
        <v>50</v>
      </c>
      <c r="J27" s="239">
        <f>SUM(H27:I27)</f>
        <v>250</v>
      </c>
    </row>
    <row r="28" spans="1:10" ht="14.25" customHeight="1">
      <c r="A28" s="238" t="s">
        <v>758</v>
      </c>
      <c r="B28" s="185" t="s">
        <v>310</v>
      </c>
      <c r="C28" s="181">
        <v>6100</v>
      </c>
      <c r="D28" s="181">
        <f t="shared" si="4"/>
        <v>1525</v>
      </c>
      <c r="E28" s="181">
        <f t="shared" si="5"/>
        <v>7625</v>
      </c>
      <c r="F28" s="181"/>
      <c r="H28" s="239">
        <f t="shared" si="6"/>
        <v>6100</v>
      </c>
      <c r="I28" s="239">
        <f t="shared" si="2"/>
        <v>1525</v>
      </c>
      <c r="J28" s="239">
        <f aca="true" t="shared" si="7" ref="J28:J35">SUM(H28:I28)</f>
        <v>7625</v>
      </c>
    </row>
    <row r="29" spans="1:10" ht="14.25" customHeight="1">
      <c r="A29" s="238" t="s">
        <v>759</v>
      </c>
      <c r="B29" s="185" t="s">
        <v>1012</v>
      </c>
      <c r="C29" s="181">
        <v>8000</v>
      </c>
      <c r="D29" s="181">
        <f t="shared" si="4"/>
        <v>2000</v>
      </c>
      <c r="E29" s="181">
        <f t="shared" si="5"/>
        <v>10000</v>
      </c>
      <c r="F29" s="181"/>
      <c r="H29" s="239">
        <f t="shared" si="6"/>
        <v>8000</v>
      </c>
      <c r="I29" s="239">
        <f t="shared" si="2"/>
        <v>2000</v>
      </c>
      <c r="J29" s="239">
        <f t="shared" si="7"/>
        <v>10000</v>
      </c>
    </row>
    <row r="30" spans="1:10" ht="12.75" customHeight="1">
      <c r="A30" s="238" t="s">
        <v>760</v>
      </c>
      <c r="B30" s="185" t="s">
        <v>1169</v>
      </c>
      <c r="C30" s="181">
        <v>800</v>
      </c>
      <c r="D30" s="181">
        <f t="shared" si="4"/>
        <v>200</v>
      </c>
      <c r="E30" s="181">
        <f t="shared" si="5"/>
        <v>1000</v>
      </c>
      <c r="F30" s="181"/>
      <c r="H30" s="239">
        <f t="shared" si="6"/>
        <v>800</v>
      </c>
      <c r="I30" s="239">
        <f t="shared" si="2"/>
        <v>200</v>
      </c>
      <c r="J30" s="239">
        <f t="shared" si="7"/>
        <v>1000</v>
      </c>
    </row>
    <row r="31" spans="1:10" ht="14.25" customHeight="1">
      <c r="A31" s="238" t="s">
        <v>761</v>
      </c>
      <c r="B31" s="185" t="s">
        <v>1014</v>
      </c>
      <c r="C31" s="181">
        <v>6400</v>
      </c>
      <c r="D31" s="181">
        <f t="shared" si="4"/>
        <v>1600</v>
      </c>
      <c r="E31" s="181">
        <f t="shared" si="5"/>
        <v>8000</v>
      </c>
      <c r="F31" s="181"/>
      <c r="H31" s="239">
        <f t="shared" si="6"/>
        <v>6400</v>
      </c>
      <c r="I31" s="239">
        <f t="shared" si="2"/>
        <v>1600</v>
      </c>
      <c r="J31" s="239">
        <f t="shared" si="7"/>
        <v>8000</v>
      </c>
    </row>
    <row r="32" spans="1:10" ht="14.25" customHeight="1">
      <c r="A32" s="238" t="s">
        <v>762</v>
      </c>
      <c r="B32" s="185" t="s">
        <v>1015</v>
      </c>
      <c r="C32" s="181">
        <v>4000</v>
      </c>
      <c r="D32" s="181">
        <f t="shared" si="4"/>
        <v>1000</v>
      </c>
      <c r="E32" s="181">
        <f t="shared" si="5"/>
        <v>5000</v>
      </c>
      <c r="F32" s="181"/>
      <c r="H32" s="239">
        <f t="shared" si="6"/>
        <v>4000</v>
      </c>
      <c r="I32" s="239">
        <f t="shared" si="2"/>
        <v>1000</v>
      </c>
      <c r="J32" s="239">
        <f t="shared" si="7"/>
        <v>5000</v>
      </c>
    </row>
    <row r="33" spans="1:10" ht="14.25" customHeight="1">
      <c r="A33" s="238" t="s">
        <v>763</v>
      </c>
      <c r="B33" s="185" t="s">
        <v>1016</v>
      </c>
      <c r="C33" s="181">
        <v>1200</v>
      </c>
      <c r="D33" s="181">
        <f t="shared" si="4"/>
        <v>300</v>
      </c>
      <c r="E33" s="181">
        <f t="shared" si="5"/>
        <v>1500</v>
      </c>
      <c r="F33" s="181"/>
      <c r="H33" s="239">
        <f t="shared" si="6"/>
        <v>1200</v>
      </c>
      <c r="I33" s="239">
        <f t="shared" si="2"/>
        <v>300</v>
      </c>
      <c r="J33" s="239">
        <f t="shared" si="7"/>
        <v>1500</v>
      </c>
    </row>
    <row r="34" spans="1:10" ht="14.25" customHeight="1">
      <c r="A34" s="238" t="s">
        <v>764</v>
      </c>
      <c r="B34" s="185" t="s">
        <v>1023</v>
      </c>
      <c r="C34" s="181">
        <v>2400</v>
      </c>
      <c r="D34" s="181">
        <f t="shared" si="4"/>
        <v>600</v>
      </c>
      <c r="E34" s="181">
        <f t="shared" si="5"/>
        <v>3000</v>
      </c>
      <c r="F34" s="181"/>
      <c r="H34" s="239">
        <f t="shared" si="6"/>
        <v>2400</v>
      </c>
      <c r="I34" s="239">
        <f t="shared" si="2"/>
        <v>600</v>
      </c>
      <c r="J34" s="239">
        <f t="shared" si="7"/>
        <v>3000</v>
      </c>
    </row>
    <row r="35" spans="1:10" ht="14.25" customHeight="1">
      <c r="A35" s="238" t="s">
        <v>1349</v>
      </c>
      <c r="B35" s="185" t="s">
        <v>1028</v>
      </c>
      <c r="C35" s="181">
        <v>1600</v>
      </c>
      <c r="D35" s="181">
        <f t="shared" si="4"/>
        <v>400</v>
      </c>
      <c r="E35" s="181">
        <f t="shared" si="5"/>
        <v>2000</v>
      </c>
      <c r="F35" s="181"/>
      <c r="H35" s="239">
        <f t="shared" si="6"/>
        <v>1600</v>
      </c>
      <c r="I35" s="239">
        <f t="shared" si="2"/>
        <v>400</v>
      </c>
      <c r="J35" s="239">
        <f t="shared" si="7"/>
        <v>2000</v>
      </c>
    </row>
    <row r="36" spans="1:10" ht="29.25" customHeight="1">
      <c r="A36" s="260" t="s">
        <v>1350</v>
      </c>
      <c r="B36" s="185" t="s">
        <v>1704</v>
      </c>
      <c r="C36" s="181">
        <v>1816</v>
      </c>
      <c r="D36" s="181">
        <f>C36*0.25</f>
        <v>454</v>
      </c>
      <c r="E36" s="181">
        <f>SUM(C36:D36)</f>
        <v>2270</v>
      </c>
      <c r="F36" s="181"/>
      <c r="H36" s="239">
        <f t="shared" si="6"/>
        <v>1816</v>
      </c>
      <c r="I36" s="239">
        <f t="shared" si="2"/>
        <v>454</v>
      </c>
      <c r="J36" s="239">
        <f>SUM(H36:I36)</f>
        <v>2270</v>
      </c>
    </row>
    <row r="37" spans="1:10" ht="14.25" customHeight="1">
      <c r="A37" s="238" t="s">
        <v>1351</v>
      </c>
      <c r="B37" s="185" t="s">
        <v>1029</v>
      </c>
      <c r="C37" s="181">
        <v>2400</v>
      </c>
      <c r="D37" s="181">
        <f t="shared" si="4"/>
        <v>600</v>
      </c>
      <c r="E37" s="181">
        <f t="shared" si="5"/>
        <v>3000</v>
      </c>
      <c r="F37" s="181"/>
      <c r="H37" s="239">
        <f t="shared" si="6"/>
        <v>2400</v>
      </c>
      <c r="I37" s="239">
        <f t="shared" si="2"/>
        <v>600</v>
      </c>
      <c r="J37" s="239">
        <f>SUM(H37:I37)</f>
        <v>3000</v>
      </c>
    </row>
    <row r="38" spans="1:10" ht="13.5" customHeight="1">
      <c r="A38" s="238" t="s">
        <v>1352</v>
      </c>
      <c r="B38" s="180" t="s">
        <v>1084</v>
      </c>
      <c r="C38" s="183">
        <f>SUM(C27:C37)</f>
        <v>34916</v>
      </c>
      <c r="D38" s="183">
        <f>SUM(D27:D37)</f>
        <v>8729</v>
      </c>
      <c r="E38" s="183">
        <f>SUM(E27:E37)</f>
        <v>43645</v>
      </c>
      <c r="F38" s="183">
        <f>SUM(F27:F37)</f>
        <v>0</v>
      </c>
      <c r="G38" s="183">
        <f>SUM(G27:G37)</f>
        <v>0</v>
      </c>
      <c r="H38" s="239">
        <f t="shared" si="6"/>
        <v>34916</v>
      </c>
      <c r="I38" s="239">
        <f t="shared" si="2"/>
        <v>8729</v>
      </c>
      <c r="J38" s="239">
        <f aca="true" t="shared" si="8" ref="J38:J47">SUM(H38:I38)</f>
        <v>43645</v>
      </c>
    </row>
    <row r="39" spans="1:10" ht="12" customHeight="1">
      <c r="A39" s="238"/>
      <c r="B39" s="185"/>
      <c r="C39" s="181"/>
      <c r="D39" s="181"/>
      <c r="E39" s="181"/>
      <c r="F39" s="181"/>
      <c r="H39" s="239"/>
      <c r="I39" s="239"/>
      <c r="J39" s="239"/>
    </row>
    <row r="40" spans="1:10" ht="13.5" customHeight="1">
      <c r="A40" s="238" t="s">
        <v>1353</v>
      </c>
      <c r="B40" s="210" t="s">
        <v>936</v>
      </c>
      <c r="C40" s="181"/>
      <c r="D40" s="181"/>
      <c r="E40" s="181"/>
      <c r="F40" s="181"/>
      <c r="H40" s="239"/>
      <c r="I40" s="239"/>
      <c r="J40" s="239"/>
    </row>
    <row r="41" spans="1:10" ht="13.5" customHeight="1">
      <c r="A41" s="238" t="s">
        <v>1354</v>
      </c>
      <c r="B41" s="185" t="s">
        <v>668</v>
      </c>
      <c r="C41" s="181">
        <v>94000</v>
      </c>
      <c r="D41" s="181">
        <v>3600</v>
      </c>
      <c r="E41" s="181">
        <f aca="true" t="shared" si="9" ref="E41:E48">C41+D41</f>
        <v>97600</v>
      </c>
      <c r="F41" s="181"/>
      <c r="H41" s="239">
        <f aca="true" t="shared" si="10" ref="H41:H54">SUM(C41+F41)</f>
        <v>94000</v>
      </c>
      <c r="I41" s="239">
        <f t="shared" si="2"/>
        <v>3600</v>
      </c>
      <c r="J41" s="239">
        <f t="shared" si="8"/>
        <v>97600</v>
      </c>
    </row>
    <row r="42" spans="1:10" ht="17.25" customHeight="1">
      <c r="A42" s="238" t="s">
        <v>618</v>
      </c>
      <c r="B42" s="185" t="s">
        <v>430</v>
      </c>
      <c r="C42" s="181">
        <v>86400</v>
      </c>
      <c r="D42" s="181">
        <f>C42*0.25</f>
        <v>21600</v>
      </c>
      <c r="E42" s="181">
        <f t="shared" si="9"/>
        <v>108000</v>
      </c>
      <c r="F42" s="181"/>
      <c r="H42" s="239">
        <f t="shared" si="10"/>
        <v>86400</v>
      </c>
      <c r="I42" s="239">
        <f t="shared" si="2"/>
        <v>21600</v>
      </c>
      <c r="J42" s="239">
        <f t="shared" si="8"/>
        <v>108000</v>
      </c>
    </row>
    <row r="43" spans="1:10" ht="25.5">
      <c r="A43" s="260" t="s">
        <v>619</v>
      </c>
      <c r="B43" s="185" t="s">
        <v>1273</v>
      </c>
      <c r="C43" s="181">
        <v>54620</v>
      </c>
      <c r="D43" s="181">
        <f>C43*0.25</f>
        <v>13655</v>
      </c>
      <c r="E43" s="181">
        <f>C43+D43</f>
        <v>68275</v>
      </c>
      <c r="F43" s="181"/>
      <c r="H43" s="239">
        <f t="shared" si="10"/>
        <v>54620</v>
      </c>
      <c r="I43" s="239">
        <f t="shared" si="2"/>
        <v>13655</v>
      </c>
      <c r="J43" s="239">
        <f t="shared" si="8"/>
        <v>68275</v>
      </c>
    </row>
    <row r="44" spans="1:10" ht="26.25" customHeight="1">
      <c r="A44" s="260" t="s">
        <v>508</v>
      </c>
      <c r="B44" s="185" t="s">
        <v>1017</v>
      </c>
      <c r="C44" s="181">
        <v>16000</v>
      </c>
      <c r="D44" s="181">
        <f>C44*0.25</f>
        <v>4000</v>
      </c>
      <c r="E44" s="181">
        <f t="shared" si="9"/>
        <v>20000</v>
      </c>
      <c r="F44" s="181"/>
      <c r="H44" s="239">
        <f t="shared" si="10"/>
        <v>16000</v>
      </c>
      <c r="I44" s="239">
        <f t="shared" si="2"/>
        <v>4000</v>
      </c>
      <c r="J44" s="239">
        <f t="shared" si="8"/>
        <v>20000</v>
      </c>
    </row>
    <row r="45" spans="1:10" ht="13.5" customHeight="1">
      <c r="A45" s="238" t="s">
        <v>509</v>
      </c>
      <c r="B45" s="185" t="s">
        <v>1274</v>
      </c>
      <c r="C45" s="181">
        <v>81833</v>
      </c>
      <c r="D45" s="181">
        <f aca="true" t="shared" si="11" ref="D45:D52">C45*0.25</f>
        <v>20458.25</v>
      </c>
      <c r="E45" s="181">
        <f t="shared" si="9"/>
        <v>102291.25</v>
      </c>
      <c r="F45" s="181"/>
      <c r="H45" s="239">
        <f t="shared" si="10"/>
        <v>81833</v>
      </c>
      <c r="I45" s="239">
        <f t="shared" si="2"/>
        <v>20458.25</v>
      </c>
      <c r="J45" s="239">
        <f t="shared" si="8"/>
        <v>102291.25</v>
      </c>
    </row>
    <row r="46" spans="1:10" ht="13.5" customHeight="1">
      <c r="A46" s="238" t="s">
        <v>96</v>
      </c>
      <c r="B46" s="185" t="s">
        <v>461</v>
      </c>
      <c r="C46" s="181">
        <v>4800</v>
      </c>
      <c r="D46" s="181">
        <f t="shared" si="11"/>
        <v>1200</v>
      </c>
      <c r="E46" s="181">
        <f t="shared" si="9"/>
        <v>6000</v>
      </c>
      <c r="F46" s="181"/>
      <c r="H46" s="239">
        <f t="shared" si="10"/>
        <v>4800</v>
      </c>
      <c r="I46" s="239">
        <f t="shared" si="2"/>
        <v>1200</v>
      </c>
      <c r="J46" s="239">
        <f t="shared" si="8"/>
        <v>6000</v>
      </c>
    </row>
    <row r="47" spans="1:10" ht="16.5" customHeight="1">
      <c r="A47" s="238" t="s">
        <v>510</v>
      </c>
      <c r="B47" s="185" t="s">
        <v>157</v>
      </c>
      <c r="C47" s="181">
        <v>59310</v>
      </c>
      <c r="D47" s="181">
        <f t="shared" si="11"/>
        <v>14827.5</v>
      </c>
      <c r="E47" s="181">
        <f t="shared" si="9"/>
        <v>74137.5</v>
      </c>
      <c r="F47" s="181"/>
      <c r="H47" s="239">
        <f t="shared" si="10"/>
        <v>59310</v>
      </c>
      <c r="I47" s="239">
        <f t="shared" si="2"/>
        <v>14827.5</v>
      </c>
      <c r="J47" s="239">
        <f t="shared" si="8"/>
        <v>74137.5</v>
      </c>
    </row>
    <row r="48" spans="1:10" ht="15.75" customHeight="1">
      <c r="A48" s="260" t="s">
        <v>4</v>
      </c>
      <c r="B48" s="185" t="s">
        <v>1020</v>
      </c>
      <c r="C48" s="181">
        <v>16000</v>
      </c>
      <c r="D48" s="181">
        <f t="shared" si="11"/>
        <v>4000</v>
      </c>
      <c r="E48" s="181">
        <f t="shared" si="9"/>
        <v>20000</v>
      </c>
      <c r="F48" s="181"/>
      <c r="H48" s="239">
        <f t="shared" si="10"/>
        <v>16000</v>
      </c>
      <c r="I48" s="239">
        <f t="shared" si="2"/>
        <v>4000</v>
      </c>
      <c r="J48" s="239">
        <f aca="true" t="shared" si="12" ref="J48:J54">SUM(H48:I48)</f>
        <v>20000</v>
      </c>
    </row>
    <row r="49" spans="1:10" ht="14.25" customHeight="1">
      <c r="A49" s="238" t="s">
        <v>5</v>
      </c>
      <c r="B49" s="236" t="s">
        <v>1019</v>
      </c>
      <c r="C49" s="181">
        <v>2500</v>
      </c>
      <c r="D49" s="181">
        <f t="shared" si="11"/>
        <v>625</v>
      </c>
      <c r="E49" s="181">
        <f>SUM(C49:D49)</f>
        <v>3125</v>
      </c>
      <c r="F49" s="181"/>
      <c r="H49" s="239">
        <f t="shared" si="10"/>
        <v>2500</v>
      </c>
      <c r="I49" s="239">
        <f t="shared" si="2"/>
        <v>625</v>
      </c>
      <c r="J49" s="239">
        <f t="shared" si="12"/>
        <v>3125</v>
      </c>
    </row>
    <row r="50" spans="1:10" ht="15" customHeight="1">
      <c r="A50" s="238" t="s">
        <v>6</v>
      </c>
      <c r="B50" s="236" t="s">
        <v>1340</v>
      </c>
      <c r="C50" s="181">
        <v>4000</v>
      </c>
      <c r="D50" s="181">
        <f t="shared" si="11"/>
        <v>1000</v>
      </c>
      <c r="E50" s="181">
        <f>SUM(C50:D50)</f>
        <v>5000</v>
      </c>
      <c r="F50" s="181">
        <v>80</v>
      </c>
      <c r="G50" s="182">
        <v>20</v>
      </c>
      <c r="H50" s="239">
        <f t="shared" si="10"/>
        <v>4080</v>
      </c>
      <c r="I50" s="239">
        <f t="shared" si="2"/>
        <v>1020</v>
      </c>
      <c r="J50" s="239">
        <f t="shared" si="12"/>
        <v>5100</v>
      </c>
    </row>
    <row r="51" spans="1:10" ht="12.75">
      <c r="A51" s="238" t="s">
        <v>7</v>
      </c>
      <c r="B51" s="185" t="s">
        <v>1170</v>
      </c>
      <c r="C51" s="181">
        <v>2800</v>
      </c>
      <c r="D51" s="181">
        <f t="shared" si="11"/>
        <v>700</v>
      </c>
      <c r="E51" s="181">
        <f>SUM(C51:D51)</f>
        <v>3500</v>
      </c>
      <c r="F51" s="181"/>
      <c r="H51" s="239">
        <f t="shared" si="10"/>
        <v>2800</v>
      </c>
      <c r="I51" s="239">
        <f t="shared" si="2"/>
        <v>700</v>
      </c>
      <c r="J51" s="239">
        <f t="shared" si="12"/>
        <v>3500</v>
      </c>
    </row>
    <row r="52" spans="1:10" ht="15" customHeight="1">
      <c r="A52" s="260" t="s">
        <v>8</v>
      </c>
      <c r="B52" s="185" t="s">
        <v>1033</v>
      </c>
      <c r="C52" s="181">
        <v>15000</v>
      </c>
      <c r="D52" s="181">
        <f t="shared" si="11"/>
        <v>3750</v>
      </c>
      <c r="E52" s="181">
        <f>SUM(C52:D52)</f>
        <v>18750</v>
      </c>
      <c r="F52" s="181"/>
      <c r="H52" s="239">
        <f t="shared" si="10"/>
        <v>15000</v>
      </c>
      <c r="I52" s="239">
        <f t="shared" si="2"/>
        <v>3750</v>
      </c>
      <c r="J52" s="239">
        <f t="shared" si="12"/>
        <v>18750</v>
      </c>
    </row>
    <row r="53" spans="1:10" ht="13.5" customHeight="1">
      <c r="A53" s="238" t="s">
        <v>243</v>
      </c>
      <c r="B53" s="185" t="s">
        <v>1178</v>
      </c>
      <c r="C53" s="237">
        <v>1600</v>
      </c>
      <c r="D53" s="237">
        <f>C53*0.25</f>
        <v>400</v>
      </c>
      <c r="E53" s="237">
        <f>SUM(C53:D53)</f>
        <v>2000</v>
      </c>
      <c r="F53" s="237"/>
      <c r="H53" s="239">
        <f t="shared" si="10"/>
        <v>1600</v>
      </c>
      <c r="I53" s="239">
        <f t="shared" si="2"/>
        <v>400</v>
      </c>
      <c r="J53" s="239">
        <f t="shared" si="12"/>
        <v>2000</v>
      </c>
    </row>
    <row r="54" spans="1:10" ht="12.75">
      <c r="A54" s="238" t="s">
        <v>9</v>
      </c>
      <c r="B54" s="180" t="s">
        <v>938</v>
      </c>
      <c r="C54" s="183">
        <f>SUM(C41:C53)</f>
        <v>438863</v>
      </c>
      <c r="D54" s="183">
        <f>SUM(D41:D53)</f>
        <v>89815.75</v>
      </c>
      <c r="E54" s="183">
        <f>SUM(E41:E53)</f>
        <v>528678.75</v>
      </c>
      <c r="F54" s="183">
        <f>SUM(F41:F53)</f>
        <v>80</v>
      </c>
      <c r="G54" s="183">
        <f>SUM(G41:G53)</f>
        <v>20</v>
      </c>
      <c r="H54" s="239">
        <f t="shared" si="10"/>
        <v>438943</v>
      </c>
      <c r="I54" s="239">
        <f t="shared" si="2"/>
        <v>89835.75</v>
      </c>
      <c r="J54" s="239">
        <f t="shared" si="12"/>
        <v>528778.75</v>
      </c>
    </row>
    <row r="55" spans="1:10" ht="11.25" customHeight="1">
      <c r="A55" s="238"/>
      <c r="B55" s="185"/>
      <c r="C55" s="181"/>
      <c r="D55" s="181"/>
      <c r="E55" s="181"/>
      <c r="F55" s="181"/>
      <c r="H55" s="239"/>
      <c r="I55" s="239"/>
      <c r="J55" s="79"/>
    </row>
    <row r="56" spans="1:10" ht="17.25" customHeight="1">
      <c r="A56" s="238" t="s">
        <v>10</v>
      </c>
      <c r="B56" s="210" t="s">
        <v>511</v>
      </c>
      <c r="C56" s="181"/>
      <c r="D56" s="181"/>
      <c r="E56" s="181"/>
      <c r="F56" s="181"/>
      <c r="H56" s="239"/>
      <c r="I56" s="239"/>
      <c r="J56" s="79"/>
    </row>
    <row r="57" spans="1:10" ht="13.5" customHeight="1">
      <c r="A57" s="238" t="s">
        <v>11</v>
      </c>
      <c r="B57" s="185" t="s">
        <v>1172</v>
      </c>
      <c r="C57" s="181">
        <v>40000</v>
      </c>
      <c r="D57" s="181">
        <f aca="true" t="shared" si="13" ref="D57:D66">C57*0.25</f>
        <v>10000</v>
      </c>
      <c r="E57" s="181">
        <f aca="true" t="shared" si="14" ref="E57:E66">SUM(C57:D57)</f>
        <v>50000</v>
      </c>
      <c r="F57" s="181"/>
      <c r="H57" s="239">
        <f aca="true" t="shared" si="15" ref="H57:H67">SUM(C57+F57)</f>
        <v>40000</v>
      </c>
      <c r="I57" s="239">
        <f t="shared" si="2"/>
        <v>10000</v>
      </c>
      <c r="J57" s="239">
        <f>SUM(H57:I57)</f>
        <v>50000</v>
      </c>
    </row>
    <row r="58" spans="1:10" ht="19.5" customHeight="1">
      <c r="A58" s="238" t="s">
        <v>244</v>
      </c>
      <c r="B58" s="185" t="s">
        <v>1701</v>
      </c>
      <c r="C58" s="181">
        <v>4000</v>
      </c>
      <c r="D58" s="181">
        <f t="shared" si="13"/>
        <v>1000</v>
      </c>
      <c r="E58" s="181">
        <f t="shared" si="14"/>
        <v>5000</v>
      </c>
      <c r="F58" s="181"/>
      <c r="H58" s="239">
        <f t="shared" si="15"/>
        <v>4000</v>
      </c>
      <c r="I58" s="239">
        <f t="shared" si="2"/>
        <v>1000</v>
      </c>
      <c r="J58" s="239">
        <f aca="true" t="shared" si="16" ref="J58:J67">SUM(H58:I58)</f>
        <v>5000</v>
      </c>
    </row>
    <row r="59" spans="1:10" ht="26.25" customHeight="1">
      <c r="A59" s="260" t="s">
        <v>245</v>
      </c>
      <c r="B59" s="185" t="s">
        <v>1702</v>
      </c>
      <c r="C59" s="181">
        <v>2500</v>
      </c>
      <c r="D59" s="181">
        <f t="shared" si="13"/>
        <v>625</v>
      </c>
      <c r="E59" s="181">
        <f t="shared" si="14"/>
        <v>3125</v>
      </c>
      <c r="F59" s="181"/>
      <c r="H59" s="239">
        <f t="shared" si="15"/>
        <v>2500</v>
      </c>
      <c r="I59" s="239">
        <f t="shared" si="2"/>
        <v>625</v>
      </c>
      <c r="J59" s="239">
        <f t="shared" si="16"/>
        <v>3125</v>
      </c>
    </row>
    <row r="60" spans="1:10" ht="12.75">
      <c r="A60" s="238" t="s">
        <v>12</v>
      </c>
      <c r="B60" s="185" t="s">
        <v>463</v>
      </c>
      <c r="C60" s="181">
        <v>430</v>
      </c>
      <c r="D60" s="181">
        <v>107</v>
      </c>
      <c r="E60" s="181">
        <f t="shared" si="14"/>
        <v>537</v>
      </c>
      <c r="F60" s="181"/>
      <c r="H60" s="239">
        <f t="shared" si="15"/>
        <v>430</v>
      </c>
      <c r="I60" s="239">
        <f t="shared" si="2"/>
        <v>107</v>
      </c>
      <c r="J60" s="239">
        <f t="shared" si="16"/>
        <v>537</v>
      </c>
    </row>
    <row r="61" spans="1:10" ht="12.75">
      <c r="A61" s="238" t="s">
        <v>13</v>
      </c>
      <c r="B61" s="185" t="s">
        <v>1011</v>
      </c>
      <c r="C61" s="181">
        <v>2000</v>
      </c>
      <c r="D61" s="181">
        <f t="shared" si="13"/>
        <v>500</v>
      </c>
      <c r="E61" s="181">
        <f t="shared" si="14"/>
        <v>2500</v>
      </c>
      <c r="F61" s="181"/>
      <c r="H61" s="239">
        <f t="shared" si="15"/>
        <v>2000</v>
      </c>
      <c r="I61" s="239">
        <f t="shared" si="2"/>
        <v>500</v>
      </c>
      <c r="J61" s="239">
        <f t="shared" si="16"/>
        <v>2500</v>
      </c>
    </row>
    <row r="62" spans="1:10" ht="12.75">
      <c r="A62" s="238" t="s">
        <v>14</v>
      </c>
      <c r="B62" s="185" t="s">
        <v>1021</v>
      </c>
      <c r="C62" s="181">
        <v>49000</v>
      </c>
      <c r="D62" s="181">
        <f t="shared" si="13"/>
        <v>12250</v>
      </c>
      <c r="E62" s="181">
        <f t="shared" si="14"/>
        <v>61250</v>
      </c>
      <c r="F62" s="181">
        <v>-227</v>
      </c>
      <c r="G62" s="182">
        <v>-57</v>
      </c>
      <c r="H62" s="239">
        <f t="shared" si="15"/>
        <v>48773</v>
      </c>
      <c r="I62" s="239">
        <f t="shared" si="2"/>
        <v>12193</v>
      </c>
      <c r="J62" s="239">
        <f t="shared" si="16"/>
        <v>60966</v>
      </c>
    </row>
    <row r="63" spans="1:10" ht="15" customHeight="1">
      <c r="A63" s="238" t="s">
        <v>246</v>
      </c>
      <c r="B63" s="185" t="s">
        <v>1703</v>
      </c>
      <c r="C63" s="181">
        <v>96</v>
      </c>
      <c r="D63" s="181">
        <f t="shared" si="13"/>
        <v>24</v>
      </c>
      <c r="E63" s="181">
        <f t="shared" si="14"/>
        <v>120</v>
      </c>
      <c r="F63" s="181"/>
      <c r="H63" s="239">
        <f t="shared" si="15"/>
        <v>96</v>
      </c>
      <c r="I63" s="239">
        <f t="shared" si="2"/>
        <v>24</v>
      </c>
      <c r="J63" s="239">
        <f t="shared" si="16"/>
        <v>120</v>
      </c>
    </row>
    <row r="64" spans="1:10" ht="15" customHeight="1">
      <c r="A64" s="238" t="s">
        <v>247</v>
      </c>
      <c r="B64" s="185" t="s">
        <v>1692</v>
      </c>
      <c r="C64" s="181"/>
      <c r="D64" s="181"/>
      <c r="E64" s="181"/>
      <c r="F64" s="181">
        <v>800</v>
      </c>
      <c r="G64" s="182">
        <v>200</v>
      </c>
      <c r="H64" s="239">
        <f t="shared" si="15"/>
        <v>800</v>
      </c>
      <c r="I64" s="239">
        <f t="shared" si="2"/>
        <v>200</v>
      </c>
      <c r="J64" s="239">
        <f t="shared" si="16"/>
        <v>1000</v>
      </c>
    </row>
    <row r="65" spans="1:10" ht="15" customHeight="1">
      <c r="A65" s="238" t="s">
        <v>696</v>
      </c>
      <c r="B65" s="185" t="s">
        <v>1693</v>
      </c>
      <c r="C65" s="181"/>
      <c r="D65" s="181"/>
      <c r="E65" s="181"/>
      <c r="F65" s="181">
        <v>227</v>
      </c>
      <c r="G65" s="182">
        <v>57</v>
      </c>
      <c r="H65" s="239">
        <f t="shared" si="15"/>
        <v>227</v>
      </c>
      <c r="I65" s="239">
        <f t="shared" si="2"/>
        <v>57</v>
      </c>
      <c r="J65" s="239">
        <f t="shared" si="16"/>
        <v>284</v>
      </c>
    </row>
    <row r="66" spans="1:10" ht="13.5" customHeight="1">
      <c r="A66" s="238" t="s">
        <v>248</v>
      </c>
      <c r="B66" s="185" t="s">
        <v>1013</v>
      </c>
      <c r="C66" s="181">
        <v>500</v>
      </c>
      <c r="D66" s="181">
        <f t="shared" si="13"/>
        <v>125</v>
      </c>
      <c r="E66" s="181">
        <f t="shared" si="14"/>
        <v>625</v>
      </c>
      <c r="F66" s="181"/>
      <c r="H66" s="239">
        <f t="shared" si="15"/>
        <v>500</v>
      </c>
      <c r="I66" s="239">
        <f t="shared" si="2"/>
        <v>125</v>
      </c>
      <c r="J66" s="239">
        <f t="shared" si="16"/>
        <v>625</v>
      </c>
    </row>
    <row r="67" spans="1:10" ht="15" customHeight="1">
      <c r="A67" s="238" t="s">
        <v>249</v>
      </c>
      <c r="B67" s="180" t="s">
        <v>513</v>
      </c>
      <c r="C67" s="183">
        <f>SUM(C57:C66)</f>
        <v>98526</v>
      </c>
      <c r="D67" s="183">
        <f>SUM(D57:D66)</f>
        <v>24631</v>
      </c>
      <c r="E67" s="183">
        <f>SUM(E57:E66)</f>
        <v>123157</v>
      </c>
      <c r="F67" s="183">
        <f>SUM(F57:F66)</f>
        <v>800</v>
      </c>
      <c r="G67" s="183">
        <f>SUM(G57:G66)</f>
        <v>200</v>
      </c>
      <c r="H67" s="239">
        <f t="shared" si="15"/>
        <v>99326</v>
      </c>
      <c r="I67" s="239">
        <f t="shared" si="2"/>
        <v>24831</v>
      </c>
      <c r="J67" s="239">
        <f t="shared" si="16"/>
        <v>124157</v>
      </c>
    </row>
    <row r="68" spans="1:9" ht="10.5" customHeight="1">
      <c r="A68" s="238"/>
      <c r="B68" s="185"/>
      <c r="C68" s="181"/>
      <c r="D68" s="181"/>
      <c r="E68" s="181"/>
      <c r="F68" s="181"/>
      <c r="H68" s="181"/>
      <c r="I68" s="181"/>
    </row>
    <row r="69" spans="1:9" s="79" customFormat="1" ht="14.25" customHeight="1">
      <c r="A69" s="238" t="s">
        <v>250</v>
      </c>
      <c r="B69" s="180" t="s">
        <v>1024</v>
      </c>
      <c r="C69" s="239"/>
      <c r="D69" s="239"/>
      <c r="E69" s="239"/>
      <c r="F69" s="239"/>
      <c r="G69" s="184"/>
      <c r="H69" s="181"/>
      <c r="I69" s="181"/>
    </row>
    <row r="70" spans="1:10" ht="13.5" customHeight="1">
      <c r="A70" s="238" t="s">
        <v>251</v>
      </c>
      <c r="B70" s="185" t="s">
        <v>1025</v>
      </c>
      <c r="C70" s="181">
        <v>10000</v>
      </c>
      <c r="D70" s="181">
        <f>C70*0.25</f>
        <v>2500</v>
      </c>
      <c r="E70" s="181">
        <f>SUM(C70:D70)</f>
        <v>12500</v>
      </c>
      <c r="F70" s="181"/>
      <c r="H70" s="239">
        <f>SUM(C70+F70)</f>
        <v>10000</v>
      </c>
      <c r="I70" s="239">
        <f>SUM(D70+G70)</f>
        <v>2500</v>
      </c>
      <c r="J70" s="239">
        <f>SUM(H70:I70)</f>
        <v>12500</v>
      </c>
    </row>
    <row r="71" spans="1:10" ht="13.5" customHeight="1">
      <c r="A71" s="238" t="s">
        <v>252</v>
      </c>
      <c r="B71" s="185" t="s">
        <v>1694</v>
      </c>
      <c r="C71" s="181"/>
      <c r="D71" s="181"/>
      <c r="E71" s="181"/>
      <c r="F71" s="181">
        <v>400</v>
      </c>
      <c r="G71" s="182">
        <v>100</v>
      </c>
      <c r="H71" s="239">
        <f>SUM(C71+F71)</f>
        <v>400</v>
      </c>
      <c r="I71" s="239">
        <f>SUM(D71+G71)</f>
        <v>100</v>
      </c>
      <c r="J71" s="239">
        <f>SUM(H71:I71)</f>
        <v>500</v>
      </c>
    </row>
    <row r="72" spans="1:10" ht="13.5" customHeight="1">
      <c r="A72" s="238" t="s">
        <v>253</v>
      </c>
      <c r="B72" s="180" t="s">
        <v>1026</v>
      </c>
      <c r="C72" s="239">
        <f>SUM(C70:C71)</f>
        <v>10000</v>
      </c>
      <c r="D72" s="239">
        <f aca="true" t="shared" si="17" ref="D72:J72">SUM(D70:D71)</f>
        <v>2500</v>
      </c>
      <c r="E72" s="239">
        <f t="shared" si="17"/>
        <v>12500</v>
      </c>
      <c r="F72" s="239">
        <f t="shared" si="17"/>
        <v>400</v>
      </c>
      <c r="G72" s="239">
        <f t="shared" si="17"/>
        <v>100</v>
      </c>
      <c r="H72" s="239">
        <f t="shared" si="17"/>
        <v>10400</v>
      </c>
      <c r="I72" s="239">
        <f>SUM(I70:I71)</f>
        <v>2600</v>
      </c>
      <c r="J72" s="239">
        <f t="shared" si="17"/>
        <v>13000</v>
      </c>
    </row>
    <row r="73" spans="1:10" ht="13.5" customHeight="1">
      <c r="A73" s="238" t="s">
        <v>254</v>
      </c>
      <c r="B73" s="180" t="s">
        <v>514</v>
      </c>
      <c r="C73" s="183">
        <f>C38+C54+C67+C72</f>
        <v>582305</v>
      </c>
      <c r="D73" s="183">
        <f>D38+D54+D67+D72</f>
        <v>125675.75</v>
      </c>
      <c r="E73" s="183">
        <f>E38+E54+E67+E72</f>
        <v>707980.75</v>
      </c>
      <c r="F73" s="183">
        <f>F38+F54+F67+F72</f>
        <v>1280</v>
      </c>
      <c r="G73" s="183">
        <f>G38+G54+G67+G72</f>
        <v>320</v>
      </c>
      <c r="H73" s="239">
        <f>SUM(C73+F73)</f>
        <v>583585</v>
      </c>
      <c r="I73" s="239">
        <f t="shared" si="2"/>
        <v>125995.75</v>
      </c>
      <c r="J73" s="239">
        <f>SUM(H73:I73)</f>
        <v>709580.75</v>
      </c>
    </row>
    <row r="74" spans="1:9" ht="7.5" customHeight="1">
      <c r="A74" s="238"/>
      <c r="B74" s="185"/>
      <c r="C74" s="181"/>
      <c r="D74" s="181"/>
      <c r="E74" s="181"/>
      <c r="F74" s="181"/>
      <c r="H74" s="181"/>
      <c r="I74" s="181"/>
    </row>
    <row r="75" spans="1:10" ht="12.75">
      <c r="A75" s="238" t="s">
        <v>255</v>
      </c>
      <c r="B75" s="180" t="s">
        <v>934</v>
      </c>
      <c r="C75" s="181"/>
      <c r="D75" s="181"/>
      <c r="E75" s="181"/>
      <c r="F75" s="181"/>
      <c r="H75" s="239"/>
      <c r="I75" s="239"/>
      <c r="J75" s="79"/>
    </row>
    <row r="76" spans="1:10" ht="12.75">
      <c r="A76" s="238" t="s">
        <v>15</v>
      </c>
      <c r="B76" s="185" t="s">
        <v>1229</v>
      </c>
      <c r="C76" s="181">
        <v>20000</v>
      </c>
      <c r="D76" s="181"/>
      <c r="E76" s="181">
        <f>C76+D76</f>
        <v>20000</v>
      </c>
      <c r="F76" s="181">
        <v>-5000</v>
      </c>
      <c r="H76" s="239">
        <f>SUM(C76+F76)</f>
        <v>15000</v>
      </c>
      <c r="I76" s="239">
        <f t="shared" si="2"/>
        <v>0</v>
      </c>
      <c r="J76" s="239">
        <f>SUM(H76:I76)</f>
        <v>15000</v>
      </c>
    </row>
    <row r="77" spans="1:10" ht="12.75">
      <c r="A77" s="238" t="s">
        <v>256</v>
      </c>
      <c r="B77" s="180" t="s">
        <v>935</v>
      </c>
      <c r="C77" s="183">
        <f>SUM(C76:C76)</f>
        <v>20000</v>
      </c>
      <c r="D77" s="183">
        <f>SUM(D76:D76)</f>
        <v>0</v>
      </c>
      <c r="E77" s="183">
        <f>SUM(E76:E76)</f>
        <v>20000</v>
      </c>
      <c r="F77" s="183">
        <f>SUM(F76:F76)</f>
        <v>-5000</v>
      </c>
      <c r="G77" s="183">
        <f>SUM(G76:G76)</f>
        <v>0</v>
      </c>
      <c r="H77" s="239">
        <f>SUM(C77+F77)</f>
        <v>15000</v>
      </c>
      <c r="I77" s="239">
        <f t="shared" si="2"/>
        <v>0</v>
      </c>
      <c r="J77" s="239">
        <f>SUM(H77:I77)</f>
        <v>15000</v>
      </c>
    </row>
    <row r="78" spans="1:10" ht="12.75">
      <c r="A78" s="238" t="s">
        <v>257</v>
      </c>
      <c r="B78" s="180" t="s">
        <v>852</v>
      </c>
      <c r="C78" s="181"/>
      <c r="D78" s="181"/>
      <c r="E78" s="181"/>
      <c r="F78" s="181"/>
      <c r="H78" s="239"/>
      <c r="I78" s="239"/>
      <c r="J78" s="79"/>
    </row>
    <row r="79" spans="1:10" ht="24" customHeight="1">
      <c r="A79" s="260" t="s">
        <v>258</v>
      </c>
      <c r="B79" s="438" t="s">
        <v>386</v>
      </c>
      <c r="C79" s="433">
        <v>4494</v>
      </c>
      <c r="D79" s="433"/>
      <c r="E79" s="433">
        <v>4494</v>
      </c>
      <c r="F79" s="433"/>
      <c r="G79" s="436"/>
      <c r="H79" s="437">
        <f>SUM(C79+F79)</f>
        <v>4494</v>
      </c>
      <c r="I79" s="437">
        <f>SUM(D79+G79)</f>
        <v>0</v>
      </c>
      <c r="J79" s="437">
        <f>SUM(H79:I79)</f>
        <v>4494</v>
      </c>
    </row>
    <row r="80" spans="1:10" ht="12.75">
      <c r="A80" s="238" t="s">
        <v>259</v>
      </c>
      <c r="B80" s="180" t="s">
        <v>924</v>
      </c>
      <c r="C80" s="183">
        <f>SUM(C79)</f>
        <v>4494</v>
      </c>
      <c r="D80" s="183">
        <f>SUM(D79)</f>
        <v>0</v>
      </c>
      <c r="E80" s="183">
        <f>SUM(E79)</f>
        <v>4494</v>
      </c>
      <c r="F80" s="183">
        <f>SUM(F79)</f>
        <v>0</v>
      </c>
      <c r="G80" s="183">
        <f>SUM(G79)</f>
        <v>0</v>
      </c>
      <c r="H80" s="239">
        <f>SUM(C80+F80)</f>
        <v>4494</v>
      </c>
      <c r="I80" s="239">
        <f>SUM(D80+G80)</f>
        <v>0</v>
      </c>
      <c r="J80" s="239">
        <f>SUM(H80:I80)</f>
        <v>4494</v>
      </c>
    </row>
    <row r="81" spans="1:10" ht="6" customHeight="1">
      <c r="A81" s="238"/>
      <c r="B81" s="180"/>
      <c r="C81" s="183"/>
      <c r="D81" s="183"/>
      <c r="E81" s="183"/>
      <c r="F81" s="183"/>
      <c r="H81" s="239"/>
      <c r="I81" s="239"/>
      <c r="J81" s="239"/>
    </row>
    <row r="82" spans="1:10" ht="12.75">
      <c r="A82" s="238" t="s">
        <v>260</v>
      </c>
      <c r="B82" s="180" t="s">
        <v>747</v>
      </c>
      <c r="C82" s="181"/>
      <c r="D82" s="181"/>
      <c r="E82" s="181"/>
      <c r="F82" s="181"/>
      <c r="H82" s="239"/>
      <c r="I82" s="239"/>
      <c r="J82" s="239"/>
    </row>
    <row r="83" spans="1:10" ht="12.75">
      <c r="A83" s="238" t="s">
        <v>261</v>
      </c>
      <c r="B83" s="180" t="s">
        <v>1523</v>
      </c>
      <c r="C83" s="239">
        <v>900</v>
      </c>
      <c r="D83" s="239">
        <v>0</v>
      </c>
      <c r="E83" s="239">
        <f>C83+D83</f>
        <v>900</v>
      </c>
      <c r="F83" s="239"/>
      <c r="G83" s="239"/>
      <c r="H83" s="239">
        <f>SUM(C83+F83)</f>
        <v>900</v>
      </c>
      <c r="I83" s="239">
        <f>SUM(D83+G83)</f>
        <v>0</v>
      </c>
      <c r="J83" s="239">
        <f>SUM(H83:I83)</f>
        <v>900</v>
      </c>
    </row>
    <row r="84" spans="1:10" ht="4.5" customHeight="1">
      <c r="A84" s="238"/>
      <c r="B84" s="180"/>
      <c r="C84" s="239"/>
      <c r="D84" s="239"/>
      <c r="E84" s="239"/>
      <c r="F84" s="239"/>
      <c r="H84" s="239"/>
      <c r="I84" s="239"/>
      <c r="J84" s="239"/>
    </row>
    <row r="85" spans="1:10" ht="12.75">
      <c r="A85" s="238" t="s">
        <v>262</v>
      </c>
      <c r="B85" s="180" t="s">
        <v>1053</v>
      </c>
      <c r="C85" s="181"/>
      <c r="D85" s="181"/>
      <c r="E85" s="181"/>
      <c r="F85" s="181"/>
      <c r="H85" s="239"/>
      <c r="I85" s="239"/>
      <c r="J85" s="239"/>
    </row>
    <row r="86" spans="1:10" ht="12.75">
      <c r="A86" s="238" t="s">
        <v>263</v>
      </c>
      <c r="B86" s="185" t="s">
        <v>923</v>
      </c>
      <c r="C86" s="181">
        <v>3200</v>
      </c>
      <c r="D86" s="181">
        <v>0</v>
      </c>
      <c r="E86" s="181">
        <f>C86+D86</f>
        <v>3200</v>
      </c>
      <c r="F86" s="181"/>
      <c r="H86" s="239">
        <f>SUM(C86+F86)</f>
        <v>3200</v>
      </c>
      <c r="I86" s="239">
        <f>SUM(D86+G86)</f>
        <v>0</v>
      </c>
      <c r="J86" s="239">
        <f>SUM(H86:I86)</f>
        <v>3200</v>
      </c>
    </row>
    <row r="87" spans="1:10" ht="12.75">
      <c r="A87" s="238" t="s">
        <v>97</v>
      </c>
      <c r="B87" s="185" t="s">
        <v>922</v>
      </c>
      <c r="C87" s="479">
        <v>4000</v>
      </c>
      <c r="D87" s="207"/>
      <c r="E87" s="479">
        <f>C87+D87</f>
        <v>4000</v>
      </c>
      <c r="F87" s="429"/>
      <c r="H87" s="466">
        <f>SUM(C87+F87)</f>
        <v>4000</v>
      </c>
      <c r="I87" s="466">
        <f>SUM(D87+G87)</f>
        <v>0</v>
      </c>
      <c r="J87" s="466">
        <f>SUM(H87:I88)</f>
        <v>4000</v>
      </c>
    </row>
    <row r="88" spans="1:10" ht="12.75">
      <c r="A88" s="238" t="s">
        <v>1195</v>
      </c>
      <c r="B88" s="185" t="s">
        <v>921</v>
      </c>
      <c r="C88" s="479"/>
      <c r="D88" s="207"/>
      <c r="E88" s="479">
        <f>C88+D88</f>
        <v>0</v>
      </c>
      <c r="F88" s="429"/>
      <c r="H88" s="466"/>
      <c r="I88" s="466"/>
      <c r="J88" s="467"/>
    </row>
    <row r="89" spans="1:10" ht="12.75">
      <c r="A89" s="238" t="s">
        <v>98</v>
      </c>
      <c r="B89" s="180" t="s">
        <v>1741</v>
      </c>
      <c r="C89" s="183">
        <f>SUM(C85:C87)</f>
        <v>7200</v>
      </c>
      <c r="D89" s="183">
        <f>SUM(D85:D88)</f>
        <v>0</v>
      </c>
      <c r="E89" s="183">
        <f>SUM(E85:E88)</f>
        <v>7200</v>
      </c>
      <c r="F89" s="183">
        <f>SUM(F86:F88)</f>
        <v>0</v>
      </c>
      <c r="G89" s="183">
        <f>SUM(G86:G88)</f>
        <v>0</v>
      </c>
      <c r="H89" s="239">
        <f>SUM(C89+F89)</f>
        <v>7200</v>
      </c>
      <c r="I89" s="239">
        <f>SUM(D89+G89)</f>
        <v>0</v>
      </c>
      <c r="J89" s="239">
        <f>SUM(H89:I89)</f>
        <v>7200</v>
      </c>
    </row>
    <row r="90" spans="1:10" ht="3.75" customHeight="1">
      <c r="A90" s="238"/>
      <c r="B90" s="185"/>
      <c r="C90" s="181"/>
      <c r="D90" s="181"/>
      <c r="E90" s="181"/>
      <c r="F90" s="181"/>
      <c r="H90" s="239"/>
      <c r="I90" s="239"/>
      <c r="J90" s="239"/>
    </row>
    <row r="91" spans="1:10" s="79" customFormat="1" ht="13.5" customHeight="1">
      <c r="A91" s="238" t="s">
        <v>99</v>
      </c>
      <c r="B91" s="180" t="s">
        <v>1346</v>
      </c>
      <c r="C91" s="183">
        <f>C23+C73+C77+C89+C80+C83</f>
        <v>676179</v>
      </c>
      <c r="D91" s="183">
        <f>D23+D73+D77+D89+D80+D83</f>
        <v>140995.75</v>
      </c>
      <c r="E91" s="183">
        <f>E23+E73+E77+E89+E80+E83</f>
        <v>817174.75</v>
      </c>
      <c r="F91" s="183">
        <f>F23+F73+F77+F89+F80+F83</f>
        <v>-3720</v>
      </c>
      <c r="G91" s="183">
        <f>G23+G73+G77+G89+G80+G83</f>
        <v>320</v>
      </c>
      <c r="H91" s="239">
        <f>SUM(C91+F91)</f>
        <v>672459</v>
      </c>
      <c r="I91" s="239">
        <f>SUM(D91+G91)</f>
        <v>141315.75</v>
      </c>
      <c r="J91" s="239">
        <f aca="true" t="shared" si="18" ref="J91:J123">SUM(H91:I91)</f>
        <v>813774.75</v>
      </c>
    </row>
    <row r="92" spans="1:10" s="79" customFormat="1" ht="3.75" customHeight="1">
      <c r="A92" s="238"/>
      <c r="B92" s="180"/>
      <c r="C92" s="183"/>
      <c r="D92" s="183"/>
      <c r="E92" s="183"/>
      <c r="F92" s="183"/>
      <c r="G92" s="184"/>
      <c r="H92" s="181"/>
      <c r="I92" s="181"/>
      <c r="J92" s="181"/>
    </row>
    <row r="93" spans="1:10" s="79" customFormat="1" ht="13.5" customHeight="1">
      <c r="A93" s="238" t="s">
        <v>100</v>
      </c>
      <c r="B93" s="180" t="s">
        <v>501</v>
      </c>
      <c r="C93" s="183"/>
      <c r="D93" s="183"/>
      <c r="E93" s="183"/>
      <c r="F93" s="183"/>
      <c r="G93" s="184"/>
      <c r="H93" s="181"/>
      <c r="I93" s="181"/>
      <c r="J93" s="181"/>
    </row>
    <row r="94" spans="1:10" s="79" customFormat="1" ht="11.25" customHeight="1">
      <c r="A94" s="238" t="s">
        <v>101</v>
      </c>
      <c r="B94" s="180" t="s">
        <v>1360</v>
      </c>
      <c r="C94" s="183"/>
      <c r="D94" s="183"/>
      <c r="E94" s="183"/>
      <c r="F94" s="183"/>
      <c r="G94" s="184"/>
      <c r="H94" s="239"/>
      <c r="I94" s="239"/>
      <c r="J94" s="239"/>
    </row>
    <row r="95" spans="1:10" ht="13.5" customHeight="1">
      <c r="A95" s="238" t="s">
        <v>102</v>
      </c>
      <c r="B95" s="185" t="s">
        <v>1032</v>
      </c>
      <c r="C95" s="237">
        <v>4000</v>
      </c>
      <c r="D95" s="237">
        <f>C95*0.25</f>
        <v>1000</v>
      </c>
      <c r="E95" s="237">
        <f>SUM(C95:D95)</f>
        <v>5000</v>
      </c>
      <c r="F95" s="237"/>
      <c r="H95" s="239">
        <f aca="true" t="shared" si="19" ref="H95:H123">SUM(C95+F95)</f>
        <v>4000</v>
      </c>
      <c r="I95" s="239">
        <f aca="true" t="shared" si="20" ref="I95:I123">SUM(D95+G95)</f>
        <v>1000</v>
      </c>
      <c r="J95" s="239">
        <f t="shared" si="18"/>
        <v>5000</v>
      </c>
    </row>
    <row r="96" spans="1:10" ht="13.5" customHeight="1">
      <c r="A96" s="238" t="s">
        <v>103</v>
      </c>
      <c r="B96" s="180" t="s">
        <v>153</v>
      </c>
      <c r="C96" s="183">
        <f>SUM(C95:C95)</f>
        <v>4000</v>
      </c>
      <c r="D96" s="183">
        <f>SUM(D95:D95)</f>
        <v>1000</v>
      </c>
      <c r="E96" s="183">
        <f>SUM(E95:E95)</f>
        <v>5000</v>
      </c>
      <c r="F96" s="183">
        <f>SUM(F95)</f>
        <v>0</v>
      </c>
      <c r="G96" s="183">
        <f>SUM(G95)</f>
        <v>0</v>
      </c>
      <c r="H96" s="239">
        <f t="shared" si="19"/>
        <v>4000</v>
      </c>
      <c r="I96" s="239">
        <f t="shared" si="20"/>
        <v>1000</v>
      </c>
      <c r="J96" s="239">
        <f t="shared" si="18"/>
        <v>5000</v>
      </c>
    </row>
    <row r="97" spans="1:10" s="79" customFormat="1" ht="11.25" customHeight="1">
      <c r="A97" s="238" t="s">
        <v>1655</v>
      </c>
      <c r="B97" s="180" t="s">
        <v>512</v>
      </c>
      <c r="C97" s="183"/>
      <c r="D97" s="183"/>
      <c r="E97" s="183"/>
      <c r="F97" s="183"/>
      <c r="G97" s="184"/>
      <c r="H97" s="239"/>
      <c r="I97" s="239"/>
      <c r="J97" s="239"/>
    </row>
    <row r="98" spans="1:10" ht="13.5" customHeight="1">
      <c r="A98" s="238" t="s">
        <v>1656</v>
      </c>
      <c r="B98" s="185" t="s">
        <v>1030</v>
      </c>
      <c r="C98" s="237">
        <v>5200</v>
      </c>
      <c r="D98" s="237">
        <f>C98*0.25</f>
        <v>1300</v>
      </c>
      <c r="E98" s="237">
        <f>SUM(C98:D98)</f>
        <v>6500</v>
      </c>
      <c r="F98" s="237">
        <v>-5200</v>
      </c>
      <c r="G98" s="182">
        <v>-1300</v>
      </c>
      <c r="H98" s="239">
        <f t="shared" si="19"/>
        <v>0</v>
      </c>
      <c r="I98" s="239">
        <f t="shared" si="20"/>
        <v>0</v>
      </c>
      <c r="J98" s="239">
        <f t="shared" si="18"/>
        <v>0</v>
      </c>
    </row>
    <row r="99" spans="1:10" ht="13.5" customHeight="1">
      <c r="A99" s="238" t="s">
        <v>1657</v>
      </c>
      <c r="B99" s="185" t="s">
        <v>1031</v>
      </c>
      <c r="C99" s="237">
        <v>8000</v>
      </c>
      <c r="D99" s="237">
        <f>C99*0.25</f>
        <v>2000</v>
      </c>
      <c r="E99" s="237">
        <f>SUM(C99:D99)</f>
        <v>10000</v>
      </c>
      <c r="F99" s="237"/>
      <c r="H99" s="239">
        <f t="shared" si="19"/>
        <v>8000</v>
      </c>
      <c r="I99" s="239">
        <f t="shared" si="20"/>
        <v>2000</v>
      </c>
      <c r="J99" s="239">
        <f t="shared" si="18"/>
        <v>10000</v>
      </c>
    </row>
    <row r="100" spans="1:10" s="79" customFormat="1" ht="13.5" customHeight="1">
      <c r="A100" s="238" t="s">
        <v>1658</v>
      </c>
      <c r="B100" s="180" t="s">
        <v>154</v>
      </c>
      <c r="C100" s="183">
        <f>SUM(C98:C99)</f>
        <v>13200</v>
      </c>
      <c r="D100" s="183">
        <f>SUM(D98:D99)</f>
        <v>3300</v>
      </c>
      <c r="E100" s="183">
        <f>SUM(E98:E99)</f>
        <v>16500</v>
      </c>
      <c r="F100" s="183">
        <f>SUM(F98:F99)</f>
        <v>-5200</v>
      </c>
      <c r="G100" s="183">
        <f>SUM(G98:G99)</f>
        <v>-1300</v>
      </c>
      <c r="H100" s="239">
        <f t="shared" si="19"/>
        <v>8000</v>
      </c>
      <c r="I100" s="239">
        <f t="shared" si="20"/>
        <v>2000</v>
      </c>
      <c r="J100" s="239">
        <f t="shared" si="18"/>
        <v>10000</v>
      </c>
    </row>
    <row r="101" spans="1:10" s="79" customFormat="1" ht="13.5" customHeight="1">
      <c r="A101" s="238" t="s">
        <v>1659</v>
      </c>
      <c r="B101" s="180" t="s">
        <v>1345</v>
      </c>
      <c r="C101" s="183">
        <f>C96+C100</f>
        <v>17200</v>
      </c>
      <c r="D101" s="183">
        <f>D96+D100</f>
        <v>4300</v>
      </c>
      <c r="E101" s="183">
        <f>E96+E100</f>
        <v>21500</v>
      </c>
      <c r="F101" s="183">
        <f>F96+F100</f>
        <v>-5200</v>
      </c>
      <c r="G101" s="183">
        <f>G96+G100</f>
        <v>-1300</v>
      </c>
      <c r="H101" s="239">
        <f t="shared" si="19"/>
        <v>12000</v>
      </c>
      <c r="I101" s="239">
        <f t="shared" si="20"/>
        <v>3000</v>
      </c>
      <c r="J101" s="239">
        <f t="shared" si="18"/>
        <v>15000</v>
      </c>
    </row>
    <row r="102" spans="1:10" s="79" customFormat="1" ht="3.75" customHeight="1">
      <c r="A102" s="238"/>
      <c r="B102" s="180"/>
      <c r="C102" s="183"/>
      <c r="D102" s="183"/>
      <c r="E102" s="183"/>
      <c r="F102" s="183"/>
      <c r="G102" s="183"/>
      <c r="H102" s="239"/>
      <c r="I102" s="239"/>
      <c r="J102" s="239"/>
    </row>
    <row r="103" spans="1:10" s="79" customFormat="1" ht="13.5" customHeight="1">
      <c r="A103" s="238" t="s">
        <v>1660</v>
      </c>
      <c r="B103" s="180" t="s">
        <v>1695</v>
      </c>
      <c r="C103" s="183"/>
      <c r="D103" s="183"/>
      <c r="E103" s="183"/>
      <c r="F103" s="183"/>
      <c r="G103" s="183"/>
      <c r="H103" s="239"/>
      <c r="I103" s="239"/>
      <c r="J103" s="239"/>
    </row>
    <row r="104" spans="1:10" s="79" customFormat="1" ht="14.25" customHeight="1">
      <c r="A104" s="238" t="s">
        <v>1661</v>
      </c>
      <c r="B104" s="180" t="s">
        <v>512</v>
      </c>
      <c r="C104" s="183"/>
      <c r="D104" s="183"/>
      <c r="E104" s="183"/>
      <c r="F104" s="183"/>
      <c r="G104" s="184"/>
      <c r="H104" s="239"/>
      <c r="I104" s="239"/>
      <c r="J104" s="239"/>
    </row>
    <row r="105" spans="1:10" s="79" customFormat="1" ht="14.25" customHeight="1">
      <c r="A105" s="238" t="s">
        <v>1196</v>
      </c>
      <c r="B105" s="185" t="s">
        <v>1696</v>
      </c>
      <c r="C105" s="183"/>
      <c r="D105" s="183"/>
      <c r="E105" s="183"/>
      <c r="F105" s="237">
        <v>800</v>
      </c>
      <c r="G105" s="182">
        <v>200</v>
      </c>
      <c r="H105" s="239">
        <f t="shared" si="19"/>
        <v>800</v>
      </c>
      <c r="I105" s="239">
        <f t="shared" si="20"/>
        <v>200</v>
      </c>
      <c r="J105" s="239">
        <f t="shared" si="18"/>
        <v>1000</v>
      </c>
    </row>
    <row r="106" spans="1:10" s="79" customFormat="1" ht="14.25" customHeight="1">
      <c r="A106" s="238" t="s">
        <v>1662</v>
      </c>
      <c r="B106" s="180" t="s">
        <v>1697</v>
      </c>
      <c r="C106" s="183"/>
      <c r="D106" s="183"/>
      <c r="E106" s="183"/>
      <c r="F106" s="183">
        <f>SUM(F105)</f>
        <v>800</v>
      </c>
      <c r="G106" s="183">
        <f>SUM(G105)</f>
        <v>200</v>
      </c>
      <c r="H106" s="183">
        <f>SUM(H105)</f>
        <v>800</v>
      </c>
      <c r="I106" s="183">
        <f>SUM(I105)</f>
        <v>200</v>
      </c>
      <c r="J106" s="183">
        <f>SUM(J105)</f>
        <v>1000</v>
      </c>
    </row>
    <row r="107" spans="1:10" s="79" customFormat="1" ht="3.75" customHeight="1">
      <c r="A107" s="238"/>
      <c r="B107" s="180"/>
      <c r="C107" s="183"/>
      <c r="D107" s="183"/>
      <c r="E107" s="183"/>
      <c r="F107" s="183"/>
      <c r="G107" s="183"/>
      <c r="H107" s="183"/>
      <c r="I107" s="183"/>
      <c r="J107" s="183"/>
    </row>
    <row r="108" spans="1:10" s="79" customFormat="1" ht="13.5" customHeight="1">
      <c r="A108" s="238" t="s">
        <v>1663</v>
      </c>
      <c r="B108" s="180" t="s">
        <v>294</v>
      </c>
      <c r="C108" s="183"/>
      <c r="D108" s="183"/>
      <c r="E108" s="183"/>
      <c r="F108" s="183"/>
      <c r="G108" s="184"/>
      <c r="H108" s="181"/>
      <c r="I108" s="181"/>
      <c r="J108" s="181"/>
    </row>
    <row r="109" spans="1:10" ht="14.25" customHeight="1">
      <c r="A109" s="238" t="s">
        <v>1664</v>
      </c>
      <c r="B109" s="185" t="s">
        <v>152</v>
      </c>
      <c r="C109" s="237">
        <v>6000</v>
      </c>
      <c r="D109" s="237">
        <f>C109*0.25</f>
        <v>1500</v>
      </c>
      <c r="E109" s="237">
        <f>SUM(C109:D109)</f>
        <v>7500</v>
      </c>
      <c r="F109" s="237"/>
      <c r="H109" s="239">
        <f t="shared" si="19"/>
        <v>6000</v>
      </c>
      <c r="I109" s="239">
        <f t="shared" si="20"/>
        <v>1500</v>
      </c>
      <c r="J109" s="239">
        <f t="shared" si="18"/>
        <v>7500</v>
      </c>
    </row>
    <row r="110" spans="1:10" ht="14.25" customHeight="1">
      <c r="A110" s="238" t="s">
        <v>1665</v>
      </c>
      <c r="B110" s="185" t="s">
        <v>1339</v>
      </c>
      <c r="C110" s="237">
        <v>4000</v>
      </c>
      <c r="D110" s="237">
        <f>C110*0.25</f>
        <v>1000</v>
      </c>
      <c r="E110" s="237">
        <f>SUM(C110:D110)</f>
        <v>5000</v>
      </c>
      <c r="F110" s="237"/>
      <c r="H110" s="239">
        <f t="shared" si="19"/>
        <v>4000</v>
      </c>
      <c r="I110" s="239">
        <f t="shared" si="20"/>
        <v>1000</v>
      </c>
      <c r="J110" s="239">
        <f t="shared" si="18"/>
        <v>5000</v>
      </c>
    </row>
    <row r="111" spans="1:10" s="79" customFormat="1" ht="14.25" customHeight="1">
      <c r="A111" s="238" t="s">
        <v>1666</v>
      </c>
      <c r="B111" s="180" t="s">
        <v>1179</v>
      </c>
      <c r="C111" s="183">
        <f>SUM(C109:C110)</f>
        <v>10000</v>
      </c>
      <c r="D111" s="183">
        <f>SUM(D109:D110)</f>
        <v>2500</v>
      </c>
      <c r="E111" s="239">
        <f>SUM(E109:E110)</f>
        <v>12500</v>
      </c>
      <c r="F111" s="239">
        <f>SUM(F109:F110)</f>
        <v>0</v>
      </c>
      <c r="G111" s="239">
        <f>SUM(G109:G110)</f>
        <v>0</v>
      </c>
      <c r="H111" s="239">
        <f t="shared" si="19"/>
        <v>10000</v>
      </c>
      <c r="I111" s="239">
        <f t="shared" si="20"/>
        <v>2500</v>
      </c>
      <c r="J111" s="239">
        <f t="shared" si="18"/>
        <v>12500</v>
      </c>
    </row>
    <row r="112" spans="1:10" ht="3" customHeight="1">
      <c r="A112" s="238"/>
      <c r="B112" s="185"/>
      <c r="C112" s="237"/>
      <c r="D112" s="237"/>
      <c r="E112" s="237"/>
      <c r="F112" s="237"/>
      <c r="H112" s="181"/>
      <c r="I112" s="181"/>
      <c r="J112" s="181"/>
    </row>
    <row r="113" spans="1:10" s="79" customFormat="1" ht="13.5" customHeight="1">
      <c r="A113" s="238" t="s">
        <v>1667</v>
      </c>
      <c r="B113" s="180" t="s">
        <v>1312</v>
      </c>
      <c r="C113" s="183"/>
      <c r="D113" s="183"/>
      <c r="E113" s="183"/>
      <c r="F113" s="183"/>
      <c r="G113" s="184"/>
      <c r="H113" s="181"/>
      <c r="I113" s="181"/>
      <c r="J113" s="181"/>
    </row>
    <row r="114" spans="1:10" s="79" customFormat="1" ht="13.5" customHeight="1">
      <c r="A114" s="238" t="s">
        <v>1668</v>
      </c>
      <c r="B114" s="180" t="s">
        <v>1342</v>
      </c>
      <c r="C114" s="183"/>
      <c r="D114" s="183"/>
      <c r="E114" s="183"/>
      <c r="F114" s="183"/>
      <c r="G114" s="184"/>
      <c r="H114" s="239"/>
      <c r="I114" s="239"/>
      <c r="J114" s="239"/>
    </row>
    <row r="115" spans="1:10" s="79" customFormat="1" ht="15" customHeight="1">
      <c r="A115" s="238"/>
      <c r="B115" s="185" t="s">
        <v>345</v>
      </c>
      <c r="C115" s="183"/>
      <c r="D115" s="183"/>
      <c r="E115" s="183"/>
      <c r="F115" s="237">
        <v>5200</v>
      </c>
      <c r="G115" s="182">
        <v>1300</v>
      </c>
      <c r="H115" s="239">
        <f t="shared" si="19"/>
        <v>5200</v>
      </c>
      <c r="I115" s="239">
        <f t="shared" si="20"/>
        <v>1300</v>
      </c>
      <c r="J115" s="239">
        <f t="shared" si="18"/>
        <v>6500</v>
      </c>
    </row>
    <row r="116" spans="1:10" ht="13.5" customHeight="1">
      <c r="A116" s="238" t="s">
        <v>1669</v>
      </c>
      <c r="B116" s="185" t="s">
        <v>1341</v>
      </c>
      <c r="C116" s="237">
        <v>8000</v>
      </c>
      <c r="D116" s="237">
        <f>C116*0.25</f>
        <v>2000</v>
      </c>
      <c r="E116" s="237">
        <f>SUM(C116:D116)</f>
        <v>10000</v>
      </c>
      <c r="F116" s="237"/>
      <c r="H116" s="239">
        <f t="shared" si="19"/>
        <v>8000</v>
      </c>
      <c r="I116" s="239">
        <f t="shared" si="20"/>
        <v>2000</v>
      </c>
      <c r="J116" s="239">
        <f t="shared" si="18"/>
        <v>10000</v>
      </c>
    </row>
    <row r="117" spans="1:10" s="79" customFormat="1" ht="13.5" customHeight="1">
      <c r="A117" s="238" t="s">
        <v>1670</v>
      </c>
      <c r="B117" s="180" t="s">
        <v>154</v>
      </c>
      <c r="C117" s="183">
        <f>SUM(C115+C116)</f>
        <v>8000</v>
      </c>
      <c r="D117" s="183">
        <f aca="true" t="shared" si="21" ref="D117:J117">SUM(D115+D116)</f>
        <v>2000</v>
      </c>
      <c r="E117" s="183">
        <f t="shared" si="21"/>
        <v>10000</v>
      </c>
      <c r="F117" s="183">
        <f t="shared" si="21"/>
        <v>5200</v>
      </c>
      <c r="G117" s="183">
        <f t="shared" si="21"/>
        <v>1300</v>
      </c>
      <c r="H117" s="183">
        <f t="shared" si="21"/>
        <v>13200</v>
      </c>
      <c r="I117" s="183">
        <f t="shared" si="21"/>
        <v>3300</v>
      </c>
      <c r="J117" s="183">
        <f t="shared" si="21"/>
        <v>16500</v>
      </c>
    </row>
    <row r="118" spans="1:10" s="79" customFormat="1" ht="13.5" customHeight="1">
      <c r="A118" s="238" t="s">
        <v>1671</v>
      </c>
      <c r="B118" s="180" t="s">
        <v>747</v>
      </c>
      <c r="C118" s="183"/>
      <c r="D118" s="183"/>
      <c r="E118" s="183"/>
      <c r="F118" s="183"/>
      <c r="G118" s="184"/>
      <c r="H118" s="239"/>
      <c r="I118" s="239"/>
      <c r="J118" s="239"/>
    </row>
    <row r="119" spans="1:10" ht="13.5" customHeight="1">
      <c r="A119" s="238" t="s">
        <v>1672</v>
      </c>
      <c r="B119" s="185" t="s">
        <v>1313</v>
      </c>
      <c r="C119" s="237">
        <v>120</v>
      </c>
      <c r="D119" s="237"/>
      <c r="E119" s="237">
        <v>120</v>
      </c>
      <c r="F119" s="237"/>
      <c r="H119" s="239">
        <f t="shared" si="19"/>
        <v>120</v>
      </c>
      <c r="I119" s="239"/>
      <c r="J119" s="239">
        <f t="shared" si="18"/>
        <v>120</v>
      </c>
    </row>
    <row r="120" spans="1:10" s="79" customFormat="1" ht="13.5" customHeight="1">
      <c r="A120" s="238" t="s">
        <v>507</v>
      </c>
      <c r="B120" s="180" t="s">
        <v>1343</v>
      </c>
      <c r="C120" s="183">
        <f>SUM(C119)</f>
        <v>120</v>
      </c>
      <c r="D120" s="183">
        <f>SUM(D119)</f>
        <v>0</v>
      </c>
      <c r="E120" s="183">
        <f>SUM(E119)</f>
        <v>120</v>
      </c>
      <c r="F120" s="183">
        <f>SUM(F119)</f>
        <v>0</v>
      </c>
      <c r="G120" s="183">
        <f>SUM(G119)</f>
        <v>0</v>
      </c>
      <c r="H120" s="239">
        <f t="shared" si="19"/>
        <v>120</v>
      </c>
      <c r="I120" s="239"/>
      <c r="J120" s="239">
        <f t="shared" si="18"/>
        <v>120</v>
      </c>
    </row>
    <row r="121" spans="1:10" s="79" customFormat="1" ht="15" customHeight="1">
      <c r="A121" s="238" t="s">
        <v>63</v>
      </c>
      <c r="B121" s="180" t="s">
        <v>1344</v>
      </c>
      <c r="C121" s="183">
        <f>C117+C120</f>
        <v>8120</v>
      </c>
      <c r="D121" s="183">
        <f>D117+D120</f>
        <v>2000</v>
      </c>
      <c r="E121" s="183">
        <f>E117+E120</f>
        <v>10120</v>
      </c>
      <c r="F121" s="183">
        <f>F117+F120</f>
        <v>5200</v>
      </c>
      <c r="G121" s="183">
        <f>G117+G120</f>
        <v>1300</v>
      </c>
      <c r="H121" s="239">
        <f t="shared" si="19"/>
        <v>13320</v>
      </c>
      <c r="I121" s="239">
        <f t="shared" si="20"/>
        <v>3300</v>
      </c>
      <c r="J121" s="239">
        <f t="shared" si="18"/>
        <v>16620</v>
      </c>
    </row>
    <row r="122" spans="1:10" s="79" customFormat="1" ht="3.75" customHeight="1">
      <c r="A122" s="238"/>
      <c r="B122" s="180"/>
      <c r="C122" s="183"/>
      <c r="D122" s="183"/>
      <c r="E122" s="183"/>
      <c r="F122" s="183"/>
      <c r="G122" s="184"/>
      <c r="H122" s="239"/>
      <c r="I122" s="239"/>
      <c r="J122" s="239"/>
    </row>
    <row r="123" spans="1:10" s="79" customFormat="1" ht="12.75" customHeight="1">
      <c r="A123" s="238" t="s">
        <v>64</v>
      </c>
      <c r="B123" s="180" t="s">
        <v>1180</v>
      </c>
      <c r="C123" s="183">
        <f>C101+C111+C121</f>
        <v>35320</v>
      </c>
      <c r="D123" s="183">
        <f>D101+D111+D121</f>
        <v>8800</v>
      </c>
      <c r="E123" s="183">
        <f>E101+E111+E121</f>
        <v>44120</v>
      </c>
      <c r="F123" s="183">
        <f>F101+F111+F121+F106</f>
        <v>800</v>
      </c>
      <c r="G123" s="183">
        <f>G101+G111+G121+G106</f>
        <v>200</v>
      </c>
      <c r="H123" s="239">
        <f t="shared" si="19"/>
        <v>36120</v>
      </c>
      <c r="I123" s="239">
        <f t="shared" si="20"/>
        <v>9000</v>
      </c>
      <c r="J123" s="239">
        <f t="shared" si="18"/>
        <v>45120</v>
      </c>
    </row>
    <row r="124" spans="1:10" s="79" customFormat="1" ht="15.75" customHeight="1">
      <c r="A124" s="238" t="s">
        <v>65</v>
      </c>
      <c r="B124" s="180" t="s">
        <v>1181</v>
      </c>
      <c r="C124" s="239">
        <f>C121+C111+C101+C91</f>
        <v>711499</v>
      </c>
      <c r="D124" s="239">
        <f>D121+D111+D101+D91</f>
        <v>149795.75</v>
      </c>
      <c r="E124" s="239">
        <f>E121+E111+E101+E91</f>
        <v>861294.75</v>
      </c>
      <c r="F124" s="239">
        <f>F121+F111+F101+F91+F106</f>
        <v>-2920</v>
      </c>
      <c r="G124" s="239">
        <f>G121+G111+G101+G91+G106</f>
        <v>520</v>
      </c>
      <c r="H124" s="239">
        <f>H121+H111+H101+H91+H106</f>
        <v>708579</v>
      </c>
      <c r="I124" s="239">
        <f>I121+I111+I101+I91+I106</f>
        <v>150315.75</v>
      </c>
      <c r="J124" s="239">
        <f>J121+J111+J101+J91+J106</f>
        <v>858894.75</v>
      </c>
    </row>
    <row r="125" spans="5:6" ht="36" customHeight="1">
      <c r="E125" s="181"/>
      <c r="F125" s="181"/>
    </row>
    <row r="126" ht="13.5" customHeight="1">
      <c r="B126" s="182" t="s">
        <v>1199</v>
      </c>
    </row>
    <row r="127" spans="2:3" ht="13.5" customHeight="1">
      <c r="B127" s="182" t="s">
        <v>464</v>
      </c>
      <c r="C127" s="237">
        <v>76000</v>
      </c>
    </row>
    <row r="128" spans="2:3" ht="13.5" customHeight="1">
      <c r="B128" s="182" t="s">
        <v>471</v>
      </c>
      <c r="C128" s="237">
        <v>9300</v>
      </c>
    </row>
    <row r="129" spans="2:3" ht="13.5" customHeight="1">
      <c r="B129" s="182" t="s">
        <v>465</v>
      </c>
      <c r="C129" s="237">
        <v>400</v>
      </c>
    </row>
    <row r="130" spans="2:3" ht="13.5" customHeight="1">
      <c r="B130" s="182" t="s">
        <v>466</v>
      </c>
      <c r="C130" s="237">
        <v>2000</v>
      </c>
    </row>
    <row r="131" spans="2:3" ht="13.5" customHeight="1">
      <c r="B131" s="182" t="s">
        <v>468</v>
      </c>
      <c r="C131" s="237">
        <v>3300</v>
      </c>
    </row>
    <row r="132" spans="2:3" ht="13.5" customHeight="1">
      <c r="B132" s="182" t="s">
        <v>467</v>
      </c>
      <c r="C132" s="237">
        <v>3000</v>
      </c>
    </row>
    <row r="133" spans="1:7" s="79" customFormat="1" ht="13.5" customHeight="1">
      <c r="A133" s="184"/>
      <c r="B133" s="184" t="s">
        <v>497</v>
      </c>
      <c r="C133" s="239">
        <f>SUM(C127:C132)</f>
        <v>94000</v>
      </c>
      <c r="D133" s="184"/>
      <c r="E133" s="184"/>
      <c r="F133" s="184"/>
      <c r="G133" s="184"/>
    </row>
    <row r="136" ht="13.5" customHeight="1">
      <c r="B136" s="184"/>
    </row>
  </sheetData>
  <mergeCells count="15">
    <mergeCell ref="C87:C88"/>
    <mergeCell ref="E87:E88"/>
    <mergeCell ref="F7:G7"/>
    <mergeCell ref="H7:J7"/>
    <mergeCell ref="H87:H88"/>
    <mergeCell ref="I87:I88"/>
    <mergeCell ref="J87:J88"/>
    <mergeCell ref="A1:J1"/>
    <mergeCell ref="A2:J2"/>
    <mergeCell ref="A3:J3"/>
    <mergeCell ref="A4:J4"/>
    <mergeCell ref="A5:J5"/>
    <mergeCell ref="A6:A8"/>
    <mergeCell ref="B7:B8"/>
    <mergeCell ref="C7:E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36"/>
  <sheetViews>
    <sheetView workbookViewId="0" topLeftCell="A1">
      <selection activeCell="A6" sqref="A6:A9"/>
    </sheetView>
  </sheetViews>
  <sheetFormatPr defaultColWidth="9.140625" defaultRowHeight="12.75"/>
  <cols>
    <col min="1" max="1" width="3.7109375" style="122" customWidth="1"/>
    <col min="2" max="2" width="63.421875" style="115" customWidth="1"/>
    <col min="3" max="3" width="11.140625" style="115" customWidth="1"/>
    <col min="4" max="5" width="11.57421875" style="115" customWidth="1"/>
    <col min="6" max="16384" width="9.140625" style="115" customWidth="1"/>
  </cols>
  <sheetData>
    <row r="1" spans="2:5" ht="15.75">
      <c r="B1" s="469" t="s">
        <v>369</v>
      </c>
      <c r="C1" s="469"/>
      <c r="D1" s="469"/>
      <c r="E1" s="469"/>
    </row>
    <row r="2" spans="2:5" ht="15.75">
      <c r="B2" s="257"/>
      <c r="C2" s="257"/>
      <c r="D2" s="255"/>
      <c r="E2" s="255"/>
    </row>
    <row r="3" spans="2:5" ht="15" customHeight="1">
      <c r="B3" s="491" t="s">
        <v>537</v>
      </c>
      <c r="C3" s="491"/>
      <c r="D3" s="491"/>
      <c r="E3" s="491"/>
    </row>
    <row r="4" spans="2:5" ht="15" customHeight="1">
      <c r="B4" s="491" t="s">
        <v>1087</v>
      </c>
      <c r="C4" s="491"/>
      <c r="D4" s="491"/>
      <c r="E4" s="491"/>
    </row>
    <row r="5" spans="2:5" ht="15" customHeight="1">
      <c r="B5" s="491" t="s">
        <v>742</v>
      </c>
      <c r="C5" s="491"/>
      <c r="D5" s="491"/>
      <c r="E5" s="491"/>
    </row>
    <row r="6" spans="2:5" ht="15" customHeight="1">
      <c r="B6" s="491" t="s">
        <v>716</v>
      </c>
      <c r="C6" s="491"/>
      <c r="D6" s="491"/>
      <c r="E6" s="491"/>
    </row>
    <row r="7" s="124" customFormat="1" ht="19.5" customHeight="1">
      <c r="A7" s="172"/>
    </row>
    <row r="8" spans="1:5" s="124" customFormat="1" ht="19.5" customHeight="1">
      <c r="A8" s="468"/>
      <c r="B8" s="116" t="s">
        <v>825</v>
      </c>
      <c r="C8" s="116" t="s">
        <v>826</v>
      </c>
      <c r="D8" s="116" t="s">
        <v>588</v>
      </c>
      <c r="E8" s="116" t="s">
        <v>828</v>
      </c>
    </row>
    <row r="9" spans="1:5" ht="29.25" customHeight="1">
      <c r="A9" s="468"/>
      <c r="B9" s="229" t="s">
        <v>717</v>
      </c>
      <c r="C9" s="407" t="s">
        <v>1243</v>
      </c>
      <c r="D9" s="407" t="s">
        <v>1244</v>
      </c>
      <c r="E9" s="407" t="s">
        <v>1247</v>
      </c>
    </row>
    <row r="10" spans="1:3" ht="19.5" customHeight="1">
      <c r="A10" s="158"/>
      <c r="B10" s="125"/>
      <c r="C10" s="125"/>
    </row>
    <row r="11" spans="1:2" ht="19.5" customHeight="1">
      <c r="A11" s="158" t="s">
        <v>1071</v>
      </c>
      <c r="B11" s="230" t="s">
        <v>743</v>
      </c>
    </row>
    <row r="12" spans="1:2" ht="19.5" customHeight="1">
      <c r="A12" s="158" t="s">
        <v>1077</v>
      </c>
      <c r="B12" s="155" t="s">
        <v>228</v>
      </c>
    </row>
    <row r="13" spans="1:5" ht="30.75" customHeight="1">
      <c r="A13" s="253" t="s">
        <v>914</v>
      </c>
      <c r="B13" s="221" t="s">
        <v>1173</v>
      </c>
      <c r="C13" s="119">
        <v>301703</v>
      </c>
      <c r="E13" s="119">
        <f>SUM(C13:D13)</f>
        <v>301703</v>
      </c>
    </row>
    <row r="14" spans="1:5" ht="19.5" customHeight="1">
      <c r="A14" s="158" t="s">
        <v>0</v>
      </c>
      <c r="B14" s="115" t="s">
        <v>1174</v>
      </c>
      <c r="C14" s="119"/>
      <c r="E14" s="119">
        <f aca="true" t="shared" si="0" ref="E14:E19">SUM(C14:D14)</f>
        <v>0</v>
      </c>
    </row>
    <row r="15" spans="1:5" ht="19.5" customHeight="1">
      <c r="A15" s="158" t="s">
        <v>275</v>
      </c>
      <c r="B15" s="115" t="s">
        <v>1175</v>
      </c>
      <c r="C15" s="119"/>
      <c r="E15" s="119">
        <f t="shared" si="0"/>
        <v>0</v>
      </c>
    </row>
    <row r="16" spans="1:5" ht="19.5" customHeight="1">
      <c r="A16" s="158" t="s">
        <v>546</v>
      </c>
      <c r="B16" s="115" t="s">
        <v>1176</v>
      </c>
      <c r="C16" s="119"/>
      <c r="E16" s="119">
        <f t="shared" si="0"/>
        <v>0</v>
      </c>
    </row>
    <row r="17" spans="1:5" ht="19.5" customHeight="1">
      <c r="A17" s="158" t="s">
        <v>647</v>
      </c>
      <c r="B17" s="115" t="s">
        <v>1182</v>
      </c>
      <c r="C17" s="119">
        <v>90000</v>
      </c>
      <c r="E17" s="119">
        <f t="shared" si="0"/>
        <v>90000</v>
      </c>
    </row>
    <row r="18" spans="1:5" ht="19.5" customHeight="1">
      <c r="A18" s="158" t="s">
        <v>649</v>
      </c>
      <c r="B18" s="115" t="s">
        <v>1134</v>
      </c>
      <c r="C18" s="119">
        <v>41700</v>
      </c>
      <c r="E18" s="119">
        <f t="shared" si="0"/>
        <v>41700</v>
      </c>
    </row>
    <row r="19" spans="1:5" ht="19.5" customHeight="1">
      <c r="A19" s="158" t="s">
        <v>650</v>
      </c>
      <c r="B19" s="212" t="s">
        <v>1738</v>
      </c>
      <c r="C19" s="119">
        <v>7000</v>
      </c>
      <c r="E19" s="119">
        <f t="shared" si="0"/>
        <v>7000</v>
      </c>
    </row>
    <row r="20" spans="1:5" s="122" customFormat="1" ht="19.5" customHeight="1">
      <c r="A20" s="158" t="s">
        <v>168</v>
      </c>
      <c r="B20" s="241" t="s">
        <v>1612</v>
      </c>
      <c r="C20" s="123">
        <f>SUM(C13:C19)</f>
        <v>440403</v>
      </c>
      <c r="D20" s="123">
        <f>SUM(D13:D19)</f>
        <v>0</v>
      </c>
      <c r="E20" s="123">
        <f>SUM(E13:E19)</f>
        <v>440403</v>
      </c>
    </row>
    <row r="21" spans="1:3" ht="19.5" customHeight="1">
      <c r="A21" s="158" t="s">
        <v>170</v>
      </c>
      <c r="B21" s="241" t="s">
        <v>1613</v>
      </c>
      <c r="C21" s="119"/>
    </row>
    <row r="22" spans="1:5" ht="19.5" customHeight="1">
      <c r="A22" s="158" t="s">
        <v>299</v>
      </c>
      <c r="B22" s="115" t="s">
        <v>1500</v>
      </c>
      <c r="C22" s="119">
        <v>1000</v>
      </c>
      <c r="E22" s="119">
        <f>SUM(C22:D22)</f>
        <v>1000</v>
      </c>
    </row>
    <row r="23" spans="1:5" ht="19.5" customHeight="1">
      <c r="A23" s="158" t="s">
        <v>302</v>
      </c>
      <c r="B23" s="115" t="s">
        <v>1454</v>
      </c>
      <c r="C23" s="119">
        <v>70000</v>
      </c>
      <c r="E23" s="119">
        <f>SUM(C23:D23)</f>
        <v>70000</v>
      </c>
    </row>
    <row r="24" spans="1:5" ht="15.75" customHeight="1">
      <c r="A24" s="158" t="s">
        <v>303</v>
      </c>
      <c r="B24" s="221" t="s">
        <v>958</v>
      </c>
      <c r="C24" s="119">
        <v>5000</v>
      </c>
      <c r="E24" s="119">
        <f>SUM(C24:D24)</f>
        <v>5000</v>
      </c>
    </row>
    <row r="25" spans="1:5" ht="19.5" customHeight="1">
      <c r="A25" s="158" t="s">
        <v>304</v>
      </c>
      <c r="B25" s="212" t="s">
        <v>1653</v>
      </c>
      <c r="C25" s="119">
        <v>10000</v>
      </c>
      <c r="E25" s="119">
        <f>SUM(C25:D25)</f>
        <v>10000</v>
      </c>
    </row>
    <row r="26" spans="1:5" ht="19.5" customHeight="1">
      <c r="A26" s="158" t="s">
        <v>306</v>
      </c>
      <c r="B26" s="212" t="s">
        <v>824</v>
      </c>
      <c r="C26" s="119">
        <v>1775</v>
      </c>
      <c r="E26" s="119">
        <f>SUM(C26:D26)</f>
        <v>1775</v>
      </c>
    </row>
    <row r="27" spans="1:5" s="122" customFormat="1" ht="19.5" customHeight="1">
      <c r="A27" s="158" t="s">
        <v>307</v>
      </c>
      <c r="B27" s="241" t="s">
        <v>1614</v>
      </c>
      <c r="C27" s="123">
        <f>SUM(C22:C26)</f>
        <v>87775</v>
      </c>
      <c r="D27" s="123">
        <f>SUM(D22:D26)</f>
        <v>0</v>
      </c>
      <c r="E27" s="123">
        <f>SUM(E22:E26)</f>
        <v>87775</v>
      </c>
    </row>
    <row r="28" spans="1:5" s="122" customFormat="1" ht="19.5" customHeight="1">
      <c r="A28" s="158" t="s">
        <v>308</v>
      </c>
      <c r="B28" s="140" t="s">
        <v>985</v>
      </c>
      <c r="C28" s="123">
        <f>C20+C27</f>
        <v>528178</v>
      </c>
      <c r="D28" s="123">
        <f>D20+D27</f>
        <v>0</v>
      </c>
      <c r="E28" s="123">
        <f>E20+E27</f>
        <v>528178</v>
      </c>
    </row>
    <row r="29" spans="1:3" ht="19.5" customHeight="1">
      <c r="A29" s="158"/>
      <c r="B29" s="221"/>
      <c r="C29" s="119"/>
    </row>
    <row r="30" spans="1:3" ht="19.5" customHeight="1">
      <c r="A30" s="158" t="s">
        <v>758</v>
      </c>
      <c r="B30" s="230" t="s">
        <v>777</v>
      </c>
      <c r="C30" s="119"/>
    </row>
    <row r="31" spans="1:5" ht="19.5" customHeight="1">
      <c r="A31" s="158" t="s">
        <v>759</v>
      </c>
      <c r="B31" s="115" t="s">
        <v>548</v>
      </c>
      <c r="C31" s="119">
        <v>25000</v>
      </c>
      <c r="D31" s="119">
        <v>-5605</v>
      </c>
      <c r="E31" s="119">
        <f>SUM(C31:D31)</f>
        <v>19395</v>
      </c>
    </row>
    <row r="32" spans="1:5" s="122" customFormat="1" ht="19.5" customHeight="1">
      <c r="A32" s="158" t="s">
        <v>760</v>
      </c>
      <c r="B32" s="122" t="s">
        <v>549</v>
      </c>
      <c r="C32" s="123">
        <f>SUM(C31:C31)</f>
        <v>25000</v>
      </c>
      <c r="D32" s="123">
        <f>SUM(D31:D31)</f>
        <v>-5605</v>
      </c>
      <c r="E32" s="123">
        <f>SUM(E31:E31)</f>
        <v>19395</v>
      </c>
    </row>
    <row r="33" spans="1:3" ht="19.5" customHeight="1">
      <c r="A33" s="158"/>
      <c r="C33" s="119"/>
    </row>
    <row r="34" spans="1:5" s="122" customFormat="1" ht="19.5" customHeight="1">
      <c r="A34" s="158" t="s">
        <v>761</v>
      </c>
      <c r="B34" s="122" t="s">
        <v>108</v>
      </c>
      <c r="C34" s="123">
        <f>C28+C32</f>
        <v>553178</v>
      </c>
      <c r="D34" s="123">
        <f>D28+D32</f>
        <v>-5605</v>
      </c>
      <c r="E34" s="123">
        <f>E28+E32</f>
        <v>547573</v>
      </c>
    </row>
    <row r="35" spans="1:3" s="122" customFormat="1" ht="19.5" customHeight="1">
      <c r="A35" s="115"/>
      <c r="C35" s="123"/>
    </row>
    <row r="36" ht="19.5" customHeight="1">
      <c r="B36" s="423"/>
    </row>
    <row r="37" ht="15" customHeight="1"/>
  </sheetData>
  <mergeCells count="6">
    <mergeCell ref="B6:E6"/>
    <mergeCell ref="A8:A9"/>
    <mergeCell ref="B1:E1"/>
    <mergeCell ref="B3:E3"/>
    <mergeCell ref="B4:E4"/>
    <mergeCell ref="B5:E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146"/>
  <sheetViews>
    <sheetView workbookViewId="0" topLeftCell="A13">
      <selection activeCell="D20" sqref="D20"/>
    </sheetView>
  </sheetViews>
  <sheetFormatPr defaultColWidth="9.140625" defaultRowHeight="12.75"/>
  <cols>
    <col min="1" max="1" width="4.57421875" style="16" customWidth="1"/>
    <col min="2" max="2" width="44.8515625" style="16" customWidth="1"/>
    <col min="3" max="3" width="13.140625" style="16" customWidth="1"/>
    <col min="4" max="4" width="14.00390625" style="16" customWidth="1"/>
    <col min="5" max="5" width="14.28125" style="16" customWidth="1"/>
    <col min="6" max="6" width="46.00390625" style="16" customWidth="1"/>
    <col min="7" max="7" width="15.00390625" style="16" customWidth="1"/>
    <col min="8" max="8" width="13.421875" style="16" customWidth="1"/>
    <col min="9" max="9" width="14.57421875" style="16" customWidth="1"/>
    <col min="10" max="16384" width="9.140625" style="16" customWidth="1"/>
  </cols>
  <sheetData>
    <row r="1" spans="2:9" ht="12.75">
      <c r="B1" s="87"/>
      <c r="C1" s="87"/>
      <c r="D1" s="87"/>
      <c r="E1" s="87"/>
      <c r="F1" s="469" t="s">
        <v>1250</v>
      </c>
      <c r="G1" s="469"/>
      <c r="H1" s="469"/>
      <c r="I1" s="469"/>
    </row>
    <row r="2" spans="2:11" s="75" customFormat="1" ht="12.75">
      <c r="B2" s="485" t="s">
        <v>537</v>
      </c>
      <c r="C2" s="486"/>
      <c r="D2" s="486"/>
      <c r="E2" s="486"/>
      <c r="F2" s="486"/>
      <c r="G2" s="486"/>
      <c r="H2" s="486"/>
      <c r="I2" s="486"/>
      <c r="J2" s="50"/>
      <c r="K2" s="50"/>
    </row>
    <row r="3" spans="2:11" s="75" customFormat="1" ht="12.75">
      <c r="B3" s="485" t="s">
        <v>281</v>
      </c>
      <c r="C3" s="485"/>
      <c r="D3" s="485"/>
      <c r="E3" s="485"/>
      <c r="F3" s="485"/>
      <c r="G3" s="485"/>
      <c r="H3" s="485"/>
      <c r="I3" s="485"/>
      <c r="J3" s="50"/>
      <c r="K3" s="50"/>
    </row>
    <row r="4" spans="2:11" s="75" customFormat="1" ht="12.75">
      <c r="B4" s="485" t="s">
        <v>1087</v>
      </c>
      <c r="C4" s="486"/>
      <c r="D4" s="486"/>
      <c r="E4" s="486"/>
      <c r="F4" s="486"/>
      <c r="G4" s="486"/>
      <c r="H4" s="486"/>
      <c r="I4" s="486"/>
      <c r="J4" s="50"/>
      <c r="K4" s="50"/>
    </row>
    <row r="5" spans="2:11" s="75" customFormat="1" ht="12.75">
      <c r="B5" s="485" t="s">
        <v>1487</v>
      </c>
      <c r="C5" s="486"/>
      <c r="D5" s="486"/>
      <c r="E5" s="486"/>
      <c r="F5" s="486"/>
      <c r="G5" s="486"/>
      <c r="H5" s="486"/>
      <c r="I5" s="486"/>
      <c r="J5" s="50"/>
      <c r="K5" s="50"/>
    </row>
    <row r="6" spans="2:11" s="75" customFormat="1" ht="12.75">
      <c r="B6" s="485" t="s">
        <v>716</v>
      </c>
      <c r="C6" s="485"/>
      <c r="D6" s="485"/>
      <c r="E6" s="485"/>
      <c r="F6" s="485"/>
      <c r="G6" s="485"/>
      <c r="H6" s="485"/>
      <c r="I6" s="485"/>
      <c r="J6" s="50"/>
      <c r="K6" s="50"/>
    </row>
    <row r="7" spans="1:11" s="75" customFormat="1" ht="12.75">
      <c r="A7" s="470"/>
      <c r="B7" s="225" t="s">
        <v>825</v>
      </c>
      <c r="C7" s="231" t="s">
        <v>826</v>
      </c>
      <c r="D7" s="231" t="s">
        <v>827</v>
      </c>
      <c r="E7" s="231" t="s">
        <v>828</v>
      </c>
      <c r="F7" s="228" t="s">
        <v>829</v>
      </c>
      <c r="G7" s="228" t="s">
        <v>830</v>
      </c>
      <c r="H7" s="228" t="s">
        <v>831</v>
      </c>
      <c r="I7" s="228" t="s">
        <v>832</v>
      </c>
      <c r="J7" s="50"/>
      <c r="K7" s="50"/>
    </row>
    <row r="8" spans="1:9" s="76" customFormat="1" ht="31.5" customHeight="1">
      <c r="A8" s="470"/>
      <c r="B8" s="90" t="s">
        <v>145</v>
      </c>
      <c r="C8" s="91" t="s">
        <v>1243</v>
      </c>
      <c r="D8" s="91" t="s">
        <v>1244</v>
      </c>
      <c r="E8" s="91" t="s">
        <v>1687</v>
      </c>
      <c r="F8" s="90" t="s">
        <v>146</v>
      </c>
      <c r="G8" s="91" t="s">
        <v>1243</v>
      </c>
      <c r="H8" s="91" t="s">
        <v>1244</v>
      </c>
      <c r="I8" s="91" t="s">
        <v>1687</v>
      </c>
    </row>
    <row r="9" spans="1:9" ht="12.75">
      <c r="A9" s="153" t="s">
        <v>1071</v>
      </c>
      <c r="B9" s="93" t="s">
        <v>1488</v>
      </c>
      <c r="C9" s="186"/>
      <c r="D9" s="286"/>
      <c r="E9" s="286"/>
      <c r="F9" s="94" t="s">
        <v>289</v>
      </c>
      <c r="G9" s="186"/>
      <c r="H9" s="286"/>
      <c r="I9" s="286"/>
    </row>
    <row r="10" spans="1:9" ht="12.75">
      <c r="A10" s="153" t="s">
        <v>1077</v>
      </c>
      <c r="B10" s="95" t="s">
        <v>1098</v>
      </c>
      <c r="C10" s="96">
        <v>178608</v>
      </c>
      <c r="D10" s="96"/>
      <c r="E10" s="96">
        <f>SUM(C10:D10)</f>
        <v>178608</v>
      </c>
      <c r="F10" s="97" t="s">
        <v>290</v>
      </c>
      <c r="G10" s="96">
        <v>269948</v>
      </c>
      <c r="H10" s="96">
        <v>973</v>
      </c>
      <c r="I10" s="96">
        <f>SUM(G10:H10)</f>
        <v>270921</v>
      </c>
    </row>
    <row r="11" spans="1:9" ht="12.75">
      <c r="A11" s="153" t="s">
        <v>914</v>
      </c>
      <c r="B11" s="95" t="s">
        <v>1099</v>
      </c>
      <c r="C11" s="96">
        <f>'sajátos műk.bev'!D30</f>
        <v>962634</v>
      </c>
      <c r="D11" s="96"/>
      <c r="E11" s="96">
        <f>'sajátos műk.bev'!F30</f>
        <v>962634</v>
      </c>
      <c r="F11" s="97" t="s">
        <v>291</v>
      </c>
      <c r="G11" s="96">
        <v>66824</v>
      </c>
      <c r="H11" s="96">
        <v>132</v>
      </c>
      <c r="I11" s="96">
        <f>SUM(G11:H11)</f>
        <v>66956</v>
      </c>
    </row>
    <row r="12" spans="1:9" ht="12.75">
      <c r="A12" s="153" t="s">
        <v>0</v>
      </c>
      <c r="B12" s="95" t="s">
        <v>1100</v>
      </c>
      <c r="C12" s="96"/>
      <c r="D12" s="96"/>
      <c r="E12" s="96"/>
      <c r="F12" s="97" t="s">
        <v>864</v>
      </c>
      <c r="G12" s="96">
        <v>460133</v>
      </c>
      <c r="H12" s="96"/>
      <c r="I12" s="96">
        <f>SUM(G12:H12)</f>
        <v>460133</v>
      </c>
    </row>
    <row r="13" spans="1:9" ht="12.75">
      <c r="A13" s="153" t="s">
        <v>275</v>
      </c>
      <c r="B13" s="95" t="s">
        <v>400</v>
      </c>
      <c r="C13" s="205">
        <f>'tám, végl. pe.átv'!C54</f>
        <v>835023</v>
      </c>
      <c r="D13" s="205">
        <v>13322</v>
      </c>
      <c r="E13" s="205">
        <f>SUM(C13:D13)</f>
        <v>848345</v>
      </c>
      <c r="F13" s="97" t="s">
        <v>1123</v>
      </c>
      <c r="G13" s="87">
        <v>5000</v>
      </c>
      <c r="H13" s="87"/>
      <c r="I13" s="87">
        <v>5000</v>
      </c>
    </row>
    <row r="14" spans="1:9" ht="12.75">
      <c r="A14" s="153" t="s">
        <v>546</v>
      </c>
      <c r="B14" s="95" t="s">
        <v>401</v>
      </c>
      <c r="C14" s="187">
        <f>'tám, végl. pe.átv'!C92</f>
        <v>87779</v>
      </c>
      <c r="D14" s="187">
        <v>-12481</v>
      </c>
      <c r="E14" s="205">
        <f>SUM(C14:D14)</f>
        <v>75298</v>
      </c>
      <c r="F14" s="97" t="s">
        <v>865</v>
      </c>
      <c r="G14" s="96">
        <f>'mc. pe. átad'!C26</f>
        <v>45546</v>
      </c>
      <c r="H14" s="96">
        <v>3675</v>
      </c>
      <c r="I14" s="96">
        <f>SUM(G14:H14)</f>
        <v>49221</v>
      </c>
    </row>
    <row r="15" spans="1:9" ht="12.75">
      <c r="A15" s="153" t="s">
        <v>647</v>
      </c>
      <c r="B15" s="95" t="s">
        <v>402</v>
      </c>
      <c r="C15" s="187">
        <f>'tám, végl. pe.átv'!C97</f>
        <v>1674</v>
      </c>
      <c r="D15" s="187">
        <f>'tám, végl. pe.átv'!D97</f>
        <v>0</v>
      </c>
      <c r="E15" s="187">
        <f>'tám, végl. pe.átv'!E97</f>
        <v>1674</v>
      </c>
      <c r="F15" s="97" t="s">
        <v>866</v>
      </c>
      <c r="G15" s="96">
        <f>'mc. pe. átad'!C82</f>
        <v>168675</v>
      </c>
      <c r="H15" s="96">
        <v>1325</v>
      </c>
      <c r="I15" s="96">
        <f>SUM(G15:H15)</f>
        <v>170000</v>
      </c>
    </row>
    <row r="16" spans="1:9" ht="12.75">
      <c r="A16" s="153" t="s">
        <v>649</v>
      </c>
      <c r="B16" s="100" t="s">
        <v>407</v>
      </c>
      <c r="C16" s="101"/>
      <c r="D16" s="101"/>
      <c r="E16" s="101"/>
      <c r="F16" s="97" t="s">
        <v>867</v>
      </c>
      <c r="G16" s="96">
        <v>3000</v>
      </c>
      <c r="H16" s="96"/>
      <c r="I16" s="96">
        <f>SUM(G16:H16)</f>
        <v>3000</v>
      </c>
    </row>
    <row r="17" spans="1:12" s="77" customFormat="1" ht="13.5">
      <c r="A17" s="153" t="s">
        <v>650</v>
      </c>
      <c r="B17" s="100" t="s">
        <v>403</v>
      </c>
      <c r="C17" s="101">
        <f>SUM(C13:C16)</f>
        <v>924476</v>
      </c>
      <c r="D17" s="101">
        <f>SUM(D13:D16)</f>
        <v>841</v>
      </c>
      <c r="E17" s="101">
        <f>SUM(E13:E16)</f>
        <v>925317</v>
      </c>
      <c r="F17" s="97" t="s">
        <v>868</v>
      </c>
      <c r="G17" s="96">
        <v>46025</v>
      </c>
      <c r="H17" s="96"/>
      <c r="I17" s="96">
        <f>SUM(G17:H17)</f>
        <v>46025</v>
      </c>
      <c r="K17" s="16"/>
      <c r="L17" s="16"/>
    </row>
    <row r="18" spans="1:9" ht="12.75">
      <c r="A18" s="153" t="s">
        <v>168</v>
      </c>
      <c r="B18" s="87"/>
      <c r="C18" s="87"/>
      <c r="D18" s="87"/>
      <c r="E18" s="87"/>
      <c r="F18" s="188" t="s">
        <v>984</v>
      </c>
      <c r="G18" s="101">
        <f>G10+G11+G12+G14+G15+G16+G17</f>
        <v>1060151</v>
      </c>
      <c r="H18" s="101">
        <f>H10+H11+H12+H14+H15+H16+H17</f>
        <v>6105</v>
      </c>
      <c r="I18" s="101">
        <f>I10+I11+I12+I14+I15+I16+I17</f>
        <v>1066256</v>
      </c>
    </row>
    <row r="19" spans="1:9" ht="12.75">
      <c r="A19" s="153" t="s">
        <v>170</v>
      </c>
      <c r="B19" s="87"/>
      <c r="C19" s="87"/>
      <c r="D19" s="87"/>
      <c r="E19" s="87"/>
      <c r="F19" s="97" t="s">
        <v>611</v>
      </c>
      <c r="G19" s="96"/>
      <c r="H19" s="335"/>
      <c r="I19" s="31"/>
    </row>
    <row r="20" spans="1:9" ht="12.75">
      <c r="A20" s="153" t="s">
        <v>299</v>
      </c>
      <c r="B20" s="87"/>
      <c r="C20" s="87"/>
      <c r="D20" s="87"/>
      <c r="E20" s="87"/>
      <c r="F20" s="97" t="s">
        <v>612</v>
      </c>
      <c r="G20" s="96">
        <f>'püim-Gamesz'!C16</f>
        <v>294501</v>
      </c>
      <c r="H20" s="96">
        <v>1333</v>
      </c>
      <c r="I20" s="96">
        <f aca="true" t="shared" si="0" ref="I20:I25">SUM(G20:H20)</f>
        <v>295834</v>
      </c>
    </row>
    <row r="21" spans="1:9" ht="12.75">
      <c r="A21" s="153" t="s">
        <v>302</v>
      </c>
      <c r="B21" s="87"/>
      <c r="C21" s="87"/>
      <c r="D21" s="87"/>
      <c r="E21" s="87"/>
      <c r="F21" s="97" t="s">
        <v>613</v>
      </c>
      <c r="G21" s="96">
        <f>'püim-Bibó'!C16</f>
        <v>128033</v>
      </c>
      <c r="H21" s="96">
        <v>241</v>
      </c>
      <c r="I21" s="96">
        <f t="shared" si="0"/>
        <v>128274</v>
      </c>
    </row>
    <row r="22" spans="1:9" ht="12.75">
      <c r="A22" s="153" t="s">
        <v>303</v>
      </c>
      <c r="B22" s="87"/>
      <c r="C22" s="87"/>
      <c r="D22" s="87"/>
      <c r="E22" s="87"/>
      <c r="F22" s="97" t="s">
        <v>1036</v>
      </c>
      <c r="G22" s="96">
        <f>'püim-Illyés'!C16</f>
        <v>225192</v>
      </c>
      <c r="H22" s="96">
        <v>46</v>
      </c>
      <c r="I22" s="96">
        <f t="shared" si="0"/>
        <v>225238</v>
      </c>
    </row>
    <row r="23" spans="1:9" ht="12.75">
      <c r="A23" s="153" t="s">
        <v>304</v>
      </c>
      <c r="B23" s="87"/>
      <c r="C23" s="87"/>
      <c r="D23" s="87"/>
      <c r="E23" s="87"/>
      <c r="F23" s="97" t="s">
        <v>614</v>
      </c>
      <c r="G23" s="96">
        <f>'püim-Óvoda'!C16</f>
        <v>96793</v>
      </c>
      <c r="H23" s="96">
        <v>914</v>
      </c>
      <c r="I23" s="96">
        <f t="shared" si="0"/>
        <v>97707</v>
      </c>
    </row>
    <row r="24" spans="1:9" ht="12.75">
      <c r="A24" s="153" t="s">
        <v>306</v>
      </c>
      <c r="B24" s="87"/>
      <c r="C24" s="87"/>
      <c r="D24" s="87"/>
      <c r="E24" s="87"/>
      <c r="F24" s="97" t="s">
        <v>1219</v>
      </c>
      <c r="G24" s="96">
        <f>'püim-TASZII'!C16</f>
        <v>115156</v>
      </c>
      <c r="H24" s="96">
        <v>67</v>
      </c>
      <c r="I24" s="96">
        <f t="shared" si="0"/>
        <v>115223</v>
      </c>
    </row>
    <row r="25" spans="1:9" ht="12.75">
      <c r="A25" s="153" t="s">
        <v>307</v>
      </c>
      <c r="B25" s="87"/>
      <c r="C25" s="87"/>
      <c r="D25" s="87"/>
      <c r="E25" s="87"/>
      <c r="F25" s="97" t="s">
        <v>1037</v>
      </c>
      <c r="G25" s="96">
        <f>'püim-Művkp'!C16</f>
        <v>108497</v>
      </c>
      <c r="H25" s="96">
        <v>140</v>
      </c>
      <c r="I25" s="96">
        <f t="shared" si="0"/>
        <v>108637</v>
      </c>
    </row>
    <row r="26" spans="1:9" s="77" customFormat="1" ht="13.5">
      <c r="A26" s="153" t="s">
        <v>308</v>
      </c>
      <c r="B26" s="87"/>
      <c r="C26" s="87"/>
      <c r="D26" s="87"/>
      <c r="E26" s="87"/>
      <c r="F26" s="110" t="s">
        <v>930</v>
      </c>
      <c r="G26" s="189">
        <f>SUM(G20:G25)</f>
        <v>968172</v>
      </c>
      <c r="H26" s="189">
        <f>SUM(H20:H25)</f>
        <v>2741</v>
      </c>
      <c r="I26" s="189">
        <f>SUM(I20:I25)</f>
        <v>970913</v>
      </c>
    </row>
    <row r="27" spans="1:9" ht="13.5">
      <c r="A27" s="153" t="s">
        <v>758</v>
      </c>
      <c r="B27" s="103" t="s">
        <v>404</v>
      </c>
      <c r="C27" s="104">
        <f>SUM(C10:C11,C17)</f>
        <v>2065718</v>
      </c>
      <c r="D27" s="104">
        <f>SUM(D10:D11,D17)</f>
        <v>841</v>
      </c>
      <c r="E27" s="104">
        <f>SUM(E10:E11,E17)</f>
        <v>2066559</v>
      </c>
      <c r="F27" s="105" t="s">
        <v>1531</v>
      </c>
      <c r="G27" s="104">
        <f>SUM(G18,G26)</f>
        <v>2028323</v>
      </c>
      <c r="H27" s="104">
        <f>SUM(H18,H26)</f>
        <v>8846</v>
      </c>
      <c r="I27" s="104">
        <f>SUM(I18,I26)</f>
        <v>2037169</v>
      </c>
    </row>
    <row r="28" spans="1:9" s="15" customFormat="1" ht="12.75">
      <c r="A28" s="153" t="s">
        <v>759</v>
      </c>
      <c r="B28" s="106" t="s">
        <v>405</v>
      </c>
      <c r="C28" s="96"/>
      <c r="D28" s="96"/>
      <c r="E28" s="96"/>
      <c r="F28" s="107" t="s">
        <v>870</v>
      </c>
      <c r="G28" s="96"/>
      <c r="H28" s="31"/>
      <c r="I28" s="31"/>
    </row>
    <row r="29" spans="1:9" ht="12.75">
      <c r="A29" s="153" t="s">
        <v>760</v>
      </c>
      <c r="B29" s="95" t="s">
        <v>52</v>
      </c>
      <c r="C29" s="96">
        <v>10000</v>
      </c>
      <c r="D29" s="96">
        <f>'felh. bev.'!D15</f>
        <v>0</v>
      </c>
      <c r="E29" s="96">
        <v>10000</v>
      </c>
      <c r="F29" s="97" t="s">
        <v>871</v>
      </c>
      <c r="G29" s="96">
        <v>76600</v>
      </c>
      <c r="H29" s="96"/>
      <c r="I29" s="96">
        <f>SUM(G29:H29)</f>
        <v>76600</v>
      </c>
    </row>
    <row r="30" spans="1:9" ht="12.75">
      <c r="A30" s="153" t="s">
        <v>761</v>
      </c>
      <c r="B30" s="95" t="s">
        <v>51</v>
      </c>
      <c r="C30" s="96">
        <v>1200</v>
      </c>
      <c r="D30" s="96">
        <f>'felh. bev.'!D19</f>
        <v>0</v>
      </c>
      <c r="E30" s="96">
        <v>1200</v>
      </c>
      <c r="F30" s="97" t="s">
        <v>872</v>
      </c>
      <c r="G30" s="96">
        <v>707981</v>
      </c>
      <c r="H30" s="96">
        <v>1600</v>
      </c>
      <c r="I30" s="96">
        <f aca="true" t="shared" si="1" ref="I30:I35">SUM(G30:H30)</f>
        <v>709581</v>
      </c>
    </row>
    <row r="31" spans="1:9" ht="12.75">
      <c r="A31" s="153" t="s">
        <v>762</v>
      </c>
      <c r="B31" s="95" t="s">
        <v>50</v>
      </c>
      <c r="C31" s="96">
        <v>0</v>
      </c>
      <c r="D31" s="96">
        <f>'felh. bev.'!D24</f>
        <v>0</v>
      </c>
      <c r="E31" s="96">
        <v>0</v>
      </c>
      <c r="F31" s="97" t="s">
        <v>873</v>
      </c>
      <c r="G31" s="96">
        <v>4494</v>
      </c>
      <c r="H31" s="96"/>
      <c r="I31" s="96">
        <f t="shared" si="1"/>
        <v>4494</v>
      </c>
    </row>
    <row r="32" spans="1:9" ht="12.75">
      <c r="A32" s="153" t="s">
        <v>763</v>
      </c>
      <c r="B32" s="95" t="s">
        <v>49</v>
      </c>
      <c r="C32" s="96">
        <f>'felh. bev.'!C35</f>
        <v>456450</v>
      </c>
      <c r="D32" s="96">
        <f>'felh. bev.'!D35</f>
        <v>0</v>
      </c>
      <c r="E32" s="96">
        <f>'felh. bev.'!E35</f>
        <v>456450</v>
      </c>
      <c r="F32" s="97" t="s">
        <v>874</v>
      </c>
      <c r="G32" s="96">
        <v>20000</v>
      </c>
      <c r="H32" s="96">
        <v>-5000</v>
      </c>
      <c r="I32" s="96">
        <f t="shared" si="1"/>
        <v>15000</v>
      </c>
    </row>
    <row r="33" spans="1:9" ht="12.75">
      <c r="A33" s="153" t="s">
        <v>764</v>
      </c>
      <c r="B33" s="95" t="s">
        <v>48</v>
      </c>
      <c r="C33" s="96"/>
      <c r="D33" s="96">
        <f>'felh. bev.'!D38</f>
        <v>0</v>
      </c>
      <c r="E33" s="96">
        <f>'felh. bev.'!E38</f>
        <v>0</v>
      </c>
      <c r="F33" s="97" t="s">
        <v>875</v>
      </c>
      <c r="G33" s="96">
        <v>7200</v>
      </c>
      <c r="H33" s="96"/>
      <c r="I33" s="96">
        <f t="shared" si="1"/>
        <v>7200</v>
      </c>
    </row>
    <row r="34" spans="1:9" ht="13.5" customHeight="1">
      <c r="A34" s="153" t="s">
        <v>1349</v>
      </c>
      <c r="B34" s="95" t="s">
        <v>47</v>
      </c>
      <c r="C34" s="96">
        <f>'felh. bev.'!C42</f>
        <v>3174</v>
      </c>
      <c r="D34" s="96">
        <f>'felh. bev.'!D42</f>
        <v>0</v>
      </c>
      <c r="E34" s="204">
        <f>'felh. bev.'!E42</f>
        <v>3174</v>
      </c>
      <c r="F34" s="87" t="s">
        <v>1524</v>
      </c>
      <c r="G34" s="87">
        <v>900</v>
      </c>
      <c r="H34" s="87"/>
      <c r="I34" s="96">
        <f t="shared" si="1"/>
        <v>900</v>
      </c>
    </row>
    <row r="35" spans="1:9" ht="13.5" customHeight="1">
      <c r="A35" s="153" t="s">
        <v>1350</v>
      </c>
      <c r="B35" s="95" t="s">
        <v>46</v>
      </c>
      <c r="C35" s="96"/>
      <c r="D35" s="96">
        <f>'felh. bev.'!D49</f>
        <v>0</v>
      </c>
      <c r="E35" s="96"/>
      <c r="F35" s="97" t="s">
        <v>1786</v>
      </c>
      <c r="G35" s="95"/>
      <c r="H35" s="95"/>
      <c r="I35" s="96">
        <f t="shared" si="1"/>
        <v>0</v>
      </c>
    </row>
    <row r="36" spans="1:9" ht="12.75">
      <c r="A36" s="153" t="s">
        <v>1351</v>
      </c>
      <c r="B36" s="87" t="s">
        <v>1119</v>
      </c>
      <c r="C36" s="113">
        <f>'felh. bev.'!C53</f>
        <v>0</v>
      </c>
      <c r="D36" s="113">
        <f>'felh. bev.'!D53</f>
        <v>0</v>
      </c>
      <c r="E36" s="113">
        <f>'felh. bev.'!E53</f>
        <v>0</v>
      </c>
      <c r="F36" s="97" t="s">
        <v>612</v>
      </c>
      <c r="G36" s="96">
        <v>21500</v>
      </c>
      <c r="H36" s="96">
        <v>-6500</v>
      </c>
      <c r="I36" s="96">
        <f aca="true" t="shared" si="2" ref="I36:I41">SUM(G36:H36)</f>
        <v>15000</v>
      </c>
    </row>
    <row r="37" spans="1:9" ht="12.75">
      <c r="A37" s="153" t="s">
        <v>1352</v>
      </c>
      <c r="B37" s="87"/>
      <c r="C37" s="87"/>
      <c r="D37" s="87"/>
      <c r="E37" s="87"/>
      <c r="F37" s="97" t="s">
        <v>613</v>
      </c>
      <c r="G37" s="96"/>
      <c r="H37" s="96">
        <v>0</v>
      </c>
      <c r="I37" s="96">
        <f t="shared" si="2"/>
        <v>0</v>
      </c>
    </row>
    <row r="38" spans="1:9" ht="12.75">
      <c r="A38" s="153" t="s">
        <v>1353</v>
      </c>
      <c r="B38" s="87"/>
      <c r="C38" s="87"/>
      <c r="D38" s="87"/>
      <c r="E38" s="87"/>
      <c r="F38" s="97" t="s">
        <v>1036</v>
      </c>
      <c r="G38" s="96"/>
      <c r="H38" s="96">
        <v>1000</v>
      </c>
      <c r="I38" s="96">
        <f t="shared" si="2"/>
        <v>1000</v>
      </c>
    </row>
    <row r="39" spans="1:9" ht="12.75">
      <c r="A39" s="153" t="s">
        <v>1354</v>
      </c>
      <c r="B39" s="87"/>
      <c r="C39" s="87"/>
      <c r="D39" s="87"/>
      <c r="E39" s="87"/>
      <c r="F39" s="97" t="s">
        <v>614</v>
      </c>
      <c r="G39" s="96"/>
      <c r="H39" s="96">
        <v>0</v>
      </c>
      <c r="I39" s="96">
        <f t="shared" si="2"/>
        <v>0</v>
      </c>
    </row>
    <row r="40" spans="1:9" s="15" customFormat="1" ht="12.75">
      <c r="A40" s="153" t="s">
        <v>618</v>
      </c>
      <c r="B40" s="87"/>
      <c r="C40" s="87"/>
      <c r="D40" s="87"/>
      <c r="E40" s="87"/>
      <c r="F40" s="97" t="s">
        <v>1219</v>
      </c>
      <c r="G40" s="96">
        <v>7500</v>
      </c>
      <c r="H40" s="96">
        <v>0</v>
      </c>
      <c r="I40" s="96">
        <f t="shared" si="2"/>
        <v>7500</v>
      </c>
    </row>
    <row r="41" spans="1:9" s="15" customFormat="1" ht="12.75">
      <c r="A41" s="153" t="s">
        <v>619</v>
      </c>
      <c r="B41" s="109"/>
      <c r="C41" s="109"/>
      <c r="D41" s="109"/>
      <c r="E41" s="109"/>
      <c r="F41" s="97" t="s">
        <v>1035</v>
      </c>
      <c r="G41" s="96">
        <v>10120</v>
      </c>
      <c r="H41" s="96">
        <v>6500</v>
      </c>
      <c r="I41" s="96">
        <f t="shared" si="2"/>
        <v>16620</v>
      </c>
    </row>
    <row r="42" spans="1:9" ht="12.75">
      <c r="A42" s="153" t="s">
        <v>508</v>
      </c>
      <c r="B42" s="87"/>
      <c r="C42" s="87"/>
      <c r="D42" s="87"/>
      <c r="E42" s="87"/>
      <c r="F42" s="110" t="s">
        <v>555</v>
      </c>
      <c r="G42" s="101">
        <f>SUM(G36:G41)</f>
        <v>39120</v>
      </c>
      <c r="H42" s="101">
        <f>SUM(H36:H41)</f>
        <v>1000</v>
      </c>
      <c r="I42" s="101">
        <f>SUM(I36:I41)</f>
        <v>40120</v>
      </c>
    </row>
    <row r="43" spans="1:9" ht="13.5">
      <c r="A43" s="153" t="s">
        <v>509</v>
      </c>
      <c r="B43" s="103" t="s">
        <v>242</v>
      </c>
      <c r="C43" s="104">
        <f>SUM(C29:C42)</f>
        <v>470824</v>
      </c>
      <c r="D43" s="104">
        <f>SUM(D29:D42)</f>
        <v>0</v>
      </c>
      <c r="E43" s="104">
        <f>SUM(E29:E42)</f>
        <v>470824</v>
      </c>
      <c r="F43" s="105" t="s">
        <v>957</v>
      </c>
      <c r="G43" s="104">
        <f>SUM(G29:G35,G42)</f>
        <v>856295</v>
      </c>
      <c r="H43" s="104">
        <f>SUM(H29:H34,H42)</f>
        <v>-2400</v>
      </c>
      <c r="I43" s="104">
        <f>SUM(I29:I35,I42)</f>
        <v>853895</v>
      </c>
    </row>
    <row r="44" spans="1:9" ht="12.75">
      <c r="A44" s="153" t="s">
        <v>96</v>
      </c>
      <c r="B44" s="106" t="s">
        <v>869</v>
      </c>
      <c r="C44" s="108">
        <f>SUM(C27,C43)</f>
        <v>2536542</v>
      </c>
      <c r="D44" s="108">
        <f>SUM(D27,D43)</f>
        <v>841</v>
      </c>
      <c r="E44" s="108">
        <f>SUM(E27,E43)</f>
        <v>2537383</v>
      </c>
      <c r="F44" s="107" t="s">
        <v>876</v>
      </c>
      <c r="G44" s="108">
        <f>SUM(G27,G43)</f>
        <v>2884618</v>
      </c>
      <c r="H44" s="108">
        <f>SUM(H27,H43)</f>
        <v>6446</v>
      </c>
      <c r="I44" s="108">
        <f>SUM(I27,I43)</f>
        <v>2891064</v>
      </c>
    </row>
    <row r="45" spans="1:9" ht="12.75">
      <c r="A45" s="153" t="s">
        <v>510</v>
      </c>
      <c r="B45" s="106" t="s">
        <v>1136</v>
      </c>
      <c r="C45" s="108">
        <f>C44-G44</f>
        <v>-348076</v>
      </c>
      <c r="D45" s="108">
        <f>D44-H44</f>
        <v>-5605</v>
      </c>
      <c r="E45" s="108">
        <f>E44-I44</f>
        <v>-353681</v>
      </c>
      <c r="F45" s="107"/>
      <c r="G45" s="108"/>
      <c r="H45" s="108"/>
      <c r="I45" s="108"/>
    </row>
    <row r="46" spans="1:9" ht="12.75">
      <c r="A46" s="153" t="s">
        <v>4</v>
      </c>
      <c r="B46" s="87" t="s">
        <v>1648</v>
      </c>
      <c r="C46" s="113">
        <v>37395</v>
      </c>
      <c r="D46" s="113">
        <f>D27-H27+I13</f>
        <v>-3005</v>
      </c>
      <c r="E46" s="113">
        <f>SUM(C46:D46)</f>
        <v>34390</v>
      </c>
      <c r="F46" s="97"/>
      <c r="H46" s="87"/>
      <c r="I46" s="87"/>
    </row>
    <row r="47" spans="1:9" ht="12.75">
      <c r="A47" s="153" t="s">
        <v>5</v>
      </c>
      <c r="B47" s="87" t="s">
        <v>235</v>
      </c>
      <c r="C47" s="113">
        <v>-385471</v>
      </c>
      <c r="D47" s="113">
        <f>D43-H43-I13</f>
        <v>-2600</v>
      </c>
      <c r="E47" s="113">
        <f>SUM(C47:D47)</f>
        <v>-388071</v>
      </c>
      <c r="F47" s="97"/>
      <c r="H47" s="87"/>
      <c r="I47" s="87"/>
    </row>
    <row r="48" spans="1:9" ht="12.75">
      <c r="A48" s="153" t="s">
        <v>6</v>
      </c>
      <c r="B48" s="106" t="s">
        <v>342</v>
      </c>
      <c r="C48" s="96"/>
      <c r="D48" s="96"/>
      <c r="E48" s="96"/>
      <c r="F48" s="107" t="s">
        <v>227</v>
      </c>
      <c r="G48" s="43"/>
      <c r="H48" s="108"/>
      <c r="I48" s="108"/>
    </row>
    <row r="49" spans="1:9" ht="12.75">
      <c r="A49" s="153" t="s">
        <v>7</v>
      </c>
      <c r="B49" s="95" t="s">
        <v>109</v>
      </c>
      <c r="C49" s="96">
        <v>277733</v>
      </c>
      <c r="D49" s="96"/>
      <c r="E49" s="96">
        <f>SUM(C49:D49)</f>
        <v>277733</v>
      </c>
      <c r="F49" s="97" t="s">
        <v>22</v>
      </c>
      <c r="G49" s="96"/>
      <c r="H49" s="96"/>
      <c r="I49" s="96"/>
    </row>
    <row r="50" spans="1:9" ht="12.75">
      <c r="A50" s="153" t="s">
        <v>8</v>
      </c>
      <c r="B50" s="95" t="s">
        <v>110</v>
      </c>
      <c r="C50" s="96">
        <v>661021</v>
      </c>
      <c r="D50" s="96"/>
      <c r="E50" s="96">
        <f>SUM(C50:D50)</f>
        <v>661021</v>
      </c>
      <c r="F50" s="97" t="s">
        <v>55</v>
      </c>
      <c r="G50" s="96">
        <v>87775</v>
      </c>
      <c r="H50" s="96"/>
      <c r="I50" s="96">
        <f>tartalék!C27</f>
        <v>87775</v>
      </c>
    </row>
    <row r="51" spans="1:9" ht="12.75">
      <c r="A51" s="153" t="s">
        <v>243</v>
      </c>
      <c r="B51" s="95"/>
      <c r="C51" s="96"/>
      <c r="D51" s="96"/>
      <c r="E51" s="96"/>
      <c r="F51" s="97" t="s">
        <v>56</v>
      </c>
      <c r="G51" s="96">
        <v>440403</v>
      </c>
      <c r="H51" s="96"/>
      <c r="I51" s="96">
        <f>tartalék!C20</f>
        <v>440403</v>
      </c>
    </row>
    <row r="52" spans="1:9" ht="12.75">
      <c r="A52" s="153" t="s">
        <v>9</v>
      </c>
      <c r="B52" s="95"/>
      <c r="C52" s="96"/>
      <c r="D52" s="96"/>
      <c r="E52" s="96"/>
      <c r="F52" s="110" t="s">
        <v>23</v>
      </c>
      <c r="G52" s="101">
        <f>SUM(G50:G51)</f>
        <v>528178</v>
      </c>
      <c r="H52" s="101"/>
      <c r="I52" s="101">
        <f>SUM(I50:I51)</f>
        <v>528178</v>
      </c>
    </row>
    <row r="53" spans="1:9" ht="12.75">
      <c r="A53" s="153" t="s">
        <v>10</v>
      </c>
      <c r="B53" s="95"/>
      <c r="C53" s="96"/>
      <c r="D53" s="96"/>
      <c r="E53" s="96"/>
      <c r="F53" s="97" t="s">
        <v>25</v>
      </c>
      <c r="G53" s="96">
        <v>25000</v>
      </c>
      <c r="H53" s="96">
        <v>-5605</v>
      </c>
      <c r="I53" s="96">
        <f>SUM(G53:H53)</f>
        <v>19395</v>
      </c>
    </row>
    <row r="54" spans="1:9" ht="12.75">
      <c r="A54" s="153" t="s">
        <v>11</v>
      </c>
      <c r="B54" s="106" t="s">
        <v>1737</v>
      </c>
      <c r="C54" s="108">
        <f>SUM(C49:C50)</f>
        <v>938754</v>
      </c>
      <c r="D54" s="108">
        <f>SUM(D49:D50)</f>
        <v>0</v>
      </c>
      <c r="E54" s="108">
        <f>SUM(E49:E50)</f>
        <v>938754</v>
      </c>
      <c r="F54" s="107" t="s">
        <v>214</v>
      </c>
      <c r="G54" s="108">
        <f>G52+G53</f>
        <v>553178</v>
      </c>
      <c r="H54" s="108">
        <f>H52+H53</f>
        <v>-5605</v>
      </c>
      <c r="I54" s="108">
        <f>I52+I53</f>
        <v>547573</v>
      </c>
    </row>
    <row r="55" spans="1:9" ht="24">
      <c r="A55" s="153" t="s">
        <v>244</v>
      </c>
      <c r="B55" s="223" t="s">
        <v>483</v>
      </c>
      <c r="C55" s="108">
        <f>C54+C45</f>
        <v>590678</v>
      </c>
      <c r="D55" s="108">
        <f>D54+D45</f>
        <v>-5605</v>
      </c>
      <c r="E55" s="108">
        <f>E54+E45</f>
        <v>585073</v>
      </c>
      <c r="F55" s="107"/>
      <c r="G55" s="43"/>
      <c r="H55" s="43"/>
      <c r="I55" s="43"/>
    </row>
    <row r="56" spans="1:9" ht="12.75">
      <c r="A56" s="153" t="s">
        <v>245</v>
      </c>
      <c r="B56" s="95" t="s">
        <v>1698</v>
      </c>
      <c r="C56" s="96">
        <f>C46+C49</f>
        <v>315128</v>
      </c>
      <c r="D56" s="96">
        <f>D46+D49</f>
        <v>-3005</v>
      </c>
      <c r="E56" s="96">
        <f aca="true" t="shared" si="3" ref="C56:E57">E46+E49</f>
        <v>312123</v>
      </c>
      <c r="F56" s="107"/>
      <c r="G56" s="15"/>
      <c r="H56" s="15"/>
      <c r="I56" s="15"/>
    </row>
    <row r="57" spans="1:9" ht="12.75">
      <c r="A57" s="153" t="s">
        <v>12</v>
      </c>
      <c r="B57" s="95" t="s">
        <v>82</v>
      </c>
      <c r="C57" s="96">
        <f t="shared" si="3"/>
        <v>275550</v>
      </c>
      <c r="D57" s="96">
        <f t="shared" si="3"/>
        <v>-2600</v>
      </c>
      <c r="E57" s="96">
        <f t="shared" si="3"/>
        <v>272950</v>
      </c>
      <c r="F57" s="107"/>
      <c r="G57" s="15"/>
      <c r="H57" s="15"/>
      <c r="I57" s="15"/>
    </row>
    <row r="58" spans="1:9" ht="12.75">
      <c r="A58" s="153" t="s">
        <v>13</v>
      </c>
      <c r="B58" s="106" t="s">
        <v>1735</v>
      </c>
      <c r="C58" s="96"/>
      <c r="D58" s="96"/>
      <c r="E58" s="96"/>
      <c r="F58" s="107" t="s">
        <v>1615</v>
      </c>
      <c r="G58" s="96"/>
      <c r="H58" s="96"/>
      <c r="I58" s="96"/>
    </row>
    <row r="59" spans="1:9" ht="12.75">
      <c r="A59" s="153" t="s">
        <v>14</v>
      </c>
      <c r="B59" s="95" t="s">
        <v>1734</v>
      </c>
      <c r="C59" s="96"/>
      <c r="D59" s="96"/>
      <c r="E59" s="96"/>
      <c r="F59" s="97" t="s">
        <v>24</v>
      </c>
      <c r="G59" s="96">
        <v>37500</v>
      </c>
      <c r="H59" s="96"/>
      <c r="I59" s="96">
        <v>37500</v>
      </c>
    </row>
    <row r="60" spans="1:9" ht="12.75">
      <c r="A60" s="153" t="s">
        <v>246</v>
      </c>
      <c r="B60" s="95" t="s">
        <v>343</v>
      </c>
      <c r="C60" s="96"/>
      <c r="D60" s="96"/>
      <c r="E60" s="96"/>
      <c r="F60" s="97" t="s">
        <v>1311</v>
      </c>
      <c r="G60" s="96"/>
      <c r="H60" s="95"/>
      <c r="I60" s="95"/>
    </row>
    <row r="61" spans="1:9" ht="12.75">
      <c r="A61" s="153" t="s">
        <v>247</v>
      </c>
      <c r="B61" s="106" t="s">
        <v>215</v>
      </c>
      <c r="C61" s="108">
        <f>SUM(C59:C60)</f>
        <v>0</v>
      </c>
      <c r="D61" s="108">
        <f>SUM(D59:D60)</f>
        <v>0</v>
      </c>
      <c r="E61" s="108">
        <f>SUM(E59:E60)</f>
        <v>0</v>
      </c>
      <c r="F61" s="107" t="s">
        <v>1145</v>
      </c>
      <c r="G61" s="106">
        <f>SUM(G59:G60)</f>
        <v>37500</v>
      </c>
      <c r="H61" s="106"/>
      <c r="I61" s="106">
        <f>SUM(I59:I60)</f>
        <v>37500</v>
      </c>
    </row>
    <row r="62" spans="1:9" ht="12.75">
      <c r="A62" s="153" t="s">
        <v>696</v>
      </c>
      <c r="B62" s="106" t="s">
        <v>1736</v>
      </c>
      <c r="C62" s="108">
        <f>C44+C54+C61</f>
        <v>3475296</v>
      </c>
      <c r="D62" s="108">
        <f>D44+D54+D61</f>
        <v>841</v>
      </c>
      <c r="E62" s="108">
        <f>E44+E54+E61</f>
        <v>3476137</v>
      </c>
      <c r="F62" s="107" t="s">
        <v>1616</v>
      </c>
      <c r="G62" s="108">
        <f>G44+G61+G54</f>
        <v>3475296</v>
      </c>
      <c r="H62" s="108">
        <f>H44+H61+H54</f>
        <v>841</v>
      </c>
      <c r="I62" s="108">
        <f>I44+I61+I54</f>
        <v>3476137</v>
      </c>
    </row>
    <row r="63" spans="1:6" ht="12.75">
      <c r="A63" s="87"/>
      <c r="B63" s="87"/>
      <c r="C63" s="112"/>
      <c r="D63" s="14"/>
      <c r="E63" s="14"/>
      <c r="F63" s="87"/>
    </row>
    <row r="64" spans="1:6" ht="12.75">
      <c r="A64" s="87"/>
      <c r="B64" s="87"/>
      <c r="C64" s="8"/>
      <c r="D64" s="8"/>
      <c r="E64" s="8"/>
      <c r="F64" s="87"/>
    </row>
    <row r="65" spans="1:6" ht="12.75">
      <c r="A65" s="87"/>
      <c r="B65" s="87"/>
      <c r="C65" s="8"/>
      <c r="D65" s="8"/>
      <c r="E65" s="8"/>
      <c r="F65" s="87"/>
    </row>
    <row r="66" spans="1:6" ht="12.75">
      <c r="A66" s="87"/>
      <c r="B66" s="87"/>
      <c r="C66" s="8"/>
      <c r="D66" s="8"/>
      <c r="E66" s="8"/>
      <c r="F66" s="87"/>
    </row>
    <row r="67" spans="1:8" ht="12.75">
      <c r="A67" s="87"/>
      <c r="B67" s="87"/>
      <c r="C67" s="8"/>
      <c r="D67" s="8"/>
      <c r="E67" s="8"/>
      <c r="F67" s="87"/>
      <c r="H67" s="8"/>
    </row>
    <row r="68" spans="1:8" ht="12.75">
      <c r="A68" s="87"/>
      <c r="B68" s="87"/>
      <c r="C68" s="8"/>
      <c r="D68" s="8"/>
      <c r="E68" s="8"/>
      <c r="F68" s="87"/>
      <c r="H68" s="8"/>
    </row>
    <row r="69" spans="1:6" ht="12.75">
      <c r="A69" s="87"/>
      <c r="B69" s="87"/>
      <c r="C69" s="8"/>
      <c r="D69" s="8"/>
      <c r="E69" s="8"/>
      <c r="F69" s="87"/>
    </row>
    <row r="70" spans="1:6" ht="12.75">
      <c r="A70" s="87"/>
      <c r="B70" s="87"/>
      <c r="C70" s="8"/>
      <c r="D70" s="8"/>
      <c r="E70" s="8"/>
      <c r="F70" s="87"/>
    </row>
    <row r="71" spans="1:6" ht="12.75">
      <c r="A71" s="87"/>
      <c r="B71" s="87"/>
      <c r="C71" s="8"/>
      <c r="D71" s="8"/>
      <c r="E71" s="8"/>
      <c r="F71" s="87"/>
    </row>
    <row r="72" spans="1:6" ht="29.25" customHeight="1">
      <c r="A72" s="87"/>
      <c r="B72" s="173"/>
      <c r="C72" s="8"/>
      <c r="D72" s="8"/>
      <c r="E72" s="8"/>
      <c r="F72" s="87"/>
    </row>
    <row r="73" spans="1:6" ht="12.75">
      <c r="A73" s="87"/>
      <c r="B73" s="87"/>
      <c r="C73" s="8"/>
      <c r="D73" s="8"/>
      <c r="E73" s="8"/>
      <c r="F73" s="87"/>
    </row>
    <row r="74" spans="1:10" ht="12.75">
      <c r="A74" s="87"/>
      <c r="B74" s="87"/>
      <c r="F74" s="87"/>
      <c r="J74" s="15"/>
    </row>
    <row r="75" spans="1:6" ht="12.75">
      <c r="A75" s="87"/>
      <c r="B75" s="87"/>
      <c r="F75" s="87"/>
    </row>
    <row r="76" spans="1:6" ht="12.75">
      <c r="A76" s="87"/>
      <c r="B76" s="87"/>
      <c r="F76" s="87"/>
    </row>
    <row r="77" spans="1:6" ht="12.75">
      <c r="A77" s="87"/>
      <c r="B77" s="87"/>
      <c r="F77" s="87"/>
    </row>
    <row r="78" spans="1:6" ht="12.75">
      <c r="A78" s="87"/>
      <c r="B78" s="87"/>
      <c r="F78" s="87"/>
    </row>
    <row r="79" spans="1:6" ht="12.75">
      <c r="A79" s="87"/>
      <c r="B79" s="87"/>
      <c r="F79" s="87"/>
    </row>
    <row r="80" spans="1:6" ht="12.75">
      <c r="A80" s="87"/>
      <c r="B80" s="87"/>
      <c r="F80" s="87"/>
    </row>
    <row r="81" spans="1:6" ht="12.75">
      <c r="A81" s="87"/>
      <c r="B81" s="87"/>
      <c r="F81" s="87"/>
    </row>
    <row r="82" spans="1:6" ht="12.75">
      <c r="A82" s="87"/>
      <c r="B82" s="87"/>
      <c r="F82" s="87"/>
    </row>
    <row r="83" spans="1:2" ht="12.75">
      <c r="A83" s="87"/>
      <c r="B83" s="87"/>
    </row>
    <row r="84" spans="1:2" ht="12.75">
      <c r="A84" s="87"/>
      <c r="B84" s="87"/>
    </row>
    <row r="85" spans="1:2" ht="12.75">
      <c r="A85" s="87"/>
      <c r="B85" s="87"/>
    </row>
    <row r="86" spans="1:2" ht="12.75">
      <c r="A86" s="87"/>
      <c r="B86" s="87"/>
    </row>
    <row r="87" spans="1:2" ht="12.75">
      <c r="A87" s="87"/>
      <c r="B87" s="87"/>
    </row>
    <row r="88" spans="1:2" ht="12.75">
      <c r="A88" s="87"/>
      <c r="B88" s="87"/>
    </row>
    <row r="89" spans="1:2" ht="12.75">
      <c r="A89" s="87"/>
      <c r="B89" s="87"/>
    </row>
    <row r="90" spans="1:2" ht="12.75">
      <c r="A90" s="87"/>
      <c r="B90" s="87"/>
    </row>
    <row r="91" spans="1:2" ht="12.75">
      <c r="A91" s="87"/>
      <c r="B91" s="87"/>
    </row>
    <row r="92" spans="1:2" ht="12.75">
      <c r="A92" s="87"/>
      <c r="B92" s="87"/>
    </row>
    <row r="93" spans="1:2" ht="12.75">
      <c r="A93" s="87"/>
      <c r="B93" s="87"/>
    </row>
    <row r="94" spans="1:2" ht="12.75">
      <c r="A94" s="87"/>
      <c r="B94" s="87"/>
    </row>
    <row r="95" spans="1:2" ht="12.75">
      <c r="A95" s="87"/>
      <c r="B95" s="87"/>
    </row>
    <row r="96" spans="1:2" ht="12.75">
      <c r="A96" s="87"/>
      <c r="B96" s="87"/>
    </row>
    <row r="97" spans="1:8" ht="12.75">
      <c r="A97" s="87"/>
      <c r="B97" s="87"/>
      <c r="H97" s="8"/>
    </row>
    <row r="98" spans="1:2" ht="12.75">
      <c r="A98" s="87"/>
      <c r="B98" s="87"/>
    </row>
    <row r="99" spans="1:2" ht="12.75">
      <c r="A99" s="87"/>
      <c r="B99" s="87"/>
    </row>
    <row r="100" spans="1:2" ht="12.75">
      <c r="A100" s="87"/>
      <c r="B100" s="87"/>
    </row>
    <row r="101" spans="1:2" ht="12.75">
      <c r="A101" s="87"/>
      <c r="B101" s="87"/>
    </row>
    <row r="102" spans="1:2" ht="12.75">
      <c r="A102" s="87"/>
      <c r="B102" s="87"/>
    </row>
    <row r="103" spans="1:2" ht="12.75">
      <c r="A103" s="87"/>
      <c r="B103" s="87"/>
    </row>
    <row r="104" spans="1:2" ht="12.75">
      <c r="A104" s="87"/>
      <c r="B104" s="87"/>
    </row>
    <row r="105" spans="1:2" ht="12.75">
      <c r="A105" s="87"/>
      <c r="B105" s="87"/>
    </row>
    <row r="106" spans="1:2" ht="12.75">
      <c r="A106" s="87"/>
      <c r="B106" s="87"/>
    </row>
    <row r="107" spans="1:2" ht="12.75">
      <c r="A107" s="87"/>
      <c r="B107" s="87"/>
    </row>
    <row r="108" spans="1:2" ht="12.75">
      <c r="A108" s="87"/>
      <c r="B108" s="87"/>
    </row>
    <row r="109" spans="1:2" ht="12.75">
      <c r="A109" s="87"/>
      <c r="B109" s="87"/>
    </row>
    <row r="110" spans="1:2" ht="12.75">
      <c r="A110" s="87"/>
      <c r="B110" s="87"/>
    </row>
    <row r="111" spans="1:2" ht="12.75">
      <c r="A111" s="87"/>
      <c r="B111" s="87"/>
    </row>
    <row r="112" spans="1:2" ht="12.75">
      <c r="A112" s="87"/>
      <c r="B112" s="87"/>
    </row>
    <row r="113" spans="1:2" ht="12.75">
      <c r="A113" s="87"/>
      <c r="B113" s="87"/>
    </row>
    <row r="114" spans="1:2" ht="12.75">
      <c r="A114" s="87"/>
      <c r="B114" s="87"/>
    </row>
    <row r="115" spans="1:2" ht="12.75">
      <c r="A115" s="87"/>
      <c r="B115" s="87"/>
    </row>
    <row r="116" spans="1:2" ht="12.75">
      <c r="A116" s="87"/>
      <c r="B116" s="87"/>
    </row>
    <row r="117" spans="1:2" ht="12.75">
      <c r="A117" s="87"/>
      <c r="B117" s="87"/>
    </row>
    <row r="118" spans="1:2" ht="12.75">
      <c r="A118" s="87"/>
      <c r="B118" s="87"/>
    </row>
    <row r="119" spans="1:2" ht="12.75">
      <c r="A119" s="87"/>
      <c r="B119" s="87"/>
    </row>
    <row r="120" spans="1:2" ht="12.75">
      <c r="A120" s="87"/>
      <c r="B120" s="87"/>
    </row>
    <row r="121" spans="1:2" ht="12.75">
      <c r="A121" s="87"/>
      <c r="B121" s="87"/>
    </row>
    <row r="122" spans="1:2" ht="12.75">
      <c r="A122" s="87"/>
      <c r="B122" s="87"/>
    </row>
    <row r="123" spans="1:2" ht="12.75">
      <c r="A123" s="87"/>
      <c r="B123" s="87"/>
    </row>
    <row r="124" spans="1:2" ht="12.75">
      <c r="A124" s="87"/>
      <c r="B124" s="87"/>
    </row>
    <row r="125" spans="1:2" ht="12.75">
      <c r="A125" s="87"/>
      <c r="B125" s="87"/>
    </row>
    <row r="126" spans="1:2" ht="12.75">
      <c r="A126" s="87"/>
      <c r="B126" s="87"/>
    </row>
    <row r="127" spans="1:2" ht="12.75">
      <c r="A127" s="87"/>
      <c r="B127" s="87"/>
    </row>
    <row r="128" spans="1:2" ht="12.75">
      <c r="A128" s="87"/>
      <c r="B128" s="87"/>
    </row>
    <row r="129" spans="1:2" ht="12.75">
      <c r="A129" s="87"/>
      <c r="B129" s="87"/>
    </row>
    <row r="130" spans="1:2" ht="12.75">
      <c r="A130" s="87"/>
      <c r="B130" s="87"/>
    </row>
    <row r="131" spans="1:2" ht="12.75">
      <c r="A131" s="87"/>
      <c r="B131" s="87"/>
    </row>
    <row r="132" spans="1:2" ht="12.75">
      <c r="A132" s="87"/>
      <c r="B132" s="87"/>
    </row>
    <row r="133" spans="1:2" ht="12.75">
      <c r="A133" s="87"/>
      <c r="B133" s="87"/>
    </row>
    <row r="134" spans="1:2" ht="12.75">
      <c r="A134" s="87"/>
      <c r="B134" s="87"/>
    </row>
    <row r="135" spans="1:2" ht="12.75">
      <c r="A135" s="87"/>
      <c r="B135" s="87"/>
    </row>
    <row r="136" spans="1:2" ht="12.75">
      <c r="A136" s="87"/>
      <c r="B136" s="87"/>
    </row>
    <row r="137" spans="1:2" ht="12.75">
      <c r="A137" s="87"/>
      <c r="B137" s="87"/>
    </row>
    <row r="138" spans="1:2" ht="12.75">
      <c r="A138" s="87"/>
      <c r="B138" s="87"/>
    </row>
    <row r="139" spans="1:2" ht="12.75">
      <c r="A139" s="87"/>
      <c r="B139" s="87"/>
    </row>
    <row r="140" spans="1:2" ht="12.75">
      <c r="A140" s="87"/>
      <c r="B140" s="87"/>
    </row>
    <row r="141" spans="1:2" ht="12.75">
      <c r="A141" s="87"/>
      <c r="B141" s="87"/>
    </row>
    <row r="142" spans="1:2" ht="12.75">
      <c r="A142" s="87"/>
      <c r="B142" s="87"/>
    </row>
    <row r="143" spans="1:2" ht="12.75">
      <c r="A143" s="87"/>
      <c r="B143" s="87"/>
    </row>
    <row r="144" spans="1:2" ht="12.75">
      <c r="A144" s="87"/>
      <c r="B144" s="87"/>
    </row>
    <row r="145" spans="1:2" ht="12.75">
      <c r="A145" s="87"/>
      <c r="B145" s="87"/>
    </row>
    <row r="146" spans="1:2" ht="12.75">
      <c r="A146" s="87"/>
      <c r="B146" s="87"/>
    </row>
  </sheetData>
  <mergeCells count="7">
    <mergeCell ref="F1:I1"/>
    <mergeCell ref="A7:A8"/>
    <mergeCell ref="B3:I3"/>
    <mergeCell ref="B2:I2"/>
    <mergeCell ref="B4:I4"/>
    <mergeCell ref="B5:I5"/>
    <mergeCell ref="B6:I6"/>
  </mergeCells>
  <printOptions/>
  <pageMargins left="0.984251968503937" right="0.984251968503937" top="0" bottom="0.1968503937007874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Q68"/>
  <sheetViews>
    <sheetView workbookViewId="0" topLeftCell="A1">
      <selection activeCell="A7" sqref="A7:A9"/>
    </sheetView>
  </sheetViews>
  <sheetFormatPr defaultColWidth="9.140625" defaultRowHeight="17.25" customHeight="1"/>
  <cols>
    <col min="1" max="1" width="2.7109375" style="240" customWidth="1"/>
    <col min="2" max="2" width="42.57421875" style="87" customWidth="1"/>
    <col min="3" max="3" width="8.57421875" style="87" customWidth="1"/>
    <col min="4" max="4" width="8.00390625" style="87" customWidth="1"/>
    <col min="5" max="5" width="9.28125" style="87" customWidth="1"/>
    <col min="6" max="6" width="8.7109375" style="87" customWidth="1"/>
    <col min="7" max="7" width="8.421875" style="87" customWidth="1"/>
    <col min="8" max="8" width="9.421875" style="87" customWidth="1"/>
    <col min="9" max="10" width="9.00390625" style="87" customWidth="1"/>
    <col min="11" max="11" width="9.57421875" style="87" customWidth="1"/>
    <col min="12" max="12" width="8.8515625" style="87" bestFit="1" customWidth="1"/>
    <col min="13" max="13" width="10.00390625" style="87" customWidth="1"/>
    <col min="14" max="14" width="11.421875" style="87" customWidth="1"/>
    <col min="15" max="15" width="8.8515625" style="87" customWidth="1"/>
    <col min="16" max="16" width="11.28125" style="87" bestFit="1" customWidth="1"/>
    <col min="17" max="17" width="11.57421875" style="87" bestFit="1" customWidth="1"/>
    <col min="18" max="18" width="11.140625" style="87" customWidth="1"/>
    <col min="19" max="16384" width="9.140625" style="87" customWidth="1"/>
  </cols>
  <sheetData>
    <row r="1" spans="2:16" ht="17.25" customHeight="1">
      <c r="B1" s="469" t="s">
        <v>349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257"/>
      <c r="P1" s="255"/>
    </row>
    <row r="2" spans="2:15" ht="17.25" customHeight="1">
      <c r="B2" s="485" t="s">
        <v>653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245"/>
    </row>
    <row r="3" spans="2:17" ht="17.25" customHeight="1">
      <c r="B3" s="485" t="s">
        <v>1087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245"/>
      <c r="P3" s="109"/>
      <c r="Q3" s="109"/>
    </row>
    <row r="4" spans="1:17" s="109" customFormat="1" ht="17.25" customHeight="1">
      <c r="A4" s="432"/>
      <c r="B4" s="485" t="s">
        <v>218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245"/>
      <c r="P4" s="87"/>
      <c r="Q4" s="87"/>
    </row>
    <row r="5" spans="1:17" s="109" customFormat="1" ht="17.25" customHeight="1">
      <c r="A5" s="432"/>
      <c r="B5" s="485" t="s">
        <v>1086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245"/>
      <c r="P5" s="87"/>
      <c r="Q5" s="87"/>
    </row>
    <row r="6" spans="1:17" s="109" customFormat="1" ht="17.25" customHeight="1">
      <c r="A6" s="432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153"/>
      <c r="Q6" s="87"/>
    </row>
    <row r="7" spans="1:16" s="115" customFormat="1" ht="15.75">
      <c r="A7" s="471"/>
      <c r="B7" s="251" t="s">
        <v>825</v>
      </c>
      <c r="C7" s="251" t="s">
        <v>826</v>
      </c>
      <c r="D7" s="251" t="s">
        <v>827</v>
      </c>
      <c r="E7" s="251" t="s">
        <v>828</v>
      </c>
      <c r="F7" s="251" t="s">
        <v>829</v>
      </c>
      <c r="G7" s="251" t="s">
        <v>830</v>
      </c>
      <c r="H7" s="251" t="s">
        <v>831</v>
      </c>
      <c r="I7" s="251" t="s">
        <v>832</v>
      </c>
      <c r="J7" s="251" t="s">
        <v>1706</v>
      </c>
      <c r="K7" s="251" t="s">
        <v>1707</v>
      </c>
      <c r="L7" s="251" t="s">
        <v>1708</v>
      </c>
      <c r="M7" s="251" t="s">
        <v>1709</v>
      </c>
      <c r="N7" s="251" t="s">
        <v>1710</v>
      </c>
      <c r="O7" s="98"/>
      <c r="P7" s="158"/>
    </row>
    <row r="8" spans="1:15" ht="24.75" customHeight="1">
      <c r="A8" s="471"/>
      <c r="B8" s="473" t="s">
        <v>717</v>
      </c>
      <c r="C8" s="474" t="s">
        <v>654</v>
      </c>
      <c r="D8" s="475"/>
      <c r="E8" s="476"/>
      <c r="F8" s="474" t="s">
        <v>655</v>
      </c>
      <c r="G8" s="475"/>
      <c r="H8" s="476"/>
      <c r="I8" s="474" t="s">
        <v>656</v>
      </c>
      <c r="J8" s="475"/>
      <c r="K8" s="476"/>
      <c r="L8" s="472" t="s">
        <v>497</v>
      </c>
      <c r="M8" s="472"/>
      <c r="N8" s="472"/>
      <c r="O8" s="126"/>
    </row>
    <row r="9" spans="1:15" ht="22.5" customHeight="1">
      <c r="A9" s="471"/>
      <c r="B9" s="473"/>
      <c r="C9" s="409" t="s">
        <v>1251</v>
      </c>
      <c r="D9" s="270" t="s">
        <v>1252</v>
      </c>
      <c r="E9" s="270" t="s">
        <v>190</v>
      </c>
      <c r="F9" s="409" t="s">
        <v>1251</v>
      </c>
      <c r="G9" s="270" t="s">
        <v>1252</v>
      </c>
      <c r="H9" s="270" t="s">
        <v>190</v>
      </c>
      <c r="I9" s="409" t="s">
        <v>1251</v>
      </c>
      <c r="J9" s="270" t="s">
        <v>1252</v>
      </c>
      <c r="K9" s="270" t="s">
        <v>190</v>
      </c>
      <c r="L9" s="409" t="s">
        <v>1251</v>
      </c>
      <c r="M9" s="270" t="s">
        <v>1252</v>
      </c>
      <c r="N9" s="270" t="s">
        <v>190</v>
      </c>
      <c r="O9" s="126"/>
    </row>
    <row r="10" spans="1:15" ht="17.25" customHeight="1">
      <c r="A10" s="240" t="s">
        <v>1071</v>
      </c>
      <c r="B10" s="213" t="s">
        <v>495</v>
      </c>
      <c r="C10" s="206">
        <v>315</v>
      </c>
      <c r="D10" s="206">
        <v>0</v>
      </c>
      <c r="E10" s="206">
        <f>SUM(C10:D10)</f>
        <v>315</v>
      </c>
      <c r="F10" s="206">
        <v>0</v>
      </c>
      <c r="G10" s="206">
        <v>0</v>
      </c>
      <c r="H10" s="206">
        <f>SUM(F10:G10)</f>
        <v>0</v>
      </c>
      <c r="I10" s="206">
        <v>0</v>
      </c>
      <c r="J10" s="206">
        <v>0</v>
      </c>
      <c r="K10" s="206">
        <f>SUM(I10:J10)</f>
        <v>0</v>
      </c>
      <c r="L10" s="112">
        <f>C10+F10+I10</f>
        <v>315</v>
      </c>
      <c r="M10" s="112">
        <f>D10+G10+J10</f>
        <v>0</v>
      </c>
      <c r="N10" s="112">
        <f>SUM(L10:M10)</f>
        <v>315</v>
      </c>
      <c r="O10" s="112"/>
    </row>
    <row r="11" spans="1:15" ht="17.25" customHeight="1">
      <c r="A11" s="240" t="s">
        <v>1077</v>
      </c>
      <c r="B11" s="213" t="s">
        <v>1153</v>
      </c>
      <c r="C11" s="206">
        <v>43210</v>
      </c>
      <c r="D11" s="206"/>
      <c r="E11" s="206">
        <f aca="true" t="shared" si="0" ref="E11:E50">SUM(C11:D11)</f>
        <v>43210</v>
      </c>
      <c r="F11" s="206"/>
      <c r="G11" s="206"/>
      <c r="H11" s="206">
        <f aca="true" t="shared" si="1" ref="H11:H50">SUM(F11:G11)</f>
        <v>0</v>
      </c>
      <c r="I11" s="206"/>
      <c r="J11" s="206"/>
      <c r="K11" s="206">
        <f aca="true" t="shared" si="2" ref="K11:K50">SUM(I11:J11)</f>
        <v>0</v>
      </c>
      <c r="L11" s="112">
        <f aca="true" t="shared" si="3" ref="L11:L50">C11+F11+I11</f>
        <v>43210</v>
      </c>
      <c r="M11" s="112">
        <f aca="true" t="shared" si="4" ref="M11:M50">D11+G11+J11</f>
        <v>0</v>
      </c>
      <c r="N11" s="112">
        <f aca="true" t="shared" si="5" ref="N11:N50">SUM(L11:M11)</f>
        <v>43210</v>
      </c>
      <c r="O11" s="112"/>
    </row>
    <row r="12" spans="1:15" s="95" customFormat="1" ht="17.25" customHeight="1">
      <c r="A12" s="240" t="s">
        <v>914</v>
      </c>
      <c r="B12" s="95" t="s">
        <v>496</v>
      </c>
      <c r="C12" s="96">
        <v>22458</v>
      </c>
      <c r="D12" s="96"/>
      <c r="E12" s="206">
        <f t="shared" si="0"/>
        <v>22458</v>
      </c>
      <c r="F12" s="96"/>
      <c r="G12" s="96"/>
      <c r="H12" s="206">
        <f t="shared" si="1"/>
        <v>0</v>
      </c>
      <c r="I12" s="96"/>
      <c r="J12" s="96"/>
      <c r="K12" s="206">
        <f t="shared" si="2"/>
        <v>0</v>
      </c>
      <c r="L12" s="112">
        <f t="shared" si="3"/>
        <v>22458</v>
      </c>
      <c r="M12" s="112">
        <f t="shared" si="4"/>
        <v>0</v>
      </c>
      <c r="N12" s="112">
        <f t="shared" si="5"/>
        <v>22458</v>
      </c>
      <c r="O12" s="112"/>
    </row>
    <row r="13" spans="1:15" s="95" customFormat="1" ht="17.25" customHeight="1">
      <c r="A13" s="240" t="s">
        <v>0</v>
      </c>
      <c r="B13" s="178" t="s">
        <v>1042</v>
      </c>
      <c r="C13" s="254">
        <v>26000</v>
      </c>
      <c r="D13" s="254"/>
      <c r="E13" s="206">
        <f t="shared" si="0"/>
        <v>26000</v>
      </c>
      <c r="F13" s="214"/>
      <c r="G13" s="214"/>
      <c r="H13" s="206">
        <f t="shared" si="1"/>
        <v>0</v>
      </c>
      <c r="I13" s="214"/>
      <c r="J13" s="214"/>
      <c r="K13" s="206">
        <f t="shared" si="2"/>
        <v>0</v>
      </c>
      <c r="L13" s="112">
        <f t="shared" si="3"/>
        <v>26000</v>
      </c>
      <c r="M13" s="112">
        <f t="shared" si="4"/>
        <v>0</v>
      </c>
      <c r="N13" s="112">
        <f t="shared" si="5"/>
        <v>26000</v>
      </c>
      <c r="O13" s="112"/>
    </row>
    <row r="14" spans="1:15" ht="17.25" customHeight="1">
      <c r="A14" s="240" t="s">
        <v>275</v>
      </c>
      <c r="B14" s="95" t="s">
        <v>1631</v>
      </c>
      <c r="C14" s="96">
        <v>84</v>
      </c>
      <c r="D14" s="96"/>
      <c r="E14" s="206">
        <f t="shared" si="0"/>
        <v>84</v>
      </c>
      <c r="F14" s="96"/>
      <c r="G14" s="96"/>
      <c r="H14" s="206">
        <f t="shared" si="1"/>
        <v>0</v>
      </c>
      <c r="I14" s="96"/>
      <c r="J14" s="96"/>
      <c r="K14" s="206">
        <f t="shared" si="2"/>
        <v>0</v>
      </c>
      <c r="L14" s="112">
        <f t="shared" si="3"/>
        <v>84</v>
      </c>
      <c r="M14" s="112">
        <f t="shared" si="4"/>
        <v>0</v>
      </c>
      <c r="N14" s="112">
        <f t="shared" si="5"/>
        <v>84</v>
      </c>
      <c r="O14" s="112"/>
    </row>
    <row r="15" spans="1:15" ht="17.25" customHeight="1">
      <c r="A15" s="240" t="s">
        <v>546</v>
      </c>
      <c r="B15" s="95" t="s">
        <v>1632</v>
      </c>
      <c r="C15" s="96">
        <v>430</v>
      </c>
      <c r="D15" s="96"/>
      <c r="E15" s="206">
        <f t="shared" si="0"/>
        <v>430</v>
      </c>
      <c r="F15" s="96">
        <v>571</v>
      </c>
      <c r="G15" s="96"/>
      <c r="H15" s="206">
        <f t="shared" si="1"/>
        <v>571</v>
      </c>
      <c r="I15" s="96"/>
      <c r="J15" s="96"/>
      <c r="K15" s="206">
        <f t="shared" si="2"/>
        <v>0</v>
      </c>
      <c r="L15" s="112">
        <f t="shared" si="3"/>
        <v>1001</v>
      </c>
      <c r="M15" s="112">
        <f t="shared" si="4"/>
        <v>0</v>
      </c>
      <c r="N15" s="112">
        <f t="shared" si="5"/>
        <v>1001</v>
      </c>
      <c r="O15" s="112"/>
    </row>
    <row r="16" spans="1:15" ht="17.25" customHeight="1">
      <c r="A16" s="240" t="s">
        <v>647</v>
      </c>
      <c r="B16" s="95" t="s">
        <v>1633</v>
      </c>
      <c r="C16" s="96">
        <v>41811</v>
      </c>
      <c r="D16" s="96"/>
      <c r="E16" s="206">
        <f t="shared" si="0"/>
        <v>41811</v>
      </c>
      <c r="F16" s="96"/>
      <c r="G16" s="96"/>
      <c r="H16" s="206">
        <f t="shared" si="1"/>
        <v>0</v>
      </c>
      <c r="I16" s="96"/>
      <c r="J16" s="96"/>
      <c r="K16" s="206">
        <f t="shared" si="2"/>
        <v>0</v>
      </c>
      <c r="L16" s="112">
        <f t="shared" si="3"/>
        <v>41811</v>
      </c>
      <c r="M16" s="112">
        <f t="shared" si="4"/>
        <v>0</v>
      </c>
      <c r="N16" s="112">
        <f t="shared" si="5"/>
        <v>41811</v>
      </c>
      <c r="O16" s="112"/>
    </row>
    <row r="17" spans="1:15" ht="17.25" customHeight="1">
      <c r="A17" s="240" t="s">
        <v>649</v>
      </c>
      <c r="B17" s="95" t="s">
        <v>1634</v>
      </c>
      <c r="C17" s="96">
        <v>32230</v>
      </c>
      <c r="D17" s="96"/>
      <c r="E17" s="206">
        <f t="shared" si="0"/>
        <v>32230</v>
      </c>
      <c r="F17" s="96"/>
      <c r="G17" s="96"/>
      <c r="H17" s="206">
        <f t="shared" si="1"/>
        <v>0</v>
      </c>
      <c r="I17" s="96">
        <v>17792</v>
      </c>
      <c r="J17" s="96"/>
      <c r="K17" s="206">
        <f t="shared" si="2"/>
        <v>17792</v>
      </c>
      <c r="L17" s="112">
        <f t="shared" si="3"/>
        <v>50022</v>
      </c>
      <c r="M17" s="112">
        <f t="shared" si="4"/>
        <v>0</v>
      </c>
      <c r="N17" s="112">
        <f t="shared" si="5"/>
        <v>50022</v>
      </c>
      <c r="O17" s="112"/>
    </row>
    <row r="18" spans="1:15" ht="17.25" customHeight="1">
      <c r="A18" s="240" t="s">
        <v>650</v>
      </c>
      <c r="B18" s="95" t="s">
        <v>592</v>
      </c>
      <c r="C18" s="96"/>
      <c r="D18" s="96"/>
      <c r="E18" s="206">
        <f t="shared" si="0"/>
        <v>0</v>
      </c>
      <c r="F18" s="96"/>
      <c r="G18" s="96"/>
      <c r="H18" s="206">
        <f t="shared" si="1"/>
        <v>0</v>
      </c>
      <c r="I18" s="96"/>
      <c r="J18" s="96"/>
      <c r="K18" s="206">
        <f t="shared" si="2"/>
        <v>0</v>
      </c>
      <c r="L18" s="112">
        <f t="shared" si="3"/>
        <v>0</v>
      </c>
      <c r="M18" s="112">
        <f t="shared" si="4"/>
        <v>0</v>
      </c>
      <c r="N18" s="112">
        <f t="shared" si="5"/>
        <v>0</v>
      </c>
      <c r="O18" s="112"/>
    </row>
    <row r="19" spans="1:15" ht="17.25" customHeight="1">
      <c r="A19" s="240" t="s">
        <v>168</v>
      </c>
      <c r="B19" s="95" t="s">
        <v>17</v>
      </c>
      <c r="C19" s="96">
        <v>20</v>
      </c>
      <c r="D19" s="96"/>
      <c r="E19" s="206">
        <f t="shared" si="0"/>
        <v>20</v>
      </c>
      <c r="F19" s="96"/>
      <c r="G19" s="96"/>
      <c r="H19" s="206">
        <f t="shared" si="1"/>
        <v>0</v>
      </c>
      <c r="I19" s="96">
        <v>285</v>
      </c>
      <c r="J19" s="96"/>
      <c r="K19" s="206">
        <f t="shared" si="2"/>
        <v>285</v>
      </c>
      <c r="L19" s="112">
        <f t="shared" si="3"/>
        <v>305</v>
      </c>
      <c r="M19" s="112">
        <f t="shared" si="4"/>
        <v>0</v>
      </c>
      <c r="N19" s="112">
        <f t="shared" si="5"/>
        <v>305</v>
      </c>
      <c r="O19" s="112"/>
    </row>
    <row r="20" spans="1:15" s="109" customFormat="1" ht="17.25" customHeight="1">
      <c r="A20" s="240" t="s">
        <v>170</v>
      </c>
      <c r="B20" s="95" t="s">
        <v>18</v>
      </c>
      <c r="C20" s="96"/>
      <c r="D20" s="96"/>
      <c r="E20" s="206">
        <f t="shared" si="0"/>
        <v>0</v>
      </c>
      <c r="F20" s="96"/>
      <c r="G20" s="96"/>
      <c r="H20" s="206">
        <f t="shared" si="1"/>
        <v>0</v>
      </c>
      <c r="I20" s="96"/>
      <c r="J20" s="96"/>
      <c r="K20" s="206">
        <f t="shared" si="2"/>
        <v>0</v>
      </c>
      <c r="L20" s="112">
        <f t="shared" si="3"/>
        <v>0</v>
      </c>
      <c r="M20" s="112">
        <f t="shared" si="4"/>
        <v>0</v>
      </c>
      <c r="N20" s="112">
        <f t="shared" si="5"/>
        <v>0</v>
      </c>
      <c r="O20" s="112"/>
    </row>
    <row r="21" spans="1:15" s="109" customFormat="1" ht="17.25" customHeight="1">
      <c r="A21" s="240" t="s">
        <v>299</v>
      </c>
      <c r="B21" s="95" t="s">
        <v>1649</v>
      </c>
      <c r="C21" s="96"/>
      <c r="D21" s="96"/>
      <c r="E21" s="206">
        <f t="shared" si="0"/>
        <v>0</v>
      </c>
      <c r="F21" s="96"/>
      <c r="G21" s="96"/>
      <c r="H21" s="206">
        <f t="shared" si="1"/>
        <v>0</v>
      </c>
      <c r="I21" s="96">
        <v>797975</v>
      </c>
      <c r="J21" s="96"/>
      <c r="K21" s="206">
        <f t="shared" si="2"/>
        <v>797975</v>
      </c>
      <c r="L21" s="112">
        <f t="shared" si="3"/>
        <v>797975</v>
      </c>
      <c r="M21" s="112">
        <f t="shared" si="4"/>
        <v>0</v>
      </c>
      <c r="N21" s="112">
        <f t="shared" si="5"/>
        <v>797975</v>
      </c>
      <c r="O21" s="112"/>
    </row>
    <row r="22" spans="1:15" ht="17.25" customHeight="1">
      <c r="A22" s="240" t="s">
        <v>302</v>
      </c>
      <c r="B22" s="95" t="s">
        <v>1650</v>
      </c>
      <c r="C22" s="96"/>
      <c r="D22" s="96"/>
      <c r="E22" s="206">
        <f t="shared" si="0"/>
        <v>0</v>
      </c>
      <c r="F22" s="96"/>
      <c r="G22" s="96"/>
      <c r="H22" s="206">
        <f t="shared" si="1"/>
        <v>0</v>
      </c>
      <c r="I22" s="96">
        <v>26944</v>
      </c>
      <c r="J22" s="96"/>
      <c r="K22" s="206">
        <f>SUM(I22:J22)</f>
        <v>26944</v>
      </c>
      <c r="L22" s="112">
        <f t="shared" si="3"/>
        <v>26944</v>
      </c>
      <c r="M22" s="112">
        <f t="shared" si="4"/>
        <v>0</v>
      </c>
      <c r="N22" s="112">
        <f t="shared" si="5"/>
        <v>26944</v>
      </c>
      <c r="O22" s="112"/>
    </row>
    <row r="23" spans="1:15" ht="17.25" customHeight="1">
      <c r="A23" s="240" t="s">
        <v>303</v>
      </c>
      <c r="B23" s="95" t="s">
        <v>187</v>
      </c>
      <c r="C23" s="96"/>
      <c r="D23" s="96"/>
      <c r="E23" s="206"/>
      <c r="F23" s="96"/>
      <c r="G23" s="96"/>
      <c r="H23" s="206"/>
      <c r="I23" s="96"/>
      <c r="J23" s="96">
        <v>13322</v>
      </c>
      <c r="K23" s="206">
        <f>SUM(I23:J23)</f>
        <v>13322</v>
      </c>
      <c r="L23" s="112">
        <f t="shared" si="3"/>
        <v>0</v>
      </c>
      <c r="M23" s="112">
        <f>SUM(D23+G23+J23)</f>
        <v>13322</v>
      </c>
      <c r="N23" s="112">
        <f t="shared" si="5"/>
        <v>13322</v>
      </c>
      <c r="O23" s="112"/>
    </row>
    <row r="24" spans="1:15" ht="17.25" customHeight="1">
      <c r="A24" s="240" t="s">
        <v>304</v>
      </c>
      <c r="B24" s="95" t="s">
        <v>1651</v>
      </c>
      <c r="C24" s="96"/>
      <c r="D24" s="96"/>
      <c r="E24" s="206">
        <f t="shared" si="0"/>
        <v>0</v>
      </c>
      <c r="F24" s="96"/>
      <c r="G24" s="96"/>
      <c r="H24" s="206">
        <f t="shared" si="1"/>
        <v>0</v>
      </c>
      <c r="I24" s="96">
        <v>70381</v>
      </c>
      <c r="J24" s="96">
        <v>-57632</v>
      </c>
      <c r="K24" s="206">
        <f t="shared" si="2"/>
        <v>12749</v>
      </c>
      <c r="L24" s="112">
        <f t="shared" si="3"/>
        <v>70381</v>
      </c>
      <c r="M24" s="112">
        <f t="shared" si="4"/>
        <v>-57632</v>
      </c>
      <c r="N24" s="112">
        <f t="shared" si="5"/>
        <v>12749</v>
      </c>
      <c r="O24" s="112"/>
    </row>
    <row r="25" spans="1:15" ht="17.25" customHeight="1">
      <c r="A25" s="240" t="s">
        <v>306</v>
      </c>
      <c r="B25" s="95" t="s">
        <v>1652</v>
      </c>
      <c r="C25" s="96"/>
      <c r="D25" s="96"/>
      <c r="E25" s="206">
        <f t="shared" si="0"/>
        <v>0</v>
      </c>
      <c r="F25" s="96">
        <v>864000</v>
      </c>
      <c r="G25" s="96"/>
      <c r="H25" s="206">
        <f t="shared" si="1"/>
        <v>864000</v>
      </c>
      <c r="I25" s="96"/>
      <c r="J25" s="96"/>
      <c r="K25" s="206">
        <f t="shared" si="2"/>
        <v>0</v>
      </c>
      <c r="L25" s="112">
        <f t="shared" si="3"/>
        <v>864000</v>
      </c>
      <c r="M25" s="112">
        <f t="shared" si="4"/>
        <v>0</v>
      </c>
      <c r="N25" s="112">
        <f t="shared" si="5"/>
        <v>864000</v>
      </c>
      <c r="O25" s="112"/>
    </row>
    <row r="26" spans="1:15" ht="17.25" customHeight="1">
      <c r="A26" s="240" t="s">
        <v>307</v>
      </c>
      <c r="B26" s="95" t="s">
        <v>1527</v>
      </c>
      <c r="C26" s="96"/>
      <c r="D26" s="96"/>
      <c r="E26" s="206">
        <f t="shared" si="0"/>
        <v>0</v>
      </c>
      <c r="F26" s="96"/>
      <c r="G26" s="96"/>
      <c r="H26" s="206">
        <f t="shared" si="1"/>
        <v>0</v>
      </c>
      <c r="I26" s="96"/>
      <c r="J26" s="96"/>
      <c r="K26" s="206">
        <f t="shared" si="2"/>
        <v>0</v>
      </c>
      <c r="L26" s="112">
        <f t="shared" si="3"/>
        <v>0</v>
      </c>
      <c r="M26" s="112">
        <f t="shared" si="4"/>
        <v>0</v>
      </c>
      <c r="N26" s="112">
        <f t="shared" si="5"/>
        <v>0</v>
      </c>
      <c r="O26" s="112"/>
    </row>
    <row r="27" spans="1:15" ht="17.25" customHeight="1">
      <c r="A27" s="240" t="s">
        <v>308</v>
      </c>
      <c r="B27" s="95" t="s">
        <v>1528</v>
      </c>
      <c r="C27" s="96"/>
      <c r="D27" s="96"/>
      <c r="E27" s="206">
        <f t="shared" si="0"/>
        <v>0</v>
      </c>
      <c r="F27" s="96">
        <v>57943</v>
      </c>
      <c r="G27" s="96"/>
      <c r="H27" s="206">
        <f t="shared" si="1"/>
        <v>57943</v>
      </c>
      <c r="I27" s="96"/>
      <c r="J27" s="96"/>
      <c r="K27" s="206">
        <f t="shared" si="2"/>
        <v>0</v>
      </c>
      <c r="L27" s="112">
        <f t="shared" si="3"/>
        <v>57943</v>
      </c>
      <c r="M27" s="112">
        <f t="shared" si="4"/>
        <v>0</v>
      </c>
      <c r="N27" s="112">
        <f t="shared" si="5"/>
        <v>57943</v>
      </c>
      <c r="O27" s="112"/>
    </row>
    <row r="28" spans="1:15" ht="17.25" customHeight="1">
      <c r="A28" s="240" t="s">
        <v>758</v>
      </c>
      <c r="B28" s="95" t="s">
        <v>1529</v>
      </c>
      <c r="C28" s="96"/>
      <c r="D28" s="96"/>
      <c r="E28" s="206">
        <f t="shared" si="0"/>
        <v>0</v>
      </c>
      <c r="F28" s="96">
        <v>40000</v>
      </c>
      <c r="G28" s="96"/>
      <c r="H28" s="206">
        <f t="shared" si="1"/>
        <v>40000</v>
      </c>
      <c r="I28" s="96"/>
      <c r="J28" s="96"/>
      <c r="K28" s="206">
        <f t="shared" si="2"/>
        <v>0</v>
      </c>
      <c r="L28" s="112">
        <f t="shared" si="3"/>
        <v>40000</v>
      </c>
      <c r="M28" s="112">
        <f t="shared" si="4"/>
        <v>0</v>
      </c>
      <c r="N28" s="112">
        <f t="shared" si="5"/>
        <v>40000</v>
      </c>
      <c r="O28" s="112"/>
    </row>
    <row r="29" spans="1:15" s="109" customFormat="1" ht="17.25" customHeight="1">
      <c r="A29" s="240" t="s">
        <v>759</v>
      </c>
      <c r="B29" s="95" t="s">
        <v>949</v>
      </c>
      <c r="C29" s="96"/>
      <c r="D29" s="96"/>
      <c r="E29" s="206">
        <f t="shared" si="0"/>
        <v>0</v>
      </c>
      <c r="F29" s="96">
        <v>120</v>
      </c>
      <c r="G29" s="96"/>
      <c r="H29" s="206">
        <f t="shared" si="1"/>
        <v>120</v>
      </c>
      <c r="I29" s="96"/>
      <c r="J29" s="96"/>
      <c r="K29" s="206">
        <f t="shared" si="2"/>
        <v>0</v>
      </c>
      <c r="L29" s="112">
        <f t="shared" si="3"/>
        <v>120</v>
      </c>
      <c r="M29" s="112">
        <f t="shared" si="4"/>
        <v>0</v>
      </c>
      <c r="N29" s="112">
        <f t="shared" si="5"/>
        <v>120</v>
      </c>
      <c r="O29" s="112"/>
    </row>
    <row r="30" spans="1:15" s="109" customFormat="1" ht="17.25" customHeight="1">
      <c r="A30" s="240"/>
      <c r="B30" s="95"/>
      <c r="C30" s="96"/>
      <c r="D30" s="96"/>
      <c r="E30" s="206"/>
      <c r="F30" s="96"/>
      <c r="G30" s="96"/>
      <c r="H30" s="206"/>
      <c r="I30" s="96"/>
      <c r="J30" s="96"/>
      <c r="K30" s="477" t="s">
        <v>1124</v>
      </c>
      <c r="L30" s="477"/>
      <c r="M30" s="477"/>
      <c r="N30" s="477"/>
      <c r="O30" s="112"/>
    </row>
    <row r="31" spans="1:15" s="109" customFormat="1" ht="17.25" customHeight="1">
      <c r="A31" s="240"/>
      <c r="B31" s="95"/>
      <c r="C31" s="96"/>
      <c r="D31" s="96"/>
      <c r="E31" s="206"/>
      <c r="F31" s="96"/>
      <c r="G31" s="96"/>
      <c r="H31" s="206"/>
      <c r="I31" s="96"/>
      <c r="J31" s="96"/>
      <c r="K31" s="206"/>
      <c r="L31" s="112"/>
      <c r="M31" s="112"/>
      <c r="N31" s="112"/>
      <c r="O31" s="112"/>
    </row>
    <row r="32" spans="1:15" s="109" customFormat="1" ht="17.25" customHeight="1">
      <c r="A32" s="471"/>
      <c r="B32" s="251" t="s">
        <v>825</v>
      </c>
      <c r="C32" s="251" t="s">
        <v>826</v>
      </c>
      <c r="D32" s="251" t="s">
        <v>827</v>
      </c>
      <c r="E32" s="251" t="s">
        <v>828</v>
      </c>
      <c r="F32" s="251" t="s">
        <v>829</v>
      </c>
      <c r="G32" s="251" t="s">
        <v>830</v>
      </c>
      <c r="H32" s="251" t="s">
        <v>831</v>
      </c>
      <c r="I32" s="251" t="s">
        <v>832</v>
      </c>
      <c r="J32" s="251" t="s">
        <v>1706</v>
      </c>
      <c r="K32" s="251" t="s">
        <v>1707</v>
      </c>
      <c r="L32" s="251" t="s">
        <v>1708</v>
      </c>
      <c r="M32" s="251" t="s">
        <v>1709</v>
      </c>
      <c r="N32" s="251" t="s">
        <v>1710</v>
      </c>
      <c r="O32" s="112"/>
    </row>
    <row r="33" spans="1:15" s="109" customFormat="1" ht="24.75" customHeight="1">
      <c r="A33" s="471"/>
      <c r="B33" s="473" t="s">
        <v>717</v>
      </c>
      <c r="C33" s="474" t="s">
        <v>654</v>
      </c>
      <c r="D33" s="475"/>
      <c r="E33" s="476"/>
      <c r="F33" s="474" t="s">
        <v>655</v>
      </c>
      <c r="G33" s="475"/>
      <c r="H33" s="476"/>
      <c r="I33" s="474" t="s">
        <v>656</v>
      </c>
      <c r="J33" s="475"/>
      <c r="K33" s="476"/>
      <c r="L33" s="472" t="s">
        <v>497</v>
      </c>
      <c r="M33" s="472"/>
      <c r="N33" s="472"/>
      <c r="O33" s="112"/>
    </row>
    <row r="34" spans="1:15" s="109" customFormat="1" ht="28.5" customHeight="1">
      <c r="A34" s="471"/>
      <c r="B34" s="473"/>
      <c r="C34" s="409" t="s">
        <v>1251</v>
      </c>
      <c r="D34" s="270" t="s">
        <v>1252</v>
      </c>
      <c r="E34" s="270" t="s">
        <v>190</v>
      </c>
      <c r="F34" s="409" t="s">
        <v>1251</v>
      </c>
      <c r="G34" s="270" t="s">
        <v>1252</v>
      </c>
      <c r="H34" s="270" t="s">
        <v>190</v>
      </c>
      <c r="I34" s="409" t="s">
        <v>1251</v>
      </c>
      <c r="J34" s="270" t="s">
        <v>1252</v>
      </c>
      <c r="K34" s="270" t="s">
        <v>190</v>
      </c>
      <c r="L34" s="409" t="s">
        <v>1251</v>
      </c>
      <c r="M34" s="270" t="s">
        <v>1252</v>
      </c>
      <c r="N34" s="270" t="s">
        <v>190</v>
      </c>
      <c r="O34" s="112"/>
    </row>
    <row r="35" spans="1:15" ht="17.25" customHeight="1">
      <c r="A35" s="240" t="s">
        <v>760</v>
      </c>
      <c r="B35" s="95" t="s">
        <v>1049</v>
      </c>
      <c r="C35" s="96">
        <v>800</v>
      </c>
      <c r="D35" s="96"/>
      <c r="E35" s="206">
        <f t="shared" si="0"/>
        <v>800</v>
      </c>
      <c r="F35" s="96"/>
      <c r="G35" s="96"/>
      <c r="H35" s="206">
        <f t="shared" si="1"/>
        <v>0</v>
      </c>
      <c r="I35" s="96">
        <v>1618</v>
      </c>
      <c r="J35" s="96"/>
      <c r="K35" s="206">
        <f t="shared" si="2"/>
        <v>1618</v>
      </c>
      <c r="L35" s="112">
        <f t="shared" si="3"/>
        <v>2418</v>
      </c>
      <c r="M35" s="112">
        <f t="shared" si="4"/>
        <v>0</v>
      </c>
      <c r="N35" s="112">
        <f t="shared" si="5"/>
        <v>2418</v>
      </c>
      <c r="O35" s="112"/>
    </row>
    <row r="36" spans="1:15" ht="17.25" customHeight="1">
      <c r="A36" s="240" t="s">
        <v>761</v>
      </c>
      <c r="B36" s="213" t="s">
        <v>987</v>
      </c>
      <c r="C36" s="206"/>
      <c r="D36" s="206"/>
      <c r="E36" s="206">
        <f t="shared" si="0"/>
        <v>0</v>
      </c>
      <c r="F36" s="206"/>
      <c r="G36" s="206"/>
      <c r="H36" s="206">
        <f t="shared" si="1"/>
        <v>0</v>
      </c>
      <c r="I36" s="206">
        <v>917</v>
      </c>
      <c r="J36" s="206">
        <v>6444</v>
      </c>
      <c r="K36" s="206">
        <f t="shared" si="2"/>
        <v>7361</v>
      </c>
      <c r="L36" s="112">
        <f t="shared" si="3"/>
        <v>917</v>
      </c>
      <c r="M36" s="112">
        <f t="shared" si="4"/>
        <v>6444</v>
      </c>
      <c r="N36" s="112">
        <f t="shared" si="5"/>
        <v>7361</v>
      </c>
      <c r="O36" s="112"/>
    </row>
    <row r="37" spans="1:15" ht="17.25" customHeight="1">
      <c r="A37" s="240" t="s">
        <v>762</v>
      </c>
      <c r="B37" s="213" t="s">
        <v>988</v>
      </c>
      <c r="C37" s="206"/>
      <c r="D37" s="206"/>
      <c r="E37" s="206">
        <f t="shared" si="0"/>
        <v>0</v>
      </c>
      <c r="F37" s="206"/>
      <c r="G37" s="206"/>
      <c r="H37" s="206">
        <f t="shared" si="1"/>
        <v>0</v>
      </c>
      <c r="I37" s="206"/>
      <c r="J37" s="206"/>
      <c r="K37" s="206">
        <f t="shared" si="2"/>
        <v>0</v>
      </c>
      <c r="L37" s="112">
        <f t="shared" si="3"/>
        <v>0</v>
      </c>
      <c r="M37" s="112">
        <f t="shared" si="4"/>
        <v>0</v>
      </c>
      <c r="N37" s="112">
        <f t="shared" si="5"/>
        <v>0</v>
      </c>
      <c r="O37" s="112"/>
    </row>
    <row r="38" spans="1:15" ht="17.25" customHeight="1">
      <c r="A38" s="240" t="s">
        <v>763</v>
      </c>
      <c r="B38" s="213" t="s">
        <v>347</v>
      </c>
      <c r="C38" s="206"/>
      <c r="D38" s="206"/>
      <c r="E38" s="206">
        <f t="shared" si="0"/>
        <v>0</v>
      </c>
      <c r="F38" s="206"/>
      <c r="G38" s="206"/>
      <c r="H38" s="206">
        <f t="shared" si="1"/>
        <v>0</v>
      </c>
      <c r="I38" s="206"/>
      <c r="J38" s="206">
        <v>9025</v>
      </c>
      <c r="K38" s="206">
        <f t="shared" si="2"/>
        <v>9025</v>
      </c>
      <c r="L38" s="112">
        <f t="shared" si="3"/>
        <v>0</v>
      </c>
      <c r="M38" s="112">
        <f t="shared" si="4"/>
        <v>9025</v>
      </c>
      <c r="N38" s="112">
        <f t="shared" si="5"/>
        <v>9025</v>
      </c>
      <c r="O38" s="112"/>
    </row>
    <row r="39" spans="1:15" ht="17.25" customHeight="1">
      <c r="A39" s="240" t="s">
        <v>764</v>
      </c>
      <c r="B39" s="213" t="s">
        <v>348</v>
      </c>
      <c r="C39" s="206"/>
      <c r="D39" s="206"/>
      <c r="E39" s="206">
        <f t="shared" si="0"/>
        <v>0</v>
      </c>
      <c r="F39" s="206"/>
      <c r="G39" s="206"/>
      <c r="H39" s="206">
        <f t="shared" si="1"/>
        <v>0</v>
      </c>
      <c r="I39" s="206"/>
      <c r="J39" s="206">
        <v>8721</v>
      </c>
      <c r="K39" s="206">
        <f t="shared" si="2"/>
        <v>8721</v>
      </c>
      <c r="L39" s="112">
        <f t="shared" si="3"/>
        <v>0</v>
      </c>
      <c r="M39" s="112">
        <f t="shared" si="4"/>
        <v>8721</v>
      </c>
      <c r="N39" s="112">
        <f t="shared" si="5"/>
        <v>8721</v>
      </c>
      <c r="O39" s="112"/>
    </row>
    <row r="40" spans="1:15" ht="17.25" customHeight="1">
      <c r="A40" s="240" t="s">
        <v>1349</v>
      </c>
      <c r="B40" s="213" t="s">
        <v>194</v>
      </c>
      <c r="C40" s="206"/>
      <c r="D40" s="206"/>
      <c r="E40" s="206">
        <f t="shared" si="0"/>
        <v>0</v>
      </c>
      <c r="F40" s="206"/>
      <c r="G40" s="206"/>
      <c r="H40" s="206">
        <f t="shared" si="1"/>
        <v>0</v>
      </c>
      <c r="I40" s="206"/>
      <c r="J40" s="206">
        <v>10806</v>
      </c>
      <c r="K40" s="206">
        <f t="shared" si="2"/>
        <v>10806</v>
      </c>
      <c r="L40" s="112">
        <f t="shared" si="3"/>
        <v>0</v>
      </c>
      <c r="M40" s="112">
        <f t="shared" si="4"/>
        <v>10806</v>
      </c>
      <c r="N40" s="112">
        <f t="shared" si="5"/>
        <v>10806</v>
      </c>
      <c r="O40" s="112"/>
    </row>
    <row r="41" spans="1:15" ht="17.25" customHeight="1">
      <c r="A41" s="240" t="s">
        <v>1350</v>
      </c>
      <c r="B41" s="213" t="s">
        <v>195</v>
      </c>
      <c r="C41" s="206"/>
      <c r="D41" s="206"/>
      <c r="E41" s="206">
        <f t="shared" si="0"/>
        <v>0</v>
      </c>
      <c r="F41" s="206"/>
      <c r="G41" s="206"/>
      <c r="H41" s="206">
        <f t="shared" si="1"/>
        <v>0</v>
      </c>
      <c r="I41" s="206">
        <v>4270</v>
      </c>
      <c r="J41" s="206"/>
      <c r="K41" s="206">
        <f t="shared" si="2"/>
        <v>4270</v>
      </c>
      <c r="L41" s="112">
        <f t="shared" si="3"/>
        <v>4270</v>
      </c>
      <c r="M41" s="112">
        <f t="shared" si="4"/>
        <v>0</v>
      </c>
      <c r="N41" s="112">
        <f t="shared" si="5"/>
        <v>4270</v>
      </c>
      <c r="O41" s="112"/>
    </row>
    <row r="42" spans="1:15" ht="17.25" customHeight="1">
      <c r="A42" s="240" t="s">
        <v>1351</v>
      </c>
      <c r="B42" s="213" t="s">
        <v>196</v>
      </c>
      <c r="C42" s="206"/>
      <c r="D42" s="206"/>
      <c r="E42" s="206">
        <f t="shared" si="0"/>
        <v>0</v>
      </c>
      <c r="F42" s="206"/>
      <c r="G42" s="206"/>
      <c r="H42" s="206">
        <f t="shared" si="1"/>
        <v>0</v>
      </c>
      <c r="I42" s="206">
        <v>294</v>
      </c>
      <c r="J42" s="206"/>
      <c r="K42" s="206">
        <f t="shared" si="2"/>
        <v>294</v>
      </c>
      <c r="L42" s="112">
        <f t="shared" si="3"/>
        <v>294</v>
      </c>
      <c r="M42" s="112">
        <f t="shared" si="4"/>
        <v>0</v>
      </c>
      <c r="N42" s="112">
        <f t="shared" si="5"/>
        <v>294</v>
      </c>
      <c r="O42" s="112"/>
    </row>
    <row r="43" spans="1:15" ht="17.25" customHeight="1">
      <c r="A43" s="240" t="s">
        <v>1352</v>
      </c>
      <c r="B43" s="213" t="s">
        <v>197</v>
      </c>
      <c r="C43" s="206"/>
      <c r="D43" s="206"/>
      <c r="E43" s="206">
        <f t="shared" si="0"/>
        <v>0</v>
      </c>
      <c r="F43" s="206"/>
      <c r="G43" s="206"/>
      <c r="H43" s="206">
        <f t="shared" si="1"/>
        <v>0</v>
      </c>
      <c r="I43" s="206"/>
      <c r="J43" s="206">
        <v>1148</v>
      </c>
      <c r="K43" s="206">
        <f t="shared" si="2"/>
        <v>1148</v>
      </c>
      <c r="L43" s="112">
        <f t="shared" si="3"/>
        <v>0</v>
      </c>
      <c r="M43" s="112">
        <f t="shared" si="4"/>
        <v>1148</v>
      </c>
      <c r="N43" s="112">
        <f t="shared" si="5"/>
        <v>1148</v>
      </c>
      <c r="O43" s="112"/>
    </row>
    <row r="44" spans="1:15" ht="17.25" customHeight="1">
      <c r="A44" s="240" t="s">
        <v>1353</v>
      </c>
      <c r="B44" s="213" t="s">
        <v>198</v>
      </c>
      <c r="C44" s="206"/>
      <c r="D44" s="206"/>
      <c r="E44" s="206">
        <f t="shared" si="0"/>
        <v>0</v>
      </c>
      <c r="F44" s="206"/>
      <c r="G44" s="206"/>
      <c r="H44" s="206">
        <f t="shared" si="1"/>
        <v>0</v>
      </c>
      <c r="I44" s="206"/>
      <c r="J44" s="206">
        <v>1600</v>
      </c>
      <c r="K44" s="206">
        <f t="shared" si="2"/>
        <v>1600</v>
      </c>
      <c r="L44" s="112">
        <f t="shared" si="3"/>
        <v>0</v>
      </c>
      <c r="M44" s="112">
        <f t="shared" si="4"/>
        <v>1600</v>
      </c>
      <c r="N44" s="112">
        <f t="shared" si="5"/>
        <v>1600</v>
      </c>
      <c r="O44" s="112"/>
    </row>
    <row r="45" spans="1:15" ht="17.25" customHeight="1">
      <c r="A45" s="240" t="s">
        <v>1354</v>
      </c>
      <c r="B45" s="213" t="s">
        <v>199</v>
      </c>
      <c r="C45" s="206"/>
      <c r="D45" s="206"/>
      <c r="E45" s="206">
        <f t="shared" si="0"/>
        <v>0</v>
      </c>
      <c r="F45" s="206"/>
      <c r="G45" s="206"/>
      <c r="H45" s="206">
        <f t="shared" si="1"/>
        <v>0</v>
      </c>
      <c r="I45" s="206">
        <v>4000</v>
      </c>
      <c r="J45" s="206"/>
      <c r="K45" s="206">
        <f t="shared" si="2"/>
        <v>4000</v>
      </c>
      <c r="L45" s="112">
        <f t="shared" si="3"/>
        <v>4000</v>
      </c>
      <c r="M45" s="112">
        <f t="shared" si="4"/>
        <v>0</v>
      </c>
      <c r="N45" s="112">
        <f t="shared" si="5"/>
        <v>4000</v>
      </c>
      <c r="O45" s="112"/>
    </row>
    <row r="46" spans="1:15" ht="17.25" customHeight="1">
      <c r="A46" s="240" t="s">
        <v>618</v>
      </c>
      <c r="B46" s="213" t="s">
        <v>200</v>
      </c>
      <c r="C46" s="206"/>
      <c r="D46" s="206"/>
      <c r="E46" s="206">
        <f t="shared" si="0"/>
        <v>0</v>
      </c>
      <c r="F46" s="206"/>
      <c r="G46" s="206"/>
      <c r="H46" s="206">
        <f t="shared" si="1"/>
        <v>0</v>
      </c>
      <c r="I46" s="206"/>
      <c r="J46" s="206">
        <v>3566</v>
      </c>
      <c r="K46" s="206">
        <f t="shared" si="2"/>
        <v>3566</v>
      </c>
      <c r="L46" s="112">
        <f t="shared" si="3"/>
        <v>0</v>
      </c>
      <c r="M46" s="112">
        <f t="shared" si="4"/>
        <v>3566</v>
      </c>
      <c r="N46" s="112">
        <f>SUM(L46:M46)</f>
        <v>3566</v>
      </c>
      <c r="O46" s="112"/>
    </row>
    <row r="47" spans="1:15" ht="17.25" customHeight="1">
      <c r="A47" s="240" t="s">
        <v>619</v>
      </c>
      <c r="B47" s="213" t="s">
        <v>188</v>
      </c>
      <c r="C47" s="206"/>
      <c r="D47" s="206"/>
      <c r="E47" s="206">
        <f t="shared" si="0"/>
        <v>0</v>
      </c>
      <c r="F47" s="206"/>
      <c r="G47" s="206"/>
      <c r="H47" s="206">
        <f t="shared" si="1"/>
        <v>0</v>
      </c>
      <c r="I47" s="206"/>
      <c r="J47" s="206">
        <v>253</v>
      </c>
      <c r="K47" s="206">
        <f t="shared" si="2"/>
        <v>253</v>
      </c>
      <c r="L47" s="112">
        <f t="shared" si="3"/>
        <v>0</v>
      </c>
      <c r="M47" s="112">
        <f t="shared" si="4"/>
        <v>253</v>
      </c>
      <c r="N47" s="112">
        <f>SUM(L47:M47)</f>
        <v>253</v>
      </c>
      <c r="O47" s="112"/>
    </row>
    <row r="48" spans="1:15" ht="17.25" customHeight="1">
      <c r="A48" s="240" t="s">
        <v>508</v>
      </c>
      <c r="B48" s="213" t="s">
        <v>189</v>
      </c>
      <c r="C48" s="206"/>
      <c r="D48" s="206"/>
      <c r="E48" s="206">
        <f t="shared" si="0"/>
        <v>0</v>
      </c>
      <c r="F48" s="206"/>
      <c r="G48" s="206"/>
      <c r="H48" s="206">
        <f t="shared" si="1"/>
        <v>0</v>
      </c>
      <c r="I48" s="206"/>
      <c r="J48" s="206">
        <v>588</v>
      </c>
      <c r="K48" s="206">
        <f t="shared" si="2"/>
        <v>588</v>
      </c>
      <c r="L48" s="112">
        <f t="shared" si="3"/>
        <v>0</v>
      </c>
      <c r="M48" s="112">
        <f t="shared" si="4"/>
        <v>588</v>
      </c>
      <c r="N48" s="112">
        <f>SUM(L48:M48)</f>
        <v>588</v>
      </c>
      <c r="O48" s="112"/>
    </row>
    <row r="49" spans="1:15" ht="17.25" customHeight="1">
      <c r="A49" s="240" t="s">
        <v>509</v>
      </c>
      <c r="B49" s="213" t="s">
        <v>201</v>
      </c>
      <c r="C49" s="206"/>
      <c r="D49" s="206"/>
      <c r="E49" s="206">
        <f t="shared" si="0"/>
        <v>0</v>
      </c>
      <c r="F49" s="206"/>
      <c r="G49" s="206"/>
      <c r="H49" s="206">
        <f t="shared" si="1"/>
        <v>0</v>
      </c>
      <c r="I49" s="206"/>
      <c r="J49" s="206">
        <v>3000</v>
      </c>
      <c r="K49" s="206">
        <f t="shared" si="2"/>
        <v>3000</v>
      </c>
      <c r="L49" s="112">
        <f t="shared" si="3"/>
        <v>0</v>
      </c>
      <c r="M49" s="112">
        <f t="shared" si="4"/>
        <v>3000</v>
      </c>
      <c r="N49" s="112">
        <f t="shared" si="5"/>
        <v>3000</v>
      </c>
      <c r="O49" s="112"/>
    </row>
    <row r="50" spans="1:15" ht="17.25" customHeight="1">
      <c r="A50" s="240" t="s">
        <v>96</v>
      </c>
      <c r="B50" s="213" t="s">
        <v>67</v>
      </c>
      <c r="C50" s="206">
        <v>11250</v>
      </c>
      <c r="D50" s="206"/>
      <c r="E50" s="206">
        <f t="shared" si="0"/>
        <v>11250</v>
      </c>
      <c r="F50" s="206"/>
      <c r="G50" s="206"/>
      <c r="H50" s="206">
        <f t="shared" si="1"/>
        <v>0</v>
      </c>
      <c r="I50" s="206"/>
      <c r="J50" s="206"/>
      <c r="K50" s="206">
        <f t="shared" si="2"/>
        <v>0</v>
      </c>
      <c r="L50" s="112">
        <f t="shared" si="3"/>
        <v>11250</v>
      </c>
      <c r="M50" s="112">
        <f t="shared" si="4"/>
        <v>0</v>
      </c>
      <c r="N50" s="112">
        <f t="shared" si="5"/>
        <v>11250</v>
      </c>
      <c r="O50" s="112"/>
    </row>
    <row r="51" spans="1:15" ht="17.25" customHeight="1">
      <c r="A51" s="240" t="s">
        <v>510</v>
      </c>
      <c r="B51" s="215" t="s">
        <v>202</v>
      </c>
      <c r="C51" s="216">
        <f>SUM(C10:C50)</f>
        <v>178608</v>
      </c>
      <c r="D51" s="216">
        <f aca="true" t="shared" si="6" ref="D51:N51">SUM(D10:D50)</f>
        <v>0</v>
      </c>
      <c r="E51" s="216">
        <f t="shared" si="6"/>
        <v>178608</v>
      </c>
      <c r="F51" s="216">
        <f t="shared" si="6"/>
        <v>962634</v>
      </c>
      <c r="G51" s="216">
        <f t="shared" si="6"/>
        <v>0</v>
      </c>
      <c r="H51" s="216">
        <f t="shared" si="6"/>
        <v>962634</v>
      </c>
      <c r="I51" s="216">
        <f t="shared" si="6"/>
        <v>924476</v>
      </c>
      <c r="J51" s="216">
        <f t="shared" si="6"/>
        <v>841</v>
      </c>
      <c r="K51" s="216">
        <f t="shared" si="6"/>
        <v>925317</v>
      </c>
      <c r="L51" s="216">
        <f t="shared" si="6"/>
        <v>2065718</v>
      </c>
      <c r="M51" s="216">
        <f t="shared" si="6"/>
        <v>841</v>
      </c>
      <c r="N51" s="216">
        <f t="shared" si="6"/>
        <v>2066559</v>
      </c>
      <c r="O51" s="112"/>
    </row>
    <row r="52" spans="5:13" ht="17.25" customHeight="1">
      <c r="E52" s="206"/>
      <c r="M52" s="112"/>
    </row>
    <row r="53" ht="17.25" customHeight="1">
      <c r="M53" s="112"/>
    </row>
    <row r="54" ht="17.25" customHeight="1">
      <c r="M54" s="112"/>
    </row>
    <row r="55" ht="17.25" customHeight="1">
      <c r="M55" s="112"/>
    </row>
    <row r="56" ht="17.25" customHeight="1">
      <c r="M56" s="112"/>
    </row>
    <row r="57" ht="17.25" customHeight="1">
      <c r="M57" s="112"/>
    </row>
    <row r="58" ht="17.25" customHeight="1">
      <c r="M58" s="112"/>
    </row>
    <row r="59" ht="17.25" customHeight="1">
      <c r="M59" s="112"/>
    </row>
    <row r="60" ht="17.25" customHeight="1">
      <c r="M60" s="112"/>
    </row>
    <row r="61" ht="17.25" customHeight="1">
      <c r="M61" s="112"/>
    </row>
    <row r="62" ht="17.25" customHeight="1">
      <c r="M62" s="112"/>
    </row>
    <row r="63" ht="17.25" customHeight="1">
      <c r="M63" s="112"/>
    </row>
    <row r="64" ht="17.25" customHeight="1">
      <c r="M64" s="112"/>
    </row>
    <row r="65" ht="17.25" customHeight="1">
      <c r="M65" s="112"/>
    </row>
    <row r="66" ht="17.25" customHeight="1">
      <c r="M66" s="112"/>
    </row>
    <row r="67" ht="17.25" customHeight="1">
      <c r="M67" s="112"/>
    </row>
    <row r="68" ht="17.25" customHeight="1">
      <c r="M68" s="112"/>
    </row>
  </sheetData>
  <mergeCells count="18">
    <mergeCell ref="I33:K33"/>
    <mergeCell ref="L33:N33"/>
    <mergeCell ref="K30:N30"/>
    <mergeCell ref="A32:A34"/>
    <mergeCell ref="B33:B34"/>
    <mergeCell ref="C33:E33"/>
    <mergeCell ref="F33:H33"/>
    <mergeCell ref="A7:A9"/>
    <mergeCell ref="L8:N8"/>
    <mergeCell ref="B5:N5"/>
    <mergeCell ref="B8:B9"/>
    <mergeCell ref="C8:E8"/>
    <mergeCell ref="F8:H8"/>
    <mergeCell ref="I8:K8"/>
    <mergeCell ref="B1:N1"/>
    <mergeCell ref="B2:N2"/>
    <mergeCell ref="B3:N3"/>
    <mergeCell ref="B4:N4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C68"/>
  <sheetViews>
    <sheetView workbookViewId="0" topLeftCell="D1">
      <selection activeCell="A6" sqref="A6:A9"/>
    </sheetView>
  </sheetViews>
  <sheetFormatPr defaultColWidth="9.140625" defaultRowHeight="12.75"/>
  <cols>
    <col min="1" max="1" width="2.57421875" style="208" customWidth="1"/>
    <col min="2" max="2" width="25.00390625" style="122" customWidth="1"/>
    <col min="3" max="3" width="7.28125" style="115" customWidth="1"/>
    <col min="4" max="4" width="6.57421875" style="115" customWidth="1"/>
    <col min="5" max="5" width="7.57421875" style="115" customWidth="1"/>
    <col min="6" max="6" width="6.8515625" style="115" customWidth="1"/>
    <col min="7" max="7" width="6.57421875" style="115" customWidth="1"/>
    <col min="8" max="8" width="8.00390625" style="115" customWidth="1"/>
    <col min="9" max="9" width="7.421875" style="115" customWidth="1"/>
    <col min="10" max="10" width="6.8515625" style="115" customWidth="1"/>
    <col min="11" max="11" width="8.140625" style="115" customWidth="1"/>
    <col min="12" max="12" width="6.57421875" style="115" customWidth="1"/>
    <col min="13" max="13" width="7.140625" style="115" customWidth="1"/>
    <col min="14" max="14" width="8.00390625" style="115" customWidth="1"/>
    <col min="15" max="15" width="7.140625" style="115" customWidth="1"/>
    <col min="16" max="16" width="7.421875" style="115" customWidth="1"/>
    <col min="17" max="17" width="8.140625" style="115" customWidth="1"/>
    <col min="18" max="20" width="8.28125" style="115" customWidth="1"/>
    <col min="21" max="21" width="10.00390625" style="115" customWidth="1"/>
    <col min="22" max="22" width="9.7109375" style="115" customWidth="1"/>
    <col min="23" max="23" width="11.140625" style="115" customWidth="1"/>
    <col min="24" max="16384" width="9.140625" style="115" customWidth="1"/>
  </cols>
  <sheetData>
    <row r="1" spans="9:29" ht="15.75">
      <c r="I1" s="490" t="s">
        <v>1264</v>
      </c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256"/>
      <c r="Y1" s="256"/>
      <c r="Z1" s="256"/>
      <c r="AA1" s="256"/>
      <c r="AB1" s="256"/>
      <c r="AC1" s="256"/>
    </row>
    <row r="2" spans="9:29" ht="15.75"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256"/>
      <c r="Y2" s="256"/>
      <c r="Z2" s="256"/>
      <c r="AA2" s="256"/>
      <c r="AB2" s="256"/>
      <c r="AC2" s="256"/>
    </row>
    <row r="3" spans="2:23" ht="15.75">
      <c r="B3" s="491" t="s">
        <v>715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</row>
    <row r="4" spans="2:23" ht="15.75">
      <c r="B4" s="491" t="s">
        <v>1087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</row>
    <row r="5" spans="2:23" ht="15.75">
      <c r="B5" s="491" t="s">
        <v>1355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</row>
    <row r="6" spans="2:23" ht="15.75">
      <c r="B6" s="491" t="s">
        <v>716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</row>
    <row r="7" spans="1:25" ht="15.75">
      <c r="A7" s="456"/>
      <c r="B7" s="225" t="s">
        <v>825</v>
      </c>
      <c r="C7" s="225" t="s">
        <v>826</v>
      </c>
      <c r="D7" s="225" t="s">
        <v>827</v>
      </c>
      <c r="E7" s="225" t="s">
        <v>828</v>
      </c>
      <c r="F7" s="225" t="s">
        <v>829</v>
      </c>
      <c r="G7" s="225" t="s">
        <v>830</v>
      </c>
      <c r="H7" s="225" t="s">
        <v>831</v>
      </c>
      <c r="I7" s="225" t="s">
        <v>832</v>
      </c>
      <c r="J7" s="225" t="s">
        <v>1706</v>
      </c>
      <c r="K7" s="225" t="s">
        <v>1707</v>
      </c>
      <c r="L7" s="225" t="s">
        <v>1708</v>
      </c>
      <c r="M7" s="225" t="s">
        <v>1709</v>
      </c>
      <c r="N7" s="225" t="s">
        <v>1710</v>
      </c>
      <c r="O7" s="225" t="s">
        <v>1711</v>
      </c>
      <c r="P7" s="225" t="s">
        <v>1253</v>
      </c>
      <c r="Q7" s="225" t="s">
        <v>1254</v>
      </c>
      <c r="R7" s="225" t="s">
        <v>1258</v>
      </c>
      <c r="S7" s="225" t="s">
        <v>1259</v>
      </c>
      <c r="T7" s="225" t="s">
        <v>1260</v>
      </c>
      <c r="U7" s="416" t="s">
        <v>1261</v>
      </c>
      <c r="V7" s="225" t="s">
        <v>1262</v>
      </c>
      <c r="W7" s="225" t="s">
        <v>1263</v>
      </c>
      <c r="X7" s="87"/>
      <c r="Y7" s="87"/>
    </row>
    <row r="8" spans="1:24" s="87" customFormat="1" ht="28.5" customHeight="1">
      <c r="A8" s="457"/>
      <c r="B8" s="459" t="s">
        <v>717</v>
      </c>
      <c r="C8" s="461" t="s">
        <v>265</v>
      </c>
      <c r="D8" s="461"/>
      <c r="E8" s="461"/>
      <c r="F8" s="461" t="s">
        <v>816</v>
      </c>
      <c r="G8" s="461"/>
      <c r="H8" s="461"/>
      <c r="I8" s="461" t="s">
        <v>1055</v>
      </c>
      <c r="J8" s="461"/>
      <c r="K8" s="461"/>
      <c r="L8" s="461" t="s">
        <v>68</v>
      </c>
      <c r="M8" s="461"/>
      <c r="N8" s="461"/>
      <c r="O8" s="461" t="s">
        <v>1056</v>
      </c>
      <c r="P8" s="461"/>
      <c r="Q8" s="461"/>
      <c r="R8" s="461" t="s">
        <v>1778</v>
      </c>
      <c r="S8" s="461"/>
      <c r="T8" s="461"/>
      <c r="U8" s="472" t="s">
        <v>497</v>
      </c>
      <c r="V8" s="472"/>
      <c r="W8" s="472"/>
      <c r="X8" s="95"/>
    </row>
    <row r="9" spans="1:24" s="87" customFormat="1" ht="33.75" customHeight="1">
      <c r="A9" s="458"/>
      <c r="B9" s="460"/>
      <c r="C9" s="270" t="s">
        <v>1251</v>
      </c>
      <c r="D9" s="270" t="s">
        <v>1252</v>
      </c>
      <c r="E9" s="270" t="s">
        <v>191</v>
      </c>
      <c r="F9" s="270" t="s">
        <v>1251</v>
      </c>
      <c r="G9" s="270" t="s">
        <v>1252</v>
      </c>
      <c r="H9" s="270" t="s">
        <v>191</v>
      </c>
      <c r="I9" s="270" t="s">
        <v>1251</v>
      </c>
      <c r="J9" s="270" t="s">
        <v>1252</v>
      </c>
      <c r="K9" s="270" t="s">
        <v>191</v>
      </c>
      <c r="L9" s="270" t="s">
        <v>1251</v>
      </c>
      <c r="M9" s="270" t="s">
        <v>1252</v>
      </c>
      <c r="N9" s="270" t="s">
        <v>191</v>
      </c>
      <c r="O9" s="270" t="s">
        <v>1251</v>
      </c>
      <c r="P9" s="270" t="s">
        <v>1252</v>
      </c>
      <c r="Q9" s="270" t="s">
        <v>191</v>
      </c>
      <c r="R9" s="270" t="s">
        <v>1251</v>
      </c>
      <c r="S9" s="270" t="s">
        <v>1252</v>
      </c>
      <c r="T9" s="270" t="s">
        <v>191</v>
      </c>
      <c r="U9" s="233" t="s">
        <v>1251</v>
      </c>
      <c r="V9" s="233" t="s">
        <v>1252</v>
      </c>
      <c r="W9" s="270" t="s">
        <v>191</v>
      </c>
      <c r="X9" s="415"/>
    </row>
    <row r="10" spans="1:23" s="87" customFormat="1" ht="12.75">
      <c r="A10" s="411" t="s">
        <v>1071</v>
      </c>
      <c r="B10" s="412" t="s">
        <v>1746</v>
      </c>
      <c r="C10" s="430"/>
      <c r="D10" s="126"/>
      <c r="E10" s="431">
        <f>SUM(C10:D10)</f>
        <v>0</v>
      </c>
      <c r="F10" s="126"/>
      <c r="G10" s="126"/>
      <c r="H10" s="431">
        <f>SUM(F10:G10)</f>
        <v>0</v>
      </c>
      <c r="I10" s="431">
        <v>1635</v>
      </c>
      <c r="J10" s="254"/>
      <c r="K10" s="431">
        <f>SUM(I10:J10)</f>
        <v>1635</v>
      </c>
      <c r="L10" s="126"/>
      <c r="M10" s="126"/>
      <c r="N10" s="431">
        <f>SUM(L10:M10)</f>
        <v>0</v>
      </c>
      <c r="O10" s="126"/>
      <c r="P10" s="126"/>
      <c r="Q10" s="431">
        <f>SUM(O10:P10)</f>
        <v>0</v>
      </c>
      <c r="R10" s="126"/>
      <c r="S10" s="126"/>
      <c r="T10" s="431">
        <f>SUM(R10:S10)</f>
        <v>0</v>
      </c>
      <c r="U10" s="108">
        <f>C10+F10+I10+L10+O10+R10</f>
        <v>1635</v>
      </c>
      <c r="V10" s="108">
        <f>D10+G10+J10+M10+P10+S10</f>
        <v>0</v>
      </c>
      <c r="W10" s="108">
        <f>SUM(U10:V10)</f>
        <v>1635</v>
      </c>
    </row>
    <row r="11" spans="1:23" s="87" customFormat="1" ht="15" customHeight="1">
      <c r="A11" s="411" t="s">
        <v>1077</v>
      </c>
      <c r="B11" s="410" t="s">
        <v>1747</v>
      </c>
      <c r="C11" s="96"/>
      <c r="D11" s="96"/>
      <c r="E11" s="431">
        <f aca="true" t="shared" si="0" ref="E11:E46">SUM(C11:D11)</f>
        <v>0</v>
      </c>
      <c r="F11" s="96"/>
      <c r="G11" s="96"/>
      <c r="H11" s="431">
        <f aca="true" t="shared" si="1" ref="H11:H46">SUM(F11:G11)</f>
        <v>0</v>
      </c>
      <c r="I11" s="96">
        <v>36141</v>
      </c>
      <c r="J11" s="96"/>
      <c r="K11" s="431">
        <f aca="true" t="shared" si="2" ref="K11:K46">SUM(I11:J11)</f>
        <v>36141</v>
      </c>
      <c r="L11" s="96"/>
      <c r="M11" s="96"/>
      <c r="N11" s="431">
        <f aca="true" t="shared" si="3" ref="N11:N46">SUM(L11:M11)</f>
        <v>0</v>
      </c>
      <c r="O11" s="96"/>
      <c r="P11" s="96"/>
      <c r="Q11" s="431">
        <f aca="true" t="shared" si="4" ref="Q11:Q46">SUM(O11:P11)</f>
        <v>0</v>
      </c>
      <c r="R11" s="96"/>
      <c r="S11" s="96"/>
      <c r="T11" s="431">
        <f aca="true" t="shared" si="5" ref="T11:T46">SUM(R11:S11)</f>
        <v>0</v>
      </c>
      <c r="U11" s="108">
        <f aca="true" t="shared" si="6" ref="U11:U46">C11+F11+I11+L11+O11+R11</f>
        <v>36141</v>
      </c>
      <c r="V11" s="108">
        <f aca="true" t="shared" si="7" ref="V11:V46">D11+G11+J11+M11+P11+S11</f>
        <v>0</v>
      </c>
      <c r="W11" s="108">
        <f aca="true" t="shared" si="8" ref="W11:W46">SUM(U11:V11)</f>
        <v>36141</v>
      </c>
    </row>
    <row r="12" spans="1:23" s="87" customFormat="1" ht="15" customHeight="1">
      <c r="A12" s="411" t="s">
        <v>914</v>
      </c>
      <c r="B12" s="410" t="s">
        <v>1748</v>
      </c>
      <c r="C12" s="96"/>
      <c r="D12" s="96"/>
      <c r="E12" s="431">
        <f t="shared" si="0"/>
        <v>0</v>
      </c>
      <c r="F12" s="96"/>
      <c r="G12" s="96"/>
      <c r="H12" s="431">
        <f t="shared" si="1"/>
        <v>0</v>
      </c>
      <c r="I12" s="96">
        <v>22458</v>
      </c>
      <c r="J12" s="96"/>
      <c r="K12" s="431">
        <f t="shared" si="2"/>
        <v>22458</v>
      </c>
      <c r="L12" s="96"/>
      <c r="M12" s="96"/>
      <c r="N12" s="431">
        <f t="shared" si="3"/>
        <v>0</v>
      </c>
      <c r="O12" s="96"/>
      <c r="P12" s="96"/>
      <c r="Q12" s="431">
        <f t="shared" si="4"/>
        <v>0</v>
      </c>
      <c r="R12" s="96"/>
      <c r="S12" s="96"/>
      <c r="T12" s="431">
        <f t="shared" si="5"/>
        <v>0</v>
      </c>
      <c r="U12" s="108">
        <f t="shared" si="6"/>
        <v>22458</v>
      </c>
      <c r="V12" s="108">
        <f t="shared" si="7"/>
        <v>0</v>
      </c>
      <c r="W12" s="108">
        <f t="shared" si="8"/>
        <v>22458</v>
      </c>
    </row>
    <row r="13" spans="1:23" s="87" customFormat="1" ht="15" customHeight="1">
      <c r="A13" s="411" t="s">
        <v>0</v>
      </c>
      <c r="B13" s="410" t="s">
        <v>881</v>
      </c>
      <c r="C13" s="96"/>
      <c r="D13" s="96"/>
      <c r="E13" s="431">
        <f t="shared" si="0"/>
        <v>0</v>
      </c>
      <c r="F13" s="96"/>
      <c r="G13" s="96"/>
      <c r="H13" s="431">
        <f t="shared" si="1"/>
        <v>0</v>
      </c>
      <c r="I13" s="96">
        <v>5690</v>
      </c>
      <c r="J13" s="96"/>
      <c r="K13" s="431">
        <f t="shared" si="2"/>
        <v>5690</v>
      </c>
      <c r="L13" s="96"/>
      <c r="M13" s="96"/>
      <c r="N13" s="431">
        <f t="shared" si="3"/>
        <v>0</v>
      </c>
      <c r="O13" s="96"/>
      <c r="P13" s="96"/>
      <c r="Q13" s="431">
        <f t="shared" si="4"/>
        <v>0</v>
      </c>
      <c r="R13" s="96"/>
      <c r="S13" s="96"/>
      <c r="T13" s="431">
        <f t="shared" si="5"/>
        <v>0</v>
      </c>
      <c r="U13" s="108">
        <f t="shared" si="6"/>
        <v>5690</v>
      </c>
      <c r="V13" s="108">
        <f t="shared" si="7"/>
        <v>0</v>
      </c>
      <c r="W13" s="108">
        <f t="shared" si="8"/>
        <v>5690</v>
      </c>
    </row>
    <row r="14" spans="1:23" s="87" customFormat="1" ht="12.75">
      <c r="A14" s="411" t="s">
        <v>275</v>
      </c>
      <c r="B14" s="412" t="s">
        <v>69</v>
      </c>
      <c r="C14" s="431">
        <v>10115</v>
      </c>
      <c r="D14" s="254"/>
      <c r="E14" s="431">
        <f t="shared" si="0"/>
        <v>10115</v>
      </c>
      <c r="F14" s="254">
        <v>1868</v>
      </c>
      <c r="G14" s="254"/>
      <c r="H14" s="431">
        <f t="shared" si="1"/>
        <v>1868</v>
      </c>
      <c r="I14" s="431">
        <v>15000</v>
      </c>
      <c r="J14" s="254"/>
      <c r="K14" s="431">
        <f t="shared" si="2"/>
        <v>15000</v>
      </c>
      <c r="L14" s="126"/>
      <c r="M14" s="126"/>
      <c r="N14" s="431">
        <f t="shared" si="3"/>
        <v>0</v>
      </c>
      <c r="O14" s="126"/>
      <c r="P14" s="126"/>
      <c r="Q14" s="431">
        <f t="shared" si="4"/>
        <v>0</v>
      </c>
      <c r="R14" s="126"/>
      <c r="S14" s="126"/>
      <c r="T14" s="431">
        <f t="shared" si="5"/>
        <v>0</v>
      </c>
      <c r="U14" s="108">
        <f t="shared" si="6"/>
        <v>26983</v>
      </c>
      <c r="V14" s="108">
        <f t="shared" si="7"/>
        <v>0</v>
      </c>
      <c r="W14" s="108">
        <f t="shared" si="8"/>
        <v>26983</v>
      </c>
    </row>
    <row r="15" spans="1:23" s="87" customFormat="1" ht="15" customHeight="1">
      <c r="A15" s="411" t="s">
        <v>546</v>
      </c>
      <c r="B15" s="410" t="s">
        <v>1749</v>
      </c>
      <c r="C15" s="96">
        <v>500</v>
      </c>
      <c r="D15" s="96"/>
      <c r="E15" s="431">
        <f t="shared" si="0"/>
        <v>500</v>
      </c>
      <c r="F15" s="96">
        <v>135</v>
      </c>
      <c r="G15" s="96"/>
      <c r="H15" s="431">
        <f t="shared" si="1"/>
        <v>135</v>
      </c>
      <c r="I15" s="96">
        <v>5004</v>
      </c>
      <c r="J15" s="96"/>
      <c r="K15" s="431">
        <f t="shared" si="2"/>
        <v>5004</v>
      </c>
      <c r="L15" s="96"/>
      <c r="M15" s="96"/>
      <c r="N15" s="431">
        <f t="shared" si="3"/>
        <v>0</v>
      </c>
      <c r="O15" s="96"/>
      <c r="P15" s="96"/>
      <c r="Q15" s="431">
        <f t="shared" si="4"/>
        <v>0</v>
      </c>
      <c r="R15" s="96"/>
      <c r="S15" s="96"/>
      <c r="T15" s="431">
        <f t="shared" si="5"/>
        <v>0</v>
      </c>
      <c r="U15" s="108">
        <f t="shared" si="6"/>
        <v>5639</v>
      </c>
      <c r="V15" s="108">
        <f t="shared" si="7"/>
        <v>0</v>
      </c>
      <c r="W15" s="108">
        <f t="shared" si="8"/>
        <v>5639</v>
      </c>
    </row>
    <row r="16" spans="1:23" s="87" customFormat="1" ht="15" customHeight="1">
      <c r="A16" s="411" t="s">
        <v>647</v>
      </c>
      <c r="B16" s="410" t="s">
        <v>1750</v>
      </c>
      <c r="C16" s="96"/>
      <c r="D16" s="96"/>
      <c r="E16" s="431">
        <f t="shared" si="0"/>
        <v>0</v>
      </c>
      <c r="F16" s="96"/>
      <c r="G16" s="96"/>
      <c r="H16" s="431">
        <f t="shared" si="1"/>
        <v>0</v>
      </c>
      <c r="I16" s="96">
        <v>729</v>
      </c>
      <c r="J16" s="96"/>
      <c r="K16" s="431">
        <f t="shared" si="2"/>
        <v>729</v>
      </c>
      <c r="L16" s="96"/>
      <c r="M16" s="96"/>
      <c r="N16" s="431">
        <f t="shared" si="3"/>
        <v>0</v>
      </c>
      <c r="O16" s="96"/>
      <c r="P16" s="96"/>
      <c r="Q16" s="431">
        <f t="shared" si="4"/>
        <v>0</v>
      </c>
      <c r="R16" s="96"/>
      <c r="S16" s="96"/>
      <c r="T16" s="431">
        <f t="shared" si="5"/>
        <v>0</v>
      </c>
      <c r="U16" s="108">
        <f t="shared" si="6"/>
        <v>729</v>
      </c>
      <c r="V16" s="108">
        <f t="shared" si="7"/>
        <v>0</v>
      </c>
      <c r="W16" s="108">
        <f t="shared" si="8"/>
        <v>729</v>
      </c>
    </row>
    <row r="17" spans="1:23" s="87" customFormat="1" ht="15" customHeight="1">
      <c r="A17" s="411" t="s">
        <v>649</v>
      </c>
      <c r="B17" s="410" t="s">
        <v>1519</v>
      </c>
      <c r="C17" s="96"/>
      <c r="D17" s="96"/>
      <c r="E17" s="431">
        <f t="shared" si="0"/>
        <v>0</v>
      </c>
      <c r="F17" s="96"/>
      <c r="G17" s="96"/>
      <c r="H17" s="431">
        <f t="shared" si="1"/>
        <v>0</v>
      </c>
      <c r="I17" s="96">
        <v>32545</v>
      </c>
      <c r="J17" s="96"/>
      <c r="K17" s="431">
        <f t="shared" si="2"/>
        <v>32545</v>
      </c>
      <c r="L17" s="96"/>
      <c r="M17" s="96"/>
      <c r="N17" s="431">
        <f t="shared" si="3"/>
        <v>0</v>
      </c>
      <c r="O17" s="96"/>
      <c r="P17" s="96"/>
      <c r="Q17" s="431">
        <f t="shared" si="4"/>
        <v>0</v>
      </c>
      <c r="R17" s="96"/>
      <c r="S17" s="96"/>
      <c r="T17" s="431">
        <f t="shared" si="5"/>
        <v>0</v>
      </c>
      <c r="U17" s="108">
        <f t="shared" si="6"/>
        <v>32545</v>
      </c>
      <c r="V17" s="108">
        <f t="shared" si="7"/>
        <v>0</v>
      </c>
      <c r="W17" s="108">
        <f t="shared" si="8"/>
        <v>32545</v>
      </c>
    </row>
    <row r="18" spans="1:23" s="87" customFormat="1" ht="15" customHeight="1">
      <c r="A18" s="411" t="s">
        <v>650</v>
      </c>
      <c r="B18" s="410" t="s">
        <v>1520</v>
      </c>
      <c r="C18" s="96"/>
      <c r="D18" s="96"/>
      <c r="E18" s="431">
        <f t="shared" si="0"/>
        <v>0</v>
      </c>
      <c r="F18" s="96"/>
      <c r="G18" s="96"/>
      <c r="H18" s="431">
        <f t="shared" si="1"/>
        <v>0</v>
      </c>
      <c r="I18" s="96">
        <v>3300</v>
      </c>
      <c r="J18" s="96"/>
      <c r="K18" s="431">
        <f t="shared" si="2"/>
        <v>3300</v>
      </c>
      <c r="L18" s="96"/>
      <c r="M18" s="96"/>
      <c r="N18" s="431">
        <f t="shared" si="3"/>
        <v>0</v>
      </c>
      <c r="O18" s="96"/>
      <c r="P18" s="96"/>
      <c r="Q18" s="431">
        <f t="shared" si="4"/>
        <v>0</v>
      </c>
      <c r="R18" s="96"/>
      <c r="S18" s="96"/>
      <c r="T18" s="431">
        <f t="shared" si="5"/>
        <v>0</v>
      </c>
      <c r="U18" s="108">
        <f t="shared" si="6"/>
        <v>3300</v>
      </c>
      <c r="V18" s="108">
        <f t="shared" si="7"/>
        <v>0</v>
      </c>
      <c r="W18" s="108">
        <f t="shared" si="8"/>
        <v>3300</v>
      </c>
    </row>
    <row r="19" spans="1:23" s="87" customFormat="1" ht="15" customHeight="1">
      <c r="A19" s="411" t="s">
        <v>168</v>
      </c>
      <c r="B19" s="410" t="s">
        <v>1521</v>
      </c>
      <c r="C19" s="96">
        <v>5755</v>
      </c>
      <c r="D19" s="96"/>
      <c r="E19" s="431">
        <f t="shared" si="0"/>
        <v>5755</v>
      </c>
      <c r="F19" s="96">
        <v>1368</v>
      </c>
      <c r="G19" s="96"/>
      <c r="H19" s="431">
        <f t="shared" si="1"/>
        <v>1368</v>
      </c>
      <c r="I19" s="96">
        <v>42619</v>
      </c>
      <c r="J19" s="96"/>
      <c r="K19" s="431">
        <f t="shared" si="2"/>
        <v>42619</v>
      </c>
      <c r="L19" s="96"/>
      <c r="M19" s="96"/>
      <c r="N19" s="431">
        <f t="shared" si="3"/>
        <v>0</v>
      </c>
      <c r="O19" s="96"/>
      <c r="P19" s="96"/>
      <c r="Q19" s="431">
        <f t="shared" si="4"/>
        <v>0</v>
      </c>
      <c r="R19" s="96"/>
      <c r="S19" s="96"/>
      <c r="T19" s="431">
        <f t="shared" si="5"/>
        <v>0</v>
      </c>
      <c r="U19" s="108">
        <f t="shared" si="6"/>
        <v>49742</v>
      </c>
      <c r="V19" s="108">
        <f t="shared" si="7"/>
        <v>0</v>
      </c>
      <c r="W19" s="108">
        <f t="shared" si="8"/>
        <v>49742</v>
      </c>
    </row>
    <row r="20" spans="1:23" ht="15.75">
      <c r="A20" s="411" t="s">
        <v>170</v>
      </c>
      <c r="B20" s="413" t="s">
        <v>1522</v>
      </c>
      <c r="C20" s="113">
        <v>33759</v>
      </c>
      <c r="D20" s="113"/>
      <c r="E20" s="431">
        <f t="shared" si="0"/>
        <v>33759</v>
      </c>
      <c r="F20" s="113">
        <v>8917</v>
      </c>
      <c r="G20" s="113"/>
      <c r="H20" s="431">
        <f t="shared" si="1"/>
        <v>8917</v>
      </c>
      <c r="I20" s="113">
        <v>1447</v>
      </c>
      <c r="J20" s="113"/>
      <c r="K20" s="431">
        <f t="shared" si="2"/>
        <v>1447</v>
      </c>
      <c r="N20" s="431">
        <f t="shared" si="3"/>
        <v>0</v>
      </c>
      <c r="Q20" s="431">
        <f t="shared" si="4"/>
        <v>0</v>
      </c>
      <c r="T20" s="431">
        <f t="shared" si="5"/>
        <v>0</v>
      </c>
      <c r="U20" s="108">
        <f t="shared" si="6"/>
        <v>44123</v>
      </c>
      <c r="V20" s="108">
        <f t="shared" si="7"/>
        <v>0</v>
      </c>
      <c r="W20" s="108">
        <f t="shared" si="8"/>
        <v>44123</v>
      </c>
    </row>
    <row r="21" spans="1:23" s="87" customFormat="1" ht="15" customHeight="1">
      <c r="A21" s="411" t="s">
        <v>299</v>
      </c>
      <c r="B21" s="414" t="s">
        <v>70</v>
      </c>
      <c r="C21" s="96"/>
      <c r="D21" s="96"/>
      <c r="E21" s="431">
        <f t="shared" si="0"/>
        <v>0</v>
      </c>
      <c r="F21" s="96"/>
      <c r="G21" s="96"/>
      <c r="H21" s="431">
        <f t="shared" si="1"/>
        <v>0</v>
      </c>
      <c r="I21" s="96"/>
      <c r="J21" s="96"/>
      <c r="K21" s="431">
        <f t="shared" si="2"/>
        <v>0</v>
      </c>
      <c r="L21" s="96"/>
      <c r="M21" s="96"/>
      <c r="N21" s="431">
        <f t="shared" si="3"/>
        <v>0</v>
      </c>
      <c r="O21" s="96"/>
      <c r="P21" s="96"/>
      <c r="Q21" s="431">
        <f t="shared" si="4"/>
        <v>0</v>
      </c>
      <c r="R21" s="96"/>
      <c r="S21" s="96"/>
      <c r="T21" s="431">
        <f t="shared" si="5"/>
        <v>0</v>
      </c>
      <c r="U21" s="108">
        <f t="shared" si="6"/>
        <v>0</v>
      </c>
      <c r="V21" s="108">
        <f t="shared" si="7"/>
        <v>0</v>
      </c>
      <c r="W21" s="108">
        <f t="shared" si="8"/>
        <v>0</v>
      </c>
    </row>
    <row r="22" spans="1:23" s="87" customFormat="1" ht="15" customHeight="1">
      <c r="A22" s="411" t="s">
        <v>302</v>
      </c>
      <c r="B22" s="410" t="s">
        <v>71</v>
      </c>
      <c r="C22" s="96">
        <v>8488</v>
      </c>
      <c r="D22" s="96"/>
      <c r="E22" s="431">
        <f t="shared" si="0"/>
        <v>8488</v>
      </c>
      <c r="F22" s="96">
        <v>2135</v>
      </c>
      <c r="G22" s="96"/>
      <c r="H22" s="431">
        <f t="shared" si="1"/>
        <v>2135</v>
      </c>
      <c r="I22" s="96">
        <v>584</v>
      </c>
      <c r="J22" s="96"/>
      <c r="K22" s="431">
        <f t="shared" si="2"/>
        <v>584</v>
      </c>
      <c r="L22" s="96"/>
      <c r="M22" s="96"/>
      <c r="N22" s="431">
        <f t="shared" si="3"/>
        <v>0</v>
      </c>
      <c r="O22" s="96"/>
      <c r="P22" s="96"/>
      <c r="Q22" s="431">
        <f t="shared" si="4"/>
        <v>0</v>
      </c>
      <c r="R22" s="96"/>
      <c r="S22" s="96"/>
      <c r="T22" s="431">
        <f t="shared" si="5"/>
        <v>0</v>
      </c>
      <c r="U22" s="108">
        <f t="shared" si="6"/>
        <v>11207</v>
      </c>
      <c r="V22" s="108">
        <f t="shared" si="7"/>
        <v>0</v>
      </c>
      <c r="W22" s="108">
        <f t="shared" si="8"/>
        <v>11207</v>
      </c>
    </row>
    <row r="23" spans="1:23" s="87" customFormat="1" ht="15" customHeight="1">
      <c r="A23" s="411" t="s">
        <v>303</v>
      </c>
      <c r="B23" s="410" t="s">
        <v>72</v>
      </c>
      <c r="C23" s="96">
        <v>25151</v>
      </c>
      <c r="D23" s="96"/>
      <c r="E23" s="431">
        <f t="shared" si="0"/>
        <v>25151</v>
      </c>
      <c r="F23" s="96">
        <v>6180</v>
      </c>
      <c r="G23" s="96"/>
      <c r="H23" s="431">
        <f t="shared" si="1"/>
        <v>6180</v>
      </c>
      <c r="I23" s="96">
        <v>991</v>
      </c>
      <c r="J23" s="96"/>
      <c r="K23" s="431">
        <f t="shared" si="2"/>
        <v>991</v>
      </c>
      <c r="L23" s="96"/>
      <c r="M23" s="96"/>
      <c r="N23" s="431">
        <f t="shared" si="3"/>
        <v>0</v>
      </c>
      <c r="O23" s="96"/>
      <c r="P23" s="96"/>
      <c r="Q23" s="431">
        <f t="shared" si="4"/>
        <v>0</v>
      </c>
      <c r="R23" s="96"/>
      <c r="S23" s="96"/>
      <c r="T23" s="431">
        <f t="shared" si="5"/>
        <v>0</v>
      </c>
      <c r="U23" s="108">
        <f t="shared" si="6"/>
        <v>32322</v>
      </c>
      <c r="V23" s="108">
        <f t="shared" si="7"/>
        <v>0</v>
      </c>
      <c r="W23" s="108">
        <f t="shared" si="8"/>
        <v>32322</v>
      </c>
    </row>
    <row r="24" spans="1:23" s="87" customFormat="1" ht="15" customHeight="1">
      <c r="A24" s="411" t="s">
        <v>304</v>
      </c>
      <c r="B24" s="410" t="s">
        <v>73</v>
      </c>
      <c r="C24" s="96">
        <v>8489</v>
      </c>
      <c r="D24" s="96"/>
      <c r="E24" s="431">
        <f t="shared" si="0"/>
        <v>8489</v>
      </c>
      <c r="F24" s="96">
        <v>2049</v>
      </c>
      <c r="G24" s="96"/>
      <c r="H24" s="431">
        <f t="shared" si="1"/>
        <v>2049</v>
      </c>
      <c r="I24" s="96">
        <v>458</v>
      </c>
      <c r="J24" s="96"/>
      <c r="K24" s="431">
        <f t="shared" si="2"/>
        <v>458</v>
      </c>
      <c r="L24" s="96"/>
      <c r="M24" s="96"/>
      <c r="N24" s="431">
        <f t="shared" si="3"/>
        <v>0</v>
      </c>
      <c r="O24" s="96"/>
      <c r="P24" s="96"/>
      <c r="Q24" s="431">
        <f t="shared" si="4"/>
        <v>0</v>
      </c>
      <c r="R24" s="96"/>
      <c r="S24" s="96"/>
      <c r="T24" s="431">
        <f t="shared" si="5"/>
        <v>0</v>
      </c>
      <c r="U24" s="108">
        <f t="shared" si="6"/>
        <v>10996</v>
      </c>
      <c r="V24" s="108">
        <f t="shared" si="7"/>
        <v>0</v>
      </c>
      <c r="W24" s="108">
        <f t="shared" si="8"/>
        <v>10996</v>
      </c>
    </row>
    <row r="25" spans="1:23" s="87" customFormat="1" ht="15" customHeight="1">
      <c r="A25" s="411" t="s">
        <v>306</v>
      </c>
      <c r="B25" s="410" t="s">
        <v>74</v>
      </c>
      <c r="C25" s="96">
        <v>26346</v>
      </c>
      <c r="D25" s="96"/>
      <c r="E25" s="431">
        <f t="shared" si="0"/>
        <v>26346</v>
      </c>
      <c r="F25" s="96">
        <v>6604</v>
      </c>
      <c r="G25" s="96"/>
      <c r="H25" s="431">
        <f t="shared" si="1"/>
        <v>6604</v>
      </c>
      <c r="I25" s="96">
        <v>1672</v>
      </c>
      <c r="J25" s="96"/>
      <c r="K25" s="431">
        <f t="shared" si="2"/>
        <v>1672</v>
      </c>
      <c r="L25" s="96"/>
      <c r="M25" s="96"/>
      <c r="N25" s="431">
        <f t="shared" si="3"/>
        <v>0</v>
      </c>
      <c r="O25" s="96"/>
      <c r="P25" s="96"/>
      <c r="Q25" s="431">
        <f t="shared" si="4"/>
        <v>0</v>
      </c>
      <c r="R25" s="96"/>
      <c r="S25" s="96"/>
      <c r="T25" s="431">
        <f t="shared" si="5"/>
        <v>0</v>
      </c>
      <c r="U25" s="108">
        <f t="shared" si="6"/>
        <v>34622</v>
      </c>
      <c r="V25" s="108">
        <f t="shared" si="7"/>
        <v>0</v>
      </c>
      <c r="W25" s="108">
        <f t="shared" si="8"/>
        <v>34622</v>
      </c>
    </row>
    <row r="26" spans="1:23" s="87" customFormat="1" ht="15" customHeight="1">
      <c r="A26" s="411" t="s">
        <v>307</v>
      </c>
      <c r="B26" s="410" t="s">
        <v>75</v>
      </c>
      <c r="C26" s="96">
        <v>50823</v>
      </c>
      <c r="D26" s="96"/>
      <c r="E26" s="431">
        <f t="shared" si="0"/>
        <v>50823</v>
      </c>
      <c r="F26" s="96">
        <v>10815</v>
      </c>
      <c r="G26" s="96"/>
      <c r="H26" s="431">
        <f t="shared" si="1"/>
        <v>10815</v>
      </c>
      <c r="I26" s="96">
        <v>153843</v>
      </c>
      <c r="J26" s="96"/>
      <c r="K26" s="431">
        <f t="shared" si="2"/>
        <v>153843</v>
      </c>
      <c r="L26" s="96"/>
      <c r="M26" s="96"/>
      <c r="N26" s="431">
        <f t="shared" si="3"/>
        <v>0</v>
      </c>
      <c r="O26" s="96"/>
      <c r="P26" s="96"/>
      <c r="Q26" s="431">
        <f t="shared" si="4"/>
        <v>0</v>
      </c>
      <c r="R26" s="96"/>
      <c r="S26" s="96"/>
      <c r="T26" s="431">
        <f t="shared" si="5"/>
        <v>0</v>
      </c>
      <c r="U26" s="108">
        <f t="shared" si="6"/>
        <v>215481</v>
      </c>
      <c r="V26" s="108">
        <f t="shared" si="7"/>
        <v>0</v>
      </c>
      <c r="W26" s="108">
        <f t="shared" si="8"/>
        <v>215481</v>
      </c>
    </row>
    <row r="27" spans="1:23" s="87" customFormat="1" ht="15" customHeight="1">
      <c r="A27" s="411" t="s">
        <v>308</v>
      </c>
      <c r="B27" s="410" t="s">
        <v>76</v>
      </c>
      <c r="C27" s="96">
        <v>33556</v>
      </c>
      <c r="D27" s="96"/>
      <c r="E27" s="431">
        <f t="shared" si="0"/>
        <v>33556</v>
      </c>
      <c r="F27" s="96">
        <v>8471</v>
      </c>
      <c r="G27" s="96"/>
      <c r="H27" s="431">
        <f t="shared" si="1"/>
        <v>8471</v>
      </c>
      <c r="I27" s="96">
        <v>5969</v>
      </c>
      <c r="J27" s="96"/>
      <c r="K27" s="431">
        <f t="shared" si="2"/>
        <v>5969</v>
      </c>
      <c r="L27" s="96"/>
      <c r="M27" s="96"/>
      <c r="N27" s="431">
        <f t="shared" si="3"/>
        <v>0</v>
      </c>
      <c r="O27" s="96"/>
      <c r="P27" s="96"/>
      <c r="Q27" s="431">
        <f t="shared" si="4"/>
        <v>0</v>
      </c>
      <c r="R27" s="96"/>
      <c r="S27" s="96"/>
      <c r="T27" s="431">
        <f t="shared" si="5"/>
        <v>0</v>
      </c>
      <c r="U27" s="108">
        <f t="shared" si="6"/>
        <v>47996</v>
      </c>
      <c r="V27" s="108">
        <f t="shared" si="7"/>
        <v>0</v>
      </c>
      <c r="W27" s="108">
        <f t="shared" si="8"/>
        <v>47996</v>
      </c>
    </row>
    <row r="28" spans="1:23" s="87" customFormat="1" ht="15" customHeight="1">
      <c r="A28" s="411" t="s">
        <v>758</v>
      </c>
      <c r="B28" s="410" t="s">
        <v>77</v>
      </c>
      <c r="C28" s="96">
        <v>37676</v>
      </c>
      <c r="D28" s="96"/>
      <c r="E28" s="431">
        <f t="shared" si="0"/>
        <v>37676</v>
      </c>
      <c r="F28" s="96">
        <v>8994</v>
      </c>
      <c r="G28" s="96"/>
      <c r="H28" s="431">
        <f t="shared" si="1"/>
        <v>8994</v>
      </c>
      <c r="I28" s="96">
        <v>69225</v>
      </c>
      <c r="J28" s="96"/>
      <c r="K28" s="431">
        <f t="shared" si="2"/>
        <v>69225</v>
      </c>
      <c r="L28" s="96"/>
      <c r="M28" s="96"/>
      <c r="N28" s="431">
        <f t="shared" si="3"/>
        <v>0</v>
      </c>
      <c r="O28" s="96"/>
      <c r="P28" s="96"/>
      <c r="Q28" s="431">
        <f t="shared" si="4"/>
        <v>0</v>
      </c>
      <c r="R28" s="96"/>
      <c r="S28" s="96"/>
      <c r="T28" s="431">
        <f t="shared" si="5"/>
        <v>0</v>
      </c>
      <c r="U28" s="108">
        <f t="shared" si="6"/>
        <v>115895</v>
      </c>
      <c r="V28" s="108">
        <f t="shared" si="7"/>
        <v>0</v>
      </c>
      <c r="W28" s="108">
        <f t="shared" si="8"/>
        <v>115895</v>
      </c>
    </row>
    <row r="29" spans="1:23" s="87" customFormat="1" ht="15" customHeight="1">
      <c r="A29" s="411" t="s">
        <v>759</v>
      </c>
      <c r="B29" s="410" t="s">
        <v>61</v>
      </c>
      <c r="C29" s="96"/>
      <c r="D29" s="96"/>
      <c r="E29" s="431">
        <f t="shared" si="0"/>
        <v>0</v>
      </c>
      <c r="F29" s="96"/>
      <c r="G29" s="96"/>
      <c r="H29" s="431">
        <f t="shared" si="1"/>
        <v>0</v>
      </c>
      <c r="I29" s="96"/>
      <c r="J29" s="96"/>
      <c r="K29" s="431">
        <f t="shared" si="2"/>
        <v>0</v>
      </c>
      <c r="L29" s="96">
        <v>45546</v>
      </c>
      <c r="M29" s="96">
        <v>3675</v>
      </c>
      <c r="N29" s="431">
        <f t="shared" si="3"/>
        <v>49221</v>
      </c>
      <c r="O29" s="96">
        <v>168675</v>
      </c>
      <c r="P29" s="96">
        <v>1325</v>
      </c>
      <c r="Q29" s="431">
        <f t="shared" si="4"/>
        <v>170000</v>
      </c>
      <c r="R29" s="96">
        <v>1674</v>
      </c>
      <c r="S29" s="96"/>
      <c r="T29" s="431">
        <f t="shared" si="5"/>
        <v>1674</v>
      </c>
      <c r="U29" s="108">
        <f t="shared" si="6"/>
        <v>215895</v>
      </c>
      <c r="V29" s="108">
        <f t="shared" si="7"/>
        <v>5000</v>
      </c>
      <c r="W29" s="108">
        <f t="shared" si="8"/>
        <v>220895</v>
      </c>
    </row>
    <row r="30" spans="1:23" s="87" customFormat="1" ht="15" customHeight="1">
      <c r="A30" s="411" t="s">
        <v>760</v>
      </c>
      <c r="B30" s="410" t="s">
        <v>92</v>
      </c>
      <c r="C30" s="96">
        <v>17864</v>
      </c>
      <c r="D30" s="96"/>
      <c r="E30" s="431">
        <f t="shared" si="0"/>
        <v>17864</v>
      </c>
      <c r="F30" s="96">
        <v>4539</v>
      </c>
      <c r="G30" s="96"/>
      <c r="H30" s="431">
        <f t="shared" si="1"/>
        <v>4539</v>
      </c>
      <c r="I30" s="96">
        <v>778</v>
      </c>
      <c r="J30" s="96"/>
      <c r="K30" s="431">
        <f t="shared" si="2"/>
        <v>778</v>
      </c>
      <c r="L30" s="96"/>
      <c r="M30" s="96"/>
      <c r="N30" s="431">
        <f t="shared" si="3"/>
        <v>0</v>
      </c>
      <c r="O30" s="96"/>
      <c r="P30" s="96"/>
      <c r="Q30" s="431">
        <f t="shared" si="4"/>
        <v>0</v>
      </c>
      <c r="R30" s="96"/>
      <c r="S30" s="96"/>
      <c r="T30" s="431">
        <f t="shared" si="5"/>
        <v>0</v>
      </c>
      <c r="U30" s="108">
        <f t="shared" si="6"/>
        <v>23181</v>
      </c>
      <c r="V30" s="108">
        <f t="shared" si="7"/>
        <v>0</v>
      </c>
      <c r="W30" s="108">
        <f t="shared" si="8"/>
        <v>23181</v>
      </c>
    </row>
    <row r="31" spans="1:23" s="87" customFormat="1" ht="15" customHeight="1">
      <c r="A31" s="411" t="s">
        <v>761</v>
      </c>
      <c r="B31" s="410" t="s">
        <v>441</v>
      </c>
      <c r="C31" s="96"/>
      <c r="D31" s="96"/>
      <c r="E31" s="431">
        <f t="shared" si="0"/>
        <v>0</v>
      </c>
      <c r="F31" s="96"/>
      <c r="G31" s="96"/>
      <c r="H31" s="431">
        <f t="shared" si="1"/>
        <v>0</v>
      </c>
      <c r="I31" s="96">
        <v>625</v>
      </c>
      <c r="J31" s="96"/>
      <c r="K31" s="431">
        <f t="shared" si="2"/>
        <v>625</v>
      </c>
      <c r="L31" s="96"/>
      <c r="M31" s="96"/>
      <c r="N31" s="431">
        <f t="shared" si="3"/>
        <v>0</v>
      </c>
      <c r="O31" s="96"/>
      <c r="P31" s="96"/>
      <c r="Q31" s="431">
        <f t="shared" si="4"/>
        <v>0</v>
      </c>
      <c r="R31" s="96"/>
      <c r="S31" s="96"/>
      <c r="T31" s="431">
        <f t="shared" si="5"/>
        <v>0</v>
      </c>
      <c r="U31" s="108">
        <f t="shared" si="6"/>
        <v>625</v>
      </c>
      <c r="V31" s="108">
        <f t="shared" si="7"/>
        <v>0</v>
      </c>
      <c r="W31" s="108">
        <f t="shared" si="8"/>
        <v>625</v>
      </c>
    </row>
    <row r="32" spans="1:23" s="87" customFormat="1" ht="15" customHeight="1">
      <c r="A32" s="411" t="s">
        <v>762</v>
      </c>
      <c r="B32" s="410" t="s">
        <v>442</v>
      </c>
      <c r="C32" s="96"/>
      <c r="D32" s="96"/>
      <c r="E32" s="431">
        <f t="shared" si="0"/>
        <v>0</v>
      </c>
      <c r="F32" s="96"/>
      <c r="G32" s="96"/>
      <c r="H32" s="431">
        <f t="shared" si="1"/>
        <v>0</v>
      </c>
      <c r="I32" s="96">
        <v>625</v>
      </c>
      <c r="J32" s="96"/>
      <c r="K32" s="431">
        <f t="shared" si="2"/>
        <v>625</v>
      </c>
      <c r="L32" s="96"/>
      <c r="M32" s="96"/>
      <c r="N32" s="431">
        <f t="shared" si="3"/>
        <v>0</v>
      </c>
      <c r="O32" s="96"/>
      <c r="P32" s="96"/>
      <c r="Q32" s="431">
        <f t="shared" si="4"/>
        <v>0</v>
      </c>
      <c r="R32" s="96"/>
      <c r="S32" s="96"/>
      <c r="T32" s="431">
        <f t="shared" si="5"/>
        <v>0</v>
      </c>
      <c r="U32" s="108">
        <f t="shared" si="6"/>
        <v>625</v>
      </c>
      <c r="V32" s="108">
        <f t="shared" si="7"/>
        <v>0</v>
      </c>
      <c r="W32" s="108">
        <f t="shared" si="8"/>
        <v>625</v>
      </c>
    </row>
    <row r="33" spans="1:23" s="87" customFormat="1" ht="15.75" customHeight="1">
      <c r="A33" s="411" t="s">
        <v>763</v>
      </c>
      <c r="B33" s="410" t="s">
        <v>835</v>
      </c>
      <c r="C33" s="96"/>
      <c r="D33" s="96"/>
      <c r="E33" s="431">
        <f t="shared" si="0"/>
        <v>0</v>
      </c>
      <c r="F33" s="96"/>
      <c r="G33" s="96"/>
      <c r="H33" s="431">
        <f t="shared" si="1"/>
        <v>0</v>
      </c>
      <c r="I33" s="96">
        <v>19375</v>
      </c>
      <c r="J33" s="96"/>
      <c r="K33" s="431">
        <f t="shared" si="2"/>
        <v>19375</v>
      </c>
      <c r="L33" s="96"/>
      <c r="M33" s="96"/>
      <c r="N33" s="431">
        <f t="shared" si="3"/>
        <v>0</v>
      </c>
      <c r="O33" s="96"/>
      <c r="P33" s="96"/>
      <c r="Q33" s="431">
        <f t="shared" si="4"/>
        <v>0</v>
      </c>
      <c r="R33" s="96"/>
      <c r="S33" s="96"/>
      <c r="T33" s="431">
        <f t="shared" si="5"/>
        <v>0</v>
      </c>
      <c r="U33" s="108">
        <f t="shared" si="6"/>
        <v>19375</v>
      </c>
      <c r="V33" s="108">
        <f t="shared" si="7"/>
        <v>0</v>
      </c>
      <c r="W33" s="108">
        <f t="shared" si="8"/>
        <v>19375</v>
      </c>
    </row>
    <row r="34" spans="1:23" s="87" customFormat="1" ht="15" customHeight="1">
      <c r="A34" s="411" t="s">
        <v>764</v>
      </c>
      <c r="B34" s="410" t="s">
        <v>836</v>
      </c>
      <c r="C34" s="96">
        <v>1020</v>
      </c>
      <c r="D34" s="96"/>
      <c r="E34" s="431">
        <f t="shared" si="0"/>
        <v>1020</v>
      </c>
      <c r="F34" s="96">
        <v>275</v>
      </c>
      <c r="G34" s="96"/>
      <c r="H34" s="431">
        <f t="shared" si="1"/>
        <v>275</v>
      </c>
      <c r="I34" s="96">
        <v>17245</v>
      </c>
      <c r="J34" s="96"/>
      <c r="K34" s="431">
        <f t="shared" si="2"/>
        <v>17245</v>
      </c>
      <c r="L34" s="96"/>
      <c r="M34" s="96"/>
      <c r="N34" s="431">
        <f t="shared" si="3"/>
        <v>0</v>
      </c>
      <c r="O34" s="96"/>
      <c r="P34" s="96"/>
      <c r="Q34" s="431">
        <f t="shared" si="4"/>
        <v>0</v>
      </c>
      <c r="R34" s="96"/>
      <c r="S34" s="96"/>
      <c r="T34" s="431">
        <f t="shared" si="5"/>
        <v>0</v>
      </c>
      <c r="U34" s="108">
        <f t="shared" si="6"/>
        <v>18540</v>
      </c>
      <c r="V34" s="108">
        <f t="shared" si="7"/>
        <v>0</v>
      </c>
      <c r="W34" s="108">
        <f t="shared" si="8"/>
        <v>18540</v>
      </c>
    </row>
    <row r="35" spans="1:23" s="87" customFormat="1" ht="15" customHeight="1">
      <c r="A35" s="411" t="s">
        <v>1349</v>
      </c>
      <c r="B35" s="410" t="s">
        <v>838</v>
      </c>
      <c r="C35" s="96"/>
      <c r="D35" s="96"/>
      <c r="E35" s="431">
        <f t="shared" si="0"/>
        <v>0</v>
      </c>
      <c r="F35" s="96"/>
      <c r="G35" s="96"/>
      <c r="H35" s="431">
        <f t="shared" si="1"/>
        <v>0</v>
      </c>
      <c r="I35" s="96">
        <v>2250</v>
      </c>
      <c r="J35" s="96"/>
      <c r="K35" s="431">
        <f t="shared" si="2"/>
        <v>2250</v>
      </c>
      <c r="L35" s="96"/>
      <c r="M35" s="96"/>
      <c r="N35" s="431">
        <f t="shared" si="3"/>
        <v>0</v>
      </c>
      <c r="O35" s="96"/>
      <c r="P35" s="96"/>
      <c r="Q35" s="431">
        <f t="shared" si="4"/>
        <v>0</v>
      </c>
      <c r="R35" s="96"/>
      <c r="S35" s="96"/>
      <c r="T35" s="431">
        <f t="shared" si="5"/>
        <v>0</v>
      </c>
      <c r="U35" s="108">
        <f t="shared" si="6"/>
        <v>2250</v>
      </c>
      <c r="V35" s="108">
        <f t="shared" si="7"/>
        <v>0</v>
      </c>
      <c r="W35" s="108">
        <f t="shared" si="8"/>
        <v>2250</v>
      </c>
    </row>
    <row r="36" spans="1:23" s="87" customFormat="1" ht="15" customHeight="1">
      <c r="A36" s="411" t="s">
        <v>1350</v>
      </c>
      <c r="B36" s="410" t="s">
        <v>837</v>
      </c>
      <c r="C36" s="96">
        <v>10406</v>
      </c>
      <c r="D36" s="96"/>
      <c r="E36" s="431">
        <f t="shared" si="0"/>
        <v>10406</v>
      </c>
      <c r="F36" s="96">
        <v>2622</v>
      </c>
      <c r="G36" s="96"/>
      <c r="H36" s="431">
        <f t="shared" si="1"/>
        <v>2622</v>
      </c>
      <c r="I36" s="96">
        <v>1418</v>
      </c>
      <c r="J36" s="96"/>
      <c r="K36" s="431">
        <f t="shared" si="2"/>
        <v>1418</v>
      </c>
      <c r="L36" s="96"/>
      <c r="M36" s="96"/>
      <c r="N36" s="431">
        <f t="shared" si="3"/>
        <v>0</v>
      </c>
      <c r="O36" s="96"/>
      <c r="P36" s="96"/>
      <c r="Q36" s="431">
        <f t="shared" si="4"/>
        <v>0</v>
      </c>
      <c r="R36" s="96"/>
      <c r="S36" s="96"/>
      <c r="T36" s="431">
        <f t="shared" si="5"/>
        <v>0</v>
      </c>
      <c r="U36" s="108">
        <f t="shared" si="6"/>
        <v>14446</v>
      </c>
      <c r="V36" s="108">
        <f t="shared" si="7"/>
        <v>0</v>
      </c>
      <c r="W36" s="108">
        <f t="shared" si="8"/>
        <v>14446</v>
      </c>
    </row>
    <row r="37" spans="1:23" s="87" customFormat="1" ht="15" customHeight="1">
      <c r="A37" s="411" t="s">
        <v>1351</v>
      </c>
      <c r="B37" s="410" t="s">
        <v>1536</v>
      </c>
      <c r="C37" s="96"/>
      <c r="D37" s="96"/>
      <c r="E37" s="431">
        <f t="shared" si="0"/>
        <v>0</v>
      </c>
      <c r="F37" s="96"/>
      <c r="G37" s="96"/>
      <c r="H37" s="431">
        <f t="shared" si="1"/>
        <v>0</v>
      </c>
      <c r="I37" s="96"/>
      <c r="J37" s="96"/>
      <c r="K37" s="431">
        <f t="shared" si="2"/>
        <v>0</v>
      </c>
      <c r="L37" s="95"/>
      <c r="M37" s="95"/>
      <c r="N37" s="431">
        <f t="shared" si="3"/>
        <v>0</v>
      </c>
      <c r="O37" s="95"/>
      <c r="P37" s="95"/>
      <c r="Q37" s="431">
        <f t="shared" si="4"/>
        <v>0</v>
      </c>
      <c r="R37" s="96">
        <v>14130</v>
      </c>
      <c r="S37" s="96"/>
      <c r="T37" s="431">
        <f t="shared" si="5"/>
        <v>14130</v>
      </c>
      <c r="U37" s="108">
        <f t="shared" si="6"/>
        <v>14130</v>
      </c>
      <c r="V37" s="108">
        <f t="shared" si="7"/>
        <v>0</v>
      </c>
      <c r="W37" s="108">
        <f t="shared" si="8"/>
        <v>14130</v>
      </c>
    </row>
    <row r="38" spans="1:23" s="87" customFormat="1" ht="15" customHeight="1">
      <c r="A38" s="411" t="s">
        <v>1352</v>
      </c>
      <c r="B38" s="410" t="s">
        <v>1537</v>
      </c>
      <c r="C38" s="96"/>
      <c r="D38" s="96"/>
      <c r="E38" s="431">
        <f t="shared" si="0"/>
        <v>0</v>
      </c>
      <c r="F38" s="96"/>
      <c r="G38" s="96"/>
      <c r="H38" s="431">
        <f t="shared" si="1"/>
        <v>0</v>
      </c>
      <c r="I38" s="96"/>
      <c r="J38" s="96"/>
      <c r="K38" s="431">
        <f t="shared" si="2"/>
        <v>0</v>
      </c>
      <c r="L38" s="95"/>
      <c r="M38" s="95"/>
      <c r="N38" s="431">
        <f t="shared" si="3"/>
        <v>0</v>
      </c>
      <c r="O38" s="95"/>
      <c r="P38" s="95"/>
      <c r="Q38" s="431">
        <f t="shared" si="4"/>
        <v>0</v>
      </c>
      <c r="R38" s="96">
        <v>720</v>
      </c>
      <c r="S38" s="96"/>
      <c r="T38" s="431">
        <f t="shared" si="5"/>
        <v>720</v>
      </c>
      <c r="U38" s="108">
        <f t="shared" si="6"/>
        <v>720</v>
      </c>
      <c r="V38" s="108">
        <f t="shared" si="7"/>
        <v>0</v>
      </c>
      <c r="W38" s="108">
        <f t="shared" si="8"/>
        <v>720</v>
      </c>
    </row>
    <row r="39" spans="1:23" s="87" customFormat="1" ht="15" customHeight="1">
      <c r="A39" s="411" t="s">
        <v>1353</v>
      </c>
      <c r="B39" s="410" t="s">
        <v>1538</v>
      </c>
      <c r="C39" s="96"/>
      <c r="D39" s="96"/>
      <c r="E39" s="431">
        <f t="shared" si="0"/>
        <v>0</v>
      </c>
      <c r="F39" s="96">
        <v>1852</v>
      </c>
      <c r="G39" s="96"/>
      <c r="H39" s="431">
        <f t="shared" si="1"/>
        <v>1852</v>
      </c>
      <c r="I39" s="96"/>
      <c r="J39" s="96"/>
      <c r="K39" s="431">
        <f t="shared" si="2"/>
        <v>0</v>
      </c>
      <c r="L39" s="95"/>
      <c r="M39" s="95"/>
      <c r="N39" s="431">
        <f t="shared" si="3"/>
        <v>0</v>
      </c>
      <c r="O39" s="95"/>
      <c r="P39" s="95"/>
      <c r="Q39" s="431">
        <f t="shared" si="4"/>
        <v>0</v>
      </c>
      <c r="R39" s="96">
        <v>7151</v>
      </c>
      <c r="S39" s="96"/>
      <c r="T39" s="431">
        <f t="shared" si="5"/>
        <v>7151</v>
      </c>
      <c r="U39" s="108">
        <f t="shared" si="6"/>
        <v>9003</v>
      </c>
      <c r="V39" s="108">
        <f t="shared" si="7"/>
        <v>0</v>
      </c>
      <c r="W39" s="108">
        <f t="shared" si="8"/>
        <v>9003</v>
      </c>
    </row>
    <row r="40" spans="1:23" s="87" customFormat="1" ht="15" customHeight="1">
      <c r="A40" s="411" t="s">
        <v>1354</v>
      </c>
      <c r="B40" s="410" t="s">
        <v>1539</v>
      </c>
      <c r="C40" s="96"/>
      <c r="D40" s="96"/>
      <c r="E40" s="431">
        <f t="shared" si="0"/>
        <v>0</v>
      </c>
      <c r="F40" s="96"/>
      <c r="G40" s="96"/>
      <c r="H40" s="431">
        <f t="shared" si="1"/>
        <v>0</v>
      </c>
      <c r="I40" s="96"/>
      <c r="J40" s="96"/>
      <c r="K40" s="431">
        <f t="shared" si="2"/>
        <v>0</v>
      </c>
      <c r="L40" s="95"/>
      <c r="M40" s="95"/>
      <c r="N40" s="431">
        <f t="shared" si="3"/>
        <v>0</v>
      </c>
      <c r="O40" s="95"/>
      <c r="P40" s="95"/>
      <c r="Q40" s="431">
        <f t="shared" si="4"/>
        <v>0</v>
      </c>
      <c r="R40" s="96">
        <v>566</v>
      </c>
      <c r="S40" s="96"/>
      <c r="T40" s="431">
        <f t="shared" si="5"/>
        <v>566</v>
      </c>
      <c r="U40" s="108">
        <f t="shared" si="6"/>
        <v>566</v>
      </c>
      <c r="V40" s="108">
        <f t="shared" si="7"/>
        <v>0</v>
      </c>
      <c r="W40" s="108">
        <f t="shared" si="8"/>
        <v>566</v>
      </c>
    </row>
    <row r="41" spans="1:23" s="87" customFormat="1" ht="15" customHeight="1">
      <c r="A41" s="411" t="s">
        <v>618</v>
      </c>
      <c r="B41" s="410" t="s">
        <v>1540</v>
      </c>
      <c r="C41" s="96"/>
      <c r="D41" s="96"/>
      <c r="E41" s="431">
        <f t="shared" si="0"/>
        <v>0</v>
      </c>
      <c r="F41" s="96"/>
      <c r="G41" s="96"/>
      <c r="H41" s="431">
        <f t="shared" si="1"/>
        <v>0</v>
      </c>
      <c r="I41" s="96"/>
      <c r="J41" s="96"/>
      <c r="K41" s="431">
        <f t="shared" si="2"/>
        <v>0</v>
      </c>
      <c r="L41" s="95"/>
      <c r="M41" s="95"/>
      <c r="N41" s="431">
        <f t="shared" si="3"/>
        <v>0</v>
      </c>
      <c r="O41" s="95"/>
      <c r="P41" s="95"/>
      <c r="Q41" s="431">
        <f t="shared" si="4"/>
        <v>0</v>
      </c>
      <c r="R41" s="96">
        <v>870</v>
      </c>
      <c r="S41" s="96"/>
      <c r="T41" s="431">
        <f t="shared" si="5"/>
        <v>870</v>
      </c>
      <c r="U41" s="108">
        <f t="shared" si="6"/>
        <v>870</v>
      </c>
      <c r="V41" s="108">
        <f t="shared" si="7"/>
        <v>0</v>
      </c>
      <c r="W41" s="108">
        <f t="shared" si="8"/>
        <v>870</v>
      </c>
    </row>
    <row r="42" spans="1:23" s="87" customFormat="1" ht="15" customHeight="1">
      <c r="A42" s="411" t="s">
        <v>619</v>
      </c>
      <c r="B42" s="410" t="s">
        <v>1601</v>
      </c>
      <c r="C42" s="96"/>
      <c r="D42" s="96"/>
      <c r="E42" s="431">
        <f t="shared" si="0"/>
        <v>0</v>
      </c>
      <c r="F42" s="96"/>
      <c r="G42" s="96"/>
      <c r="H42" s="431">
        <f t="shared" si="1"/>
        <v>0</v>
      </c>
      <c r="I42" s="96"/>
      <c r="J42" s="96"/>
      <c r="K42" s="431">
        <f t="shared" si="2"/>
        <v>0</v>
      </c>
      <c r="L42" s="95"/>
      <c r="M42" s="95"/>
      <c r="N42" s="431">
        <f t="shared" si="3"/>
        <v>0</v>
      </c>
      <c r="O42" s="95"/>
      <c r="P42" s="95"/>
      <c r="Q42" s="431">
        <f t="shared" si="4"/>
        <v>0</v>
      </c>
      <c r="R42" s="96">
        <v>7200</v>
      </c>
      <c r="S42" s="96"/>
      <c r="T42" s="431">
        <f t="shared" si="5"/>
        <v>7200</v>
      </c>
      <c r="U42" s="108">
        <f t="shared" si="6"/>
        <v>7200</v>
      </c>
      <c r="V42" s="108">
        <f t="shared" si="7"/>
        <v>0</v>
      </c>
      <c r="W42" s="108">
        <f t="shared" si="8"/>
        <v>7200</v>
      </c>
    </row>
    <row r="43" spans="1:23" s="87" customFormat="1" ht="15" customHeight="1">
      <c r="A43" s="411" t="s">
        <v>508</v>
      </c>
      <c r="B43" s="410" t="s">
        <v>1541</v>
      </c>
      <c r="C43" s="96"/>
      <c r="D43" s="96"/>
      <c r="E43" s="431">
        <f t="shared" si="0"/>
        <v>0</v>
      </c>
      <c r="F43" s="96"/>
      <c r="G43" s="96"/>
      <c r="H43" s="431">
        <f t="shared" si="1"/>
        <v>0</v>
      </c>
      <c r="I43" s="96"/>
      <c r="J43" s="96"/>
      <c r="K43" s="431">
        <f t="shared" si="2"/>
        <v>0</v>
      </c>
      <c r="L43" s="95"/>
      <c r="M43" s="95"/>
      <c r="N43" s="431">
        <f t="shared" si="3"/>
        <v>0</v>
      </c>
      <c r="O43" s="95"/>
      <c r="P43" s="95"/>
      <c r="Q43" s="431">
        <f t="shared" si="4"/>
        <v>0</v>
      </c>
      <c r="R43" s="96">
        <v>3650</v>
      </c>
      <c r="S43" s="96"/>
      <c r="T43" s="431">
        <f t="shared" si="5"/>
        <v>3650</v>
      </c>
      <c r="U43" s="108">
        <f t="shared" si="6"/>
        <v>3650</v>
      </c>
      <c r="V43" s="108">
        <f t="shared" si="7"/>
        <v>0</v>
      </c>
      <c r="W43" s="108">
        <f t="shared" si="8"/>
        <v>3650</v>
      </c>
    </row>
    <row r="44" spans="1:23" s="87" customFormat="1" ht="15" customHeight="1">
      <c r="A44" s="411" t="s">
        <v>509</v>
      </c>
      <c r="B44" s="410" t="s">
        <v>1542</v>
      </c>
      <c r="C44" s="96"/>
      <c r="D44" s="96"/>
      <c r="E44" s="431">
        <f t="shared" si="0"/>
        <v>0</v>
      </c>
      <c r="F44" s="96"/>
      <c r="G44" s="96"/>
      <c r="H44" s="431">
        <f t="shared" si="1"/>
        <v>0</v>
      </c>
      <c r="I44" s="96"/>
      <c r="J44" s="96"/>
      <c r="K44" s="431">
        <f t="shared" si="2"/>
        <v>0</v>
      </c>
      <c r="L44" s="96"/>
      <c r="M44" s="96"/>
      <c r="N44" s="431">
        <f t="shared" si="3"/>
        <v>0</v>
      </c>
      <c r="O44" s="96"/>
      <c r="P44" s="96"/>
      <c r="Q44" s="431">
        <f t="shared" si="4"/>
        <v>0</v>
      </c>
      <c r="R44" s="96">
        <v>500</v>
      </c>
      <c r="S44" s="96"/>
      <c r="T44" s="431">
        <f t="shared" si="5"/>
        <v>500</v>
      </c>
      <c r="U44" s="108">
        <f t="shared" si="6"/>
        <v>500</v>
      </c>
      <c r="V44" s="108">
        <f t="shared" si="7"/>
        <v>0</v>
      </c>
      <c r="W44" s="108">
        <f t="shared" si="8"/>
        <v>500</v>
      </c>
    </row>
    <row r="45" spans="1:23" s="87" customFormat="1" ht="15" customHeight="1">
      <c r="A45" s="411" t="s">
        <v>96</v>
      </c>
      <c r="B45" s="410" t="s">
        <v>1543</v>
      </c>
      <c r="C45" s="96"/>
      <c r="D45" s="96"/>
      <c r="E45" s="431">
        <f t="shared" si="0"/>
        <v>0</v>
      </c>
      <c r="F45" s="96"/>
      <c r="G45" s="96"/>
      <c r="H45" s="431">
        <f t="shared" si="1"/>
        <v>0</v>
      </c>
      <c r="I45" s="96"/>
      <c r="J45" s="96"/>
      <c r="K45" s="431">
        <f t="shared" si="2"/>
        <v>0</v>
      </c>
      <c r="L45" s="96"/>
      <c r="M45" s="96"/>
      <c r="N45" s="431">
        <f t="shared" si="3"/>
        <v>0</v>
      </c>
      <c r="O45" s="96"/>
      <c r="P45" s="96"/>
      <c r="Q45" s="431">
        <f t="shared" si="4"/>
        <v>0</v>
      </c>
      <c r="R45" s="96">
        <v>294</v>
      </c>
      <c r="S45" s="96"/>
      <c r="T45" s="431">
        <f t="shared" si="5"/>
        <v>294</v>
      </c>
      <c r="U45" s="108">
        <f t="shared" si="6"/>
        <v>294</v>
      </c>
      <c r="V45" s="108">
        <f t="shared" si="7"/>
        <v>0</v>
      </c>
      <c r="W45" s="108">
        <f t="shared" si="8"/>
        <v>294</v>
      </c>
    </row>
    <row r="46" spans="1:23" s="87" customFormat="1" ht="15" customHeight="1">
      <c r="A46" s="411" t="s">
        <v>510</v>
      </c>
      <c r="B46" s="410" t="s">
        <v>1544</v>
      </c>
      <c r="C46" s="96"/>
      <c r="D46" s="96"/>
      <c r="E46" s="431">
        <f t="shared" si="0"/>
        <v>0</v>
      </c>
      <c r="F46" s="96"/>
      <c r="G46" s="96"/>
      <c r="H46" s="431">
        <f t="shared" si="1"/>
        <v>0</v>
      </c>
      <c r="I46" s="96"/>
      <c r="J46" s="96"/>
      <c r="K46" s="431">
        <f t="shared" si="2"/>
        <v>0</v>
      </c>
      <c r="L46" s="96"/>
      <c r="M46" s="96"/>
      <c r="N46" s="431">
        <f t="shared" si="3"/>
        <v>0</v>
      </c>
      <c r="O46" s="96"/>
      <c r="P46" s="96"/>
      <c r="Q46" s="431">
        <f t="shared" si="4"/>
        <v>0</v>
      </c>
      <c r="R46" s="96">
        <v>9750</v>
      </c>
      <c r="S46" s="96"/>
      <c r="T46" s="431">
        <f t="shared" si="5"/>
        <v>9750</v>
      </c>
      <c r="U46" s="108">
        <f t="shared" si="6"/>
        <v>9750</v>
      </c>
      <c r="V46" s="108">
        <f t="shared" si="7"/>
        <v>0</v>
      </c>
      <c r="W46" s="108">
        <f t="shared" si="8"/>
        <v>9750</v>
      </c>
    </row>
    <row r="47" spans="1:23" s="87" customFormat="1" ht="15" customHeight="1">
      <c r="A47" s="411"/>
      <c r="B47" s="410"/>
      <c r="C47" s="96"/>
      <c r="D47" s="96"/>
      <c r="E47" s="431"/>
      <c r="F47" s="96"/>
      <c r="G47" s="96"/>
      <c r="H47" s="431"/>
      <c r="I47" s="96"/>
      <c r="J47" s="96"/>
      <c r="K47" s="431"/>
      <c r="L47" s="96"/>
      <c r="M47" s="96"/>
      <c r="N47" s="431"/>
      <c r="O47" s="96"/>
      <c r="P47" s="96"/>
      <c r="Q47" s="431"/>
      <c r="R47" s="96"/>
      <c r="S47" s="96"/>
      <c r="T47" s="431"/>
      <c r="U47" s="108"/>
      <c r="V47" s="108"/>
      <c r="W47" s="108"/>
    </row>
    <row r="48" spans="1:23" s="87" customFormat="1" ht="15" customHeight="1">
      <c r="A48" s="411"/>
      <c r="B48" s="410"/>
      <c r="C48" s="96"/>
      <c r="D48" s="96"/>
      <c r="E48" s="431"/>
      <c r="F48" s="96"/>
      <c r="G48" s="96"/>
      <c r="H48" s="431"/>
      <c r="I48" s="96"/>
      <c r="J48" s="96"/>
      <c r="K48" s="431"/>
      <c r="L48" s="96"/>
      <c r="M48" s="96"/>
      <c r="N48" s="431"/>
      <c r="O48" s="96"/>
      <c r="P48" s="96"/>
      <c r="Q48" s="431"/>
      <c r="R48" s="96"/>
      <c r="S48" s="96"/>
      <c r="T48" s="431"/>
      <c r="U48" s="108"/>
      <c r="V48" s="108"/>
      <c r="W48" s="108"/>
    </row>
    <row r="49" spans="1:23" s="87" customFormat="1" ht="15" customHeight="1">
      <c r="A49" s="411"/>
      <c r="B49" s="410"/>
      <c r="C49" s="96"/>
      <c r="D49" s="96"/>
      <c r="E49" s="431"/>
      <c r="F49" s="96"/>
      <c r="G49" s="96"/>
      <c r="H49" s="431"/>
      <c r="I49" s="96"/>
      <c r="J49" s="96"/>
      <c r="K49" s="431"/>
      <c r="L49" s="96"/>
      <c r="M49" s="96"/>
      <c r="N49" s="431"/>
      <c r="O49" s="96"/>
      <c r="P49" s="96"/>
      <c r="Q49" s="431"/>
      <c r="R49" s="96"/>
      <c r="S49" s="96"/>
      <c r="T49" s="431"/>
      <c r="U49" s="108"/>
      <c r="V49" s="108"/>
      <c r="W49" s="108"/>
    </row>
    <row r="50" spans="1:23" s="87" customFormat="1" ht="15" customHeight="1">
      <c r="A50" s="411"/>
      <c r="B50" s="410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08"/>
      <c r="V50" s="108"/>
      <c r="W50" s="108"/>
    </row>
    <row r="51" spans="1:23" s="87" customFormat="1" ht="15" customHeight="1">
      <c r="A51" s="411"/>
      <c r="B51" s="410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455" t="s">
        <v>1265</v>
      </c>
      <c r="U51" s="455"/>
      <c r="V51" s="455"/>
      <c r="W51" s="455"/>
    </row>
    <row r="52" spans="1:23" s="87" customFormat="1" ht="15" customHeight="1">
      <c r="A52" s="411"/>
      <c r="B52" s="410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455"/>
      <c r="U52" s="455"/>
      <c r="V52" s="455"/>
      <c r="W52" s="455"/>
    </row>
    <row r="53" spans="1:23" s="87" customFormat="1" ht="16.5" customHeight="1">
      <c r="A53" s="456"/>
      <c r="B53" s="225" t="s">
        <v>825</v>
      </c>
      <c r="C53" s="225" t="s">
        <v>826</v>
      </c>
      <c r="D53" s="225" t="s">
        <v>827</v>
      </c>
      <c r="E53" s="225" t="s">
        <v>828</v>
      </c>
      <c r="F53" s="225" t="s">
        <v>829</v>
      </c>
      <c r="G53" s="225" t="s">
        <v>830</v>
      </c>
      <c r="H53" s="225" t="s">
        <v>831</v>
      </c>
      <c r="I53" s="225" t="s">
        <v>832</v>
      </c>
      <c r="J53" s="225" t="s">
        <v>1706</v>
      </c>
      <c r="K53" s="225" t="s">
        <v>1707</v>
      </c>
      <c r="L53" s="225" t="s">
        <v>1708</v>
      </c>
      <c r="M53" s="225" t="s">
        <v>1709</v>
      </c>
      <c r="N53" s="225" t="s">
        <v>1710</v>
      </c>
      <c r="O53" s="225" t="s">
        <v>1711</v>
      </c>
      <c r="P53" s="225" t="s">
        <v>1253</v>
      </c>
      <c r="Q53" s="225" t="s">
        <v>1254</v>
      </c>
      <c r="R53" s="225" t="s">
        <v>1258</v>
      </c>
      <c r="S53" s="225" t="s">
        <v>1259</v>
      </c>
      <c r="T53" s="225" t="s">
        <v>1260</v>
      </c>
      <c r="U53" s="225" t="s">
        <v>1261</v>
      </c>
      <c r="V53" s="225" t="s">
        <v>1262</v>
      </c>
      <c r="W53" s="225" t="s">
        <v>1263</v>
      </c>
    </row>
    <row r="54" spans="1:23" s="87" customFormat="1" ht="21.75" customHeight="1">
      <c r="A54" s="457"/>
      <c r="B54" s="459" t="s">
        <v>717</v>
      </c>
      <c r="C54" s="461" t="s">
        <v>265</v>
      </c>
      <c r="D54" s="461"/>
      <c r="E54" s="461"/>
      <c r="F54" s="461" t="s">
        <v>816</v>
      </c>
      <c r="G54" s="461"/>
      <c r="H54" s="461"/>
      <c r="I54" s="461" t="s">
        <v>1055</v>
      </c>
      <c r="J54" s="461"/>
      <c r="K54" s="461"/>
      <c r="L54" s="461" t="s">
        <v>68</v>
      </c>
      <c r="M54" s="461"/>
      <c r="N54" s="461"/>
      <c r="O54" s="461" t="s">
        <v>1056</v>
      </c>
      <c r="P54" s="461"/>
      <c r="Q54" s="461"/>
      <c r="R54" s="461" t="s">
        <v>1778</v>
      </c>
      <c r="S54" s="461"/>
      <c r="T54" s="461"/>
      <c r="U54" s="472" t="s">
        <v>497</v>
      </c>
      <c r="V54" s="472"/>
      <c r="W54" s="472"/>
    </row>
    <row r="55" spans="1:23" s="87" customFormat="1" ht="33" customHeight="1">
      <c r="A55" s="458"/>
      <c r="B55" s="460"/>
      <c r="C55" s="270" t="s">
        <v>1251</v>
      </c>
      <c r="D55" s="270" t="s">
        <v>1252</v>
      </c>
      <c r="E55" s="270" t="s">
        <v>191</v>
      </c>
      <c r="F55" s="270" t="s">
        <v>1251</v>
      </c>
      <c r="G55" s="270" t="s">
        <v>1252</v>
      </c>
      <c r="H55" s="270" t="s">
        <v>191</v>
      </c>
      <c r="I55" s="270" t="s">
        <v>1251</v>
      </c>
      <c r="J55" s="270" t="s">
        <v>1252</v>
      </c>
      <c r="K55" s="270" t="s">
        <v>191</v>
      </c>
      <c r="L55" s="270" t="s">
        <v>1251</v>
      </c>
      <c r="M55" s="270" t="s">
        <v>1252</v>
      </c>
      <c r="N55" s="270" t="s">
        <v>191</v>
      </c>
      <c r="O55" s="270" t="s">
        <v>1251</v>
      </c>
      <c r="P55" s="270" t="s">
        <v>1252</v>
      </c>
      <c r="Q55" s="270" t="s">
        <v>191</v>
      </c>
      <c r="R55" s="270" t="s">
        <v>1251</v>
      </c>
      <c r="S55" s="270" t="s">
        <v>1252</v>
      </c>
      <c r="T55" s="270" t="s">
        <v>191</v>
      </c>
      <c r="U55" s="233" t="s">
        <v>1251</v>
      </c>
      <c r="V55" s="233" t="s">
        <v>1252</v>
      </c>
      <c r="W55" s="270" t="s">
        <v>191</v>
      </c>
    </row>
    <row r="56" spans="1:23" s="87" customFormat="1" ht="15" customHeight="1">
      <c r="A56" s="411" t="s">
        <v>4</v>
      </c>
      <c r="B56" s="410" t="s">
        <v>1545</v>
      </c>
      <c r="C56" s="96"/>
      <c r="D56" s="96"/>
      <c r="E56" s="96">
        <f>SUM(C56:D56)</f>
        <v>0</v>
      </c>
      <c r="F56" s="96"/>
      <c r="G56" s="96"/>
      <c r="H56" s="96">
        <f>SUM(F56:G56)</f>
        <v>0</v>
      </c>
      <c r="I56" s="96"/>
      <c r="J56" s="96"/>
      <c r="K56" s="96">
        <f>SUM(I56:J56)</f>
        <v>0</v>
      </c>
      <c r="L56" s="96"/>
      <c r="M56" s="96"/>
      <c r="N56" s="96">
        <f>SUM(L56:M56)</f>
        <v>0</v>
      </c>
      <c r="O56" s="96"/>
      <c r="P56" s="96"/>
      <c r="Q56" s="96">
        <f>SUM(O56:P56)</f>
        <v>0</v>
      </c>
      <c r="R56" s="96">
        <v>1400</v>
      </c>
      <c r="S56" s="96"/>
      <c r="T56" s="96">
        <f>SUM(R56:S56)</f>
        <v>1400</v>
      </c>
      <c r="U56" s="108">
        <f>C56+F56+I56+L56+O56+R56</f>
        <v>1400</v>
      </c>
      <c r="V56" s="108">
        <f>D56+G56+J56+M56+P56+S56</f>
        <v>0</v>
      </c>
      <c r="W56" s="108">
        <f>SUM(U56:V56)</f>
        <v>1400</v>
      </c>
    </row>
    <row r="57" spans="1:23" s="87" customFormat="1" ht="15" customHeight="1">
      <c r="A57" s="411" t="s">
        <v>5</v>
      </c>
      <c r="B57" s="410" t="s">
        <v>1546</v>
      </c>
      <c r="C57" s="96"/>
      <c r="D57" s="96"/>
      <c r="E57" s="96">
        <f aca="true" t="shared" si="9" ref="E57:E67">SUM(C57:D57)</f>
        <v>0</v>
      </c>
      <c r="F57" s="96"/>
      <c r="G57" s="96"/>
      <c r="H57" s="96">
        <f aca="true" t="shared" si="10" ref="H57:H67">SUM(F57:G57)</f>
        <v>0</v>
      </c>
      <c r="I57" s="96"/>
      <c r="J57" s="96"/>
      <c r="K57" s="96">
        <f aca="true" t="shared" si="11" ref="K57:K67">SUM(I57:J57)</f>
        <v>0</v>
      </c>
      <c r="L57" s="96"/>
      <c r="M57" s="96"/>
      <c r="N57" s="96">
        <f aca="true" t="shared" si="12" ref="N57:N67">SUM(L57:M57)</f>
        <v>0</v>
      </c>
      <c r="O57" s="96"/>
      <c r="P57" s="96"/>
      <c r="Q57" s="96">
        <f aca="true" t="shared" si="13" ref="Q57:Q67">SUM(O57:P57)</f>
        <v>0</v>
      </c>
      <c r="R57" s="96">
        <v>320</v>
      </c>
      <c r="S57" s="96"/>
      <c r="T57" s="96">
        <f aca="true" t="shared" si="14" ref="T57:T67">SUM(R57:S57)</f>
        <v>320</v>
      </c>
      <c r="U57" s="108">
        <f aca="true" t="shared" si="15" ref="U57:V67">C57+F57+I57+L57+O57+R57</f>
        <v>320</v>
      </c>
      <c r="V57" s="108">
        <f aca="true" t="shared" si="16" ref="V57:V66">D57+G57+J57+M57+P57+S57</f>
        <v>0</v>
      </c>
      <c r="W57" s="108">
        <f aca="true" t="shared" si="17" ref="W57:W67">SUM(U57:V57)</f>
        <v>320</v>
      </c>
    </row>
    <row r="58" spans="1:23" s="87" customFormat="1" ht="15" customHeight="1">
      <c r="A58" s="411" t="s">
        <v>6</v>
      </c>
      <c r="B58" s="410" t="s">
        <v>882</v>
      </c>
      <c r="C58" s="96"/>
      <c r="D58" s="96"/>
      <c r="E58" s="96">
        <f t="shared" si="9"/>
        <v>0</v>
      </c>
      <c r="F58" s="96"/>
      <c r="G58" s="96"/>
      <c r="H58" s="96">
        <f t="shared" si="10"/>
        <v>0</v>
      </c>
      <c r="I58" s="96"/>
      <c r="J58" s="96"/>
      <c r="K58" s="96">
        <f t="shared" si="11"/>
        <v>0</v>
      </c>
      <c r="L58" s="95"/>
      <c r="M58" s="95"/>
      <c r="N58" s="96">
        <f t="shared" si="12"/>
        <v>0</v>
      </c>
      <c r="O58" s="95"/>
      <c r="P58" s="95"/>
      <c r="Q58" s="96">
        <f t="shared" si="13"/>
        <v>0</v>
      </c>
      <c r="R58" s="96">
        <v>800</v>
      </c>
      <c r="S58" s="96"/>
      <c r="T58" s="96">
        <f t="shared" si="14"/>
        <v>800</v>
      </c>
      <c r="U58" s="108">
        <f t="shared" si="15"/>
        <v>800</v>
      </c>
      <c r="V58" s="108">
        <f t="shared" si="16"/>
        <v>0</v>
      </c>
      <c r="W58" s="108">
        <f t="shared" si="17"/>
        <v>800</v>
      </c>
    </row>
    <row r="59" spans="1:23" s="87" customFormat="1" ht="15" customHeight="1">
      <c r="A59" s="411" t="s">
        <v>7</v>
      </c>
      <c r="B59" s="410" t="s">
        <v>1152</v>
      </c>
      <c r="C59" s="96"/>
      <c r="D59" s="96"/>
      <c r="E59" s="96">
        <f t="shared" si="9"/>
        <v>0</v>
      </c>
      <c r="F59" s="96"/>
      <c r="G59" s="96"/>
      <c r="H59" s="96">
        <f t="shared" si="10"/>
        <v>0</v>
      </c>
      <c r="I59" s="96">
        <v>200</v>
      </c>
      <c r="J59" s="96"/>
      <c r="K59" s="96">
        <f t="shared" si="11"/>
        <v>200</v>
      </c>
      <c r="L59" s="95"/>
      <c r="M59" s="95"/>
      <c r="N59" s="96">
        <f t="shared" si="12"/>
        <v>0</v>
      </c>
      <c r="O59" s="95"/>
      <c r="P59" s="95"/>
      <c r="Q59" s="96">
        <f t="shared" si="13"/>
        <v>0</v>
      </c>
      <c r="R59" s="96"/>
      <c r="S59" s="96"/>
      <c r="T59" s="96">
        <f t="shared" si="14"/>
        <v>0</v>
      </c>
      <c r="U59" s="108">
        <f t="shared" si="15"/>
        <v>200</v>
      </c>
      <c r="V59" s="108">
        <f t="shared" si="16"/>
        <v>0</v>
      </c>
      <c r="W59" s="108">
        <f t="shared" si="17"/>
        <v>200</v>
      </c>
    </row>
    <row r="60" spans="1:23" s="87" customFormat="1" ht="15" customHeight="1">
      <c r="A60" s="411" t="s">
        <v>8</v>
      </c>
      <c r="B60" s="410" t="s">
        <v>1257</v>
      </c>
      <c r="C60" s="96"/>
      <c r="D60" s="96"/>
      <c r="E60" s="96">
        <f t="shared" si="9"/>
        <v>0</v>
      </c>
      <c r="F60" s="96"/>
      <c r="G60" s="96"/>
      <c r="H60" s="96">
        <f t="shared" si="10"/>
        <v>0</v>
      </c>
      <c r="I60" s="96">
        <v>7</v>
      </c>
      <c r="J60" s="96"/>
      <c r="K60" s="96">
        <f t="shared" si="11"/>
        <v>7</v>
      </c>
      <c r="L60" s="95"/>
      <c r="M60" s="95"/>
      <c r="N60" s="96">
        <f t="shared" si="12"/>
        <v>0</v>
      </c>
      <c r="O60" s="95"/>
      <c r="P60" s="95"/>
      <c r="Q60" s="96">
        <f t="shared" si="13"/>
        <v>0</v>
      </c>
      <c r="R60" s="96"/>
      <c r="S60" s="96"/>
      <c r="T60" s="96">
        <f t="shared" si="14"/>
        <v>0</v>
      </c>
      <c r="U60" s="108">
        <f t="shared" si="15"/>
        <v>7</v>
      </c>
      <c r="V60" s="108">
        <f t="shared" si="16"/>
        <v>0</v>
      </c>
      <c r="W60" s="108">
        <f t="shared" si="17"/>
        <v>7</v>
      </c>
    </row>
    <row r="61" spans="1:23" s="87" customFormat="1" ht="15" customHeight="1">
      <c r="A61" s="411" t="s">
        <v>243</v>
      </c>
      <c r="B61" s="410" t="s">
        <v>78</v>
      </c>
      <c r="C61" s="96"/>
      <c r="D61" s="96"/>
      <c r="E61" s="96">
        <f t="shared" si="9"/>
        <v>0</v>
      </c>
      <c r="F61" s="96"/>
      <c r="G61" s="96"/>
      <c r="H61" s="96">
        <f t="shared" si="10"/>
        <v>0</v>
      </c>
      <c r="I61" s="96">
        <v>40</v>
      </c>
      <c r="J61" s="96"/>
      <c r="K61" s="96">
        <f t="shared" si="11"/>
        <v>40</v>
      </c>
      <c r="L61" s="95"/>
      <c r="M61" s="95"/>
      <c r="N61" s="96">
        <f t="shared" si="12"/>
        <v>0</v>
      </c>
      <c r="O61" s="95"/>
      <c r="P61" s="95"/>
      <c r="Q61" s="96">
        <f t="shared" si="13"/>
        <v>0</v>
      </c>
      <c r="R61" s="96"/>
      <c r="S61" s="96"/>
      <c r="T61" s="96">
        <f t="shared" si="14"/>
        <v>0</v>
      </c>
      <c r="U61" s="108">
        <f t="shared" si="15"/>
        <v>40</v>
      </c>
      <c r="V61" s="108">
        <f t="shared" si="16"/>
        <v>0</v>
      </c>
      <c r="W61" s="108">
        <f t="shared" si="17"/>
        <v>40</v>
      </c>
    </row>
    <row r="62" spans="1:23" s="87" customFormat="1" ht="15" customHeight="1">
      <c r="A62" s="411" t="s">
        <v>9</v>
      </c>
      <c r="B62" s="410" t="s">
        <v>192</v>
      </c>
      <c r="C62" s="96"/>
      <c r="D62" s="96">
        <v>234</v>
      </c>
      <c r="E62" s="96">
        <f t="shared" si="9"/>
        <v>234</v>
      </c>
      <c r="F62" s="96"/>
      <c r="G62" s="96">
        <v>32</v>
      </c>
      <c r="H62" s="96">
        <f t="shared" si="10"/>
        <v>32</v>
      </c>
      <c r="I62" s="96"/>
      <c r="J62" s="96"/>
      <c r="K62" s="96">
        <f t="shared" si="11"/>
        <v>0</v>
      </c>
      <c r="L62" s="95"/>
      <c r="M62" s="95"/>
      <c r="N62" s="96">
        <f t="shared" si="12"/>
        <v>0</v>
      </c>
      <c r="O62" s="95"/>
      <c r="P62" s="95"/>
      <c r="Q62" s="96">
        <f t="shared" si="13"/>
        <v>0</v>
      </c>
      <c r="R62" s="96"/>
      <c r="S62" s="96"/>
      <c r="T62" s="96">
        <f t="shared" si="14"/>
        <v>0</v>
      </c>
      <c r="U62" s="108">
        <f t="shared" si="15"/>
        <v>0</v>
      </c>
      <c r="V62" s="108">
        <f t="shared" si="16"/>
        <v>266</v>
      </c>
      <c r="W62" s="108">
        <f t="shared" si="17"/>
        <v>266</v>
      </c>
    </row>
    <row r="63" spans="1:23" s="87" customFormat="1" ht="15" customHeight="1">
      <c r="A63" s="411" t="s">
        <v>10</v>
      </c>
      <c r="B63" s="410" t="s">
        <v>193</v>
      </c>
      <c r="C63" s="96"/>
      <c r="D63" s="96">
        <v>739</v>
      </c>
      <c r="E63" s="96">
        <f t="shared" si="9"/>
        <v>739</v>
      </c>
      <c r="F63" s="96"/>
      <c r="G63" s="96">
        <v>100</v>
      </c>
      <c r="H63" s="96">
        <f t="shared" si="10"/>
        <v>100</v>
      </c>
      <c r="I63" s="96"/>
      <c r="J63" s="96"/>
      <c r="K63" s="96">
        <f t="shared" si="11"/>
        <v>0</v>
      </c>
      <c r="L63" s="95"/>
      <c r="M63" s="95"/>
      <c r="N63" s="96">
        <f t="shared" si="12"/>
        <v>0</v>
      </c>
      <c r="O63" s="95"/>
      <c r="P63" s="95"/>
      <c r="Q63" s="96">
        <f t="shared" si="13"/>
        <v>0</v>
      </c>
      <c r="R63" s="96"/>
      <c r="S63" s="96"/>
      <c r="T63" s="96">
        <f t="shared" si="14"/>
        <v>0</v>
      </c>
      <c r="U63" s="108">
        <f t="shared" si="15"/>
        <v>0</v>
      </c>
      <c r="V63" s="108">
        <f t="shared" si="16"/>
        <v>839</v>
      </c>
      <c r="W63" s="108">
        <f t="shared" si="17"/>
        <v>839</v>
      </c>
    </row>
    <row r="64" spans="1:23" s="87" customFormat="1" ht="15" customHeight="1">
      <c r="A64" s="411" t="s">
        <v>11</v>
      </c>
      <c r="B64" s="410" t="s">
        <v>1255</v>
      </c>
      <c r="C64" s="96"/>
      <c r="D64" s="96"/>
      <c r="E64" s="96">
        <f t="shared" si="9"/>
        <v>0</v>
      </c>
      <c r="F64" s="96"/>
      <c r="G64" s="96"/>
      <c r="H64" s="96">
        <f t="shared" si="10"/>
        <v>0</v>
      </c>
      <c r="I64" s="96">
        <v>11250</v>
      </c>
      <c r="J64" s="96"/>
      <c r="K64" s="96">
        <f t="shared" si="11"/>
        <v>11250</v>
      </c>
      <c r="L64" s="95"/>
      <c r="M64" s="95"/>
      <c r="N64" s="96">
        <f t="shared" si="12"/>
        <v>0</v>
      </c>
      <c r="O64" s="95"/>
      <c r="P64" s="95"/>
      <c r="Q64" s="96">
        <f t="shared" si="13"/>
        <v>0</v>
      </c>
      <c r="R64" s="96"/>
      <c r="S64" s="96"/>
      <c r="T64" s="96">
        <f t="shared" si="14"/>
        <v>0</v>
      </c>
      <c r="U64" s="108">
        <f t="shared" si="15"/>
        <v>11250</v>
      </c>
      <c r="V64" s="108">
        <f t="shared" si="16"/>
        <v>0</v>
      </c>
      <c r="W64" s="108">
        <f t="shared" si="17"/>
        <v>11250</v>
      </c>
    </row>
    <row r="65" spans="1:23" s="87" customFormat="1" ht="15" customHeight="1">
      <c r="A65" s="411" t="s">
        <v>244</v>
      </c>
      <c r="B65" s="410" t="s">
        <v>79</v>
      </c>
      <c r="C65" s="96"/>
      <c r="D65" s="96"/>
      <c r="E65" s="96">
        <f t="shared" si="9"/>
        <v>0</v>
      </c>
      <c r="F65" s="96"/>
      <c r="G65" s="96"/>
      <c r="H65" s="96">
        <f t="shared" si="10"/>
        <v>0</v>
      </c>
      <c r="I65" s="96"/>
      <c r="J65" s="96"/>
      <c r="K65" s="96">
        <f t="shared" si="11"/>
        <v>0</v>
      </c>
      <c r="L65" s="96"/>
      <c r="M65" s="96"/>
      <c r="N65" s="96">
        <f t="shared" si="12"/>
        <v>0</v>
      </c>
      <c r="O65" s="96"/>
      <c r="P65" s="96"/>
      <c r="Q65" s="96">
        <f t="shared" si="13"/>
        <v>0</v>
      </c>
      <c r="R65" s="96"/>
      <c r="S65" s="96"/>
      <c r="T65" s="96">
        <f t="shared" si="14"/>
        <v>0</v>
      </c>
      <c r="U65" s="108">
        <f t="shared" si="15"/>
        <v>0</v>
      </c>
      <c r="V65" s="108">
        <f t="shared" si="16"/>
        <v>0</v>
      </c>
      <c r="W65" s="108">
        <f t="shared" si="17"/>
        <v>0</v>
      </c>
    </row>
    <row r="66" spans="1:23" s="87" customFormat="1" ht="15" customHeight="1">
      <c r="A66" s="411" t="s">
        <v>245</v>
      </c>
      <c r="B66" s="410" t="s">
        <v>1256</v>
      </c>
      <c r="C66" s="96"/>
      <c r="D66" s="96"/>
      <c r="E66" s="96">
        <f t="shared" si="9"/>
        <v>0</v>
      </c>
      <c r="F66" s="96"/>
      <c r="G66" s="96"/>
      <c r="H66" s="96">
        <f t="shared" si="10"/>
        <v>0</v>
      </c>
      <c r="I66" s="96">
        <v>7010</v>
      </c>
      <c r="J66" s="96"/>
      <c r="K66" s="96">
        <f t="shared" si="11"/>
        <v>7010</v>
      </c>
      <c r="L66" s="96"/>
      <c r="M66" s="96"/>
      <c r="N66" s="96">
        <f t="shared" si="12"/>
        <v>0</v>
      </c>
      <c r="O66" s="96"/>
      <c r="P66" s="96"/>
      <c r="Q66" s="96">
        <f t="shared" si="13"/>
        <v>0</v>
      </c>
      <c r="R66" s="96"/>
      <c r="S66" s="96"/>
      <c r="T66" s="96">
        <f t="shared" si="14"/>
        <v>0</v>
      </c>
      <c r="U66" s="108">
        <f t="shared" si="15"/>
        <v>7010</v>
      </c>
      <c r="V66" s="108">
        <f t="shared" si="16"/>
        <v>0</v>
      </c>
      <c r="W66" s="108">
        <f t="shared" si="17"/>
        <v>7010</v>
      </c>
    </row>
    <row r="67" spans="1:24" s="87" customFormat="1" ht="15" customHeight="1">
      <c r="A67" s="411" t="s">
        <v>12</v>
      </c>
      <c r="B67" s="106" t="s">
        <v>1547</v>
      </c>
      <c r="C67" s="108">
        <f>SUM(C10:C66)</f>
        <v>269948</v>
      </c>
      <c r="D67" s="108">
        <f>SUM(D10:D66)</f>
        <v>973</v>
      </c>
      <c r="E67" s="108">
        <f t="shared" si="9"/>
        <v>270921</v>
      </c>
      <c r="F67" s="108">
        <f>SUM(F10:F66)</f>
        <v>66824</v>
      </c>
      <c r="G67" s="108">
        <f>SUM(G10:G66)</f>
        <v>132</v>
      </c>
      <c r="H67" s="108">
        <f t="shared" si="10"/>
        <v>66956</v>
      </c>
      <c r="I67" s="108">
        <f>SUM(I10:I66)</f>
        <v>460133</v>
      </c>
      <c r="J67" s="108">
        <f>SUM(J10:J66)</f>
        <v>0</v>
      </c>
      <c r="K67" s="108">
        <f t="shared" si="11"/>
        <v>460133</v>
      </c>
      <c r="L67" s="108">
        <f>SUM(L10:L65)</f>
        <v>45546</v>
      </c>
      <c r="M67" s="108">
        <f>SUM(M10:M66)</f>
        <v>3675</v>
      </c>
      <c r="N67" s="108">
        <f t="shared" si="12"/>
        <v>49221</v>
      </c>
      <c r="O67" s="108">
        <f>SUM(O10:O65)</f>
        <v>168675</v>
      </c>
      <c r="P67" s="108">
        <f>SUM(P10:P66)</f>
        <v>1325</v>
      </c>
      <c r="Q67" s="108">
        <f t="shared" si="13"/>
        <v>170000</v>
      </c>
      <c r="R67" s="108">
        <f>SUM(R10:R66)</f>
        <v>49025</v>
      </c>
      <c r="S67" s="108">
        <f>SUM(S10:S66)</f>
        <v>0</v>
      </c>
      <c r="T67" s="108">
        <f t="shared" si="14"/>
        <v>49025</v>
      </c>
      <c r="U67" s="108">
        <f t="shared" si="15"/>
        <v>1060151</v>
      </c>
      <c r="V67" s="108">
        <f t="shared" si="15"/>
        <v>6105</v>
      </c>
      <c r="W67" s="108">
        <f t="shared" si="17"/>
        <v>1066256</v>
      </c>
      <c r="X67" s="113"/>
    </row>
    <row r="68" spans="21:23" ht="15.75">
      <c r="U68" s="119"/>
      <c r="V68" s="119"/>
      <c r="W68" s="119"/>
    </row>
  </sheetData>
  <mergeCells count="25">
    <mergeCell ref="A7:A9"/>
    <mergeCell ref="B8:B9"/>
    <mergeCell ref="O8:Q8"/>
    <mergeCell ref="R8:T8"/>
    <mergeCell ref="U54:W54"/>
    <mergeCell ref="C8:E8"/>
    <mergeCell ref="F8:H8"/>
    <mergeCell ref="I8:K8"/>
    <mergeCell ref="L8:N8"/>
    <mergeCell ref="U8:W8"/>
    <mergeCell ref="I54:K54"/>
    <mergeCell ref="L54:N54"/>
    <mergeCell ref="O54:Q54"/>
    <mergeCell ref="R54:T54"/>
    <mergeCell ref="A53:A55"/>
    <mergeCell ref="B54:B55"/>
    <mergeCell ref="C54:E54"/>
    <mergeCell ref="F54:H54"/>
    <mergeCell ref="B6:W6"/>
    <mergeCell ref="T52:W52"/>
    <mergeCell ref="I1:W1"/>
    <mergeCell ref="B3:W3"/>
    <mergeCell ref="B4:W4"/>
    <mergeCell ref="B5:W5"/>
    <mergeCell ref="T51:W51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K73"/>
  <sheetViews>
    <sheetView workbookViewId="0" topLeftCell="A1">
      <selection activeCell="A6" sqref="A6:A8"/>
    </sheetView>
  </sheetViews>
  <sheetFormatPr defaultColWidth="9.140625" defaultRowHeight="12.75"/>
  <cols>
    <col min="1" max="1" width="3.57421875" style="87" customWidth="1"/>
    <col min="2" max="2" width="43.00390625" style="87" customWidth="1"/>
    <col min="3" max="5" width="10.421875" style="87" customWidth="1"/>
    <col min="6" max="6" width="42.7109375" style="87" customWidth="1"/>
    <col min="7" max="7" width="10.7109375" style="87" customWidth="1"/>
    <col min="8" max="8" width="10.8515625" style="87" customWidth="1"/>
    <col min="9" max="9" width="11.7109375" style="87" customWidth="1"/>
    <col min="10" max="16384" width="9.140625" style="87" customWidth="1"/>
  </cols>
  <sheetData>
    <row r="1" spans="6:9" ht="12.75">
      <c r="F1" s="469" t="s">
        <v>581</v>
      </c>
      <c r="G1" s="469"/>
      <c r="H1" s="469"/>
      <c r="I1" s="469"/>
    </row>
    <row r="2" spans="2:11" s="89" customFormat="1" ht="12.75">
      <c r="B2" s="485" t="s">
        <v>537</v>
      </c>
      <c r="C2" s="486"/>
      <c r="D2" s="486"/>
      <c r="E2" s="486"/>
      <c r="F2" s="486"/>
      <c r="G2" s="486"/>
      <c r="H2" s="486"/>
      <c r="I2" s="486"/>
      <c r="J2" s="88"/>
      <c r="K2" s="88"/>
    </row>
    <row r="3" spans="2:11" s="89" customFormat="1" ht="12.75">
      <c r="B3" s="462" t="s">
        <v>1085</v>
      </c>
      <c r="C3" s="462"/>
      <c r="D3" s="462"/>
      <c r="E3" s="462"/>
      <c r="F3" s="462"/>
      <c r="G3" s="462"/>
      <c r="H3" s="462"/>
      <c r="I3" s="462"/>
      <c r="J3" s="88"/>
      <c r="K3" s="88"/>
    </row>
    <row r="4" spans="2:11" s="89" customFormat="1" ht="12.75">
      <c r="B4" s="485" t="s">
        <v>1087</v>
      </c>
      <c r="C4" s="486"/>
      <c r="D4" s="486"/>
      <c r="E4" s="486"/>
      <c r="F4" s="486"/>
      <c r="G4" s="486"/>
      <c r="H4" s="486"/>
      <c r="I4" s="486"/>
      <c r="J4" s="88"/>
      <c r="K4" s="88"/>
    </row>
    <row r="5" spans="2:11" s="89" customFormat="1" ht="12.75">
      <c r="B5" s="485" t="s">
        <v>695</v>
      </c>
      <c r="C5" s="486"/>
      <c r="D5" s="486"/>
      <c r="E5" s="486"/>
      <c r="F5" s="486"/>
      <c r="G5" s="486"/>
      <c r="H5" s="486"/>
      <c r="I5" s="486"/>
      <c r="J5" s="88"/>
      <c r="K5" s="88"/>
    </row>
    <row r="6" spans="2:11" s="89" customFormat="1" ht="12.75">
      <c r="B6" s="485" t="s">
        <v>716</v>
      </c>
      <c r="C6" s="486"/>
      <c r="D6" s="486"/>
      <c r="E6" s="486"/>
      <c r="F6" s="486"/>
      <c r="G6" s="486"/>
      <c r="H6" s="486"/>
      <c r="I6" s="486"/>
      <c r="J6" s="88"/>
      <c r="K6" s="88"/>
    </row>
    <row r="7" spans="1:11" s="89" customFormat="1" ht="12.75">
      <c r="A7" s="470"/>
      <c r="B7" s="225" t="s">
        <v>825</v>
      </c>
      <c r="C7" s="228" t="s">
        <v>826</v>
      </c>
      <c r="D7" s="228" t="s">
        <v>827</v>
      </c>
      <c r="E7" s="228" t="s">
        <v>828</v>
      </c>
      <c r="F7" s="228" t="s">
        <v>829</v>
      </c>
      <c r="G7" s="228" t="s">
        <v>830</v>
      </c>
      <c r="H7" s="228" t="s">
        <v>831</v>
      </c>
      <c r="I7" s="228" t="s">
        <v>832</v>
      </c>
      <c r="J7" s="442"/>
      <c r="K7" s="442"/>
    </row>
    <row r="8" spans="1:9" s="92" customFormat="1" ht="24">
      <c r="A8" s="470"/>
      <c r="B8" s="90" t="s">
        <v>145</v>
      </c>
      <c r="C8" s="226" t="s">
        <v>1243</v>
      </c>
      <c r="D8" s="226" t="s">
        <v>1244</v>
      </c>
      <c r="E8" s="227" t="s">
        <v>1687</v>
      </c>
      <c r="F8" s="90" t="s">
        <v>146</v>
      </c>
      <c r="G8" s="226" t="s">
        <v>1243</v>
      </c>
      <c r="H8" s="226" t="s">
        <v>1244</v>
      </c>
      <c r="I8" s="227" t="s">
        <v>1687</v>
      </c>
    </row>
    <row r="9" spans="1:9" ht="12.75">
      <c r="A9" s="153" t="s">
        <v>1071</v>
      </c>
      <c r="B9" s="93" t="s">
        <v>1488</v>
      </c>
      <c r="C9" s="186"/>
      <c r="D9" s="186"/>
      <c r="E9" s="441"/>
      <c r="F9" s="94" t="s">
        <v>289</v>
      </c>
      <c r="G9" s="186"/>
      <c r="H9" s="186"/>
      <c r="I9" s="186"/>
    </row>
    <row r="10" spans="1:9" ht="12.75">
      <c r="A10" s="153" t="s">
        <v>1077</v>
      </c>
      <c r="B10" s="95" t="s">
        <v>1222</v>
      </c>
      <c r="C10" s="187">
        <f>'püim-Gamesz'!C10+'püim-Bibó'!C10+'püim-Illyés'!C10+'püim-Óvoda'!C10+'püim-TASZII'!C10+'püim-Művkp'!C10</f>
        <v>150068</v>
      </c>
      <c r="D10" s="187">
        <f>'püim-Gamesz'!D10+'püim-Bibó'!D10+'püim-Illyés'!D10+'püim-Óvoda'!D10+'püim-TASZII'!D10+'püim-Művkp'!D10</f>
        <v>0</v>
      </c>
      <c r="E10" s="187">
        <f>'püim-Gamesz'!E10+'püim-Bibó'!E10+'püim-Illyés'!E10+'püim-Óvoda'!E10+'püim-TASZII'!E10+'püim-Művkp'!E10</f>
        <v>150068</v>
      </c>
      <c r="F10" s="97" t="s">
        <v>290</v>
      </c>
      <c r="G10" s="187">
        <f>'püim-Gamesz'!G10+'püim-Bibó'!G10+'püim-Illyés'!G10+'püim-Óvoda'!G10+'püim-TASZII'!G10+'püim-Művkp'!G10</f>
        <v>588842</v>
      </c>
      <c r="H10" s="187">
        <f>'püim-Gamesz'!H10+'püim-Bibó'!H10+'püim-Illyés'!H10+'püim-Óvoda'!H10+'püim-TASZII'!H10+'püim-Művkp'!H10</f>
        <v>4937</v>
      </c>
      <c r="I10" s="187">
        <f>'püim-Gamesz'!I10+'püim-Bibó'!I10+'püim-Illyés'!I10+'püim-Óvoda'!I10+'püim-TASZII'!I10+'püim-Művkp'!I10</f>
        <v>593779</v>
      </c>
    </row>
    <row r="11" spans="1:9" ht="12.75">
      <c r="A11" s="153" t="s">
        <v>914</v>
      </c>
      <c r="B11" s="95" t="s">
        <v>1223</v>
      </c>
      <c r="C11" s="187"/>
      <c r="D11" s="187"/>
      <c r="E11" s="187"/>
      <c r="F11" s="97" t="s">
        <v>291</v>
      </c>
      <c r="G11" s="187">
        <f>'püim-Gamesz'!G11+'püim-Bibó'!G11+'püim-Illyés'!G11+'püim-Óvoda'!G11+'püim-TASZII'!G11+'püim-Művkp'!G11</f>
        <v>141557</v>
      </c>
      <c r="H11" s="187">
        <f>'püim-Gamesz'!H11+'püim-Bibó'!H11+'püim-Illyés'!H11+'püim-Óvoda'!H11+'püim-TASZII'!H11+'püim-Művkp'!H11</f>
        <v>850</v>
      </c>
      <c r="I11" s="187">
        <f>'püim-Gamesz'!I11+'püim-Bibó'!I11+'püim-Illyés'!I11+'püim-Óvoda'!I11+'püim-TASZII'!I11+'püim-Művkp'!I11</f>
        <v>142407</v>
      </c>
    </row>
    <row r="12" spans="1:9" ht="12.75">
      <c r="A12" s="153" t="s">
        <v>0</v>
      </c>
      <c r="B12" s="95" t="s">
        <v>1224</v>
      </c>
      <c r="C12" s="187"/>
      <c r="D12" s="187"/>
      <c r="E12" s="187"/>
      <c r="F12" s="97" t="s">
        <v>864</v>
      </c>
      <c r="G12" s="187">
        <f>'püim-Gamesz'!G12+'püim-Bibó'!G12+'püim-Illyés'!G12+'püim-Óvoda'!G12+'püim-TASZII'!G12+'püim-Művkp'!G12</f>
        <v>418317</v>
      </c>
      <c r="H12" s="187">
        <f>'püim-Gamesz'!H12+'püim-Bibó'!H12+'püim-Illyés'!H12+'püim-Óvoda'!H12+'püim-TASZII'!H12+'püim-Művkp'!H12</f>
        <v>684</v>
      </c>
      <c r="I12" s="187">
        <f>'püim-Gamesz'!I12+'püim-Bibó'!I12+'püim-Illyés'!I12+'püim-Óvoda'!I12+'püim-TASZII'!I12+'püim-Művkp'!I12</f>
        <v>419001</v>
      </c>
    </row>
    <row r="13" spans="1:9" ht="12.75">
      <c r="A13" s="153" t="s">
        <v>275</v>
      </c>
      <c r="B13" s="95" t="s">
        <v>400</v>
      </c>
      <c r="C13" s="187"/>
      <c r="D13" s="187"/>
      <c r="E13" s="187"/>
      <c r="F13" s="97" t="s">
        <v>1123</v>
      </c>
      <c r="G13" s="187"/>
      <c r="H13" s="187"/>
      <c r="I13" s="187"/>
    </row>
    <row r="14" spans="1:9" ht="12.75">
      <c r="A14" s="153" t="s">
        <v>546</v>
      </c>
      <c r="B14" s="95" t="s">
        <v>401</v>
      </c>
      <c r="C14" s="187">
        <f>'püim-Gamesz'!C14+'püim-Bibó'!C14+'püim-Illyés'!C14+'püim-Óvoda'!C14+'püim-TASZII'!C14+'püim-Művkp'!C14</f>
        <v>16681</v>
      </c>
      <c r="D14" s="187">
        <f>'püim-Gamesz'!D14+'püim-Bibó'!D14+'püim-Illyés'!D14+'püim-Óvoda'!D14+'püim-TASZII'!D14+'püim-Művkp'!D14</f>
        <v>3730</v>
      </c>
      <c r="E14" s="187">
        <f>'püim-Gamesz'!E14+'püim-Bibó'!E14+'püim-Illyés'!E14+'püim-Óvoda'!E14+'püim-TASZII'!E14+'püim-Művkp'!E14</f>
        <v>20411</v>
      </c>
      <c r="F14" s="97" t="s">
        <v>865</v>
      </c>
      <c r="G14" s="187">
        <f>'püim-Gamesz'!G14+'püim-Bibó'!G14+'püim-Illyés'!G14+'püim-Óvoda'!G14+'püim-TASZII'!G14+'püim-Művkp'!G14</f>
        <v>0</v>
      </c>
      <c r="H14" s="187">
        <f>'püim-Gamesz'!H14+'püim-Bibó'!H14+'püim-Illyés'!H14+'püim-Óvoda'!H14+'püim-TASZII'!H14+'püim-Művkp'!H14</f>
        <v>0</v>
      </c>
      <c r="I14" s="187"/>
    </row>
    <row r="15" spans="1:9" ht="12.75">
      <c r="A15" s="153" t="s">
        <v>647</v>
      </c>
      <c r="B15" s="95" t="s">
        <v>402</v>
      </c>
      <c r="C15" s="187">
        <f>'püim-Gamesz'!C15+'püim-Bibó'!C15+'püim-Illyés'!C15+'püim-Óvoda'!C15+'püim-TASZII'!C15+'püim-Művkp'!C15</f>
        <v>2500</v>
      </c>
      <c r="D15" s="187">
        <f>'püim-Gamesz'!D15+'püim-Bibó'!D15+'püim-Illyés'!D15+'püim-Óvoda'!D15+'püim-TASZII'!D15+'püim-Művkp'!D15</f>
        <v>0</v>
      </c>
      <c r="E15" s="187">
        <f>'püim-Gamesz'!E15+'püim-Bibó'!E15+'püim-Illyés'!E15+'püim-Óvoda'!E15+'püim-TASZII'!E15+'püim-Művkp'!E15</f>
        <v>2500</v>
      </c>
      <c r="F15" s="97" t="s">
        <v>866</v>
      </c>
      <c r="G15" s="187"/>
      <c r="H15" s="187"/>
      <c r="I15" s="187"/>
    </row>
    <row r="16" spans="1:9" ht="12.75">
      <c r="A16" s="153" t="s">
        <v>649</v>
      </c>
      <c r="B16" s="190" t="s">
        <v>1618</v>
      </c>
      <c r="C16" s="187">
        <f>'püim-Gamesz'!C16+'püim-Bibó'!C16+'püim-Illyés'!C16+'püim-Óvoda'!C16+'püim-TASZII'!C16+'püim-Művkp'!C16</f>
        <v>968172</v>
      </c>
      <c r="D16" s="187">
        <f>'püim-Gamesz'!D16+'püim-Bibó'!D16+'püim-Illyés'!D16+'püim-Óvoda'!D16+'püim-TASZII'!D16+'püim-Művkp'!D16</f>
        <v>2741</v>
      </c>
      <c r="E16" s="187">
        <f>'püim-Gamesz'!E16+'püim-Bibó'!E16+'püim-Illyés'!E16+'püim-Óvoda'!E16+'püim-TASZII'!E16+'püim-Művkp'!E16</f>
        <v>970913</v>
      </c>
      <c r="F16" s="97" t="s">
        <v>867</v>
      </c>
      <c r="G16" s="187">
        <f>'püim-Gamesz'!G16+'püim-Bibó'!G16+'püim-Illyés'!G16+'püim-Óvoda'!G16+'püim-TASZII'!G16+'püim-Művkp'!G16</f>
        <v>3100</v>
      </c>
      <c r="H16" s="187">
        <f>'püim-Gamesz'!H16+'püim-Bibó'!H16+'püim-Illyés'!H16+'püim-Óvoda'!H16+'püim-TASZII'!H16+'püim-Művkp'!H16</f>
        <v>0</v>
      </c>
      <c r="I16" s="187">
        <f>'püim-Gamesz'!I16+'püim-Bibó'!I16+'püim-Illyés'!I16+'püim-Óvoda'!I16+'püim-TASZII'!I16+'püim-Művkp'!I16</f>
        <v>3100</v>
      </c>
    </row>
    <row r="17" spans="1:9" s="102" customFormat="1" ht="13.5">
      <c r="A17" s="153" t="s">
        <v>650</v>
      </c>
      <c r="B17" s="190" t="s">
        <v>834</v>
      </c>
      <c r="C17" s="187">
        <f>'püim-Gamesz'!C17+'püim-Bibó'!C17+'püim-Illyés'!C17+'püim-Óvoda'!C17+'püim-TASZII'!C17+'püim-Művkp'!C17</f>
        <v>255026</v>
      </c>
      <c r="D17" s="187">
        <f>'püim-Gamesz'!D17+'püim-Bibó'!D17+'püim-Illyés'!D17+'püim-Óvoda'!D17+'püim-TASZII'!D17+'püim-Művkp'!D17</f>
        <v>0</v>
      </c>
      <c r="E17" s="187">
        <f>'püim-Gamesz'!E17+'püim-Bibó'!E17+'püim-Illyés'!E17+'püim-Óvoda'!E17+'püim-TASZII'!E17+'püim-Művkp'!E17</f>
        <v>255026</v>
      </c>
      <c r="F17" s="97" t="s">
        <v>868</v>
      </c>
      <c r="G17" s="187"/>
      <c r="H17" s="187"/>
      <c r="I17" s="187"/>
    </row>
    <row r="18" spans="1:9" ht="12.75">
      <c r="A18" s="153" t="s">
        <v>168</v>
      </c>
      <c r="B18" s="191" t="s">
        <v>229</v>
      </c>
      <c r="C18" s="187">
        <f>'püim-Gamesz'!C18+'püim-Bibó'!C18+'püim-Illyés'!C18+'püim-Óvoda'!C18+'püim-TASZII'!C18+'püim-Művkp'!C18</f>
        <v>46085</v>
      </c>
      <c r="D18" s="187">
        <f>'püim-Gamesz'!D18+'püim-Bibó'!D18+'püim-Illyés'!D18+'püim-Óvoda'!D18+'püim-TASZII'!D18+'püim-Művkp'!D18</f>
        <v>0</v>
      </c>
      <c r="E18" s="187">
        <f>'püim-Gamesz'!E18+'püim-Bibó'!E18+'püim-Illyés'!E18+'püim-Óvoda'!E18+'püim-TASZII'!E18+'püim-Művkp'!E18</f>
        <v>46085</v>
      </c>
      <c r="F18" s="97"/>
      <c r="G18" s="187"/>
      <c r="H18" s="187"/>
      <c r="I18" s="187"/>
    </row>
    <row r="19" spans="1:9" ht="12.75">
      <c r="A19" s="153" t="s">
        <v>170</v>
      </c>
      <c r="B19" s="190" t="s">
        <v>230</v>
      </c>
      <c r="C19" s="187">
        <f>'püim-Gamesz'!C19+'püim-Bibó'!C19+'püim-Illyés'!C19+'püim-Óvoda'!C19+'püim-TASZII'!C19+'püim-Művkp'!C19</f>
        <v>667061</v>
      </c>
      <c r="D19" s="187">
        <f>'püim-Gamesz'!D19+'püim-Bibó'!D19+'püim-Illyés'!D19+'püim-Óvoda'!D19+'püim-TASZII'!D19+'püim-Művkp'!D19</f>
        <v>2741</v>
      </c>
      <c r="E19" s="187">
        <f>'püim-Gamesz'!E19+'püim-Bibó'!E19+'püim-Illyés'!E19+'püim-Óvoda'!E19+'püim-TASZII'!E19+'püim-Művkp'!E19</f>
        <v>669802</v>
      </c>
      <c r="F19" s="97"/>
      <c r="G19" s="187"/>
      <c r="H19" s="187"/>
      <c r="I19" s="187"/>
    </row>
    <row r="20" spans="1:9" ht="12.75">
      <c r="A20" s="153" t="s">
        <v>299</v>
      </c>
      <c r="B20" s="100" t="s">
        <v>403</v>
      </c>
      <c r="C20" s="193">
        <f>'püim-Gamesz'!C20+'püim-Bibó'!C20+'püim-Illyés'!C20+'püim-Óvoda'!C20+'püim-TASZII'!C20+'püim-Művkp'!C20</f>
        <v>987353</v>
      </c>
      <c r="D20" s="193">
        <f>'püim-Gamesz'!D20+'püim-Bibó'!D20+'püim-Illyés'!D20+'püim-Óvoda'!D20+'püim-TASZII'!D20+'püim-Művkp'!D20</f>
        <v>6471</v>
      </c>
      <c r="E20" s="193">
        <f>'püim-Gamesz'!E20+'püim-Bibó'!E20+'püim-Illyés'!E20+'püim-Óvoda'!E20+'püim-TASZII'!E20+'püim-Művkp'!E20</f>
        <v>993824</v>
      </c>
      <c r="F20" s="97"/>
      <c r="G20" s="187"/>
      <c r="H20" s="187"/>
      <c r="I20" s="187"/>
    </row>
    <row r="21" spans="1:9" s="109" customFormat="1" ht="13.5">
      <c r="A21" s="153" t="s">
        <v>302</v>
      </c>
      <c r="B21" s="103" t="s">
        <v>404</v>
      </c>
      <c r="C21" s="194">
        <f>'püim-Gamesz'!C21+'püim-Bibó'!C21+'püim-Illyés'!C21+'püim-Óvoda'!C21+'püim-TASZII'!C21+'püim-Művkp'!C21</f>
        <v>1137421</v>
      </c>
      <c r="D21" s="194">
        <f>'püim-Gamesz'!D21+'püim-Bibó'!D21+'püim-Illyés'!D21+'püim-Óvoda'!D21+'püim-TASZII'!D21+'püim-Művkp'!D21</f>
        <v>6471</v>
      </c>
      <c r="E21" s="194">
        <f>'püim-Gamesz'!E21+'püim-Bibó'!E21+'püim-Illyés'!E21+'püim-Óvoda'!E21+'püim-TASZII'!E21+'püim-Művkp'!E21</f>
        <v>1143892</v>
      </c>
      <c r="F21" s="105" t="s">
        <v>1531</v>
      </c>
      <c r="G21" s="194">
        <f>'püim-Gamesz'!G21+'püim-Bibó'!G21+'püim-Illyés'!G21+'püim-Óvoda'!G21+'püim-TASZII'!G21+'püim-Művkp'!G21</f>
        <v>1151816</v>
      </c>
      <c r="H21" s="194">
        <f>'püim-Gamesz'!H21+'püim-Bibó'!H21+'püim-Illyés'!H21+'püim-Óvoda'!H21+'püim-TASZII'!H21+'püim-Művkp'!H21</f>
        <v>6471</v>
      </c>
      <c r="I21" s="194">
        <f>'püim-Gamesz'!I21+'püim-Bibó'!I21+'püim-Illyés'!I21+'püim-Óvoda'!I21+'püim-TASZII'!I21+'püim-Művkp'!I21</f>
        <v>1158287</v>
      </c>
    </row>
    <row r="22" spans="1:9" s="109" customFormat="1" ht="12.75">
      <c r="A22" s="153" t="s">
        <v>303</v>
      </c>
      <c r="B22" s="106" t="s">
        <v>405</v>
      </c>
      <c r="C22" s="195"/>
      <c r="D22" s="195"/>
      <c r="E22" s="195"/>
      <c r="F22" s="107" t="s">
        <v>870</v>
      </c>
      <c r="G22" s="195"/>
      <c r="H22" s="195"/>
      <c r="I22" s="195"/>
    </row>
    <row r="23" spans="1:9" ht="12.75">
      <c r="A23" s="153" t="s">
        <v>304</v>
      </c>
      <c r="B23" s="95" t="s">
        <v>406</v>
      </c>
      <c r="C23" s="187">
        <f>'püim-Gamesz'!C23+'püim-Bibó'!C23+'püim-Illyés'!C23+'püim-Óvoda'!C23+'püim-TASZII'!C23+'püim-Művkp'!C23</f>
        <v>0</v>
      </c>
      <c r="D23" s="187">
        <f>'püim-Gamesz'!D23+'püim-Bibó'!D23+'püim-Illyés'!D23+'püim-Óvoda'!D23+'püim-TASZII'!D23+'püim-Művkp'!D23</f>
        <v>0</v>
      </c>
      <c r="E23" s="187">
        <f>'püim-Gamesz'!E23+'püim-Bibó'!E23+'püim-Illyés'!E23+'püim-Óvoda'!E23+'püim-TASZII'!E23+'püim-Művkp'!E23</f>
        <v>0</v>
      </c>
      <c r="F23" s="97" t="s">
        <v>871</v>
      </c>
      <c r="G23" s="187">
        <f>'püim-Gamesz'!G23+'püim-Bibó'!G23+'püim-Illyés'!G23+'püim-Óvoda'!G23+'püim-TASZII'!G23+'püim-Művkp'!G23</f>
        <v>5000</v>
      </c>
      <c r="H23" s="187">
        <f>'püim-Gamesz'!H23+'püim-Bibó'!H23+'püim-Illyés'!H23+'püim-Óvoda'!H23+'püim-TASZII'!H23+'püim-Művkp'!H23</f>
        <v>0</v>
      </c>
      <c r="I23" s="187">
        <f>'püim-Gamesz'!I23+'püim-Bibó'!I23+'püim-Illyés'!I23+'püim-Óvoda'!I23+'püim-TASZII'!I23+'püim-Művkp'!I23</f>
        <v>5000</v>
      </c>
    </row>
    <row r="24" spans="1:9" ht="12.75">
      <c r="A24" s="153" t="s">
        <v>306</v>
      </c>
      <c r="B24" s="95" t="s">
        <v>283</v>
      </c>
      <c r="C24" s="187"/>
      <c r="D24" s="187"/>
      <c r="E24" s="187"/>
      <c r="F24" s="97" t="s">
        <v>872</v>
      </c>
      <c r="G24" s="187">
        <f>'püim-Gamesz'!G24+'püim-Bibó'!G24+'püim-Illyés'!G24+'püim-Óvoda'!G24+'püim-TASZII'!G24+'püim-Művkp'!G24</f>
        <v>39000</v>
      </c>
      <c r="H24" s="187">
        <f>'püim-Gamesz'!H24+'püim-Bibó'!H24+'püim-Illyés'!H24+'püim-Óvoda'!H24+'püim-TASZII'!H24+'püim-Művkp'!H24</f>
        <v>1000</v>
      </c>
      <c r="I24" s="187">
        <f>'püim-Gamesz'!I24+'püim-Bibó'!I24+'püim-Illyés'!I24+'püim-Óvoda'!I24+'püim-TASZII'!I24+'püim-Művkp'!I24</f>
        <v>40000</v>
      </c>
    </row>
    <row r="25" spans="1:9" ht="12.75">
      <c r="A25" s="153" t="s">
        <v>307</v>
      </c>
      <c r="B25" s="95" t="s">
        <v>284</v>
      </c>
      <c r="C25" s="187"/>
      <c r="D25" s="187"/>
      <c r="E25" s="187"/>
      <c r="F25" s="97" t="s">
        <v>873</v>
      </c>
      <c r="G25" s="187">
        <f>'püim-Gamesz'!G25+'püim-Bibó'!G25+'püim-Illyés'!G25+'püim-Óvoda'!G25+'püim-TASZII'!G25+'püim-Művkp'!G25</f>
        <v>0</v>
      </c>
      <c r="H25" s="187">
        <f>'püim-Gamesz'!H25+'püim-Bibó'!H25+'püim-Illyés'!H25+'püim-Óvoda'!H25+'püim-TASZII'!H25+'püim-Művkp'!H25</f>
        <v>0</v>
      </c>
      <c r="I25" s="187">
        <f>'püim-Gamesz'!I25+'püim-Bibó'!I25+'püim-Illyés'!I25+'püim-Óvoda'!I25+'püim-TASZII'!I25+'püim-Művkp'!I25</f>
        <v>0</v>
      </c>
    </row>
    <row r="26" spans="1:9" s="102" customFormat="1" ht="13.5">
      <c r="A26" s="153" t="s">
        <v>308</v>
      </c>
      <c r="B26" s="95" t="s">
        <v>285</v>
      </c>
      <c r="C26" s="187"/>
      <c r="D26" s="187"/>
      <c r="E26" s="187"/>
      <c r="F26" s="97" t="s">
        <v>874</v>
      </c>
      <c r="G26" s="187"/>
      <c r="H26" s="187"/>
      <c r="I26" s="187"/>
    </row>
    <row r="27" spans="1:9" ht="12.75">
      <c r="A27" s="153" t="s">
        <v>758</v>
      </c>
      <c r="B27" s="95" t="s">
        <v>286</v>
      </c>
      <c r="C27" s="187">
        <f>'püim-Gamesz'!C27+'püim-Bibó'!C27+'püim-Illyés'!C27+'püim-Óvoda'!C27+'püim-TASZII'!C27+'püim-Művkp'!C27</f>
        <v>5000</v>
      </c>
      <c r="D27" s="187">
        <f>'püim-Gamesz'!D27+'püim-Bibó'!D27+'püim-Illyés'!D27+'püim-Óvoda'!D27+'püim-TASZII'!D27+'püim-Művkp'!D27</f>
        <v>0</v>
      </c>
      <c r="E27" s="187">
        <f>'püim-Gamesz'!E27+'püim-Bibó'!E27+'püim-Illyés'!E27+'püim-Óvoda'!E27+'püim-TASZII'!E27+'püim-Művkp'!E27</f>
        <v>5000</v>
      </c>
      <c r="F27" s="97" t="s">
        <v>875</v>
      </c>
      <c r="G27" s="187"/>
      <c r="H27" s="187"/>
      <c r="I27" s="187"/>
    </row>
    <row r="28" spans="1:9" s="109" customFormat="1" ht="12.75">
      <c r="A28" s="153" t="s">
        <v>759</v>
      </c>
      <c r="B28" s="190" t="s">
        <v>1619</v>
      </c>
      <c r="C28" s="187">
        <f>'püim-Gamesz'!C28+'püim-Bibó'!C28+'püim-Illyés'!C28+'püim-Óvoda'!C28+'püim-TASZII'!C28+'püim-Művkp'!C28</f>
        <v>39120</v>
      </c>
      <c r="D28" s="187">
        <f>'püim-Gamesz'!D28+'püim-Bibó'!D28+'püim-Illyés'!D28+'püim-Óvoda'!D28+'püim-TASZII'!D28+'püim-Művkp'!D28</f>
        <v>1000</v>
      </c>
      <c r="E28" s="440">
        <f>'püim-Gamesz'!E28+'püim-Bibó'!E28+'püim-Illyés'!E28+'püim-Óvoda'!E28+'püim-TASZII'!E28+'püim-Művkp'!E28</f>
        <v>40120</v>
      </c>
      <c r="F28" s="87" t="s">
        <v>1524</v>
      </c>
      <c r="G28" s="187">
        <f>'püim-Művkp'!G28</f>
        <v>120</v>
      </c>
      <c r="H28" s="187">
        <f>'püim-Művkp'!H28</f>
        <v>0</v>
      </c>
      <c r="I28" s="187">
        <f>'püim-Művkp'!I28</f>
        <v>120</v>
      </c>
    </row>
    <row r="29" spans="1:9" s="109" customFormat="1" ht="13.5">
      <c r="A29" s="153" t="s">
        <v>760</v>
      </c>
      <c r="B29" s="103" t="s">
        <v>242</v>
      </c>
      <c r="C29" s="194">
        <f>'püim-Gamesz'!C29+'püim-Bibó'!C29+'püim-Illyés'!C29+'püim-Óvoda'!C29+'püim-TASZII'!C29+'püim-Művkp'!C29</f>
        <v>44120</v>
      </c>
      <c r="D29" s="194">
        <f>'püim-Gamesz'!D29+'püim-Bibó'!D29+'püim-Illyés'!D29+'püim-Óvoda'!D29+'püim-TASZII'!D29+'püim-Művkp'!D29</f>
        <v>1000</v>
      </c>
      <c r="E29" s="194">
        <f>'püim-Gamesz'!E29+'püim-Bibó'!E29+'püim-Illyés'!E29+'püim-Óvoda'!E29+'püim-TASZII'!E29+'püim-Művkp'!E29</f>
        <v>45120</v>
      </c>
      <c r="F29" s="105" t="s">
        <v>957</v>
      </c>
      <c r="G29" s="194">
        <f>'püim-Gamesz'!G29+'püim-Bibó'!G29+'püim-Illyés'!G29+'püim-Óvoda'!G29+'püim-TASZII'!G29+'püim-Művkp'!G29</f>
        <v>44120</v>
      </c>
      <c r="H29" s="194">
        <f>'püim-Gamesz'!H29+'püim-Bibó'!H29+'püim-Illyés'!H29+'püim-Óvoda'!H29+'püim-TASZII'!H29+'püim-Művkp'!H29</f>
        <v>1000</v>
      </c>
      <c r="I29" s="194">
        <f>'püim-Gamesz'!I29+'püim-Bibó'!I29+'püim-Illyés'!I29+'püim-Óvoda'!I29+'püim-TASZII'!I29+'püim-Művkp'!I29</f>
        <v>45120</v>
      </c>
    </row>
    <row r="30" spans="1:9" s="109" customFormat="1" ht="12.75">
      <c r="A30" s="153" t="s">
        <v>761</v>
      </c>
      <c r="B30" s="106" t="s">
        <v>869</v>
      </c>
      <c r="C30" s="195">
        <f>'püim-Gamesz'!C30+'püim-Bibó'!C30+'püim-Illyés'!C30+'püim-Óvoda'!C30+'püim-TASZII'!C30+'püim-Művkp'!C30</f>
        <v>1181541</v>
      </c>
      <c r="D30" s="195">
        <f>'püim-Gamesz'!D30+'püim-Bibó'!D30+'püim-Illyés'!D30+'püim-Óvoda'!D30+'püim-TASZII'!D30+'püim-Művkp'!D30</f>
        <v>7471</v>
      </c>
      <c r="E30" s="195">
        <f>'püim-Gamesz'!E30+'püim-Bibó'!E30+'püim-Illyés'!E30+'püim-Óvoda'!E30+'püim-TASZII'!E30+'püim-Művkp'!E30</f>
        <v>1189012</v>
      </c>
      <c r="F30" s="107" t="s">
        <v>876</v>
      </c>
      <c r="G30" s="195">
        <f>'püim-Gamesz'!G30+'püim-Bibó'!G30+'püim-Illyés'!G30+'püim-Óvoda'!G30+'püim-TASZII'!G30+'püim-Művkp'!G30</f>
        <v>1195936</v>
      </c>
      <c r="H30" s="195">
        <f>'püim-Gamesz'!H30+'püim-Bibó'!H30+'püim-Illyés'!H30+'püim-Óvoda'!H30+'püim-TASZII'!H30+'püim-Művkp'!H30</f>
        <v>7471</v>
      </c>
      <c r="I30" s="195">
        <f>'püim-Gamesz'!I30+'püim-Bibó'!I30+'püim-Illyés'!I30+'püim-Óvoda'!I30+'püim-TASZII'!I30+'püim-Művkp'!I30</f>
        <v>1203407</v>
      </c>
    </row>
    <row r="31" spans="1:9" s="109" customFormat="1" ht="12.75">
      <c r="A31" s="153" t="s">
        <v>762</v>
      </c>
      <c r="B31" s="106" t="s">
        <v>1136</v>
      </c>
      <c r="C31" s="195">
        <f>'püim-Gamesz'!C31+'püim-Bibó'!C31+'püim-Illyés'!C31+'püim-Óvoda'!C31+'püim-TASZII'!C31+'püim-Művkp'!C31</f>
        <v>-14395</v>
      </c>
      <c r="D31" s="195">
        <f>'püim-Gamesz'!D31+'püim-Bibó'!D31+'püim-Illyés'!D31+'püim-Óvoda'!D31+'püim-TASZII'!D31+'püim-Művkp'!D31</f>
        <v>0</v>
      </c>
      <c r="E31" s="195">
        <f>'püim-Gamesz'!E31+'püim-Bibó'!E31+'püim-Illyés'!E31+'püim-Óvoda'!E31+'püim-TASZII'!E31+'püim-Művkp'!E31</f>
        <v>-14395</v>
      </c>
      <c r="F31" s="107"/>
      <c r="G31" s="195"/>
      <c r="H31" s="195"/>
      <c r="I31" s="195"/>
    </row>
    <row r="32" spans="1:9" ht="12.75">
      <c r="A32" s="153" t="s">
        <v>763</v>
      </c>
      <c r="B32" s="87" t="s">
        <v>1648</v>
      </c>
      <c r="C32" s="187">
        <f>'püim-Gamesz'!C32+'püim-Bibó'!C32+'püim-Illyés'!C32+'püim-Óvoda'!C32+'püim-TASZII'!C32+'püim-Művkp'!C32</f>
        <v>-14395</v>
      </c>
      <c r="D32" s="187">
        <f>'püim-Gamesz'!D32+'püim-Bibó'!D32+'püim-Illyés'!D32+'püim-Óvoda'!D32+'püim-TASZII'!D32+'püim-Művkp'!D32</f>
        <v>0</v>
      </c>
      <c r="E32" s="187">
        <f>'püim-Gamesz'!E32+'püim-Bibó'!E32+'püim-Illyés'!E32+'püim-Óvoda'!E32+'püim-TASZII'!E32+'püim-Művkp'!E32</f>
        <v>-14395</v>
      </c>
      <c r="F32" s="97"/>
      <c r="G32" s="187"/>
      <c r="H32" s="187"/>
      <c r="I32" s="187"/>
    </row>
    <row r="33" spans="1:9" ht="13.5">
      <c r="A33" s="153" t="s">
        <v>764</v>
      </c>
      <c r="B33" s="87" t="s">
        <v>235</v>
      </c>
      <c r="C33" s="194"/>
      <c r="D33" s="194"/>
      <c r="E33" s="194"/>
      <c r="F33" s="97"/>
      <c r="G33" s="187"/>
      <c r="H33" s="187"/>
      <c r="I33" s="187"/>
    </row>
    <row r="34" spans="1:9" ht="13.5">
      <c r="A34" s="153" t="s">
        <v>1349</v>
      </c>
      <c r="B34" s="106" t="s">
        <v>342</v>
      </c>
      <c r="C34" s="194"/>
      <c r="D34" s="194"/>
      <c r="E34" s="194"/>
      <c r="F34" s="107" t="s">
        <v>227</v>
      </c>
      <c r="G34" s="187"/>
      <c r="H34" s="187"/>
      <c r="I34" s="187"/>
    </row>
    <row r="35" spans="1:9" ht="12.75">
      <c r="A35" s="153" t="s">
        <v>1350</v>
      </c>
      <c r="B35" s="95" t="s">
        <v>109</v>
      </c>
      <c r="C35" s="187">
        <f>'püim-Gamesz'!C35+'püim-Bibó'!C35+'püim-Illyés'!C35+'püim-Óvoda'!C35+'püim-TASZII'!C35+'püim-Művkp'!C35</f>
        <v>14395</v>
      </c>
      <c r="D35" s="187">
        <f>'püim-Gamesz'!D35+'püim-Bibó'!D35+'püim-Illyés'!D35+'püim-Óvoda'!D35+'püim-TASZII'!D35+'püim-Művkp'!D35</f>
        <v>0</v>
      </c>
      <c r="E35" s="187">
        <f>'püim-Gamesz'!E35+'püim-Bibó'!E35+'püim-Illyés'!E35+'püim-Óvoda'!E35+'püim-TASZII'!E35+'püim-Művkp'!E35</f>
        <v>14395</v>
      </c>
      <c r="F35" s="97" t="s">
        <v>22</v>
      </c>
      <c r="G35" s="187"/>
      <c r="H35" s="187"/>
      <c r="I35" s="187"/>
    </row>
    <row r="36" spans="1:9" ht="12.75">
      <c r="A36" s="153" t="s">
        <v>1351</v>
      </c>
      <c r="B36" s="95" t="s">
        <v>110</v>
      </c>
      <c r="C36" s="187">
        <f>'püim-Gamesz'!C36+'püim-Bibó'!C36+'püim-Illyés'!C36+'püim-Óvoda'!C36+'püim-TASZII'!C36+'püim-Művkp'!C36</f>
        <v>0</v>
      </c>
      <c r="D36" s="187">
        <f>'püim-Gamesz'!D36+'püim-Bibó'!D36+'püim-Illyés'!D36+'püim-Óvoda'!D36+'püim-TASZII'!D36+'püim-Művkp'!D36</f>
        <v>0</v>
      </c>
      <c r="E36" s="187"/>
      <c r="F36" s="97" t="s">
        <v>55</v>
      </c>
      <c r="G36" s="187"/>
      <c r="H36" s="187"/>
      <c r="I36" s="187"/>
    </row>
    <row r="37" spans="1:9" ht="13.5">
      <c r="A37" s="153" t="s">
        <v>1352</v>
      </c>
      <c r="B37" s="95"/>
      <c r="C37" s="194"/>
      <c r="D37" s="194"/>
      <c r="E37" s="194"/>
      <c r="F37" s="97" t="s">
        <v>56</v>
      </c>
      <c r="G37" s="187"/>
      <c r="H37" s="187"/>
      <c r="I37" s="187"/>
    </row>
    <row r="38" spans="1:9" ht="13.5">
      <c r="A38" s="153" t="s">
        <v>1353</v>
      </c>
      <c r="B38" s="95"/>
      <c r="C38" s="194"/>
      <c r="D38" s="194"/>
      <c r="E38" s="194"/>
      <c r="F38" s="110" t="s">
        <v>23</v>
      </c>
      <c r="G38" s="187"/>
      <c r="H38" s="187"/>
      <c r="I38" s="187"/>
    </row>
    <row r="39" spans="1:9" s="109" customFormat="1" ht="13.5">
      <c r="A39" s="153" t="s">
        <v>1354</v>
      </c>
      <c r="B39" s="95"/>
      <c r="C39" s="194"/>
      <c r="D39" s="194"/>
      <c r="E39" s="194"/>
      <c r="F39" s="97" t="s">
        <v>25</v>
      </c>
      <c r="G39" s="187"/>
      <c r="H39" s="187"/>
      <c r="I39" s="187"/>
    </row>
    <row r="40" spans="1:9" s="109" customFormat="1" ht="12.75">
      <c r="A40" s="153" t="s">
        <v>618</v>
      </c>
      <c r="B40" s="267" t="s">
        <v>1737</v>
      </c>
      <c r="C40" s="195">
        <f>'püim-Gamesz'!C40+'püim-Bibó'!C40+'püim-Illyés'!C40+'püim-Óvoda'!C40+'püim-TASZII'!C40+'püim-Művkp'!C40</f>
        <v>14395</v>
      </c>
      <c r="D40" s="195">
        <f>'püim-Gamesz'!D40+'püim-Bibó'!D40+'püim-Illyés'!D40+'püim-Óvoda'!D40+'püim-TASZII'!D40+'püim-Művkp'!D40</f>
        <v>0</v>
      </c>
      <c r="E40" s="195">
        <f>'püim-Gamesz'!E40+'püim-Bibó'!E40+'püim-Illyés'!E40+'püim-Óvoda'!E40+'püim-TASZII'!E40+'püim-Művkp'!E40</f>
        <v>14395</v>
      </c>
      <c r="F40" s="244" t="s">
        <v>214</v>
      </c>
      <c r="G40" s="195"/>
      <c r="H40" s="195"/>
      <c r="I40" s="195"/>
    </row>
    <row r="41" spans="1:9" s="109" customFormat="1" ht="24.75">
      <c r="A41" s="266" t="s">
        <v>619</v>
      </c>
      <c r="B41" s="223" t="s">
        <v>483</v>
      </c>
      <c r="C41" s="194"/>
      <c r="D41" s="194"/>
      <c r="E41" s="194"/>
      <c r="F41" s="107"/>
      <c r="G41" s="195"/>
      <c r="H41" s="195"/>
      <c r="I41" s="195"/>
    </row>
    <row r="42" spans="1:9" ht="13.5">
      <c r="A42" s="153" t="s">
        <v>508</v>
      </c>
      <c r="B42" s="95" t="s">
        <v>846</v>
      </c>
      <c r="C42" s="194"/>
      <c r="D42" s="194"/>
      <c r="E42" s="194"/>
      <c r="F42" s="107"/>
      <c r="G42" s="187"/>
      <c r="H42" s="187"/>
      <c r="I42" s="187"/>
    </row>
    <row r="43" spans="1:9" ht="13.5">
      <c r="A43" s="153" t="s">
        <v>509</v>
      </c>
      <c r="B43" s="95" t="s">
        <v>126</v>
      </c>
      <c r="C43" s="194"/>
      <c r="D43" s="194"/>
      <c r="E43" s="194"/>
      <c r="F43" s="107"/>
      <c r="G43" s="187"/>
      <c r="H43" s="187"/>
      <c r="I43" s="187"/>
    </row>
    <row r="44" spans="1:9" s="109" customFormat="1" ht="13.5">
      <c r="A44" s="153" t="s">
        <v>96</v>
      </c>
      <c r="B44" s="106" t="s">
        <v>1735</v>
      </c>
      <c r="C44" s="194"/>
      <c r="D44" s="194"/>
      <c r="E44" s="194"/>
      <c r="F44" s="107" t="s">
        <v>1615</v>
      </c>
      <c r="G44" s="195"/>
      <c r="H44" s="195"/>
      <c r="I44" s="195"/>
    </row>
    <row r="45" spans="1:9" ht="13.5">
      <c r="A45" s="153" t="s">
        <v>510</v>
      </c>
      <c r="B45" s="95" t="s">
        <v>1734</v>
      </c>
      <c r="C45" s="194"/>
      <c r="D45" s="194"/>
      <c r="E45" s="194"/>
      <c r="F45" s="97" t="s">
        <v>24</v>
      </c>
      <c r="G45" s="187"/>
      <c r="H45" s="187"/>
      <c r="I45" s="187"/>
    </row>
    <row r="46" spans="1:9" ht="13.5">
      <c r="A46" s="153" t="s">
        <v>4</v>
      </c>
      <c r="B46" s="95" t="s">
        <v>343</v>
      </c>
      <c r="C46" s="194"/>
      <c r="D46" s="194"/>
      <c r="E46" s="194"/>
      <c r="F46" s="97" t="s">
        <v>213</v>
      </c>
      <c r="G46" s="187"/>
      <c r="H46" s="187"/>
      <c r="I46" s="187"/>
    </row>
    <row r="47" spans="1:9" s="109" customFormat="1" ht="13.5">
      <c r="A47" s="153" t="s">
        <v>5</v>
      </c>
      <c r="B47" s="106" t="s">
        <v>215</v>
      </c>
      <c r="C47" s="194"/>
      <c r="D47" s="194"/>
      <c r="E47" s="194"/>
      <c r="F47" s="107" t="s">
        <v>1145</v>
      </c>
      <c r="G47" s="195"/>
      <c r="H47" s="195"/>
      <c r="I47" s="195"/>
    </row>
    <row r="48" spans="1:9" s="109" customFormat="1" ht="12.75">
      <c r="A48" s="153" t="s">
        <v>6</v>
      </c>
      <c r="B48" s="106" t="s">
        <v>1736</v>
      </c>
      <c r="C48" s="195">
        <f>'püim-Gamesz'!C48+'püim-Bibó'!C48+'püim-Illyés'!C48+'püim-Óvoda'!C48+'püim-TASZII'!C48+'püim-Művkp'!C48</f>
        <v>1195936</v>
      </c>
      <c r="D48" s="195">
        <f>'püim-Gamesz'!D48+'püim-Bibó'!D48+'püim-Illyés'!D48+'püim-Óvoda'!D48+'püim-TASZII'!D48+'püim-Művkp'!D48</f>
        <v>7471</v>
      </c>
      <c r="E48" s="195">
        <f>'püim-Gamesz'!E48+'püim-Bibó'!E48+'püim-Illyés'!E48+'püim-Óvoda'!E48+'püim-TASZII'!E48+'püim-Művkp'!E48</f>
        <v>1203407</v>
      </c>
      <c r="F48" s="107" t="s">
        <v>1616</v>
      </c>
      <c r="G48" s="195">
        <f>'püim-Gamesz'!G48+'püim-Bibó'!G48+'püim-Illyés'!G48+'püim-Óvoda'!G48+'püim-TASZII'!G48+'püim-Művkp'!G48</f>
        <v>1195936</v>
      </c>
      <c r="H48" s="195">
        <f>'püim-Gamesz'!H48+'püim-Bibó'!H48+'püim-Illyés'!H48+'püim-Óvoda'!H48+'püim-TASZII'!H48+'püim-Művkp'!H48</f>
        <v>7471</v>
      </c>
      <c r="I48" s="195">
        <f>'püim-Gamesz'!I48+'püim-Bibó'!I48+'püim-Illyés'!I48+'püim-Óvoda'!I48+'püim-TASZII'!I48+'püim-Művkp'!I48</f>
        <v>1203407</v>
      </c>
    </row>
    <row r="49" spans="2:9" ht="12.75">
      <c r="B49" s="109"/>
      <c r="C49" s="112"/>
      <c r="D49" s="112"/>
      <c r="E49" s="112"/>
      <c r="F49" s="109"/>
      <c r="G49" s="112"/>
      <c r="H49" s="112"/>
      <c r="I49" s="112"/>
    </row>
    <row r="50" spans="3:5" ht="12.75">
      <c r="C50" s="113"/>
      <c r="D50" s="113"/>
      <c r="E50" s="113"/>
    </row>
    <row r="51" spans="3:5" ht="12.75">
      <c r="C51" s="113"/>
      <c r="D51" s="113"/>
      <c r="E51" s="113"/>
    </row>
    <row r="52" spans="3:5" ht="12.75">
      <c r="C52" s="113"/>
      <c r="D52" s="113"/>
      <c r="E52" s="113"/>
    </row>
    <row r="53" spans="3:5" ht="12.75">
      <c r="C53" s="113"/>
      <c r="D53" s="113"/>
      <c r="E53" s="113"/>
    </row>
    <row r="54" spans="3:5" ht="12.75">
      <c r="C54" s="113"/>
      <c r="D54" s="113"/>
      <c r="E54" s="113"/>
    </row>
    <row r="55" spans="3:5" ht="12.75">
      <c r="C55" s="113"/>
      <c r="D55" s="113"/>
      <c r="E55" s="113"/>
    </row>
    <row r="56" spans="3:5" ht="12.75">
      <c r="C56" s="113"/>
      <c r="D56" s="113"/>
      <c r="E56" s="113"/>
    </row>
    <row r="57" spans="3:5" ht="12.75">
      <c r="C57" s="113"/>
      <c r="D57" s="113"/>
      <c r="E57" s="113"/>
    </row>
    <row r="58" spans="3:5" ht="12.75">
      <c r="C58" s="113"/>
      <c r="D58" s="113"/>
      <c r="E58" s="113"/>
    </row>
    <row r="59" spans="3:5" ht="12.75">
      <c r="C59" s="113"/>
      <c r="D59" s="113"/>
      <c r="E59" s="113"/>
    </row>
    <row r="60" spans="3:5" ht="12.75">
      <c r="C60" s="113"/>
      <c r="D60" s="113"/>
      <c r="E60" s="113"/>
    </row>
    <row r="61" spans="3:5" ht="12.75">
      <c r="C61" s="113"/>
      <c r="D61" s="113"/>
      <c r="E61" s="113"/>
    </row>
    <row r="62" spans="3:5" ht="12.75">
      <c r="C62" s="113"/>
      <c r="D62" s="113"/>
      <c r="E62" s="113"/>
    </row>
    <row r="63" spans="3:5" ht="12.75">
      <c r="C63" s="113"/>
      <c r="D63" s="113"/>
      <c r="E63" s="113"/>
    </row>
    <row r="64" spans="3:5" ht="12.75">
      <c r="C64" s="113"/>
      <c r="D64" s="113"/>
      <c r="E64" s="113"/>
    </row>
    <row r="65" spans="3:5" ht="12.75">
      <c r="C65" s="113"/>
      <c r="D65" s="113"/>
      <c r="E65" s="113"/>
    </row>
    <row r="66" spans="3:5" ht="12.75">
      <c r="C66" s="113"/>
      <c r="D66" s="113"/>
      <c r="E66" s="113"/>
    </row>
    <row r="67" spans="3:5" ht="12.75">
      <c r="C67" s="113"/>
      <c r="D67" s="113"/>
      <c r="E67" s="113"/>
    </row>
    <row r="68" spans="3:5" ht="12.75">
      <c r="C68" s="113"/>
      <c r="D68" s="113"/>
      <c r="E68" s="113"/>
    </row>
    <row r="69" spans="3:5" ht="12.75">
      <c r="C69" s="113"/>
      <c r="D69" s="113"/>
      <c r="E69" s="113"/>
    </row>
    <row r="70" spans="3:5" ht="12.75">
      <c r="C70" s="113"/>
      <c r="D70" s="113"/>
      <c r="E70" s="113"/>
    </row>
    <row r="71" spans="3:5" ht="12.75">
      <c r="C71" s="113"/>
      <c r="D71" s="113"/>
      <c r="E71" s="113"/>
    </row>
    <row r="72" spans="3:5" ht="12.75">
      <c r="C72" s="113"/>
      <c r="D72" s="113"/>
      <c r="E72" s="113"/>
    </row>
    <row r="73" spans="3:5" ht="12.75">
      <c r="C73" s="113"/>
      <c r="D73" s="113"/>
      <c r="E73" s="113"/>
    </row>
  </sheetData>
  <mergeCells count="7">
    <mergeCell ref="F1:I1"/>
    <mergeCell ref="A7:A8"/>
    <mergeCell ref="B5:I5"/>
    <mergeCell ref="B6:I6"/>
    <mergeCell ref="B2:I2"/>
    <mergeCell ref="B3:I3"/>
    <mergeCell ref="B4:I4"/>
  </mergeCells>
  <printOptions/>
  <pageMargins left="0.3937007874015748" right="0.1968503937007874" top="0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bertalan.linda</cp:lastModifiedBy>
  <cp:lastPrinted>2011-03-19T10:42:35Z</cp:lastPrinted>
  <dcterms:created xsi:type="dcterms:W3CDTF">2007-01-15T16:24:15Z</dcterms:created>
  <dcterms:modified xsi:type="dcterms:W3CDTF">2011-03-25T06:50:33Z</dcterms:modified>
  <cp:category/>
  <cp:version/>
  <cp:contentType/>
  <cp:contentStatus/>
</cp:coreProperties>
</file>