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Önk és Int" sheetId="1" r:id="rId1"/>
    <sheet name="Önk" sheetId="2" r:id="rId2"/>
    <sheet name="PH" sheetId="3" r:id="rId3"/>
    <sheet name="GAMESZ" sheetId="4" r:id="rId4"/>
    <sheet name="Festetics" sheetId="5" r:id="rId5"/>
    <sheet name="Brunszvik" sheetId="7" r:id="rId6"/>
    <sheet name="TASZII" sheetId="6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G31" i="1" l="1"/>
  <c r="F31" i="1"/>
  <c r="G51" i="2"/>
  <c r="F51" i="2"/>
  <c r="G50" i="2"/>
  <c r="F50" i="2"/>
  <c r="S22" i="2"/>
  <c r="G32" i="2"/>
  <c r="F32" i="2"/>
  <c r="G31" i="2"/>
  <c r="F31" i="2"/>
  <c r="G30" i="2"/>
  <c r="F30" i="2"/>
  <c r="O33" i="5"/>
  <c r="P33" i="5"/>
  <c r="E41" i="1" l="1"/>
  <c r="D41" i="1"/>
  <c r="C41" i="1"/>
  <c r="M26" i="1"/>
  <c r="M27" i="1"/>
  <c r="M28" i="1"/>
  <c r="M29" i="1"/>
  <c r="M30" i="1"/>
  <c r="L26" i="1"/>
  <c r="L27" i="1"/>
  <c r="L28" i="1"/>
  <c r="L29" i="1"/>
  <c r="L30" i="1"/>
  <c r="M25" i="1"/>
  <c r="N25" i="1"/>
  <c r="L25" i="1"/>
  <c r="M11" i="1"/>
  <c r="M12" i="1"/>
  <c r="M13" i="1"/>
  <c r="M14" i="1"/>
  <c r="M15" i="1"/>
  <c r="M16" i="1"/>
  <c r="M17" i="1"/>
  <c r="M18" i="1"/>
  <c r="M19" i="1"/>
  <c r="L13" i="1"/>
  <c r="L14" i="1"/>
  <c r="L15" i="1"/>
  <c r="L16" i="1"/>
  <c r="L17" i="1"/>
  <c r="L18" i="1"/>
  <c r="L19" i="1"/>
  <c r="L11" i="1"/>
  <c r="L12" i="1"/>
  <c r="M10" i="1"/>
  <c r="N10" i="1"/>
  <c r="L10" i="1"/>
  <c r="I31" i="1"/>
  <c r="E31" i="1"/>
  <c r="D31" i="1"/>
  <c r="C31" i="1"/>
  <c r="E30" i="1"/>
  <c r="D30" i="1"/>
  <c r="E27" i="1"/>
  <c r="D27" i="1"/>
  <c r="D23" i="1"/>
  <c r="E15" i="1"/>
  <c r="D15" i="1"/>
  <c r="C15" i="1"/>
  <c r="F14" i="1"/>
  <c r="D12" i="1"/>
  <c r="C12" i="1"/>
  <c r="D11" i="1"/>
  <c r="C11" i="1"/>
  <c r="D47" i="3"/>
  <c r="E47" i="3" s="1"/>
  <c r="C47" i="3"/>
  <c r="E33" i="3"/>
  <c r="D33" i="3"/>
  <c r="E25" i="3"/>
  <c r="I31" i="2" l="1"/>
  <c r="E31" i="2"/>
  <c r="D31" i="2"/>
  <c r="D30" i="2"/>
  <c r="C31" i="2"/>
  <c r="E27" i="2"/>
  <c r="E15" i="2"/>
  <c r="I52" i="7" l="1"/>
  <c r="H52" i="7"/>
  <c r="G52" i="7"/>
  <c r="D48" i="7"/>
  <c r="C48" i="7"/>
  <c r="C47" i="7"/>
  <c r="G34" i="7"/>
  <c r="C52" i="7" s="1"/>
  <c r="C34" i="7"/>
  <c r="H33" i="7"/>
  <c r="G33" i="7"/>
  <c r="E33" i="7"/>
  <c r="D33" i="7"/>
  <c r="D32" i="7"/>
  <c r="D34" i="7" s="1"/>
  <c r="C32" i="7"/>
  <c r="I27" i="7"/>
  <c r="I33" i="7" s="1"/>
  <c r="E48" i="7" s="1"/>
  <c r="H24" i="7"/>
  <c r="H34" i="7" s="1"/>
  <c r="G24" i="7"/>
  <c r="E20" i="7"/>
  <c r="E18" i="7"/>
  <c r="E16" i="7"/>
  <c r="I14" i="7"/>
  <c r="I24" i="7" s="1"/>
  <c r="E14" i="7"/>
  <c r="E32" i="7" s="1"/>
  <c r="I13" i="7"/>
  <c r="E13" i="7"/>
  <c r="A13" i="7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I12" i="7"/>
  <c r="E12" i="7"/>
  <c r="A12" i="7"/>
  <c r="E47" i="7" l="1"/>
  <c r="I34" i="7"/>
  <c r="H53" i="7"/>
  <c r="D52" i="7"/>
  <c r="D53" i="7" s="1"/>
  <c r="E34" i="7"/>
  <c r="D47" i="7"/>
  <c r="G53" i="7"/>
  <c r="C53" i="7"/>
  <c r="O24" i="5"/>
  <c r="P24" i="5"/>
  <c r="E53" i="7" l="1"/>
  <c r="I53" i="7"/>
  <c r="E52" i="7"/>
  <c r="O50" i="1" l="1"/>
  <c r="P50" i="1"/>
  <c r="Q50" i="1"/>
  <c r="R50" i="1"/>
  <c r="S50" i="1"/>
  <c r="P31" i="1"/>
  <c r="O31" i="1"/>
  <c r="P22" i="1"/>
  <c r="O22" i="1"/>
  <c r="S20" i="1"/>
  <c r="S21" i="1"/>
  <c r="S23" i="1"/>
  <c r="S24" i="1"/>
  <c r="R20" i="1"/>
  <c r="R21" i="1"/>
  <c r="R23" i="1"/>
  <c r="R24" i="1"/>
  <c r="R25" i="1"/>
  <c r="R26" i="1"/>
  <c r="R28" i="1"/>
  <c r="R29" i="1"/>
  <c r="S29" i="1" s="1"/>
  <c r="R30" i="1"/>
  <c r="Q20" i="1"/>
  <c r="Q21" i="1"/>
  <c r="Q23" i="1"/>
  <c r="Q24" i="1"/>
  <c r="Q25" i="1"/>
  <c r="Q26" i="1"/>
  <c r="S26" i="1" s="1"/>
  <c r="Q28" i="1"/>
  <c r="Q29" i="1"/>
  <c r="Q30" i="1"/>
  <c r="S13" i="1"/>
  <c r="R11" i="1"/>
  <c r="R12" i="1"/>
  <c r="R13" i="1"/>
  <c r="R14" i="1"/>
  <c r="R15" i="1"/>
  <c r="R16" i="1"/>
  <c r="R17" i="1"/>
  <c r="R18" i="1"/>
  <c r="R19" i="1"/>
  <c r="Q11" i="1"/>
  <c r="Q12" i="1"/>
  <c r="Q13" i="1"/>
  <c r="Q14" i="1"/>
  <c r="S14" i="1" s="1"/>
  <c r="Q15" i="1"/>
  <c r="S15" i="1" s="1"/>
  <c r="Q16" i="1"/>
  <c r="Q17" i="1"/>
  <c r="Q18" i="1"/>
  <c r="Q19" i="1"/>
  <c r="S19" i="1" s="1"/>
  <c r="R10" i="1"/>
  <c r="Q10" i="1"/>
  <c r="S10" i="1" s="1"/>
  <c r="F30" i="1"/>
  <c r="G30" i="1"/>
  <c r="G32" i="1" s="1"/>
  <c r="G50" i="1"/>
  <c r="F50" i="1"/>
  <c r="H47" i="1"/>
  <c r="J47" i="1"/>
  <c r="I47" i="1"/>
  <c r="I41" i="1"/>
  <c r="I50" i="1" s="1"/>
  <c r="H41" i="1"/>
  <c r="H50" i="1" s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J25" i="1" s="1"/>
  <c r="I26" i="1"/>
  <c r="I27" i="1"/>
  <c r="I28" i="1"/>
  <c r="H12" i="1"/>
  <c r="H13" i="1"/>
  <c r="J13" i="1" s="1"/>
  <c r="H14" i="1"/>
  <c r="H15" i="1"/>
  <c r="J15" i="1" s="1"/>
  <c r="H16" i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H24" i="1"/>
  <c r="J24" i="1" s="1"/>
  <c r="H25" i="1"/>
  <c r="H26" i="1"/>
  <c r="J26" i="1" s="1"/>
  <c r="H27" i="1"/>
  <c r="H28" i="1"/>
  <c r="J28" i="1" s="1"/>
  <c r="I11" i="1"/>
  <c r="H11" i="1"/>
  <c r="P31" i="2"/>
  <c r="O31" i="2"/>
  <c r="R46" i="2"/>
  <c r="Q46" i="2"/>
  <c r="S46" i="2" s="1"/>
  <c r="R45" i="2"/>
  <c r="R50" i="2" s="1"/>
  <c r="Q45" i="2"/>
  <c r="P50" i="2"/>
  <c r="O50" i="2"/>
  <c r="P22" i="2"/>
  <c r="P32" i="2" s="1"/>
  <c r="O22" i="2"/>
  <c r="O32" i="2" s="1"/>
  <c r="R11" i="2"/>
  <c r="R12" i="2"/>
  <c r="R13" i="2"/>
  <c r="R14" i="2"/>
  <c r="R15" i="2"/>
  <c r="R16" i="2"/>
  <c r="R17" i="2"/>
  <c r="R18" i="2"/>
  <c r="R19" i="2"/>
  <c r="R25" i="2"/>
  <c r="R26" i="2"/>
  <c r="R28" i="2"/>
  <c r="R29" i="2"/>
  <c r="S29" i="2" s="1"/>
  <c r="R30" i="2"/>
  <c r="Q25" i="2"/>
  <c r="Q26" i="2"/>
  <c r="S26" i="2" s="1"/>
  <c r="Q28" i="2"/>
  <c r="Q29" i="2"/>
  <c r="Q30" i="2"/>
  <c r="Q11" i="2"/>
  <c r="Q12" i="2"/>
  <c r="Q13" i="2"/>
  <c r="S13" i="2" s="1"/>
  <c r="Q14" i="2"/>
  <c r="S14" i="2" s="1"/>
  <c r="Q15" i="2"/>
  <c r="S15" i="2" s="1"/>
  <c r="Q16" i="2"/>
  <c r="Q17" i="2"/>
  <c r="Q18" i="2"/>
  <c r="Q19" i="2"/>
  <c r="R10" i="2"/>
  <c r="Q10" i="2"/>
  <c r="I47" i="2"/>
  <c r="H47" i="2"/>
  <c r="J47" i="2" s="1"/>
  <c r="I41" i="2"/>
  <c r="H41" i="2"/>
  <c r="H50" i="2" s="1"/>
  <c r="I12" i="2"/>
  <c r="J12" i="2" s="1"/>
  <c r="I14" i="2"/>
  <c r="I15" i="2"/>
  <c r="I16" i="2"/>
  <c r="I18" i="2"/>
  <c r="I23" i="2"/>
  <c r="I27" i="2"/>
  <c r="I28" i="2"/>
  <c r="J28" i="2" s="1"/>
  <c r="H12" i="2"/>
  <c r="H14" i="2"/>
  <c r="H15" i="2"/>
  <c r="J15" i="2" s="1"/>
  <c r="H16" i="2"/>
  <c r="H18" i="2"/>
  <c r="J18" i="2" s="1"/>
  <c r="J23" i="2"/>
  <c r="H28" i="2"/>
  <c r="I11" i="2"/>
  <c r="H11" i="2"/>
  <c r="J11" i="2" s="1"/>
  <c r="O52" i="3"/>
  <c r="P52" i="3"/>
  <c r="Q52" i="3"/>
  <c r="R52" i="3"/>
  <c r="S52" i="3"/>
  <c r="P24" i="3"/>
  <c r="O24" i="3"/>
  <c r="P33" i="3"/>
  <c r="O33" i="3"/>
  <c r="S18" i="3"/>
  <c r="S19" i="3"/>
  <c r="S21" i="3"/>
  <c r="R13" i="3"/>
  <c r="R14" i="3"/>
  <c r="R16" i="3"/>
  <c r="S16" i="3" s="1"/>
  <c r="R18" i="3"/>
  <c r="R19" i="3"/>
  <c r="R20" i="3"/>
  <c r="R21" i="3"/>
  <c r="R27" i="3"/>
  <c r="R33" i="3" s="1"/>
  <c r="Q13" i="3"/>
  <c r="S13" i="3" s="1"/>
  <c r="Q14" i="3"/>
  <c r="S14" i="3" s="1"/>
  <c r="Q16" i="3"/>
  <c r="Q18" i="3"/>
  <c r="Q19" i="3"/>
  <c r="Q20" i="3"/>
  <c r="S20" i="3" s="1"/>
  <c r="Q21" i="3"/>
  <c r="Q27" i="3"/>
  <c r="S27" i="3" s="1"/>
  <c r="S33" i="3" s="1"/>
  <c r="R12" i="3"/>
  <c r="Q12" i="3"/>
  <c r="H33" i="3"/>
  <c r="G34" i="3"/>
  <c r="F34" i="3"/>
  <c r="F33" i="3"/>
  <c r="G32" i="3"/>
  <c r="F32" i="3"/>
  <c r="F52" i="3"/>
  <c r="G52" i="3"/>
  <c r="J14" i="3"/>
  <c r="J16" i="3"/>
  <c r="J18" i="3"/>
  <c r="J23" i="3"/>
  <c r="J24" i="3"/>
  <c r="J29" i="3"/>
  <c r="J30" i="3"/>
  <c r="J43" i="3"/>
  <c r="I14" i="3"/>
  <c r="I16" i="3"/>
  <c r="I18" i="3"/>
  <c r="I20" i="3"/>
  <c r="I23" i="3"/>
  <c r="I24" i="3"/>
  <c r="I25" i="3"/>
  <c r="J25" i="3" s="1"/>
  <c r="J33" i="3" s="1"/>
  <c r="I29" i="3"/>
  <c r="I30" i="3"/>
  <c r="I32" i="3"/>
  <c r="I43" i="3"/>
  <c r="H14" i="3"/>
  <c r="H16" i="3"/>
  <c r="H18" i="3"/>
  <c r="H20" i="3"/>
  <c r="J20" i="3" s="1"/>
  <c r="H23" i="3"/>
  <c r="H24" i="3"/>
  <c r="H25" i="3"/>
  <c r="H29" i="3"/>
  <c r="H30" i="3"/>
  <c r="H32" i="3"/>
  <c r="J32" i="3" s="1"/>
  <c r="H43" i="3"/>
  <c r="H47" i="3"/>
  <c r="J13" i="3"/>
  <c r="I13" i="3"/>
  <c r="H13" i="3"/>
  <c r="J16" i="1" l="1"/>
  <c r="H31" i="1"/>
  <c r="O51" i="2"/>
  <c r="F34" i="2" s="1"/>
  <c r="I30" i="2"/>
  <c r="J27" i="2"/>
  <c r="J16" i="2"/>
  <c r="H31" i="2"/>
  <c r="P34" i="3"/>
  <c r="P53" i="3" s="1"/>
  <c r="S12" i="3"/>
  <c r="S24" i="3" s="1"/>
  <c r="S34" i="3" s="1"/>
  <c r="S53" i="3" s="1"/>
  <c r="J34" i="3"/>
  <c r="H34" i="3"/>
  <c r="S28" i="1"/>
  <c r="S30" i="1"/>
  <c r="S16" i="1"/>
  <c r="I30" i="1"/>
  <c r="I32" i="1" s="1"/>
  <c r="H30" i="1"/>
  <c r="H32" i="1" s="1"/>
  <c r="S18" i="1"/>
  <c r="S17" i="1"/>
  <c r="J27" i="1"/>
  <c r="J23" i="1"/>
  <c r="J14" i="1"/>
  <c r="J31" i="1" s="1"/>
  <c r="Q33" i="3"/>
  <c r="R24" i="3"/>
  <c r="R34" i="3" s="1"/>
  <c r="R53" i="3" s="1"/>
  <c r="Q24" i="3"/>
  <c r="I33" i="3"/>
  <c r="I34" i="3" s="1"/>
  <c r="S28" i="2"/>
  <c r="S30" i="2"/>
  <c r="S25" i="2"/>
  <c r="S19" i="2"/>
  <c r="S18" i="2"/>
  <c r="P51" i="2"/>
  <c r="G34" i="2" s="1"/>
  <c r="S16" i="2"/>
  <c r="S17" i="2"/>
  <c r="I32" i="2"/>
  <c r="H30" i="2"/>
  <c r="H32" i="2" s="1"/>
  <c r="I50" i="2"/>
  <c r="R31" i="1"/>
  <c r="S25" i="1"/>
  <c r="P32" i="1"/>
  <c r="P51" i="1" s="1"/>
  <c r="G34" i="1" s="1"/>
  <c r="O32" i="1"/>
  <c r="O51" i="1" s="1"/>
  <c r="Q31" i="1"/>
  <c r="Q22" i="1"/>
  <c r="R22" i="1"/>
  <c r="S12" i="1"/>
  <c r="S11" i="1"/>
  <c r="G51" i="1"/>
  <c r="J41" i="1"/>
  <c r="J50" i="1" s="1"/>
  <c r="F32" i="1"/>
  <c r="J12" i="1"/>
  <c r="J11" i="1"/>
  <c r="Q50" i="2"/>
  <c r="S45" i="2"/>
  <c r="S50" i="2" s="1"/>
  <c r="R22" i="2"/>
  <c r="S12" i="2"/>
  <c r="S11" i="2"/>
  <c r="S10" i="2"/>
  <c r="Q22" i="2"/>
  <c r="J41" i="2"/>
  <c r="J50" i="2" s="1"/>
  <c r="J14" i="2"/>
  <c r="J31" i="2" s="1"/>
  <c r="J30" i="2"/>
  <c r="O34" i="3"/>
  <c r="O53" i="3" s="1"/>
  <c r="F53" i="3"/>
  <c r="G53" i="3"/>
  <c r="P33" i="4"/>
  <c r="O33" i="4"/>
  <c r="S52" i="4"/>
  <c r="P24" i="4"/>
  <c r="P34" i="4" s="1"/>
  <c r="P53" i="4" s="1"/>
  <c r="O24" i="4"/>
  <c r="S14" i="4"/>
  <c r="S16" i="4"/>
  <c r="S17" i="4"/>
  <c r="S18" i="4"/>
  <c r="S19" i="4"/>
  <c r="S27" i="4"/>
  <c r="S29" i="4"/>
  <c r="S30" i="4"/>
  <c r="S31" i="4"/>
  <c r="O52" i="4"/>
  <c r="P52" i="4"/>
  <c r="Q52" i="4"/>
  <c r="R52" i="4"/>
  <c r="R13" i="4"/>
  <c r="R14" i="4"/>
  <c r="R16" i="4"/>
  <c r="R17" i="4"/>
  <c r="R18" i="4"/>
  <c r="R19" i="4"/>
  <c r="R27" i="4"/>
  <c r="R29" i="4"/>
  <c r="R30" i="4"/>
  <c r="R31" i="4"/>
  <c r="R33" i="4"/>
  <c r="Q13" i="4"/>
  <c r="S13" i="4" s="1"/>
  <c r="Q14" i="4"/>
  <c r="Q16" i="4"/>
  <c r="Q17" i="4"/>
  <c r="Q18" i="4"/>
  <c r="Q19" i="4"/>
  <c r="Q27" i="4"/>
  <c r="Q29" i="4"/>
  <c r="Q30" i="4"/>
  <c r="Q31" i="4"/>
  <c r="R12" i="4"/>
  <c r="Q12" i="4"/>
  <c r="S12" i="4" s="1"/>
  <c r="H34" i="4"/>
  <c r="F34" i="4"/>
  <c r="H33" i="4"/>
  <c r="I33" i="4"/>
  <c r="J33" i="4"/>
  <c r="G33" i="4"/>
  <c r="F33" i="4"/>
  <c r="G32" i="4"/>
  <c r="F32" i="4"/>
  <c r="H32" i="4" s="1"/>
  <c r="G52" i="4"/>
  <c r="F52" i="4"/>
  <c r="F53" i="4"/>
  <c r="I24" i="4"/>
  <c r="I25" i="4"/>
  <c r="I29" i="4"/>
  <c r="I30" i="4"/>
  <c r="I43" i="4"/>
  <c r="I48" i="4"/>
  <c r="H24" i="4"/>
  <c r="H25" i="4"/>
  <c r="H29" i="4"/>
  <c r="H30" i="4"/>
  <c r="H43" i="4"/>
  <c r="H48" i="4"/>
  <c r="J24" i="4"/>
  <c r="J25" i="4"/>
  <c r="J29" i="4"/>
  <c r="J30" i="4"/>
  <c r="J43" i="4"/>
  <c r="J48" i="4"/>
  <c r="J16" i="4"/>
  <c r="J18" i="4"/>
  <c r="J20" i="4"/>
  <c r="I16" i="4"/>
  <c r="I18" i="4"/>
  <c r="I20" i="4"/>
  <c r="H16" i="4"/>
  <c r="H18" i="4"/>
  <c r="H20" i="4"/>
  <c r="I14" i="4"/>
  <c r="J14" i="4" s="1"/>
  <c r="H14" i="4"/>
  <c r="Q52" i="5"/>
  <c r="R52" i="5"/>
  <c r="S52" i="5"/>
  <c r="O52" i="5"/>
  <c r="P52" i="5"/>
  <c r="P34" i="5"/>
  <c r="P53" i="5" s="1"/>
  <c r="O34" i="5"/>
  <c r="O53" i="5" s="1"/>
  <c r="R12" i="5"/>
  <c r="R13" i="5"/>
  <c r="R14" i="5"/>
  <c r="R15" i="5"/>
  <c r="R16" i="5"/>
  <c r="R17" i="5"/>
  <c r="R18" i="5"/>
  <c r="R19" i="5"/>
  <c r="R20" i="5"/>
  <c r="R21" i="5"/>
  <c r="R22" i="5"/>
  <c r="R23" i="5"/>
  <c r="R25" i="5"/>
  <c r="R26" i="5"/>
  <c r="R28" i="5"/>
  <c r="R29" i="5"/>
  <c r="R30" i="5"/>
  <c r="R31" i="5"/>
  <c r="S31" i="5" s="1"/>
  <c r="R32" i="5"/>
  <c r="Q13" i="5"/>
  <c r="Q14" i="5"/>
  <c r="Q15" i="5"/>
  <c r="Q16" i="5"/>
  <c r="S16" i="5" s="1"/>
  <c r="Q17" i="5"/>
  <c r="Q18" i="5"/>
  <c r="S18" i="5" s="1"/>
  <c r="Q19" i="5"/>
  <c r="Q20" i="5"/>
  <c r="S20" i="5" s="1"/>
  <c r="Q21" i="5"/>
  <c r="Q22" i="5"/>
  <c r="S22" i="5" s="1"/>
  <c r="Q23" i="5"/>
  <c r="Q25" i="5"/>
  <c r="Q26" i="5"/>
  <c r="S26" i="5" s="1"/>
  <c r="Q28" i="5"/>
  <c r="S28" i="5" s="1"/>
  <c r="Q29" i="5"/>
  <c r="Q30" i="5"/>
  <c r="S30" i="5" s="1"/>
  <c r="Q31" i="5"/>
  <c r="Q32" i="5"/>
  <c r="S32" i="5" s="1"/>
  <c r="Q12" i="5"/>
  <c r="G52" i="5"/>
  <c r="F52" i="5"/>
  <c r="G33" i="5"/>
  <c r="G32" i="5"/>
  <c r="F33" i="5"/>
  <c r="F32" i="5"/>
  <c r="F34" i="5" s="1"/>
  <c r="J13" i="5"/>
  <c r="J20" i="5"/>
  <c r="J29" i="5"/>
  <c r="J43" i="5"/>
  <c r="I13" i="5"/>
  <c r="I14" i="5"/>
  <c r="I16" i="5"/>
  <c r="I18" i="5"/>
  <c r="I20" i="5"/>
  <c r="I23" i="5"/>
  <c r="I24" i="5"/>
  <c r="I25" i="5"/>
  <c r="I29" i="5"/>
  <c r="I30" i="5"/>
  <c r="I33" i="5"/>
  <c r="I43" i="5"/>
  <c r="H13" i="5"/>
  <c r="H14" i="5"/>
  <c r="J14" i="5" s="1"/>
  <c r="H16" i="5"/>
  <c r="J16" i="5" s="1"/>
  <c r="H18" i="5"/>
  <c r="J18" i="5" s="1"/>
  <c r="H20" i="5"/>
  <c r="H23" i="5"/>
  <c r="J23" i="5" s="1"/>
  <c r="H24" i="5"/>
  <c r="J24" i="5" s="1"/>
  <c r="H25" i="5"/>
  <c r="J25" i="5" s="1"/>
  <c r="H29" i="5"/>
  <c r="H30" i="5"/>
  <c r="J30" i="5" s="1"/>
  <c r="H33" i="5"/>
  <c r="H43" i="5"/>
  <c r="O52" i="6"/>
  <c r="P52" i="6"/>
  <c r="Q52" i="6"/>
  <c r="R52" i="6"/>
  <c r="S52" i="6"/>
  <c r="P33" i="6"/>
  <c r="R33" i="6" s="1"/>
  <c r="O33" i="6"/>
  <c r="P24" i="6"/>
  <c r="O24" i="6"/>
  <c r="S15" i="6"/>
  <c r="S16" i="6"/>
  <c r="S17" i="6"/>
  <c r="S18" i="6"/>
  <c r="S19" i="6"/>
  <c r="S20" i="6"/>
  <c r="S21" i="6"/>
  <c r="S22" i="6"/>
  <c r="S23" i="6"/>
  <c r="S25" i="6"/>
  <c r="S26" i="6"/>
  <c r="S28" i="6"/>
  <c r="S29" i="6"/>
  <c r="S30" i="6"/>
  <c r="S31" i="6"/>
  <c r="S32" i="6"/>
  <c r="R13" i="6"/>
  <c r="R14" i="6"/>
  <c r="R15" i="6"/>
  <c r="R16" i="6"/>
  <c r="R17" i="6"/>
  <c r="R18" i="6"/>
  <c r="R19" i="6"/>
  <c r="R20" i="6"/>
  <c r="R21" i="6"/>
  <c r="R22" i="6"/>
  <c r="R23" i="6"/>
  <c r="R25" i="6"/>
  <c r="R26" i="6"/>
  <c r="R27" i="6"/>
  <c r="R28" i="6"/>
  <c r="R29" i="6"/>
  <c r="R30" i="6"/>
  <c r="R31" i="6"/>
  <c r="R32" i="6"/>
  <c r="Q13" i="6"/>
  <c r="Q14" i="6"/>
  <c r="Q15" i="6"/>
  <c r="Q16" i="6"/>
  <c r="Q17" i="6"/>
  <c r="Q18" i="6"/>
  <c r="Q19" i="6"/>
  <c r="Q20" i="6"/>
  <c r="Q21" i="6"/>
  <c r="Q22" i="6"/>
  <c r="Q23" i="6"/>
  <c r="Q25" i="6"/>
  <c r="Q26" i="6"/>
  <c r="Q27" i="6"/>
  <c r="Q28" i="6"/>
  <c r="Q29" i="6"/>
  <c r="Q30" i="6"/>
  <c r="Q31" i="6"/>
  <c r="Q32" i="6"/>
  <c r="R12" i="6"/>
  <c r="Q12" i="6"/>
  <c r="F34" i="6"/>
  <c r="H34" i="6" s="1"/>
  <c r="F33" i="6"/>
  <c r="G34" i="6"/>
  <c r="G33" i="6"/>
  <c r="I33" i="6" s="1"/>
  <c r="G52" i="6"/>
  <c r="F52" i="6"/>
  <c r="F32" i="6"/>
  <c r="G32" i="6"/>
  <c r="J49" i="6"/>
  <c r="J50" i="6"/>
  <c r="J51" i="6"/>
  <c r="J26" i="6"/>
  <c r="J27" i="6"/>
  <c r="J29" i="6"/>
  <c r="J30" i="6"/>
  <c r="J43" i="6"/>
  <c r="J16" i="6"/>
  <c r="J18" i="6"/>
  <c r="J20" i="6"/>
  <c r="J23" i="6"/>
  <c r="J24" i="6"/>
  <c r="J25" i="6"/>
  <c r="I16" i="6"/>
  <c r="I18" i="6"/>
  <c r="I20" i="6"/>
  <c r="I23" i="6"/>
  <c r="I24" i="6"/>
  <c r="I25" i="6"/>
  <c r="I26" i="6"/>
  <c r="I27" i="6"/>
  <c r="I29" i="6"/>
  <c r="I30" i="6"/>
  <c r="I43" i="6"/>
  <c r="I48" i="6"/>
  <c r="I49" i="6"/>
  <c r="I50" i="6"/>
  <c r="I51" i="6"/>
  <c r="H16" i="6"/>
  <c r="H18" i="6"/>
  <c r="H20" i="6"/>
  <c r="H23" i="6"/>
  <c r="H24" i="6"/>
  <c r="H25" i="6"/>
  <c r="H26" i="6"/>
  <c r="H27" i="6"/>
  <c r="H29" i="6"/>
  <c r="H30" i="6"/>
  <c r="H32" i="6"/>
  <c r="H33" i="6"/>
  <c r="H43" i="6"/>
  <c r="H49" i="6"/>
  <c r="H50" i="6"/>
  <c r="H51" i="6"/>
  <c r="I14" i="6"/>
  <c r="J14" i="6" s="1"/>
  <c r="H14" i="6"/>
  <c r="R32" i="1" l="1"/>
  <c r="R51" i="1" s="1"/>
  <c r="S27" i="6"/>
  <c r="P34" i="6"/>
  <c r="P53" i="6" s="1"/>
  <c r="S31" i="1"/>
  <c r="I34" i="1"/>
  <c r="S22" i="1"/>
  <c r="F51" i="1"/>
  <c r="F34" i="1"/>
  <c r="H51" i="1"/>
  <c r="J30" i="1"/>
  <c r="J32" i="1" s="1"/>
  <c r="Q33" i="6"/>
  <c r="S33" i="6" s="1"/>
  <c r="S14" i="6"/>
  <c r="S12" i="6"/>
  <c r="S13" i="6"/>
  <c r="F53" i="6"/>
  <c r="G53" i="6"/>
  <c r="S14" i="5"/>
  <c r="Q34" i="3"/>
  <c r="Q53" i="3" s="1"/>
  <c r="J32" i="2"/>
  <c r="I51" i="2"/>
  <c r="H51" i="2"/>
  <c r="J33" i="5"/>
  <c r="S29" i="5"/>
  <c r="S25" i="5"/>
  <c r="S21" i="5"/>
  <c r="S17" i="5"/>
  <c r="S13" i="5"/>
  <c r="G34" i="5"/>
  <c r="S23" i="5"/>
  <c r="S19" i="5"/>
  <c r="S15" i="5"/>
  <c r="S12" i="5"/>
  <c r="Q32" i="1"/>
  <c r="Q51" i="1" s="1"/>
  <c r="H34" i="1" s="1"/>
  <c r="O34" i="4"/>
  <c r="O53" i="4" s="1"/>
  <c r="Q33" i="4"/>
  <c r="S33" i="4" s="1"/>
  <c r="G34" i="4"/>
  <c r="G53" i="4" s="1"/>
  <c r="G53" i="5"/>
  <c r="F53" i="5"/>
  <c r="O34" i="6"/>
  <c r="J33" i="6"/>
  <c r="N50" i="1"/>
  <c r="M50" i="1"/>
  <c r="L50" i="1"/>
  <c r="E47" i="1"/>
  <c r="D47" i="1"/>
  <c r="C50" i="1"/>
  <c r="D39" i="1"/>
  <c r="E39" i="1" s="1"/>
  <c r="N30" i="1"/>
  <c r="N29" i="1"/>
  <c r="N28" i="1"/>
  <c r="D28" i="1"/>
  <c r="C28" i="1"/>
  <c r="E28" i="1" s="1"/>
  <c r="N27" i="1"/>
  <c r="M31" i="1"/>
  <c r="C23" i="1"/>
  <c r="N18" i="1"/>
  <c r="D18" i="1"/>
  <c r="C18" i="1"/>
  <c r="D16" i="1"/>
  <c r="C16" i="1"/>
  <c r="E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D50" i="2"/>
  <c r="C50" i="2"/>
  <c r="E47" i="2"/>
  <c r="E41" i="2"/>
  <c r="E39" i="2"/>
  <c r="N30" i="2"/>
  <c r="L29" i="2"/>
  <c r="M28" i="2"/>
  <c r="D28" i="2"/>
  <c r="C28" i="2"/>
  <c r="M26" i="2"/>
  <c r="D23" i="2"/>
  <c r="C23" i="2"/>
  <c r="N19" i="2"/>
  <c r="N18" i="2"/>
  <c r="D18" i="2"/>
  <c r="C18" i="2"/>
  <c r="D16" i="2"/>
  <c r="C16" i="2"/>
  <c r="M14" i="2"/>
  <c r="L14" i="2"/>
  <c r="D12" i="2"/>
  <c r="D11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E10" i="2"/>
  <c r="A10" i="2"/>
  <c r="N52" i="3"/>
  <c r="M52" i="3"/>
  <c r="L52" i="3"/>
  <c r="N27" i="3"/>
  <c r="N33" i="3" s="1"/>
  <c r="E48" i="3" s="1"/>
  <c r="M33" i="3"/>
  <c r="D48" i="3" s="1"/>
  <c r="I48" i="3" s="1"/>
  <c r="L33" i="3"/>
  <c r="C48" i="3" s="1"/>
  <c r="H48" i="3" s="1"/>
  <c r="H52" i="3" s="1"/>
  <c r="H53" i="3" s="1"/>
  <c r="D20" i="3"/>
  <c r="D32" i="3" s="1"/>
  <c r="D34" i="3" s="1"/>
  <c r="C20" i="3"/>
  <c r="E18" i="3"/>
  <c r="M16" i="3"/>
  <c r="L16" i="3"/>
  <c r="N16" i="3" s="1"/>
  <c r="E16" i="3"/>
  <c r="E14" i="3"/>
  <c r="M13" i="3"/>
  <c r="E13" i="3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M12" i="3"/>
  <c r="A12" i="3"/>
  <c r="N52" i="4"/>
  <c r="M52" i="4"/>
  <c r="L52" i="4"/>
  <c r="D32" i="4"/>
  <c r="D34" i="4" s="1"/>
  <c r="C32" i="4"/>
  <c r="C34" i="4" s="1"/>
  <c r="M27" i="4"/>
  <c r="M33" i="4" s="1"/>
  <c r="D48" i="4" s="1"/>
  <c r="L27" i="4"/>
  <c r="N27" i="4" s="1"/>
  <c r="N33" i="4" s="1"/>
  <c r="E48" i="4" s="1"/>
  <c r="M24" i="4"/>
  <c r="D47" i="4" s="1"/>
  <c r="I47" i="4" s="1"/>
  <c r="L24" i="4"/>
  <c r="Q24" i="4" s="1"/>
  <c r="E20" i="4"/>
  <c r="E18" i="4"/>
  <c r="E16" i="4"/>
  <c r="N14" i="4"/>
  <c r="E14" i="4"/>
  <c r="E32" i="4" s="1"/>
  <c r="N13" i="4"/>
  <c r="E13" i="4"/>
  <c r="A13" i="4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N12" i="4"/>
  <c r="E12" i="4"/>
  <c r="A12" i="4"/>
  <c r="N52" i="5"/>
  <c r="M52" i="5"/>
  <c r="L52" i="5"/>
  <c r="D32" i="5"/>
  <c r="C32" i="5"/>
  <c r="M27" i="5"/>
  <c r="L27" i="5"/>
  <c r="M24" i="5"/>
  <c r="L24" i="5"/>
  <c r="Q24" i="5" s="1"/>
  <c r="E20" i="5"/>
  <c r="E18" i="5"/>
  <c r="E16" i="5"/>
  <c r="N14" i="5"/>
  <c r="E32" i="5"/>
  <c r="N13" i="5"/>
  <c r="E13" i="5"/>
  <c r="N12" i="5"/>
  <c r="E12" i="5"/>
  <c r="A12" i="5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N52" i="6"/>
  <c r="M52" i="6"/>
  <c r="L52" i="6"/>
  <c r="E32" i="6"/>
  <c r="D32" i="6"/>
  <c r="C32" i="6"/>
  <c r="C34" i="6" s="1"/>
  <c r="M27" i="6"/>
  <c r="M33" i="6" s="1"/>
  <c r="D48" i="6" s="1"/>
  <c r="L33" i="6"/>
  <c r="C48" i="6" s="1"/>
  <c r="H48" i="6" s="1"/>
  <c r="J48" i="6" s="1"/>
  <c r="M24" i="6"/>
  <c r="R24" i="6" s="1"/>
  <c r="L24" i="6"/>
  <c r="C47" i="6" s="1"/>
  <c r="H47" i="6" s="1"/>
  <c r="E20" i="6"/>
  <c r="E18" i="6"/>
  <c r="E16" i="6"/>
  <c r="N14" i="6"/>
  <c r="E14" i="6"/>
  <c r="A14" i="6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N13" i="6"/>
  <c r="E13" i="6"/>
  <c r="A13" i="6"/>
  <c r="N12" i="6"/>
  <c r="E12" i="6"/>
  <c r="A12" i="6"/>
  <c r="S32" i="1" l="1"/>
  <c r="S51" i="1" s="1"/>
  <c r="I51" i="1"/>
  <c r="R24" i="4"/>
  <c r="S24" i="4" s="1"/>
  <c r="J51" i="1"/>
  <c r="J34" i="1"/>
  <c r="N24" i="6"/>
  <c r="Q24" i="6"/>
  <c r="S24" i="6" s="1"/>
  <c r="D34" i="6"/>
  <c r="I34" i="6" s="1"/>
  <c r="J34" i="6" s="1"/>
  <c r="I32" i="6"/>
  <c r="J32" i="6" s="1"/>
  <c r="O53" i="6"/>
  <c r="N24" i="4"/>
  <c r="N34" i="4" s="1"/>
  <c r="N53" i="4" s="1"/>
  <c r="I32" i="4"/>
  <c r="I52" i="4"/>
  <c r="J48" i="3"/>
  <c r="E50" i="2"/>
  <c r="J51" i="2"/>
  <c r="R24" i="5"/>
  <c r="S24" i="5" s="1"/>
  <c r="D34" i="5"/>
  <c r="I34" i="5" s="1"/>
  <c r="I32" i="5"/>
  <c r="J32" i="5" s="1"/>
  <c r="N27" i="5"/>
  <c r="N33" i="5" s="1"/>
  <c r="E48" i="5" s="1"/>
  <c r="Q27" i="5"/>
  <c r="S27" i="5" s="1"/>
  <c r="M33" i="5"/>
  <c r="R27" i="5"/>
  <c r="N24" i="5"/>
  <c r="N34" i="5" s="1"/>
  <c r="N53" i="5" s="1"/>
  <c r="C34" i="5"/>
  <c r="H34" i="5" s="1"/>
  <c r="H32" i="5"/>
  <c r="N12" i="1"/>
  <c r="E11" i="1"/>
  <c r="N14" i="1"/>
  <c r="E18" i="1"/>
  <c r="N17" i="1"/>
  <c r="N16" i="1"/>
  <c r="N19" i="1"/>
  <c r="E50" i="1"/>
  <c r="L22" i="1"/>
  <c r="E23" i="1"/>
  <c r="N26" i="1"/>
  <c r="D50" i="1"/>
  <c r="M22" i="1"/>
  <c r="M32" i="1" s="1"/>
  <c r="M51" i="1" s="1"/>
  <c r="N11" i="1"/>
  <c r="E16" i="1"/>
  <c r="N26" i="2"/>
  <c r="E11" i="2"/>
  <c r="E16" i="2"/>
  <c r="N25" i="2"/>
  <c r="M31" i="2"/>
  <c r="R31" i="2" s="1"/>
  <c r="R32" i="2" s="1"/>
  <c r="R51" i="2" s="1"/>
  <c r="I34" i="2" s="1"/>
  <c r="L31" i="2"/>
  <c r="Q31" i="2" s="1"/>
  <c r="M50" i="2"/>
  <c r="N11" i="2"/>
  <c r="E23" i="2"/>
  <c r="E28" i="2"/>
  <c r="N46" i="2"/>
  <c r="N12" i="2"/>
  <c r="N14" i="2"/>
  <c r="N16" i="2"/>
  <c r="N29" i="2"/>
  <c r="N10" i="2"/>
  <c r="N17" i="2"/>
  <c r="L50" i="2"/>
  <c r="N12" i="3"/>
  <c r="N13" i="3"/>
  <c r="L24" i="3"/>
  <c r="L34" i="3" s="1"/>
  <c r="L53" i="3" s="1"/>
  <c r="M24" i="3"/>
  <c r="E20" i="3"/>
  <c r="E32" i="3" s="1"/>
  <c r="C30" i="1"/>
  <c r="E12" i="1"/>
  <c r="L31" i="1"/>
  <c r="E18" i="2"/>
  <c r="D32" i="2"/>
  <c r="C30" i="2"/>
  <c r="E12" i="2"/>
  <c r="E14" i="2"/>
  <c r="M22" i="2"/>
  <c r="L22" i="2"/>
  <c r="N28" i="2"/>
  <c r="N45" i="2"/>
  <c r="N14" i="3"/>
  <c r="C32" i="3"/>
  <c r="C34" i="3" s="1"/>
  <c r="E34" i="4"/>
  <c r="C47" i="4"/>
  <c r="H47" i="4" s="1"/>
  <c r="H52" i="4" s="1"/>
  <c r="H53" i="4" s="1"/>
  <c r="D52" i="4"/>
  <c r="D53" i="4" s="1"/>
  <c r="L33" i="4"/>
  <c r="M34" i="4"/>
  <c r="L33" i="5"/>
  <c r="Q33" i="5" s="1"/>
  <c r="M34" i="5"/>
  <c r="N27" i="6"/>
  <c r="N33" i="6" s="1"/>
  <c r="E48" i="6" s="1"/>
  <c r="C52" i="6"/>
  <c r="D47" i="6"/>
  <c r="E34" i="6"/>
  <c r="E47" i="6" s="1"/>
  <c r="L34" i="6"/>
  <c r="L53" i="6" s="1"/>
  <c r="M34" i="6"/>
  <c r="M53" i="4" l="1"/>
  <c r="R34" i="4"/>
  <c r="R53" i="4" s="1"/>
  <c r="E52" i="6"/>
  <c r="Q34" i="6"/>
  <c r="Q53" i="6" s="1"/>
  <c r="M53" i="6"/>
  <c r="R34" i="6"/>
  <c r="R53" i="6" s="1"/>
  <c r="C53" i="6"/>
  <c r="H53" i="6" s="1"/>
  <c r="H52" i="6"/>
  <c r="D52" i="6"/>
  <c r="I47" i="6"/>
  <c r="J47" i="6" s="1"/>
  <c r="D47" i="5"/>
  <c r="I47" i="5" s="1"/>
  <c r="E47" i="4"/>
  <c r="E52" i="4" s="1"/>
  <c r="J47" i="4"/>
  <c r="J52" i="4" s="1"/>
  <c r="I34" i="4"/>
  <c r="I53" i="4" s="1"/>
  <c r="J32" i="4"/>
  <c r="J34" i="4" s="1"/>
  <c r="D52" i="3"/>
  <c r="D53" i="3" s="1"/>
  <c r="I47" i="3"/>
  <c r="S31" i="2"/>
  <c r="S32" i="2" s="1"/>
  <c r="S51" i="2" s="1"/>
  <c r="J34" i="2" s="1"/>
  <c r="Q32" i="2"/>
  <c r="Q51" i="2" s="1"/>
  <c r="H34" i="2" s="1"/>
  <c r="J34" i="5"/>
  <c r="C47" i="5"/>
  <c r="H47" i="5" s="1"/>
  <c r="E34" i="5"/>
  <c r="D52" i="5"/>
  <c r="M53" i="5"/>
  <c r="R34" i="5"/>
  <c r="R53" i="5" s="1"/>
  <c r="D48" i="5"/>
  <c r="I48" i="5" s="1"/>
  <c r="R33" i="5"/>
  <c r="S33" i="5" s="1"/>
  <c r="D32" i="1"/>
  <c r="D34" i="1" s="1"/>
  <c r="N22" i="1"/>
  <c r="L32" i="1"/>
  <c r="L51" i="1" s="1"/>
  <c r="N31" i="1"/>
  <c r="N50" i="2"/>
  <c r="N22" i="2"/>
  <c r="M32" i="2"/>
  <c r="M51" i="2" s="1"/>
  <c r="D34" i="2" s="1"/>
  <c r="L32" i="2"/>
  <c r="L51" i="2" s="1"/>
  <c r="N31" i="2"/>
  <c r="N24" i="3"/>
  <c r="N34" i="3" s="1"/>
  <c r="N53" i="3" s="1"/>
  <c r="M34" i="3"/>
  <c r="M53" i="3" s="1"/>
  <c r="N34" i="6"/>
  <c r="N53" i="6" s="1"/>
  <c r="C32" i="1"/>
  <c r="E30" i="2"/>
  <c r="C32" i="2"/>
  <c r="D51" i="2"/>
  <c r="E34" i="3"/>
  <c r="E52" i="3" s="1"/>
  <c r="C52" i="3"/>
  <c r="C53" i="3" s="1"/>
  <c r="C48" i="4"/>
  <c r="C52" i="4" s="1"/>
  <c r="C53" i="4" s="1"/>
  <c r="L34" i="4"/>
  <c r="E53" i="4"/>
  <c r="C48" i="5"/>
  <c r="L34" i="5"/>
  <c r="E47" i="5"/>
  <c r="E52" i="5" s="1"/>
  <c r="E53" i="5" s="1"/>
  <c r="E53" i="6"/>
  <c r="S34" i="6" l="1"/>
  <c r="S53" i="6" s="1"/>
  <c r="D53" i="6"/>
  <c r="I53" i="6" s="1"/>
  <c r="J53" i="6" s="1"/>
  <c r="I52" i="6"/>
  <c r="J52" i="6" s="1"/>
  <c r="J47" i="5"/>
  <c r="J53" i="4"/>
  <c r="L53" i="4"/>
  <c r="Q34" i="4"/>
  <c r="J47" i="3"/>
  <c r="J52" i="3" s="1"/>
  <c r="J53" i="3" s="1"/>
  <c r="I52" i="3"/>
  <c r="I53" i="3" s="1"/>
  <c r="N32" i="2"/>
  <c r="N51" i="2" s="1"/>
  <c r="C52" i="5"/>
  <c r="H48" i="5"/>
  <c r="J48" i="5" s="1"/>
  <c r="I52" i="5"/>
  <c r="I53" i="5" s="1"/>
  <c r="D53" i="5"/>
  <c r="L53" i="5"/>
  <c r="Q34" i="5"/>
  <c r="D51" i="1"/>
  <c r="N32" i="1"/>
  <c r="N51" i="1" s="1"/>
  <c r="E32" i="1"/>
  <c r="E51" i="1" s="1"/>
  <c r="C51" i="1"/>
  <c r="C34" i="1"/>
  <c r="E34" i="1" s="1"/>
  <c r="C51" i="2"/>
  <c r="E32" i="2"/>
  <c r="E51" i="2" s="1"/>
  <c r="C34" i="2"/>
  <c r="E34" i="2" s="1"/>
  <c r="E53" i="3"/>
  <c r="S34" i="4" l="1"/>
  <c r="S53" i="4" s="1"/>
  <c r="Q53" i="4"/>
  <c r="C53" i="5"/>
  <c r="H52" i="5"/>
  <c r="Q53" i="5"/>
  <c r="S34" i="5"/>
  <c r="S53" i="5" s="1"/>
  <c r="J52" i="5" l="1"/>
  <c r="J53" i="5" s="1"/>
  <c r="H53" i="5"/>
</calcChain>
</file>

<file path=xl/sharedStrings.xml><?xml version="1.0" encoding="utf-8"?>
<sst xmlns="http://schemas.openxmlformats.org/spreadsheetml/2006/main" count="742" uniqueCount="109">
  <si>
    <t>Hévíz Város Önkormányzat</t>
  </si>
  <si>
    <t xml:space="preserve">IV. Teréz Anya Szociális Integrált Intézmény </t>
  </si>
  <si>
    <t xml:space="preserve">2014. évi Pénzügyi mérleg </t>
  </si>
  <si>
    <t>e Ft</t>
  </si>
  <si>
    <t>Sor- szám</t>
  </si>
  <si>
    <t>A</t>
  </si>
  <si>
    <t>B</t>
  </si>
  <si>
    <t>C</t>
  </si>
  <si>
    <t>D</t>
  </si>
  <si>
    <t xml:space="preserve">2014. évi előirányzat 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</si>
  <si>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</si>
  <si>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</si>
  <si>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</si>
  <si>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</si>
  <si>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</si>
  <si>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 xml:space="preserve">Költségvetési bevételek </t>
  </si>
  <si>
    <t>Költségvetési kiadás</t>
  </si>
  <si>
    <t xml:space="preserve">    1. Működési célú támogatások államháztartáson belülről </t>
  </si>
  <si>
    <t xml:space="preserve">   1. Személyi juttatások</t>
  </si>
  <si>
    <t xml:space="preserve">       1.1. Önkormányzatok működési támogatásai </t>
  </si>
  <si>
    <t xml:space="preserve">   2. Munkaadót terhelő járulékok és szociális hozzájárulási adó </t>
  </si>
  <si>
    <t xml:space="preserve">       1.6 Egyéb működési célú támogatások bevételei államh. belül </t>
  </si>
  <si>
    <t xml:space="preserve">   3. Dologi kiadások </t>
  </si>
  <si>
    <t xml:space="preserve">    2. Felhalmozási célú támogatások államháztartáson belülről </t>
  </si>
  <si>
    <t xml:space="preserve">    4. Ellátottak pénzbeli juttatásai</t>
  </si>
  <si>
    <t xml:space="preserve">    5.  Egyéb működési célú kiadások </t>
  </si>
  <si>
    <t xml:space="preserve">    3. Közhatalmi bevételek </t>
  </si>
  <si>
    <t xml:space="preserve">       ebből: máködési célú támog. államháztartáson belülre </t>
  </si>
  <si>
    <t xml:space="preserve">     </t>
  </si>
  <si>
    <t xml:space="preserve">                   működési célú támog. államháztartáson kívülre </t>
  </si>
  <si>
    <t xml:space="preserve">     4. Működési bevételek </t>
  </si>
  <si>
    <t xml:space="preserve">                    működési célú tartalék </t>
  </si>
  <si>
    <t xml:space="preserve">                    általános tartalék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</si>
  <si>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</si>
  <si>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</si>
  <si>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</si>
  <si>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>Működési pénzforgalmi kiadás összesen:</t>
  </si>
  <si>
    <t xml:space="preserve">         5.3. Egyéb tárgyi eszközök értékesítése </t>
  </si>
  <si>
    <t xml:space="preserve">         5.4. Részesedések értékesítése </t>
  </si>
  <si>
    <t>Felhalmozási kiadás</t>
  </si>
  <si>
    <t xml:space="preserve">         5.5. Részesedések megszűnéséhez kapcsolódó bevételek </t>
  </si>
  <si>
    <t xml:space="preserve">    6. Beruházsok </t>
  </si>
  <si>
    <t xml:space="preserve">    7. Felújítások </t>
  </si>
  <si>
    <t xml:space="preserve">       6. Működési célú átvett pénzeszközök </t>
  </si>
  <si>
    <t xml:space="preserve">    8. Egyéb  felhalmozási célú kiadások </t>
  </si>
  <si>
    <t xml:space="preserve">       7. Felhalmozási célú átvett pénzeszközök </t>
  </si>
  <si>
    <t xml:space="preserve">       ebből: felhalmozási célú  támog. államháztartáson belülre </t>
  </si>
  <si>
    <t xml:space="preserve">                   felhalmozásci célú támog. államháztartáson kívülre </t>
  </si>
  <si>
    <t xml:space="preserve">Működési pénzforgalmi bevétel összesen : </t>
  </si>
  <si>
    <t xml:space="preserve">                    felhalmozási célú tartalék </t>
  </si>
  <si>
    <t>Felhalmozási pénzforgalmi bevétel összesen:</t>
  </si>
  <si>
    <t>Felhalmozási pénzforgalmi kiadás összesen:</t>
  </si>
  <si>
    <t xml:space="preserve"> Költségvetési bevételek összesen:</t>
  </si>
  <si>
    <t>Költségvetési kiadások összesen:</t>
  </si>
  <si>
    <t xml:space="preserve">      8. Finanszírozási célú bevételek</t>
  </si>
  <si>
    <t>9. Finanszírozási célú kiadások</t>
  </si>
  <si>
    <t xml:space="preserve">      8.1. Belföldi finanszírozás bevételei </t>
  </si>
  <si>
    <t xml:space="preserve">      9.1. Belföldi finanszírozás kiadásai </t>
  </si>
  <si>
    <t xml:space="preserve">      8.1.1. Hitel-, kölcsön felvétel államháztartáson kívülről</t>
  </si>
  <si>
    <t xml:space="preserve">      9.1.1. Hitel-, kölcsön törlesztés államháztartáson kívülre</t>
  </si>
  <si>
    <t xml:space="preserve">      8.1.2. Belföldi értékpapírok bevételei </t>
  </si>
  <si>
    <t xml:space="preserve">      9.1.2. Belföldi értékpapírok kiadásai </t>
  </si>
  <si>
    <t xml:space="preserve">      8.1.3. Maradvány igénybevétele </t>
  </si>
  <si>
    <t xml:space="preserve">         9.1.2.3. Befektetési célú belföldi értékpapírok vásárlása </t>
  </si>
  <si>
    <t xml:space="preserve">         8.1.3.1.  előző évi költségvetési maradvány igénybevétele </t>
  </si>
  <si>
    <t xml:space="preserve">         9.1.2.4. Befektetési célú belföldi értékpapírok beváltása </t>
  </si>
  <si>
    <t xml:space="preserve">      8.1.4. Államháztartáson belüli megelőlegezések</t>
  </si>
  <si>
    <t xml:space="preserve">      9.1.3. Államháztartáson belüli megelőlegezések folyósítása</t>
  </si>
  <si>
    <t xml:space="preserve">      8.1.5. Államháztartáson belüli megelőlegezések törlesztése </t>
  </si>
  <si>
    <t xml:space="preserve">      9.1.4. Államháztartáson belüli megelőlegezések visszafizetése </t>
  </si>
  <si>
    <t xml:space="preserve">      8.1.6. Központi, irányító szervi támogatás </t>
  </si>
  <si>
    <t xml:space="preserve">      9.1.5. Központi, irányító szervi támogatás folyósítása</t>
  </si>
  <si>
    <t xml:space="preserve">         8.1.6.1. Központi, irányító szervi támogatás működési </t>
  </si>
  <si>
    <t xml:space="preserve">         9.1.5.1. Központi, irányító szervi támogatás működési </t>
  </si>
  <si>
    <t xml:space="preserve">         8.1.6.2. Központi, irányító szervi támogatás felhalmozási </t>
  </si>
  <si>
    <t xml:space="preserve">         9.1.5.2. Központi, irányító szervi támogatás felhalmozási </t>
  </si>
  <si>
    <t xml:space="preserve">      8.1.7. Betétek megszüntetése </t>
  </si>
  <si>
    <t xml:space="preserve">      9.1.6. Pénzeszközök betétként elhelyezése </t>
  </si>
  <si>
    <t xml:space="preserve">      8.1.8. Központi költségvetés sajátos finanszírozási bevételei </t>
  </si>
  <si>
    <t xml:space="preserve">      9.1.7. Pénzügyi lízing kiadásai </t>
  </si>
  <si>
    <t xml:space="preserve">      9.1.8. Központi költségvetés sajátos finanszírozási kiadásai </t>
  </si>
  <si>
    <t>Finanszírozási  bevétel összesen</t>
  </si>
  <si>
    <t xml:space="preserve">Finanszírozási kiadások összesen </t>
  </si>
  <si>
    <t>Bevételek összesen</t>
  </si>
  <si>
    <t xml:space="preserve">Kiadások összesen </t>
  </si>
  <si>
    <t xml:space="preserve">III. Gróf I. Festetics György Művelődési Központ, Városi Könyvtár és Muzeális Gyűjtemény </t>
  </si>
  <si>
    <t xml:space="preserve">  T/2. melléklet </t>
  </si>
  <si>
    <t xml:space="preserve">II. Hévíz Város Önkormányzat Gazdasági, Műszaki Ellátó Szervezet </t>
  </si>
  <si>
    <t>T/1/2. melléklet</t>
  </si>
  <si>
    <t>I. Hévízi Polgármesteri Hivatal</t>
  </si>
  <si>
    <t xml:space="preserve">T/1/1. melléklet </t>
  </si>
  <si>
    <t xml:space="preserve">    6. Beruházások </t>
  </si>
  <si>
    <t>Költségvetési egyenleg (hiány - , többlet +)</t>
  </si>
  <si>
    <t xml:space="preserve">T/1. melléklet </t>
  </si>
  <si>
    <t xml:space="preserve">2014. évi pénzügyi mérleg </t>
  </si>
  <si>
    <t>Módosító összeg</t>
  </si>
  <si>
    <t>2014. …..  -i előirányzat</t>
  </si>
  <si>
    <t>E</t>
  </si>
  <si>
    <t>F</t>
  </si>
  <si>
    <t>G</t>
  </si>
  <si>
    <t>H</t>
  </si>
  <si>
    <t>Hévíz Város Önkormányzat és intézményei</t>
  </si>
  <si>
    <t xml:space="preserve">   T/3. melléklet </t>
  </si>
  <si>
    <t>V. Brunszvik Teréz Napközi Otthonos Óvoda</t>
  </si>
  <si>
    <t>T/4. melléklet</t>
  </si>
  <si>
    <t xml:space="preserve">    2. Felhalmozási támogatások államháztartáson belülről</t>
  </si>
  <si>
    <t xml:space="preserve">    2.1.Önkormányzatok felhalmozási támogatásai</t>
  </si>
  <si>
    <t xml:space="preserve">    2.2. Egyéb felhalmozási célú támogatások államháztartáson belülről </t>
  </si>
  <si>
    <t xml:space="preserve">  T/ 5.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</si>
</sst>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10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sz val="6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i/>
      <sz val="7"/>
      <color indexed="8"/>
      <name val="Times New Roman"/>
      <family val="1"/>
      <charset val="238"/>
    </font>
    <font>
      <sz val="8"/>
      <color indexed="48"/>
      <name val="Times New Roman"/>
      <family val="1"/>
      <charset val="238"/>
    </font>
    <font>
      <b/>
      <sz val="8"/>
      <color indexed="48"/>
      <name val="Times New Roman"/>
      <family val="1"/>
      <charset val="238"/>
    </font>
    <font>
      <b/>
      <i/>
      <sz val="8"/>
      <color indexed="48"/>
      <name val="Times New Roman"/>
      <family val="1"/>
      <charset val="238"/>
    </font>
    <font>
      <i/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37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0" xfId="0" applyFont="1"/>
    <xf numFmtId="3" fontId="2" fillId="0" borderId="0" xfId="0" applyNumberFormat="1" applyFont="1" applyAlignment="1">
      <alignment horizontal="right"/>
    </xf>
    <xf numFmtId="0" fontId="1" fillId="0" borderId="0" xfId="0" applyFont="1" applyAlignment="1"/>
    <xf numFmtId="0" fontId="3" fillId="0" borderId="0" xfId="0" applyFont="1" applyAlignment="1"/>
    <xf numFmtId="0" fontId="6" fillId="0" borderId="6" xfId="0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8" xfId="0" applyFont="1" applyBorder="1"/>
    <xf numFmtId="3" fontId="6" fillId="0" borderId="8" xfId="0" applyNumberFormat="1" applyFont="1" applyBorder="1"/>
    <xf numFmtId="3" fontId="4" fillId="0" borderId="9" xfId="0" applyNumberFormat="1" applyFont="1" applyBorder="1"/>
    <xf numFmtId="3" fontId="1" fillId="0" borderId="8" xfId="0" applyNumberFormat="1" applyFont="1" applyBorder="1"/>
    <xf numFmtId="0" fontId="10" fillId="0" borderId="0" xfId="0" applyFont="1" applyBorder="1"/>
    <xf numFmtId="3" fontId="10" fillId="0" borderId="0" xfId="0" applyNumberFormat="1" applyFont="1"/>
    <xf numFmtId="3" fontId="10" fillId="0" borderId="0" xfId="0" applyNumberFormat="1" applyFont="1" applyBorder="1"/>
    <xf numFmtId="3" fontId="10" fillId="0" borderId="10" xfId="0" applyNumberFormat="1" applyFont="1" applyBorder="1"/>
    <xf numFmtId="3" fontId="10" fillId="0" borderId="0" xfId="1" applyNumberFormat="1" applyFont="1" applyBorder="1"/>
    <xf numFmtId="0" fontId="10" fillId="0" borderId="0" xfId="0" applyFont="1" applyBorder="1" applyAlignment="1">
      <alignment wrapText="1"/>
    </xf>
    <xf numFmtId="3" fontId="1" fillId="0" borderId="0" xfId="0" applyNumberFormat="1" applyFont="1" applyBorder="1"/>
    <xf numFmtId="0" fontId="11" fillId="0" borderId="0" xfId="0" applyFont="1" applyBorder="1"/>
    <xf numFmtId="0" fontId="10" fillId="0" borderId="0" xfId="0" applyFont="1"/>
    <xf numFmtId="3" fontId="1" fillId="0" borderId="10" xfId="0" applyNumberFormat="1" applyFont="1" applyBorder="1"/>
    <xf numFmtId="0" fontId="12" fillId="0" borderId="0" xfId="0" applyFont="1"/>
    <xf numFmtId="0" fontId="13" fillId="0" borderId="0" xfId="0" applyFont="1"/>
    <xf numFmtId="3" fontId="14" fillId="0" borderId="0" xfId="0" applyNumberFormat="1" applyFont="1" applyBorder="1"/>
    <xf numFmtId="3" fontId="2" fillId="0" borderId="10" xfId="0" applyNumberFormat="1" applyFont="1" applyBorder="1"/>
    <xf numFmtId="3" fontId="2" fillId="0" borderId="0" xfId="0" applyNumberFormat="1" applyFont="1" applyBorder="1"/>
    <xf numFmtId="3" fontId="4" fillId="0" borderId="0" xfId="0" applyNumberFormat="1" applyFont="1" applyBorder="1"/>
    <xf numFmtId="3" fontId="4" fillId="0" borderId="10" xfId="0" applyNumberFormat="1" applyFont="1" applyBorder="1"/>
    <xf numFmtId="3" fontId="6" fillId="0" borderId="0" xfId="0" applyNumberFormat="1" applyFont="1" applyBorder="1"/>
    <xf numFmtId="0" fontId="2" fillId="0" borderId="0" xfId="0" applyFont="1"/>
    <xf numFmtId="0" fontId="6" fillId="0" borderId="0" xfId="0" applyFont="1"/>
    <xf numFmtId="0" fontId="9" fillId="0" borderId="0" xfId="0" applyFont="1"/>
    <xf numFmtId="0" fontId="14" fillId="0" borderId="0" xfId="0" applyFont="1" applyBorder="1"/>
    <xf numFmtId="3" fontId="12" fillId="0" borderId="0" xfId="0" applyNumberFormat="1" applyFont="1" applyBorder="1"/>
    <xf numFmtId="3" fontId="14" fillId="0" borderId="10" xfId="0" applyNumberFormat="1" applyFont="1" applyBorder="1"/>
    <xf numFmtId="0" fontId="6" fillId="0" borderId="0" xfId="0" applyFont="1" applyBorder="1"/>
    <xf numFmtId="3" fontId="6" fillId="0" borderId="10" xfId="0" applyNumberFormat="1" applyFont="1" applyBorder="1"/>
    <xf numFmtId="0" fontId="1" fillId="0" borderId="0" xfId="0" applyFont="1" applyBorder="1"/>
    <xf numFmtId="3" fontId="4" fillId="0" borderId="11" xfId="0" applyNumberFormat="1" applyFont="1" applyBorder="1"/>
    <xf numFmtId="3" fontId="10" fillId="0" borderId="0" xfId="0" applyNumberFormat="1" applyFont="1" applyAlignment="1">
      <alignment wrapText="1"/>
    </xf>
    <xf numFmtId="3" fontId="10" fillId="0" borderId="10" xfId="0" applyNumberFormat="1" applyFont="1" applyBorder="1" applyAlignment="1">
      <alignment wrapText="1"/>
    </xf>
    <xf numFmtId="3" fontId="6" fillId="0" borderId="0" xfId="0" applyNumberFormat="1" applyFont="1"/>
    <xf numFmtId="0" fontId="1" fillId="0" borderId="10" xfId="0" applyFont="1" applyBorder="1"/>
    <xf numFmtId="3" fontId="4" fillId="0" borderId="0" xfId="0" applyNumberFormat="1" applyFont="1" applyBorder="1" applyAlignment="1">
      <alignment wrapText="1"/>
    </xf>
    <xf numFmtId="3" fontId="4" fillId="0" borderId="12" xfId="0" applyNumberFormat="1" applyFont="1" applyBorder="1"/>
    <xf numFmtId="0" fontId="6" fillId="0" borderId="13" xfId="0" applyFont="1" applyBorder="1"/>
    <xf numFmtId="3" fontId="6" fillId="0" borderId="14" xfId="0" applyNumberFormat="1" applyFont="1" applyBorder="1"/>
    <xf numFmtId="3" fontId="6" fillId="0" borderId="15" xfId="0" applyNumberFormat="1" applyFont="1" applyBorder="1"/>
    <xf numFmtId="3" fontId="6" fillId="0" borderId="16" xfId="0" applyNumberFormat="1" applyFont="1" applyBorder="1"/>
    <xf numFmtId="3" fontId="6" fillId="0" borderId="2" xfId="0" applyNumberFormat="1" applyFont="1" applyBorder="1" applyAlignment="1">
      <alignment horizontal="center" vertical="center"/>
    </xf>
    <xf numFmtId="0" fontId="15" fillId="0" borderId="0" xfId="0" applyFont="1"/>
    <xf numFmtId="3" fontId="15" fillId="0" borderId="0" xfId="0" applyNumberFormat="1" applyFont="1"/>
    <xf numFmtId="3" fontId="10" fillId="0" borderId="0" xfId="0" applyNumberFormat="1" applyFont="1" applyBorder="1" applyAlignment="1">
      <alignment wrapText="1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20" xfId="0" applyFont="1" applyBorder="1"/>
    <xf numFmtId="3" fontId="6" fillId="0" borderId="21" xfId="0" applyNumberFormat="1" applyFont="1" applyBorder="1"/>
    <xf numFmtId="3" fontId="6" fillId="0" borderId="22" xfId="0" applyNumberFormat="1" applyFont="1" applyBorder="1"/>
    <xf numFmtId="3" fontId="12" fillId="0" borderId="0" xfId="0" applyNumberFormat="1" applyFont="1"/>
    <xf numFmtId="3" fontId="11" fillId="0" borderId="0" xfId="1" applyNumberFormat="1" applyFont="1" applyBorder="1"/>
    <xf numFmtId="3" fontId="11" fillId="0" borderId="0" xfId="0" applyNumberFormat="1" applyFont="1" applyBorder="1"/>
    <xf numFmtId="3" fontId="2" fillId="0" borderId="0" xfId="0" applyNumberFormat="1" applyFont="1"/>
    <xf numFmtId="0" fontId="6" fillId="0" borderId="21" xfId="0" applyFont="1" applyBorder="1"/>
    <xf numFmtId="3" fontId="3" fillId="0" borderId="0" xfId="0" applyNumberFormat="1" applyFont="1"/>
    <xf numFmtId="3" fontId="9" fillId="0" borderId="21" xfId="0" applyNumberFormat="1" applyFont="1" applyBorder="1"/>
    <xf numFmtId="3" fontId="17" fillId="0" borderId="0" xfId="0" applyNumberFormat="1" applyFont="1"/>
    <xf numFmtId="3" fontId="18" fillId="0" borderId="0" xfId="0" applyNumberFormat="1" applyFont="1"/>
    <xf numFmtId="3" fontId="16" fillId="0" borderId="0" xfId="0" applyNumberFormat="1" applyFont="1"/>
    <xf numFmtId="3" fontId="9" fillId="0" borderId="0" xfId="0" applyNumberFormat="1" applyFont="1"/>
    <xf numFmtId="3" fontId="13" fillId="0" borderId="0" xfId="0" applyNumberFormat="1" applyFont="1"/>
    <xf numFmtId="3" fontId="2" fillId="0" borderId="0" xfId="1" applyNumberFormat="1" applyFont="1" applyBorder="1"/>
    <xf numFmtId="3" fontId="1" fillId="0" borderId="0" xfId="1" applyNumberFormat="1" applyFont="1" applyBorder="1"/>
    <xf numFmtId="3" fontId="2" fillId="0" borderId="0" xfId="0" applyNumberFormat="1" applyFont="1" applyAlignment="1">
      <alignment horizontal="right"/>
    </xf>
    <xf numFmtId="0" fontId="15" fillId="0" borderId="0" xfId="0" applyFont="1" applyAlignment="1"/>
    <xf numFmtId="0" fontId="6" fillId="0" borderId="23" xfId="0" applyFont="1" applyBorder="1" applyAlignment="1">
      <alignment horizontal="center" vertical="center"/>
    </xf>
    <xf numFmtId="3" fontId="8" fillId="0" borderId="23" xfId="0" applyNumberFormat="1" applyFont="1" applyBorder="1" applyAlignment="1">
      <alignment horizontal="center" vertical="center" wrapText="1"/>
    </xf>
    <xf numFmtId="3" fontId="6" fillId="0" borderId="23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/>
    <xf numFmtId="3" fontId="6" fillId="0" borderId="24" xfId="0" applyNumberFormat="1" applyFont="1" applyBorder="1"/>
    <xf numFmtId="3" fontId="10" fillId="0" borderId="25" xfId="0" applyNumberFormat="1" applyFont="1" applyBorder="1"/>
    <xf numFmtId="3" fontId="10" fillId="0" borderId="25" xfId="1" applyNumberFormat="1" applyFont="1" applyBorder="1"/>
    <xf numFmtId="0" fontId="17" fillId="0" borderId="0" xfId="0" applyFont="1"/>
    <xf numFmtId="3" fontId="14" fillId="0" borderId="25" xfId="0" applyNumberFormat="1" applyFont="1" applyBorder="1"/>
    <xf numFmtId="3" fontId="4" fillId="0" borderId="25" xfId="0" applyNumberFormat="1" applyFont="1" applyBorder="1"/>
    <xf numFmtId="0" fontId="3" fillId="0" borderId="0" xfId="0" applyFont="1" applyBorder="1"/>
    <xf numFmtId="0" fontId="2" fillId="0" borderId="0" xfId="0" applyFont="1" applyBorder="1"/>
    <xf numFmtId="0" fontId="16" fillId="0" borderId="0" xfId="0" applyFont="1"/>
    <xf numFmtId="3" fontId="12" fillId="0" borderId="25" xfId="0" applyNumberFormat="1" applyFont="1" applyBorder="1"/>
    <xf numFmtId="3" fontId="6" fillId="0" borderId="25" xfId="0" applyNumberFormat="1" applyFont="1" applyBorder="1"/>
    <xf numFmtId="3" fontId="1" fillId="0" borderId="25" xfId="0" applyNumberFormat="1" applyFont="1" applyBorder="1"/>
    <xf numFmtId="3" fontId="4" fillId="0" borderId="25" xfId="0" applyNumberFormat="1" applyFont="1" applyBorder="1" applyAlignment="1">
      <alignment wrapText="1"/>
    </xf>
    <xf numFmtId="0" fontId="1" fillId="0" borderId="21" xfId="0" applyFont="1" applyBorder="1" applyAlignment="1">
      <alignment horizontal="center"/>
    </xf>
    <xf numFmtId="0" fontId="6" fillId="0" borderId="22" xfId="0" applyFont="1" applyBorder="1"/>
    <xf numFmtId="3" fontId="6" fillId="0" borderId="26" xfId="0" applyNumberFormat="1" applyFont="1" applyBorder="1"/>
    <xf numFmtId="3" fontId="6" fillId="0" borderId="27" xfId="0" applyNumberFormat="1" applyFont="1" applyBorder="1"/>
    <xf numFmtId="3" fontId="6" fillId="0" borderId="20" xfId="0" applyNumberFormat="1" applyFont="1" applyBorder="1"/>
    <xf numFmtId="0" fontId="4" fillId="0" borderId="0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 applyAlignment="1">
      <alignment horizontal="right"/>
    </xf>
    <xf numFmtId="0" fontId="0" fillId="0" borderId="1" xfId="0" applyBorder="1" applyAlignment="1"/>
    <xf numFmtId="3" fontId="2" fillId="0" borderId="0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3" fontId="2" fillId="0" borderId="0" xfId="0" applyNumberFormat="1" applyFont="1" applyAlignment="1">
      <alignment horizontal="right"/>
    </xf>
    <xf numFmtId="3" fontId="7" fillId="0" borderId="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3" fontId="7" fillId="0" borderId="23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3" fontId="6" fillId="0" borderId="12" xfId="0" applyNumberFormat="1" applyFont="1" applyBorder="1"/>
    <xf numFmtId="3" fontId="6" fillId="0" borderId="19" xfId="0" applyNumberFormat="1" applyFont="1" applyBorder="1"/>
  </cellXfs>
  <cellStyles count="2">
    <cellStyle name="Normál" xfId="0" builtinId="0"/>
    <cellStyle name="Normál_2006.I.févi pénzügyi mérleg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file\kgo\kondakorne\Documents\ktg%20vet%20rend%20mod%20%20int&#233;zm\2014\&#193;prilis\t&#225;j&#233;koztat&#243;%20t&#225;bl&#225;k%20el&#337;terj%20&#225;p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normatíva "/>
      <sheetName val="tám, végl. pe.átv  "/>
      <sheetName val="felh. bev.  "/>
      <sheetName val="mc.pe.átad"/>
      <sheetName val="felhalm. kiad.  "/>
      <sheetName val="Eu-s tám"/>
      <sheetName val="tartalék"/>
      <sheetName val="pü.mérleg Önkorm."/>
      <sheetName val="pü.mérleg Hivatal"/>
      <sheetName val="mük. bev.Önkor és Hivatal "/>
      <sheetName val="sajátos műk.bev  "/>
      <sheetName val="műk. kiad. szakf Önkorm. "/>
      <sheetName val="műk.kiad. szakf.Hivatal "/>
      <sheetName val="ellátottak önk. "/>
      <sheetName val="ellátottak hivatal"/>
      <sheetName val="püm. GAMESZ. "/>
      <sheetName val="püm. Művelődés"/>
      <sheetName val="püm-TASZII."/>
      <sheetName val="likvid"/>
      <sheetName val="létszám  "/>
      <sheetName val="kötváll.  "/>
      <sheetName val="közvetett t."/>
      <sheetName val="hitelállomány 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C13">
            <v>184289</v>
          </cell>
          <cell r="D13">
            <v>67025</v>
          </cell>
        </row>
      </sheetData>
      <sheetData sheetId="5" refreshError="1">
        <row r="16">
          <cell r="C16">
            <v>0</v>
          </cell>
          <cell r="D16">
            <v>1787</v>
          </cell>
        </row>
        <row r="34">
          <cell r="C34">
            <v>3665</v>
          </cell>
          <cell r="D34">
            <v>2244</v>
          </cell>
        </row>
      </sheetData>
      <sheetData sheetId="6" refreshError="1"/>
      <sheetData sheetId="7" refreshError="1">
        <row r="16">
          <cell r="G16">
            <v>0</v>
          </cell>
        </row>
        <row r="20">
          <cell r="H20">
            <v>1250</v>
          </cell>
        </row>
        <row r="68">
          <cell r="H68">
            <v>0</v>
          </cell>
        </row>
        <row r="75">
          <cell r="G75">
            <v>12901</v>
          </cell>
        </row>
        <row r="80">
          <cell r="G80">
            <v>0</v>
          </cell>
        </row>
        <row r="104">
          <cell r="G104">
            <v>11093</v>
          </cell>
          <cell r="H104">
            <v>8000</v>
          </cell>
        </row>
        <row r="111">
          <cell r="G111">
            <v>0</v>
          </cell>
          <cell r="H111">
            <v>16420</v>
          </cell>
        </row>
        <row r="117">
          <cell r="H117">
            <v>1539</v>
          </cell>
        </row>
      </sheetData>
      <sheetData sheetId="8" refreshError="1"/>
      <sheetData sheetId="9" refreshError="1"/>
      <sheetData sheetId="10" refreshError="1">
        <row r="19">
          <cell r="G19">
            <v>3061</v>
          </cell>
        </row>
        <row r="47">
          <cell r="D47">
            <v>212338</v>
          </cell>
          <cell r="E47">
            <v>212338</v>
          </cell>
        </row>
      </sheetData>
      <sheetData sheetId="11" refreshError="1">
        <row r="12">
          <cell r="G12">
            <v>112041</v>
          </cell>
        </row>
        <row r="20">
          <cell r="C20">
            <v>673</v>
          </cell>
          <cell r="D20">
            <v>795</v>
          </cell>
        </row>
      </sheetData>
      <sheetData sheetId="12" refreshError="1">
        <row r="21">
          <cell r="I21">
            <v>184289</v>
          </cell>
          <cell r="J21">
            <v>67025</v>
          </cell>
        </row>
        <row r="43">
          <cell r="E43">
            <v>102492</v>
          </cell>
          <cell r="F43">
            <v>4376</v>
          </cell>
          <cell r="G43">
            <v>201848</v>
          </cell>
          <cell r="H43">
            <v>857043</v>
          </cell>
          <cell r="J43">
            <v>68368</v>
          </cell>
        </row>
        <row r="65">
          <cell r="E65">
            <v>673</v>
          </cell>
          <cell r="F65">
            <v>795</v>
          </cell>
        </row>
      </sheetData>
      <sheetData sheetId="13" refreshError="1"/>
      <sheetData sheetId="14" refreshError="1">
        <row r="55">
          <cell r="D55">
            <v>57702</v>
          </cell>
          <cell r="N55">
            <v>500</v>
          </cell>
          <cell r="O55">
            <v>14671</v>
          </cell>
        </row>
      </sheetData>
      <sheetData sheetId="15" refreshError="1">
        <row r="32">
          <cell r="D32">
            <v>112041</v>
          </cell>
          <cell r="E32">
            <v>75248</v>
          </cell>
          <cell r="G32">
            <v>23858</v>
          </cell>
          <cell r="J32">
            <v>11272</v>
          </cell>
          <cell r="K32">
            <v>1868</v>
          </cell>
        </row>
      </sheetData>
      <sheetData sheetId="16" refreshError="1"/>
      <sheetData sheetId="17" refreshError="1"/>
      <sheetData sheetId="18" refreshError="1">
        <row r="12">
          <cell r="G12">
            <v>203887</v>
          </cell>
        </row>
        <row r="20">
          <cell r="C20">
            <v>57743</v>
          </cell>
          <cell r="D20">
            <v>33913</v>
          </cell>
        </row>
      </sheetData>
      <sheetData sheetId="19" refreshError="1">
        <row r="12">
          <cell r="G12">
            <v>43833</v>
          </cell>
        </row>
        <row r="20">
          <cell r="C20">
            <v>30802</v>
          </cell>
          <cell r="D20">
            <v>25202</v>
          </cell>
        </row>
      </sheetData>
      <sheetData sheetId="20" refreshError="1">
        <row r="12">
          <cell r="G12">
            <v>54760</v>
          </cell>
        </row>
        <row r="20">
          <cell r="C20">
            <v>8932</v>
          </cell>
          <cell r="D20">
            <v>59774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tabSelected="1" topLeftCell="D25" zoomScale="85" zoomScaleNormal="85" workbookViewId="0">
      <selection activeCell="O33" sqref="O33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6.140625" style="2" customWidth="1"/>
    <col min="12" max="12" width="10" style="2" customWidth="1"/>
    <col min="13" max="13" width="9" style="2" customWidth="1"/>
    <col min="14" max="14" width="10.28515625" style="2" customWidth="1"/>
    <col min="15" max="33" width="9.140625" style="1"/>
    <col min="34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6.140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6.140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6.140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6.140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6.140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6.140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6.140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6.140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6.140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6.140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6.140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6.140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6.140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6.140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6.140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6.140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6.140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6.140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6.140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6.140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6.140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6.140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6.140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6.140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6.140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6.140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6.140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6.140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6.140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6.140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6.140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6.140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6.140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6.140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6.140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6.140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6.140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6.140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6.140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6.140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6.140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6.140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6.140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6.140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6.140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6.140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6.140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6.140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6.140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6.140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6.140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6.140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6.140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6.140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6.140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6.140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6.140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6.140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6.140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6.140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6.140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6.140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6.140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33" ht="15" x14ac:dyDescent="0.25">
      <c r="K1" s="110" t="s">
        <v>93</v>
      </c>
      <c r="L1" s="110"/>
      <c r="M1" s="110"/>
      <c r="N1" s="110"/>
      <c r="O1" s="107"/>
      <c r="P1" s="107"/>
      <c r="Q1" s="107"/>
      <c r="R1" s="107"/>
      <c r="S1" s="107"/>
    </row>
    <row r="2" spans="1:33" x14ac:dyDescent="0.2">
      <c r="K2" s="4"/>
      <c r="L2" s="4"/>
      <c r="M2" s="4"/>
      <c r="N2" s="4"/>
    </row>
    <row r="3" spans="1:33" s="6" customFormat="1" ht="15" x14ac:dyDescent="0.25">
      <c r="A3" s="106" t="s">
        <v>101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spans="1:33" s="6" customFormat="1" ht="15" x14ac:dyDescent="0.25">
      <c r="A4" s="106" t="s">
        <v>94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s="6" customFormat="1" ht="15" x14ac:dyDescent="0.25">
      <c r="A5" s="108" t="s">
        <v>3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6" customFormat="1" ht="12.75" customHeight="1" x14ac:dyDescent="0.2">
      <c r="A6" s="111" t="s">
        <v>4</v>
      </c>
      <c r="B6" s="112" t="s">
        <v>5</v>
      </c>
      <c r="C6" s="113" t="s">
        <v>6</v>
      </c>
      <c r="D6" s="113"/>
      <c r="E6" s="114"/>
      <c r="F6" s="120" t="s">
        <v>7</v>
      </c>
      <c r="G6" s="121"/>
      <c r="H6" s="112" t="s">
        <v>8</v>
      </c>
      <c r="I6" s="122"/>
      <c r="J6" s="121"/>
      <c r="K6" s="115" t="s">
        <v>7</v>
      </c>
      <c r="L6" s="116" t="s">
        <v>8</v>
      </c>
      <c r="M6" s="117"/>
      <c r="N6" s="117"/>
      <c r="O6" s="120" t="s">
        <v>99</v>
      </c>
      <c r="P6" s="121"/>
      <c r="Q6" s="112" t="s">
        <v>100</v>
      </c>
      <c r="R6" s="122"/>
      <c r="S6" s="121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s="6" customFormat="1" ht="12.75" customHeight="1" x14ac:dyDescent="0.2">
      <c r="A7" s="111"/>
      <c r="B7" s="112"/>
      <c r="C7" s="118" t="s">
        <v>9</v>
      </c>
      <c r="D7" s="118"/>
      <c r="E7" s="119"/>
      <c r="F7" s="123" t="s">
        <v>95</v>
      </c>
      <c r="G7" s="121"/>
      <c r="H7" s="124" t="s">
        <v>96</v>
      </c>
      <c r="I7" s="122"/>
      <c r="J7" s="121"/>
      <c r="K7" s="115"/>
      <c r="L7" s="118" t="s">
        <v>9</v>
      </c>
      <c r="M7" s="118"/>
      <c r="N7" s="118"/>
      <c r="O7" s="123" t="s">
        <v>95</v>
      </c>
      <c r="P7" s="121"/>
      <c r="Q7" s="124" t="s">
        <v>96</v>
      </c>
      <c r="R7" s="122"/>
      <c r="S7" s="121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s="12" customFormat="1" ht="36.6" customHeight="1" x14ac:dyDescent="0.25">
      <c r="A8" s="111"/>
      <c r="B8" s="7" t="s">
        <v>10</v>
      </c>
      <c r="C8" s="8" t="s">
        <v>11</v>
      </c>
      <c r="D8" s="8" t="s">
        <v>12</v>
      </c>
      <c r="E8" s="9" t="s">
        <v>13</v>
      </c>
      <c r="F8" s="60" t="s">
        <v>11</v>
      </c>
      <c r="G8" s="8" t="s">
        <v>12</v>
      </c>
      <c r="H8" s="8" t="s">
        <v>11</v>
      </c>
      <c r="I8" s="8" t="s">
        <v>12</v>
      </c>
      <c r="J8" s="9" t="s">
        <v>13</v>
      </c>
      <c r="K8" s="10" t="s">
        <v>14</v>
      </c>
      <c r="L8" s="8" t="s">
        <v>11</v>
      </c>
      <c r="M8" s="8" t="s">
        <v>12</v>
      </c>
      <c r="N8" s="8" t="s">
        <v>13</v>
      </c>
      <c r="O8" s="60" t="s">
        <v>11</v>
      </c>
      <c r="P8" s="8" t="s">
        <v>12</v>
      </c>
      <c r="Q8" s="8" t="s">
        <v>11</v>
      </c>
      <c r="R8" s="8" t="s">
        <v>12</v>
      </c>
      <c r="S8" s="61" t="s">
        <v>13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1.45" customHeight="1" x14ac:dyDescent="0.2">
      <c r="A9" s="13">
        <v>1</v>
      </c>
      <c r="B9" s="14" t="s">
        <v>15</v>
      </c>
      <c r="C9" s="15"/>
      <c r="D9" s="15"/>
      <c r="E9" s="15"/>
      <c r="F9" s="15"/>
      <c r="G9" s="15"/>
      <c r="H9" s="15"/>
      <c r="I9" s="15"/>
      <c r="J9" s="15"/>
      <c r="K9" s="16" t="s">
        <v>16</v>
      </c>
      <c r="L9" s="15"/>
      <c r="M9" s="15"/>
      <c r="N9" s="17"/>
    </row>
    <row r="10" spans="1:33" x14ac:dyDescent="0.2">
      <c r="A10" s="13">
        <f t="shared" ref="A10:A51" si="0">A9+1</f>
        <v>2</v>
      </c>
      <c r="B10" s="18" t="s">
        <v>17</v>
      </c>
      <c r="C10" s="19"/>
      <c r="D10" s="19"/>
      <c r="E10" s="20">
        <f>SUM(C10:D10)</f>
        <v>0</v>
      </c>
      <c r="F10" s="20"/>
      <c r="G10" s="20"/>
      <c r="H10" s="20"/>
      <c r="I10" s="20"/>
      <c r="J10" s="20"/>
      <c r="K10" s="21" t="s">
        <v>18</v>
      </c>
      <c r="L10" s="24">
        <f>Önk!L10+PH!L12+GAMESZ!L12+Festetics!L12+TASZII!L12</f>
        <v>467988</v>
      </c>
      <c r="M10" s="24">
        <f>Önk!M10+PH!M12+GAMESZ!M12+Festetics!M12+TASZII!M12</f>
        <v>227865</v>
      </c>
      <c r="N10" s="24">
        <f>Önk!N10+PH!N12+GAMESZ!N12+Festetics!N12+TASZII!N12</f>
        <v>695853</v>
      </c>
      <c r="O10" s="2">
        <v>40037</v>
      </c>
      <c r="P10" s="2">
        <v>35647</v>
      </c>
      <c r="Q10" s="2">
        <f>L10+O10</f>
        <v>508025</v>
      </c>
      <c r="R10" s="2">
        <f>M10+P10</f>
        <v>263512</v>
      </c>
      <c r="S10" s="2">
        <f>Q10+R10</f>
        <v>771537</v>
      </c>
    </row>
    <row r="11" spans="1:33" x14ac:dyDescent="0.2">
      <c r="A11" s="13">
        <f t="shared" si="0"/>
        <v>3</v>
      </c>
      <c r="B11" s="18" t="s">
        <v>19</v>
      </c>
      <c r="C11" s="2">
        <f>Önk!C11+PH!C13+GAMESZ!C13+Festetics!C13+Brunszvik!C13+TASZII!C13</f>
        <v>919311</v>
      </c>
      <c r="D11" s="2">
        <f>Önk!D11+PH!D13+GAMESZ!D13+Festetics!D13+Brunszvik!D13+TASZII!D13</f>
        <v>67025</v>
      </c>
      <c r="E11" s="24">
        <f>SUM(C11:D11)</f>
        <v>986336</v>
      </c>
      <c r="F11" s="24">
        <v>2893</v>
      </c>
      <c r="G11" s="24"/>
      <c r="H11" s="24">
        <f>C11+F11</f>
        <v>922204</v>
      </c>
      <c r="I11" s="24">
        <f>D11+G11</f>
        <v>67025</v>
      </c>
      <c r="J11" s="24">
        <f>H11+I11</f>
        <v>989229</v>
      </c>
      <c r="K11" s="21" t="s">
        <v>20</v>
      </c>
      <c r="L11" s="24">
        <f>Önk!L11+PH!L13+GAMESZ!L13+Festetics!L13+TASZII!L13</f>
        <v>137907</v>
      </c>
      <c r="M11" s="24">
        <f>Önk!M11+PH!M13+GAMESZ!M13+Festetics!M13+TASZII!M13</f>
        <v>67828</v>
      </c>
      <c r="N11" s="79">
        <f>SUM(L11:M11)</f>
        <v>205735</v>
      </c>
      <c r="O11" s="2">
        <v>12325</v>
      </c>
      <c r="P11" s="2">
        <v>9846</v>
      </c>
      <c r="Q11" s="2">
        <f t="shared" ref="Q11:Q30" si="1">L11+O11</f>
        <v>150232</v>
      </c>
      <c r="R11" s="2">
        <f t="shared" ref="R11:R30" si="2">M11+P11</f>
        <v>77674</v>
      </c>
      <c r="S11" s="2">
        <f t="shared" ref="S11:S30" si="3">Q11+R11</f>
        <v>227906</v>
      </c>
    </row>
    <row r="12" spans="1:33" x14ac:dyDescent="0.2">
      <c r="A12" s="13">
        <f t="shared" si="0"/>
        <v>4</v>
      </c>
      <c r="B12" s="18" t="s">
        <v>21</v>
      </c>
      <c r="C12" s="2">
        <f>Önk!C12+PH!C14+GAMESZ!C14+Festetics!C14+Brunszvik!C14+TASZII!C14</f>
        <v>55711</v>
      </c>
      <c r="D12" s="2">
        <f>Önk!D12+PH!D14+GAMESZ!D14+Festetics!D14+Brunszvik!D14+TASZII!D14</f>
        <v>3597</v>
      </c>
      <c r="E12" s="24">
        <f>SUM(C12:D12)</f>
        <v>59308</v>
      </c>
      <c r="F12" s="24">
        <v>79</v>
      </c>
      <c r="G12" s="24">
        <v>2528</v>
      </c>
      <c r="H12" s="24">
        <f t="shared" ref="H12:H28" si="4">C12+F12</f>
        <v>55790</v>
      </c>
      <c r="I12" s="24">
        <f t="shared" ref="I12:I28" si="5">D12+G12</f>
        <v>6125</v>
      </c>
      <c r="J12" s="24">
        <f t="shared" ref="J12:J28" si="6">H12+I12</f>
        <v>61915</v>
      </c>
      <c r="K12" s="21" t="s">
        <v>22</v>
      </c>
      <c r="L12" s="24">
        <f>Önk!L12+PH!L14+GAMESZ!L14+Festetics!L14+TASZII!L14</f>
        <v>494390</v>
      </c>
      <c r="M12" s="24">
        <f>Önk!M12+PH!M14+GAMESZ!M14+Festetics!M14+TASZII!M14</f>
        <v>599431</v>
      </c>
      <c r="N12" s="79">
        <f>SUM(L12:M12)</f>
        <v>1093821</v>
      </c>
      <c r="O12" s="2">
        <v>12647</v>
      </c>
      <c r="P12" s="2">
        <v>1856</v>
      </c>
      <c r="Q12" s="2">
        <f t="shared" si="1"/>
        <v>507037</v>
      </c>
      <c r="R12" s="2">
        <f t="shared" si="2"/>
        <v>601287</v>
      </c>
      <c r="S12" s="2">
        <f t="shared" si="3"/>
        <v>1108324</v>
      </c>
    </row>
    <row r="13" spans="1:33" ht="12" customHeight="1" x14ac:dyDescent="0.2">
      <c r="A13" s="13">
        <f t="shared" si="0"/>
        <v>5</v>
      </c>
      <c r="B13" s="23" t="s">
        <v>105</v>
      </c>
      <c r="E13" s="24"/>
      <c r="F13" s="24"/>
      <c r="G13" s="24"/>
      <c r="H13" s="24">
        <f t="shared" si="4"/>
        <v>0</v>
      </c>
      <c r="I13" s="24">
        <f t="shared" si="5"/>
        <v>0</v>
      </c>
      <c r="J13" s="24">
        <f t="shared" si="6"/>
        <v>0</v>
      </c>
      <c r="K13" s="21"/>
      <c r="L13" s="24">
        <f>Önk!L13+PH!L15+GAMESZ!L15+Festetics!L15+TASZII!L15</f>
        <v>0</v>
      </c>
      <c r="M13" s="24">
        <f>Önk!M13+PH!M15+GAMESZ!M15+Festetics!M15+TASZII!M15</f>
        <v>0</v>
      </c>
      <c r="N13" s="79"/>
      <c r="O13" s="2"/>
      <c r="P13" s="2"/>
      <c r="Q13" s="2">
        <f t="shared" si="1"/>
        <v>0</v>
      </c>
      <c r="R13" s="2">
        <f t="shared" si="2"/>
        <v>0</v>
      </c>
      <c r="S13" s="2">
        <f t="shared" si="3"/>
        <v>0</v>
      </c>
    </row>
    <row r="14" spans="1:33" x14ac:dyDescent="0.2">
      <c r="A14" s="13">
        <f t="shared" si="0"/>
        <v>6</v>
      </c>
      <c r="B14" s="18" t="s">
        <v>106</v>
      </c>
      <c r="E14" s="24"/>
      <c r="F14" s="24">
        <f>Önk!F14</f>
        <v>2405</v>
      </c>
      <c r="G14" s="24"/>
      <c r="H14" s="24">
        <f t="shared" si="4"/>
        <v>2405</v>
      </c>
      <c r="I14" s="24">
        <f t="shared" si="5"/>
        <v>0</v>
      </c>
      <c r="J14" s="24">
        <f t="shared" si="6"/>
        <v>2405</v>
      </c>
      <c r="K14" s="21" t="s">
        <v>24</v>
      </c>
      <c r="L14" s="24">
        <f>Önk!L14+PH!L16+GAMESZ!L16+Festetics!L16+TASZII!L16</f>
        <v>11772</v>
      </c>
      <c r="M14" s="24">
        <f>Önk!M14+PH!M16+GAMESZ!M16+Festetics!M16+TASZII!M16</f>
        <v>16539</v>
      </c>
      <c r="N14" s="79">
        <f>SUM(L14:M14)</f>
        <v>28311</v>
      </c>
      <c r="O14" s="2"/>
      <c r="P14" s="2"/>
      <c r="Q14" s="2">
        <f t="shared" si="1"/>
        <v>11772</v>
      </c>
      <c r="R14" s="2">
        <f t="shared" si="2"/>
        <v>16539</v>
      </c>
      <c r="S14" s="2">
        <f t="shared" si="3"/>
        <v>28311</v>
      </c>
    </row>
    <row r="15" spans="1:33" x14ac:dyDescent="0.2">
      <c r="A15" s="13">
        <f t="shared" si="0"/>
        <v>7</v>
      </c>
      <c r="B15" s="18" t="s">
        <v>107</v>
      </c>
      <c r="C15" s="2">
        <f>Önk!C15</f>
        <v>421668</v>
      </c>
      <c r="D15" s="2">
        <f>Önk!D15</f>
        <v>422517</v>
      </c>
      <c r="E15" s="24">
        <f>SUM(C15:D15)</f>
        <v>844185</v>
      </c>
      <c r="F15" s="24">
        <v>27975</v>
      </c>
      <c r="G15" s="24"/>
      <c r="H15" s="24">
        <f t="shared" si="4"/>
        <v>449643</v>
      </c>
      <c r="I15" s="24">
        <f t="shared" si="5"/>
        <v>422517</v>
      </c>
      <c r="J15" s="24">
        <f t="shared" si="6"/>
        <v>872160</v>
      </c>
      <c r="K15" s="21" t="s">
        <v>25</v>
      </c>
      <c r="L15" s="24">
        <f>Önk!L15+PH!L17+GAMESZ!L17+Festetics!L17+TASZII!L17</f>
        <v>0</v>
      </c>
      <c r="M15" s="24">
        <f>Önk!M15+PH!M17+GAMESZ!M17+Festetics!M17+TASZII!M17</f>
        <v>0</v>
      </c>
      <c r="N15" s="79"/>
      <c r="O15" s="2"/>
      <c r="P15" s="2"/>
      <c r="Q15" s="2">
        <f t="shared" si="1"/>
        <v>0</v>
      </c>
      <c r="R15" s="2">
        <f t="shared" si="2"/>
        <v>0</v>
      </c>
      <c r="S15" s="2">
        <f t="shared" si="3"/>
        <v>0</v>
      </c>
    </row>
    <row r="16" spans="1:33" x14ac:dyDescent="0.2">
      <c r="A16" s="13">
        <f t="shared" si="0"/>
        <v>8</v>
      </c>
      <c r="B16" s="18" t="s">
        <v>26</v>
      </c>
      <c r="C16" s="2">
        <f>'[1]mük. bev.Önkor és Hivatal '!G43</f>
        <v>201848</v>
      </c>
      <c r="D16" s="2">
        <f>'[1]mük. bev.Önkor és Hivatal '!H43</f>
        <v>857043</v>
      </c>
      <c r="E16" s="24">
        <f>SUM(C16:D16)</f>
        <v>1058891</v>
      </c>
      <c r="F16" s="24">
        <v>2318</v>
      </c>
      <c r="G16" s="24">
        <v>-2318</v>
      </c>
      <c r="H16" s="24">
        <f t="shared" si="4"/>
        <v>204166</v>
      </c>
      <c r="I16" s="24">
        <f t="shared" si="5"/>
        <v>854725</v>
      </c>
      <c r="J16" s="24">
        <f t="shared" si="6"/>
        <v>1058891</v>
      </c>
      <c r="K16" s="21" t="s">
        <v>27</v>
      </c>
      <c r="L16" s="24">
        <f>Önk!L16+PH!L18+GAMESZ!L18+Festetics!L18+TASZII!L18</f>
        <v>127384</v>
      </c>
      <c r="M16" s="24">
        <f>Önk!M16+PH!M18+GAMESZ!M18+Festetics!M18+TASZII!M18</f>
        <v>72430</v>
      </c>
      <c r="N16" s="79">
        <f>SUM(L16:M16)</f>
        <v>199814</v>
      </c>
      <c r="O16" s="2">
        <v>-57126</v>
      </c>
      <c r="P16" s="2">
        <v>-10840</v>
      </c>
      <c r="Q16" s="2">
        <f t="shared" si="1"/>
        <v>70258</v>
      </c>
      <c r="R16" s="2">
        <f t="shared" si="2"/>
        <v>61590</v>
      </c>
      <c r="S16" s="2">
        <f t="shared" si="3"/>
        <v>131848</v>
      </c>
    </row>
    <row r="17" spans="1:33" x14ac:dyDescent="0.2">
      <c r="A17" s="13">
        <f t="shared" si="0"/>
        <v>9</v>
      </c>
      <c r="B17" s="25" t="s">
        <v>28</v>
      </c>
      <c r="C17" s="79"/>
      <c r="D17" s="79"/>
      <c r="E17" s="79"/>
      <c r="F17" s="79"/>
      <c r="G17" s="79"/>
      <c r="H17" s="24">
        <f t="shared" si="4"/>
        <v>0</v>
      </c>
      <c r="I17" s="24">
        <f t="shared" si="5"/>
        <v>0</v>
      </c>
      <c r="J17" s="24">
        <f t="shared" si="6"/>
        <v>0</v>
      </c>
      <c r="K17" s="21" t="s">
        <v>29</v>
      </c>
      <c r="L17" s="24">
        <f>Önk!L17+PH!L19+GAMESZ!L19+Festetics!L19+TASZII!L19</f>
        <v>141709</v>
      </c>
      <c r="M17" s="24">
        <f>Önk!M17+PH!M19+GAMESZ!M19+Festetics!M19+TASZII!M19</f>
        <v>173115</v>
      </c>
      <c r="N17" s="79">
        <f>SUM(L17:M17)</f>
        <v>314824</v>
      </c>
      <c r="O17" s="2"/>
      <c r="P17" s="2">
        <v>250</v>
      </c>
      <c r="Q17" s="2">
        <f t="shared" si="1"/>
        <v>141709</v>
      </c>
      <c r="R17" s="2">
        <f t="shared" si="2"/>
        <v>173365</v>
      </c>
      <c r="S17" s="2">
        <f t="shared" si="3"/>
        <v>315074</v>
      </c>
    </row>
    <row r="18" spans="1:33" x14ac:dyDescent="0.2">
      <c r="A18" s="13">
        <f t="shared" si="0"/>
        <v>10</v>
      </c>
      <c r="B18" s="26" t="s">
        <v>30</v>
      </c>
      <c r="C18" s="79">
        <f>'[1]mük. bev.Önkor és Hivatal '!E43+'[1]pü.mérleg Hivatal'!C20+'[1]püm. GAMESZ. '!C20+'[1]püm. Művelődés'!C20+'[1]püm-TASZII.'!C20</f>
        <v>200642</v>
      </c>
      <c r="D18" s="79">
        <f>'[1]mük. bev.Önkor és Hivatal '!F43+'[1]pü.mérleg Hivatal'!D20+'[1]püm. GAMESZ. '!D20+'[1]püm. Művelődés'!D20+'[1]püm-TASZII.'!D20</f>
        <v>124060</v>
      </c>
      <c r="E18" s="79">
        <f>SUM(C18:D18)</f>
        <v>324702</v>
      </c>
      <c r="F18" s="79"/>
      <c r="G18" s="79"/>
      <c r="H18" s="24">
        <f t="shared" si="4"/>
        <v>200642</v>
      </c>
      <c r="I18" s="24">
        <f t="shared" si="5"/>
        <v>124060</v>
      </c>
      <c r="J18" s="24">
        <f t="shared" si="6"/>
        <v>324702</v>
      </c>
      <c r="K18" s="21" t="s">
        <v>31</v>
      </c>
      <c r="L18" s="24">
        <f>Önk!L18+PH!L20+GAMESZ!L20+Festetics!L20+TASZII!L20</f>
        <v>0</v>
      </c>
      <c r="M18" s="24">
        <f>Önk!M18+PH!M20+GAMESZ!M20+Festetics!M20+TASZII!M20</f>
        <v>77714</v>
      </c>
      <c r="N18" s="79">
        <f>SUM(L18:M18)</f>
        <v>77714</v>
      </c>
      <c r="O18" s="2"/>
      <c r="P18" s="2">
        <v>-31350</v>
      </c>
      <c r="Q18" s="2">
        <f t="shared" si="1"/>
        <v>0</v>
      </c>
      <c r="R18" s="2">
        <f t="shared" si="2"/>
        <v>46364</v>
      </c>
      <c r="S18" s="2">
        <f t="shared" si="3"/>
        <v>46364</v>
      </c>
    </row>
    <row r="19" spans="1:33" x14ac:dyDescent="0.2">
      <c r="A19" s="13">
        <f t="shared" si="0"/>
        <v>11</v>
      </c>
      <c r="C19" s="79"/>
      <c r="D19" s="79"/>
      <c r="E19" s="79"/>
      <c r="F19" s="79"/>
      <c r="G19" s="79"/>
      <c r="H19" s="24">
        <f t="shared" si="4"/>
        <v>0</v>
      </c>
      <c r="I19" s="24">
        <f t="shared" si="5"/>
        <v>0</v>
      </c>
      <c r="J19" s="24">
        <f t="shared" si="6"/>
        <v>0</v>
      </c>
      <c r="K19" s="21" t="s">
        <v>32</v>
      </c>
      <c r="L19" s="24">
        <f>Önk!L19+PH!L21+GAMESZ!L21+Festetics!L21+TASZII!L21</f>
        <v>0</v>
      </c>
      <c r="M19" s="24">
        <f>Önk!M19+PH!M21+GAMESZ!M21+Festetics!M21+TASZII!M21</f>
        <v>17185</v>
      </c>
      <c r="N19" s="79">
        <f>SUM(L19:M19)</f>
        <v>17185</v>
      </c>
      <c r="O19" s="2">
        <v>319</v>
      </c>
      <c r="P19" s="2">
        <v>-7668</v>
      </c>
      <c r="Q19" s="2">
        <f t="shared" si="1"/>
        <v>319</v>
      </c>
      <c r="R19" s="2">
        <f t="shared" si="2"/>
        <v>9517</v>
      </c>
      <c r="S19" s="2">
        <f t="shared" si="3"/>
        <v>9836</v>
      </c>
    </row>
    <row r="20" spans="1:33" s="29" customFormat="1" x14ac:dyDescent="0.2">
      <c r="A20" s="13">
        <f t="shared" si="0"/>
        <v>12</v>
      </c>
      <c r="B20" s="1" t="s">
        <v>33</v>
      </c>
      <c r="C20" s="79"/>
      <c r="D20" s="79"/>
      <c r="E20" s="79"/>
      <c r="F20" s="79"/>
      <c r="G20" s="79"/>
      <c r="H20" s="24">
        <f t="shared" si="4"/>
        <v>0</v>
      </c>
      <c r="I20" s="24">
        <f t="shared" si="5"/>
        <v>0</v>
      </c>
      <c r="J20" s="24">
        <f t="shared" si="6"/>
        <v>0</v>
      </c>
      <c r="K20" s="27"/>
      <c r="L20" s="24"/>
      <c r="M20" s="24"/>
      <c r="N20" s="24"/>
      <c r="O20" s="66"/>
      <c r="P20" s="66"/>
      <c r="Q20" s="2">
        <f t="shared" si="1"/>
        <v>0</v>
      </c>
      <c r="R20" s="2">
        <f t="shared" si="2"/>
        <v>0</v>
      </c>
      <c r="S20" s="2">
        <f t="shared" si="3"/>
        <v>0</v>
      </c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</row>
    <row r="21" spans="1:33" s="29" customFormat="1" x14ac:dyDescent="0.2">
      <c r="A21" s="13">
        <f t="shared" si="0"/>
        <v>13</v>
      </c>
      <c r="B21" s="1" t="s">
        <v>34</v>
      </c>
      <c r="C21" s="79"/>
      <c r="D21" s="79"/>
      <c r="E21" s="79"/>
      <c r="F21" s="79"/>
      <c r="G21" s="79"/>
      <c r="H21" s="24">
        <f t="shared" si="4"/>
        <v>0</v>
      </c>
      <c r="I21" s="24">
        <f t="shared" si="5"/>
        <v>0</v>
      </c>
      <c r="J21" s="24">
        <f t="shared" si="6"/>
        <v>0</v>
      </c>
      <c r="K21" s="27"/>
      <c r="L21" s="24"/>
      <c r="M21" s="24"/>
      <c r="N21" s="24"/>
      <c r="O21" s="66"/>
      <c r="P21" s="66"/>
      <c r="Q21" s="2">
        <f t="shared" si="1"/>
        <v>0</v>
      </c>
      <c r="R21" s="2">
        <f t="shared" si="2"/>
        <v>0</v>
      </c>
      <c r="S21" s="2">
        <f t="shared" si="3"/>
        <v>0</v>
      </c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</row>
    <row r="22" spans="1:33" x14ac:dyDescent="0.2">
      <c r="A22" s="13">
        <f t="shared" si="0"/>
        <v>14</v>
      </c>
      <c r="B22" s="18" t="s">
        <v>35</v>
      </c>
      <c r="C22" s="40"/>
      <c r="D22" s="40"/>
      <c r="E22" s="40"/>
      <c r="F22" s="40"/>
      <c r="G22" s="40"/>
      <c r="H22" s="24">
        <f t="shared" si="4"/>
        <v>0</v>
      </c>
      <c r="I22" s="24">
        <f t="shared" si="5"/>
        <v>0</v>
      </c>
      <c r="J22" s="24">
        <f t="shared" si="6"/>
        <v>0</v>
      </c>
      <c r="K22" s="31" t="s">
        <v>36</v>
      </c>
      <c r="L22" s="32">
        <f>SUM(L10:L20)</f>
        <v>1381150</v>
      </c>
      <c r="M22" s="32">
        <f>SUM(M10:M20)</f>
        <v>1252107</v>
      </c>
      <c r="N22" s="32">
        <f>SUM(N10:N20)</f>
        <v>2633257</v>
      </c>
      <c r="O22" s="69">
        <f>O10+O11+O12+O14+O16+O17+O18+O19</f>
        <v>8202</v>
      </c>
      <c r="P22" s="69">
        <f t="shared" ref="P22:S22" si="7">P10+P11+P12+P14+P16+P17+P18+P19</f>
        <v>-2259</v>
      </c>
      <c r="Q22" s="69">
        <f t="shared" si="7"/>
        <v>1389352</v>
      </c>
      <c r="R22" s="69">
        <f t="shared" si="7"/>
        <v>1249848</v>
      </c>
      <c r="S22" s="69">
        <f t="shared" si="7"/>
        <v>2639200</v>
      </c>
    </row>
    <row r="23" spans="1:33" x14ac:dyDescent="0.2">
      <c r="A23" s="13">
        <f t="shared" si="0"/>
        <v>15</v>
      </c>
      <c r="B23" s="18" t="s">
        <v>37</v>
      </c>
      <c r="C23" s="79">
        <f>'[1]felh. bev.  '!C16</f>
        <v>0</v>
      </c>
      <c r="D23" s="79">
        <f>Önk!D23+PH!D25</f>
        <v>4187</v>
      </c>
      <c r="E23" s="79">
        <f>SUM(C23:D23)</f>
        <v>4187</v>
      </c>
      <c r="F23" s="79"/>
      <c r="G23" s="79"/>
      <c r="H23" s="24">
        <f t="shared" si="4"/>
        <v>0</v>
      </c>
      <c r="I23" s="24">
        <f t="shared" si="5"/>
        <v>4187</v>
      </c>
      <c r="J23" s="24">
        <f t="shared" si="6"/>
        <v>4187</v>
      </c>
      <c r="K23" s="27"/>
      <c r="L23" s="24"/>
      <c r="M23" s="24"/>
      <c r="N23" s="24"/>
      <c r="O23" s="2"/>
      <c r="P23" s="2"/>
      <c r="Q23" s="2">
        <f t="shared" si="1"/>
        <v>0</v>
      </c>
      <c r="R23" s="2">
        <f t="shared" si="2"/>
        <v>0</v>
      </c>
      <c r="S23" s="2">
        <f t="shared" si="3"/>
        <v>0</v>
      </c>
    </row>
    <row r="24" spans="1:33" x14ac:dyDescent="0.2">
      <c r="A24" s="13">
        <f t="shared" si="0"/>
        <v>16</v>
      </c>
      <c r="B24" s="26" t="s">
        <v>38</v>
      </c>
      <c r="C24" s="35"/>
      <c r="D24" s="35"/>
      <c r="E24" s="35"/>
      <c r="F24" s="35"/>
      <c r="G24" s="35"/>
      <c r="H24" s="24">
        <f t="shared" si="4"/>
        <v>0</v>
      </c>
      <c r="I24" s="24">
        <f t="shared" si="5"/>
        <v>0</v>
      </c>
      <c r="J24" s="24">
        <f t="shared" si="6"/>
        <v>0</v>
      </c>
      <c r="K24" s="34" t="s">
        <v>39</v>
      </c>
      <c r="L24" s="35"/>
      <c r="M24" s="35"/>
      <c r="N24" s="24"/>
      <c r="O24" s="2"/>
      <c r="P24" s="2"/>
      <c r="Q24" s="2">
        <f t="shared" si="1"/>
        <v>0</v>
      </c>
      <c r="R24" s="2">
        <f t="shared" si="2"/>
        <v>0</v>
      </c>
      <c r="S24" s="2">
        <f t="shared" si="3"/>
        <v>0</v>
      </c>
    </row>
    <row r="25" spans="1:33" x14ac:dyDescent="0.2">
      <c r="A25" s="13">
        <f t="shared" si="0"/>
        <v>17</v>
      </c>
      <c r="B25" s="18" t="s">
        <v>40</v>
      </c>
      <c r="C25" s="24"/>
      <c r="D25" s="24"/>
      <c r="E25" s="24"/>
      <c r="F25" s="24"/>
      <c r="G25" s="24"/>
      <c r="H25" s="24">
        <f t="shared" si="4"/>
        <v>0</v>
      </c>
      <c r="I25" s="24">
        <f t="shared" si="5"/>
        <v>0</v>
      </c>
      <c r="J25" s="24">
        <f t="shared" si="6"/>
        <v>0</v>
      </c>
      <c r="K25" s="21" t="s">
        <v>91</v>
      </c>
      <c r="L25" s="24">
        <f>Önk!L25+PH!L27+GAMESZ!L27+Festetics!L27+TASZII!L27</f>
        <v>702639</v>
      </c>
      <c r="M25" s="24">
        <f>Önk!M25+PH!M27+GAMESZ!M27+Festetics!M27+TASZII!M27</f>
        <v>619538</v>
      </c>
      <c r="N25" s="24">
        <f>Önk!N25+PH!N27+GAMESZ!N27+Festetics!N27+TASZII!N27</f>
        <v>1322177</v>
      </c>
      <c r="O25" s="2">
        <v>5723</v>
      </c>
      <c r="P25" s="2">
        <v>3223</v>
      </c>
      <c r="Q25" s="2">
        <f t="shared" si="1"/>
        <v>708362</v>
      </c>
      <c r="R25" s="2">
        <f t="shared" si="2"/>
        <v>622761</v>
      </c>
      <c r="S25" s="2">
        <f t="shared" si="3"/>
        <v>1331123</v>
      </c>
    </row>
    <row r="26" spans="1:33" x14ac:dyDescent="0.2">
      <c r="A26" s="13">
        <f t="shared" si="0"/>
        <v>18</v>
      </c>
      <c r="B26" s="18"/>
      <c r="C26" s="24"/>
      <c r="D26" s="24"/>
      <c r="E26" s="24"/>
      <c r="F26" s="24"/>
      <c r="G26" s="24"/>
      <c r="H26" s="24">
        <f t="shared" si="4"/>
        <v>0</v>
      </c>
      <c r="I26" s="24">
        <f t="shared" si="5"/>
        <v>0</v>
      </c>
      <c r="J26" s="24">
        <f t="shared" si="6"/>
        <v>0</v>
      </c>
      <c r="K26" s="21" t="s">
        <v>42</v>
      </c>
      <c r="L26" s="24">
        <f>Önk!L26+PH!L28+GAMESZ!L28+Festetics!L28+TASZII!L28</f>
        <v>550</v>
      </c>
      <c r="M26" s="24">
        <f>Önk!M26+PH!M28+GAMESZ!M28+Festetics!M28+TASZII!M28</f>
        <v>1250</v>
      </c>
      <c r="N26" s="24">
        <f t="shared" ref="N26:N30" si="8">SUM(L26:M26)</f>
        <v>1800</v>
      </c>
      <c r="O26" s="2">
        <v>126</v>
      </c>
      <c r="P26" s="2"/>
      <c r="Q26" s="2">
        <f t="shared" si="1"/>
        <v>676</v>
      </c>
      <c r="R26" s="2">
        <f t="shared" si="2"/>
        <v>1250</v>
      </c>
      <c r="S26" s="2">
        <f t="shared" si="3"/>
        <v>1926</v>
      </c>
    </row>
    <row r="27" spans="1:33" x14ac:dyDescent="0.2">
      <c r="A27" s="13">
        <f t="shared" si="0"/>
        <v>19</v>
      </c>
      <c r="B27" s="1" t="s">
        <v>43</v>
      </c>
      <c r="C27" s="24"/>
      <c r="D27" s="24">
        <f>Önk!D27</f>
        <v>2557</v>
      </c>
      <c r="E27" s="24">
        <f>SUM(C27:D27)</f>
        <v>2557</v>
      </c>
      <c r="F27" s="24"/>
      <c r="G27" s="24">
        <v>3334</v>
      </c>
      <c r="H27" s="24">
        <f t="shared" si="4"/>
        <v>0</v>
      </c>
      <c r="I27" s="24">
        <f t="shared" si="5"/>
        <v>5891</v>
      </c>
      <c r="J27" s="24">
        <f t="shared" si="6"/>
        <v>5891</v>
      </c>
      <c r="K27" s="21" t="s">
        <v>44</v>
      </c>
      <c r="L27" s="24">
        <f>Önk!L27+PH!L29+GAMESZ!L29+Festetics!L29+TASZII!L29</f>
        <v>0</v>
      </c>
      <c r="M27" s="24">
        <f>Önk!M27+PH!M29+GAMESZ!M29+Festetics!M29+TASZII!M29</f>
        <v>0</v>
      </c>
      <c r="N27" s="24">
        <f t="shared" si="8"/>
        <v>0</v>
      </c>
      <c r="O27" s="2"/>
      <c r="P27" s="2"/>
      <c r="Q27" s="2"/>
      <c r="R27" s="2"/>
      <c r="S27" s="2"/>
    </row>
    <row r="28" spans="1:33" s="29" customFormat="1" x14ac:dyDescent="0.2">
      <c r="A28" s="13">
        <f t="shared" si="0"/>
        <v>20</v>
      </c>
      <c r="B28" s="1" t="s">
        <v>45</v>
      </c>
      <c r="C28" s="24">
        <f>'[1]felh. bev.  '!C34</f>
        <v>3665</v>
      </c>
      <c r="D28" s="24">
        <f>'[1]felh. bev.  '!D34</f>
        <v>2244</v>
      </c>
      <c r="E28" s="24">
        <f>SUM(C28:D28)</f>
        <v>5909</v>
      </c>
      <c r="F28" s="24"/>
      <c r="G28" s="24"/>
      <c r="H28" s="24">
        <f t="shared" si="4"/>
        <v>3665</v>
      </c>
      <c r="I28" s="24">
        <f t="shared" si="5"/>
        <v>2244</v>
      </c>
      <c r="J28" s="24">
        <f t="shared" si="6"/>
        <v>5909</v>
      </c>
      <c r="K28" s="21" t="s">
        <v>46</v>
      </c>
      <c r="L28" s="24">
        <f>Önk!L28+PH!L30+GAMESZ!L30+Festetics!L30+TASZII!L30</f>
        <v>1000</v>
      </c>
      <c r="M28" s="24">
        <f>Önk!M28+PH!M30+GAMESZ!M30+Festetics!M30+TASZII!M30</f>
        <v>0</v>
      </c>
      <c r="N28" s="24">
        <f t="shared" si="8"/>
        <v>1000</v>
      </c>
      <c r="O28" s="2">
        <v>315</v>
      </c>
      <c r="P28" s="66"/>
      <c r="Q28" s="2">
        <f t="shared" si="1"/>
        <v>1315</v>
      </c>
      <c r="R28" s="2">
        <f t="shared" si="2"/>
        <v>0</v>
      </c>
      <c r="S28" s="2">
        <f t="shared" si="3"/>
        <v>1315</v>
      </c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</row>
    <row r="29" spans="1:33" x14ac:dyDescent="0.2">
      <c r="A29" s="13">
        <f t="shared" si="0"/>
        <v>21</v>
      </c>
      <c r="C29" s="24"/>
      <c r="D29" s="24"/>
      <c r="E29" s="24"/>
      <c r="F29" s="24"/>
      <c r="G29" s="24"/>
      <c r="H29" s="24"/>
      <c r="I29" s="24"/>
      <c r="J29" s="24"/>
      <c r="K29" s="21" t="s">
        <v>47</v>
      </c>
      <c r="L29" s="24">
        <f>Önk!L29+PH!L31+GAMESZ!L31+Festetics!L31+TASZII!L31</f>
        <v>12901</v>
      </c>
      <c r="M29" s="24">
        <f>Önk!M29+PH!M31+GAMESZ!M31+Festetics!M31+TASZII!M31</f>
        <v>52692</v>
      </c>
      <c r="N29" s="24">
        <f t="shared" si="8"/>
        <v>65593</v>
      </c>
      <c r="O29" s="2"/>
      <c r="P29" s="2">
        <v>1640</v>
      </c>
      <c r="Q29" s="2">
        <f t="shared" si="1"/>
        <v>12901</v>
      </c>
      <c r="R29" s="2">
        <f t="shared" si="2"/>
        <v>54332</v>
      </c>
      <c r="S29" s="2">
        <f t="shared" si="3"/>
        <v>67233</v>
      </c>
    </row>
    <row r="30" spans="1:33" s="38" customFormat="1" x14ac:dyDescent="0.2">
      <c r="A30" s="13">
        <f t="shared" si="0"/>
        <v>22</v>
      </c>
      <c r="B30" s="36" t="s">
        <v>48</v>
      </c>
      <c r="C30" s="78">
        <f>C12+C18+C11+C16</f>
        <v>1377512</v>
      </c>
      <c r="D30" s="78">
        <f>D12+D18+D11+D16+D27</f>
        <v>1054282</v>
      </c>
      <c r="E30" s="78">
        <f>E12+E18+E11+E16+E27</f>
        <v>2431794</v>
      </c>
      <c r="F30" s="78">
        <f>F12+F18+F11+F16+F27</f>
        <v>5290</v>
      </c>
      <c r="G30" s="78">
        <f>G12+G18+G11+G16+G27</f>
        <v>3544</v>
      </c>
      <c r="H30" s="78">
        <f t="shared" ref="H30:J30" si="9">H12+H18+H11+H16+H27</f>
        <v>1382802</v>
      </c>
      <c r="I30" s="78">
        <f t="shared" si="9"/>
        <v>1057826</v>
      </c>
      <c r="J30" s="78">
        <f t="shared" si="9"/>
        <v>2440628</v>
      </c>
      <c r="K30" s="21" t="s">
        <v>49</v>
      </c>
      <c r="L30" s="24">
        <f>Önk!L30+PH!L32+GAMESZ!L32+Festetics!L32+TASZII!L32</f>
        <v>0</v>
      </c>
      <c r="M30" s="24">
        <f>Önk!M30+PH!M32+GAMESZ!M32+Festetics!M32+TASZII!M32</f>
        <v>41640</v>
      </c>
      <c r="N30" s="24">
        <f t="shared" si="8"/>
        <v>41640</v>
      </c>
      <c r="O30" s="48"/>
      <c r="P30" s="2">
        <v>22244</v>
      </c>
      <c r="Q30" s="2">
        <f t="shared" si="1"/>
        <v>0</v>
      </c>
      <c r="R30" s="2">
        <f t="shared" si="2"/>
        <v>63884</v>
      </c>
      <c r="S30" s="2">
        <f t="shared" si="3"/>
        <v>63884</v>
      </c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</row>
    <row r="31" spans="1:33" x14ac:dyDescent="0.2">
      <c r="A31" s="13">
        <f t="shared" si="0"/>
        <v>23</v>
      </c>
      <c r="B31" s="39" t="s">
        <v>50</v>
      </c>
      <c r="C31" s="32">
        <f>C14+C21+C22+C23+C24+C25+C28+C15</f>
        <v>425333</v>
      </c>
      <c r="D31" s="32">
        <f>D14+D21+D22+D23+D24+D25+D28+D15</f>
        <v>428948</v>
      </c>
      <c r="E31" s="32">
        <f>E14+E21+E22+E23+E24+E25+E28+E15</f>
        <v>854281</v>
      </c>
      <c r="F31" s="32">
        <f>F14+F21+F22+F23+F24+F25+F28+F15</f>
        <v>30380</v>
      </c>
      <c r="G31" s="32">
        <f>G14+G21+G22+G23+G24+G25+G28+G15</f>
        <v>0</v>
      </c>
      <c r="H31" s="32">
        <f>H14+H21+H22+H23+H24+H25+H28+H15</f>
        <v>455713</v>
      </c>
      <c r="I31" s="32">
        <f t="shared" ref="I31:J31" si="10">I14+I21+I22+I23+I24+I25+I28+I15</f>
        <v>428948</v>
      </c>
      <c r="J31" s="32">
        <f t="shared" si="10"/>
        <v>884661</v>
      </c>
      <c r="K31" s="41" t="s">
        <v>51</v>
      </c>
      <c r="L31" s="40">
        <f>SUM(L25:L30)</f>
        <v>717090</v>
      </c>
      <c r="M31" s="40">
        <f>SUM(M25:M30)</f>
        <v>715120</v>
      </c>
      <c r="N31" s="40">
        <f>SUM(N25:N30)</f>
        <v>1432210</v>
      </c>
      <c r="O31" s="66">
        <f>O25+O26+O28+O29+O30</f>
        <v>6164</v>
      </c>
      <c r="P31" s="66">
        <f t="shared" ref="P31:S31" si="11">P25+P26+P28+P29+P30</f>
        <v>27107</v>
      </c>
      <c r="Q31" s="66">
        <f t="shared" si="11"/>
        <v>723254</v>
      </c>
      <c r="R31" s="66">
        <f t="shared" si="11"/>
        <v>742227</v>
      </c>
      <c r="S31" s="66">
        <f t="shared" si="11"/>
        <v>1465481</v>
      </c>
    </row>
    <row r="32" spans="1:33" x14ac:dyDescent="0.2">
      <c r="A32" s="13">
        <f t="shared" si="0"/>
        <v>24</v>
      </c>
      <c r="B32" s="42" t="s">
        <v>52</v>
      </c>
      <c r="C32" s="35">
        <f>SUM(C30:C31)</f>
        <v>1802845</v>
      </c>
      <c r="D32" s="35">
        <f>SUM(D30:D31)</f>
        <v>1483230</v>
      </c>
      <c r="E32" s="35">
        <f>SUM(C32:D32)</f>
        <v>3286075</v>
      </c>
      <c r="F32" s="35">
        <f>F30+F31</f>
        <v>35670</v>
      </c>
      <c r="G32" s="35">
        <f t="shared" ref="G32:J32" si="12">G30+G31</f>
        <v>3544</v>
      </c>
      <c r="H32" s="35">
        <f t="shared" si="12"/>
        <v>1838515</v>
      </c>
      <c r="I32" s="35">
        <f t="shared" si="12"/>
        <v>1486774</v>
      </c>
      <c r="J32" s="35">
        <f t="shared" si="12"/>
        <v>3325289</v>
      </c>
      <c r="K32" s="43" t="s">
        <v>53</v>
      </c>
      <c r="L32" s="35">
        <f>L22+L31</f>
        <v>2098240</v>
      </c>
      <c r="M32" s="35">
        <f>M22+M31</f>
        <v>1967227</v>
      </c>
      <c r="N32" s="35">
        <f>N22+N31</f>
        <v>4065467</v>
      </c>
      <c r="O32" s="48">
        <f>O31+O22</f>
        <v>14366</v>
      </c>
      <c r="P32" s="48">
        <f t="shared" ref="P32:S32" si="13">P31+P22</f>
        <v>24848</v>
      </c>
      <c r="Q32" s="48">
        <f t="shared" si="13"/>
        <v>2112606</v>
      </c>
      <c r="R32" s="48">
        <f t="shared" si="13"/>
        <v>1992075</v>
      </c>
      <c r="S32" s="48">
        <f t="shared" si="13"/>
        <v>4104681</v>
      </c>
    </row>
    <row r="33" spans="1:33" x14ac:dyDescent="0.2">
      <c r="A33" s="13">
        <f t="shared" si="0"/>
        <v>25</v>
      </c>
      <c r="B33" s="44"/>
      <c r="C33" s="24"/>
      <c r="D33" s="24"/>
      <c r="E33" s="24"/>
      <c r="F33" s="24"/>
      <c r="G33" s="24"/>
      <c r="H33" s="24"/>
      <c r="I33" s="24"/>
      <c r="J33" s="24"/>
      <c r="K33" s="27"/>
      <c r="L33" s="24"/>
      <c r="M33" s="24"/>
      <c r="N33" s="24"/>
    </row>
    <row r="34" spans="1:33" x14ac:dyDescent="0.2">
      <c r="A34" s="13">
        <f t="shared" si="0"/>
        <v>26</v>
      </c>
      <c r="B34" s="42" t="s">
        <v>92</v>
      </c>
      <c r="C34" s="35">
        <f>C32-L51</f>
        <v>-295395</v>
      </c>
      <c r="D34" s="35">
        <f>D32-M51</f>
        <v>-483997</v>
      </c>
      <c r="E34" s="35">
        <f>SUM(C34:D34)</f>
        <v>-779392</v>
      </c>
      <c r="F34" s="35">
        <f t="shared" ref="F34:I34" si="14">F32-O51</f>
        <v>21304</v>
      </c>
      <c r="G34" s="35">
        <f t="shared" si="14"/>
        <v>-21304</v>
      </c>
      <c r="H34" s="35">
        <f t="shared" si="14"/>
        <v>-274091</v>
      </c>
      <c r="I34" s="35">
        <f t="shared" si="14"/>
        <v>-505301</v>
      </c>
      <c r="J34" s="35">
        <f>J32-S51</f>
        <v>-779392</v>
      </c>
      <c r="K34" s="31"/>
      <c r="L34" s="32"/>
      <c r="M34" s="32"/>
      <c r="N34" s="32"/>
    </row>
    <row r="35" spans="1:33" s="38" customFormat="1" x14ac:dyDescent="0.2">
      <c r="A35" s="13">
        <f t="shared" si="0"/>
        <v>27</v>
      </c>
      <c r="B35" s="44"/>
      <c r="C35" s="24"/>
      <c r="D35" s="24"/>
      <c r="E35" s="24"/>
      <c r="F35" s="24"/>
      <c r="G35" s="24"/>
      <c r="H35" s="24"/>
      <c r="I35" s="24"/>
      <c r="J35" s="24"/>
      <c r="K35" s="27"/>
      <c r="L35" s="24"/>
      <c r="M35" s="24"/>
      <c r="N35" s="24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</row>
    <row r="36" spans="1:33" s="38" customFormat="1" x14ac:dyDescent="0.2">
      <c r="A36" s="13">
        <f t="shared" si="0"/>
        <v>28</v>
      </c>
      <c r="B36" s="45" t="s">
        <v>54</v>
      </c>
      <c r="C36" s="33"/>
      <c r="D36" s="33"/>
      <c r="E36" s="33"/>
      <c r="F36" s="33"/>
      <c r="G36" s="33"/>
      <c r="H36" s="33"/>
      <c r="I36" s="33"/>
      <c r="J36" s="33"/>
      <c r="K36" s="34" t="s">
        <v>55</v>
      </c>
      <c r="L36" s="35"/>
      <c r="M36" s="35"/>
      <c r="N36" s="35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</row>
    <row r="37" spans="1:33" s="38" customFormat="1" x14ac:dyDescent="0.2">
      <c r="A37" s="13">
        <f t="shared" si="0"/>
        <v>29</v>
      </c>
      <c r="B37" s="46" t="s">
        <v>56</v>
      </c>
      <c r="C37" s="33"/>
      <c r="D37" s="33"/>
      <c r="E37" s="33"/>
      <c r="F37" s="33"/>
      <c r="G37" s="33"/>
      <c r="H37" s="33"/>
      <c r="I37" s="33"/>
      <c r="J37" s="33"/>
      <c r="K37" s="47" t="s">
        <v>57</v>
      </c>
      <c r="L37" s="48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</row>
    <row r="38" spans="1:33" s="38" customFormat="1" x14ac:dyDescent="0.2">
      <c r="A38" s="13">
        <f t="shared" si="0"/>
        <v>30</v>
      </c>
      <c r="B38" s="1" t="s">
        <v>58</v>
      </c>
      <c r="C38" s="33"/>
      <c r="D38" s="33"/>
      <c r="E38" s="33"/>
      <c r="F38" s="33"/>
      <c r="G38" s="33"/>
      <c r="H38" s="33"/>
      <c r="I38" s="33"/>
      <c r="J38" s="33"/>
      <c r="K38" s="49" t="s">
        <v>59</v>
      </c>
      <c r="L38" s="35"/>
      <c r="M38" s="35"/>
      <c r="N38" s="35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</row>
    <row r="39" spans="1:33" x14ac:dyDescent="0.2">
      <c r="A39" s="13">
        <f t="shared" si="0"/>
        <v>31</v>
      </c>
      <c r="B39" s="19" t="s">
        <v>60</v>
      </c>
      <c r="C39" s="50"/>
      <c r="D39" s="59">
        <f>'[1]pü.mérleg Önkorm.'!D39</f>
        <v>0</v>
      </c>
      <c r="E39" s="59">
        <f>SUM(C39:D39)</f>
        <v>0</v>
      </c>
      <c r="F39" s="59"/>
      <c r="G39" s="59"/>
      <c r="H39" s="59"/>
      <c r="I39" s="59"/>
      <c r="J39" s="59"/>
      <c r="K39" s="21" t="s">
        <v>61</v>
      </c>
      <c r="L39" s="35"/>
      <c r="M39" s="35"/>
      <c r="N39" s="35"/>
    </row>
    <row r="40" spans="1:33" x14ac:dyDescent="0.2">
      <c r="A40" s="13">
        <f t="shared" si="0"/>
        <v>32</v>
      </c>
      <c r="B40" s="19" t="s">
        <v>62</v>
      </c>
      <c r="C40" s="20"/>
      <c r="D40" s="20"/>
      <c r="E40" s="20"/>
      <c r="F40" s="20"/>
      <c r="G40" s="20"/>
      <c r="H40" s="20"/>
      <c r="I40" s="20"/>
      <c r="J40" s="20"/>
      <c r="K40" s="21" t="s">
        <v>63</v>
      </c>
      <c r="L40" s="48"/>
      <c r="M40" s="48"/>
      <c r="N40" s="48"/>
    </row>
    <row r="41" spans="1:33" x14ac:dyDescent="0.2">
      <c r="A41" s="13">
        <f t="shared" si="0"/>
        <v>33</v>
      </c>
      <c r="B41" s="19" t="s">
        <v>64</v>
      </c>
      <c r="C41" s="24">
        <f>L32-C32</f>
        <v>295395</v>
      </c>
      <c r="D41" s="24">
        <f>M32-D32-D47</f>
        <v>271659</v>
      </c>
      <c r="E41" s="24">
        <f>N32-E32-E47</f>
        <v>567054</v>
      </c>
      <c r="F41" s="24">
        <v>-21304</v>
      </c>
      <c r="G41" s="24">
        <v>21304</v>
      </c>
      <c r="H41" s="24">
        <f>C41+F41</f>
        <v>274091</v>
      </c>
      <c r="I41" s="24">
        <f>D41+G41</f>
        <v>292963</v>
      </c>
      <c r="J41" s="24">
        <f>H41+I41</f>
        <v>567054</v>
      </c>
      <c r="K41" s="21" t="s">
        <v>65</v>
      </c>
      <c r="L41" s="48"/>
      <c r="M41" s="48"/>
      <c r="N41" s="48"/>
    </row>
    <row r="42" spans="1:33" x14ac:dyDescent="0.2">
      <c r="A42" s="13">
        <f t="shared" si="0"/>
        <v>34</v>
      </c>
      <c r="B42" s="20" t="s">
        <v>66</v>
      </c>
      <c r="C42" s="24"/>
      <c r="D42" s="24"/>
      <c r="E42" s="24"/>
      <c r="F42" s="24"/>
      <c r="G42" s="24"/>
      <c r="H42" s="24"/>
      <c r="I42" s="24"/>
      <c r="J42" s="24"/>
      <c r="K42" s="21" t="s">
        <v>67</v>
      </c>
      <c r="L42" s="35"/>
      <c r="M42" s="35"/>
      <c r="N42" s="24"/>
    </row>
    <row r="43" spans="1:33" x14ac:dyDescent="0.2">
      <c r="A43" s="13">
        <f t="shared" si="0"/>
        <v>35</v>
      </c>
      <c r="B43" s="20" t="s">
        <v>68</v>
      </c>
      <c r="C43" s="35"/>
      <c r="D43" s="35"/>
      <c r="E43" s="35"/>
      <c r="F43" s="35"/>
      <c r="G43" s="35"/>
      <c r="H43" s="24"/>
      <c r="I43" s="24"/>
      <c r="J43" s="24"/>
      <c r="K43" s="21" t="s">
        <v>69</v>
      </c>
      <c r="L43" s="35"/>
      <c r="M43" s="35"/>
      <c r="N43" s="24"/>
    </row>
    <row r="44" spans="1:33" x14ac:dyDescent="0.2">
      <c r="A44" s="13">
        <f t="shared" si="0"/>
        <v>36</v>
      </c>
      <c r="B44" s="19" t="s">
        <v>70</v>
      </c>
      <c r="C44" s="24"/>
      <c r="D44" s="24"/>
      <c r="E44" s="24"/>
      <c r="F44" s="24"/>
      <c r="G44" s="24"/>
      <c r="H44" s="24"/>
      <c r="I44" s="24"/>
      <c r="J44" s="24"/>
      <c r="K44" s="21" t="s">
        <v>71</v>
      </c>
      <c r="L44" s="24"/>
      <c r="M44" s="24"/>
      <c r="N44" s="24"/>
    </row>
    <row r="45" spans="1:33" x14ac:dyDescent="0.2">
      <c r="A45" s="13">
        <f t="shared" si="0"/>
        <v>37</v>
      </c>
      <c r="B45" s="19" t="s">
        <v>72</v>
      </c>
      <c r="C45" s="24"/>
      <c r="D45" s="24"/>
      <c r="E45" s="24"/>
      <c r="F45" s="24"/>
      <c r="G45" s="24"/>
      <c r="H45" s="24"/>
      <c r="I45" s="24"/>
      <c r="J45" s="24"/>
      <c r="K45" s="21" t="s">
        <v>73</v>
      </c>
      <c r="L45" s="24"/>
      <c r="M45" s="24"/>
      <c r="N45" s="24"/>
    </row>
    <row r="46" spans="1:33" x14ac:dyDescent="0.2">
      <c r="A46" s="13">
        <f t="shared" si="0"/>
        <v>38</v>
      </c>
      <c r="B46" s="19" t="s">
        <v>74</v>
      </c>
      <c r="C46" s="24"/>
      <c r="D46" s="24"/>
      <c r="E46" s="24"/>
      <c r="F46" s="24"/>
      <c r="G46" s="24"/>
      <c r="H46" s="24"/>
      <c r="I46" s="24"/>
      <c r="J46" s="24"/>
      <c r="K46" s="21" t="s">
        <v>75</v>
      </c>
      <c r="L46" s="24"/>
      <c r="M46" s="24"/>
      <c r="N46" s="24"/>
    </row>
    <row r="47" spans="1:33" x14ac:dyDescent="0.2">
      <c r="A47" s="13">
        <f t="shared" si="0"/>
        <v>39</v>
      </c>
      <c r="B47" s="19" t="s">
        <v>76</v>
      </c>
      <c r="C47" s="24"/>
      <c r="D47" s="24">
        <f>'[1]pü.mérleg Önkorm.'!D47</f>
        <v>212338</v>
      </c>
      <c r="E47" s="24">
        <f>'[1]pü.mérleg Önkorm.'!E47</f>
        <v>212338</v>
      </c>
      <c r="F47" s="24"/>
      <c r="G47" s="24"/>
      <c r="H47" s="24">
        <f t="shared" ref="H47" si="15">C47+F47</f>
        <v>0</v>
      </c>
      <c r="I47" s="24">
        <f t="shared" ref="I47" si="16">D47+G47</f>
        <v>212338</v>
      </c>
      <c r="J47" s="24">
        <f t="shared" ref="J47" si="17">H47+I47</f>
        <v>212338</v>
      </c>
      <c r="K47" s="21" t="s">
        <v>77</v>
      </c>
      <c r="L47" s="24"/>
      <c r="M47" s="24"/>
      <c r="N47" s="24"/>
    </row>
    <row r="48" spans="1:33" x14ac:dyDescent="0.2">
      <c r="A48" s="13">
        <f t="shared" si="0"/>
        <v>40</v>
      </c>
      <c r="B48" s="19" t="s">
        <v>78</v>
      </c>
      <c r="C48" s="24"/>
      <c r="D48" s="24"/>
      <c r="E48" s="24"/>
      <c r="F48" s="24"/>
      <c r="G48" s="24"/>
      <c r="H48" s="24"/>
      <c r="I48" s="24"/>
      <c r="J48" s="24"/>
      <c r="K48" s="21" t="s">
        <v>79</v>
      </c>
      <c r="L48" s="24"/>
      <c r="M48" s="24"/>
      <c r="N48" s="24"/>
    </row>
    <row r="49" spans="1:19" x14ac:dyDescent="0.2">
      <c r="A49" s="13">
        <f t="shared" si="0"/>
        <v>41</v>
      </c>
      <c r="B49" s="19"/>
      <c r="C49" s="24"/>
      <c r="D49" s="24"/>
      <c r="E49" s="24"/>
      <c r="F49" s="24"/>
      <c r="G49" s="24"/>
      <c r="H49" s="24"/>
      <c r="I49" s="24"/>
      <c r="J49" s="24"/>
      <c r="K49" s="21" t="s">
        <v>80</v>
      </c>
      <c r="L49" s="24"/>
      <c r="M49" s="24"/>
      <c r="N49" s="24"/>
    </row>
    <row r="50" spans="1:19" ht="12" thickBot="1" x14ac:dyDescent="0.25">
      <c r="A50" s="13">
        <f t="shared" si="0"/>
        <v>42</v>
      </c>
      <c r="B50" s="42" t="s">
        <v>81</v>
      </c>
      <c r="C50" s="135">
        <f>SUM(C37:C48)</f>
        <v>295395</v>
      </c>
      <c r="D50" s="135">
        <f>SUM(D37:D48)</f>
        <v>483997</v>
      </c>
      <c r="E50" s="35">
        <f>SUM(E37:E48)</f>
        <v>779392</v>
      </c>
      <c r="F50" s="35">
        <f>F41+F47</f>
        <v>-21304</v>
      </c>
      <c r="G50" s="35">
        <f t="shared" ref="G50:J50" si="18">G41+G47</f>
        <v>21304</v>
      </c>
      <c r="H50" s="35">
        <f t="shared" si="18"/>
        <v>274091</v>
      </c>
      <c r="I50" s="35">
        <f t="shared" si="18"/>
        <v>505301</v>
      </c>
      <c r="J50" s="35">
        <f t="shared" si="18"/>
        <v>779392</v>
      </c>
      <c r="K50" s="34" t="s">
        <v>82</v>
      </c>
      <c r="L50" s="35">
        <f>SUM(L37:L49)</f>
        <v>0</v>
      </c>
      <c r="M50" s="35">
        <f>SUM(M37:M49)</f>
        <v>0</v>
      </c>
      <c r="N50" s="35">
        <f>SUM(N37:N49)</f>
        <v>0</v>
      </c>
      <c r="O50" s="35">
        <f t="shared" ref="O50:S50" si="19">SUM(O37:O49)</f>
        <v>0</v>
      </c>
      <c r="P50" s="35">
        <f t="shared" si="19"/>
        <v>0</v>
      </c>
      <c r="Q50" s="35">
        <f t="shared" si="19"/>
        <v>0</v>
      </c>
      <c r="R50" s="35">
        <f t="shared" si="19"/>
        <v>0</v>
      </c>
      <c r="S50" s="35">
        <f t="shared" si="19"/>
        <v>0</v>
      </c>
    </row>
    <row r="51" spans="1:19" ht="12" thickBot="1" x14ac:dyDescent="0.25">
      <c r="A51" s="13">
        <f t="shared" si="0"/>
        <v>43</v>
      </c>
      <c r="B51" s="52" t="s">
        <v>83</v>
      </c>
      <c r="C51" s="53">
        <f>C32+C50</f>
        <v>2098240</v>
      </c>
      <c r="D51" s="53">
        <f>D32+D50</f>
        <v>1967227</v>
      </c>
      <c r="E51" s="54">
        <f>E32+E50</f>
        <v>4065467</v>
      </c>
      <c r="F51" s="64">
        <f>F32+F50</f>
        <v>14366</v>
      </c>
      <c r="G51" s="64">
        <f t="shared" ref="G51:J51" si="20">G32+G50</f>
        <v>24848</v>
      </c>
      <c r="H51" s="64">
        <f t="shared" si="20"/>
        <v>2112606</v>
      </c>
      <c r="I51" s="64">
        <f t="shared" si="20"/>
        <v>1992075</v>
      </c>
      <c r="J51" s="64">
        <f t="shared" si="20"/>
        <v>4104681</v>
      </c>
      <c r="K51" s="63" t="s">
        <v>84</v>
      </c>
      <c r="L51" s="55">
        <f>L32+L50</f>
        <v>2098240</v>
      </c>
      <c r="M51" s="55">
        <f>M32+M50</f>
        <v>1967227</v>
      </c>
      <c r="N51" s="54">
        <f>N32+N50</f>
        <v>4065467</v>
      </c>
      <c r="O51" s="72">
        <f>O32+O50</f>
        <v>14366</v>
      </c>
      <c r="P51" s="72">
        <f t="shared" ref="P51:S51" si="21">P32+P50</f>
        <v>24848</v>
      </c>
      <c r="Q51" s="72">
        <f t="shared" si="21"/>
        <v>2112606</v>
      </c>
      <c r="R51" s="72">
        <f t="shared" si="21"/>
        <v>1992075</v>
      </c>
      <c r="S51" s="72">
        <f t="shared" si="21"/>
        <v>4104681</v>
      </c>
    </row>
    <row r="52" spans="1:19" x14ac:dyDescent="0.2">
      <c r="B52" s="3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</row>
  </sheetData>
  <mergeCells count="19">
    <mergeCell ref="H6:J6"/>
    <mergeCell ref="F7:G7"/>
    <mergeCell ref="H7:J7"/>
    <mergeCell ref="A3:S3"/>
    <mergeCell ref="A4:S4"/>
    <mergeCell ref="A5:S5"/>
    <mergeCell ref="K1:S1"/>
    <mergeCell ref="A6:A8"/>
    <mergeCell ref="B6:B7"/>
    <mergeCell ref="C6:E6"/>
    <mergeCell ref="K6:K7"/>
    <mergeCell ref="L6:N6"/>
    <mergeCell ref="C7:E7"/>
    <mergeCell ref="L7:N7"/>
    <mergeCell ref="O6:P6"/>
    <mergeCell ref="Q6:S6"/>
    <mergeCell ref="O7:P7"/>
    <mergeCell ref="Q7:S7"/>
    <mergeCell ref="F6:G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opLeftCell="E27" workbookViewId="0">
      <selection activeCell="F51" sqref="F51:G51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6.140625" style="2" customWidth="1"/>
    <col min="12" max="12" width="10" style="2" customWidth="1"/>
    <col min="13" max="13" width="9" style="2" customWidth="1"/>
    <col min="14" max="14" width="10.28515625" style="2" customWidth="1"/>
    <col min="15" max="16" width="9.140625" style="57"/>
    <col min="17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6.140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6.140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6.140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6.140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6.140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6.140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6.140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6.140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6.140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6.140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6.140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6.140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6.140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6.140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6.140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6.140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6.140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6.140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6.140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6.140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6.140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6.140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6.140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6.140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6.140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6.140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6.140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6.140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6.140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6.140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6.140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6.140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6.140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6.140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6.140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6.140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6.140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6.140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6.140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6.140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6.140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6.140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6.140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6.140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6.140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6.140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6.140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6.140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6.140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6.140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6.140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6.140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6.140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6.140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6.140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6.140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6.140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6.140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6.140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6.140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6.140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6.140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6.140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19" ht="15" x14ac:dyDescent="0.25">
      <c r="K1" s="110" t="s">
        <v>90</v>
      </c>
      <c r="L1" s="110"/>
      <c r="M1" s="110"/>
      <c r="N1" s="110"/>
      <c r="O1" s="107"/>
      <c r="P1" s="107"/>
      <c r="Q1" s="107"/>
      <c r="R1" s="107"/>
      <c r="S1" s="107"/>
    </row>
    <row r="2" spans="1:19" x14ac:dyDescent="0.2">
      <c r="K2" s="4"/>
      <c r="L2" s="4"/>
      <c r="M2" s="4"/>
      <c r="N2" s="4"/>
    </row>
    <row r="3" spans="1:19" s="6" customFormat="1" ht="15" x14ac:dyDescent="0.25">
      <c r="A3" s="5"/>
      <c r="B3" s="106" t="s">
        <v>0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7"/>
      <c r="P3" s="107"/>
      <c r="Q3" s="107"/>
      <c r="R3" s="107"/>
      <c r="S3" s="107"/>
    </row>
    <row r="4" spans="1:19" s="6" customFormat="1" ht="15" x14ac:dyDescent="0.25">
      <c r="A4" s="5"/>
      <c r="B4" s="106" t="s">
        <v>2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/>
      <c r="P4" s="107"/>
      <c r="Q4" s="107"/>
      <c r="R4" s="107"/>
      <c r="S4" s="107"/>
    </row>
    <row r="5" spans="1:19" s="6" customFormat="1" ht="15" x14ac:dyDescent="0.25">
      <c r="A5" s="5"/>
      <c r="B5" s="108" t="s">
        <v>3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9"/>
      <c r="P5" s="109"/>
      <c r="Q5" s="109"/>
      <c r="R5" s="109"/>
      <c r="S5" s="109"/>
    </row>
    <row r="6" spans="1:19" s="6" customFormat="1" ht="12.75" customHeight="1" x14ac:dyDescent="0.2">
      <c r="A6" s="111" t="s">
        <v>4</v>
      </c>
      <c r="B6" s="112" t="s">
        <v>5</v>
      </c>
      <c r="C6" s="113" t="s">
        <v>6</v>
      </c>
      <c r="D6" s="113"/>
      <c r="E6" s="114"/>
      <c r="F6" s="120" t="s">
        <v>7</v>
      </c>
      <c r="G6" s="121"/>
      <c r="H6" s="112" t="s">
        <v>8</v>
      </c>
      <c r="I6" s="122"/>
      <c r="J6" s="121"/>
      <c r="K6" s="115" t="s">
        <v>7</v>
      </c>
      <c r="L6" s="116" t="s">
        <v>8</v>
      </c>
      <c r="M6" s="117"/>
      <c r="N6" s="117"/>
      <c r="O6" s="120" t="s">
        <v>99</v>
      </c>
      <c r="P6" s="121"/>
      <c r="Q6" s="112" t="s">
        <v>100</v>
      </c>
      <c r="R6" s="122"/>
      <c r="S6" s="121"/>
    </row>
    <row r="7" spans="1:19" s="6" customFormat="1" ht="12.75" customHeight="1" x14ac:dyDescent="0.2">
      <c r="A7" s="111"/>
      <c r="B7" s="112"/>
      <c r="C7" s="118" t="s">
        <v>9</v>
      </c>
      <c r="D7" s="118"/>
      <c r="E7" s="119"/>
      <c r="F7" s="123" t="s">
        <v>95</v>
      </c>
      <c r="G7" s="121"/>
      <c r="H7" s="124" t="s">
        <v>96</v>
      </c>
      <c r="I7" s="122"/>
      <c r="J7" s="121"/>
      <c r="K7" s="115"/>
      <c r="L7" s="118" t="s">
        <v>9</v>
      </c>
      <c r="M7" s="118"/>
      <c r="N7" s="118"/>
      <c r="O7" s="123" t="s">
        <v>95</v>
      </c>
      <c r="P7" s="121"/>
      <c r="Q7" s="124" t="s">
        <v>96</v>
      </c>
      <c r="R7" s="122"/>
      <c r="S7" s="121"/>
    </row>
    <row r="8" spans="1:19" s="12" customFormat="1" ht="36.6" customHeight="1" x14ac:dyDescent="0.25">
      <c r="A8" s="111"/>
      <c r="B8" s="7" t="s">
        <v>10</v>
      </c>
      <c r="C8" s="8" t="s">
        <v>11</v>
      </c>
      <c r="D8" s="8" t="s">
        <v>12</v>
      </c>
      <c r="E8" s="9" t="s">
        <v>13</v>
      </c>
      <c r="F8" s="60" t="s">
        <v>11</v>
      </c>
      <c r="G8" s="8" t="s">
        <v>12</v>
      </c>
      <c r="H8" s="8" t="s">
        <v>11</v>
      </c>
      <c r="I8" s="8" t="s">
        <v>12</v>
      </c>
      <c r="J8" s="9" t="s">
        <v>13</v>
      </c>
      <c r="K8" s="10" t="s">
        <v>14</v>
      </c>
      <c r="L8" s="8" t="s">
        <v>11</v>
      </c>
      <c r="M8" s="8" t="s">
        <v>12</v>
      </c>
      <c r="N8" s="8" t="s">
        <v>13</v>
      </c>
      <c r="O8" s="60" t="s">
        <v>11</v>
      </c>
      <c r="P8" s="8" t="s">
        <v>12</v>
      </c>
      <c r="Q8" s="8" t="s">
        <v>11</v>
      </c>
      <c r="R8" s="8" t="s">
        <v>12</v>
      </c>
      <c r="S8" s="61" t="s">
        <v>13</v>
      </c>
    </row>
    <row r="9" spans="1:19" ht="11.45" customHeight="1" x14ac:dyDescent="0.2">
      <c r="A9" s="13">
        <v>1</v>
      </c>
      <c r="B9" s="14" t="s">
        <v>15</v>
      </c>
      <c r="C9" s="15"/>
      <c r="D9" s="15"/>
      <c r="E9" s="15"/>
      <c r="F9" s="15"/>
      <c r="G9" s="15"/>
      <c r="H9" s="15"/>
      <c r="I9" s="15"/>
      <c r="J9" s="15"/>
      <c r="K9" s="16" t="s">
        <v>16</v>
      </c>
      <c r="L9" s="15"/>
      <c r="M9" s="15"/>
      <c r="N9" s="17"/>
    </row>
    <row r="10" spans="1:19" x14ac:dyDescent="0.2">
      <c r="A10" s="13">
        <f t="shared" ref="A10:A51" si="0">A9+1</f>
        <v>2</v>
      </c>
      <c r="B10" s="18" t="s">
        <v>17</v>
      </c>
      <c r="C10" s="19"/>
      <c r="D10" s="19"/>
      <c r="E10" s="20">
        <f>SUM(C10:D10)</f>
        <v>0</v>
      </c>
      <c r="F10" s="20"/>
      <c r="G10" s="20"/>
      <c r="H10" s="20"/>
      <c r="I10" s="20"/>
      <c r="J10" s="20"/>
      <c r="K10" s="21" t="s">
        <v>18</v>
      </c>
      <c r="L10" s="20">
        <v>55702</v>
      </c>
      <c r="M10" s="20">
        <v>31837</v>
      </c>
      <c r="N10" s="22">
        <f>SUM(L10:M10)</f>
        <v>87539</v>
      </c>
      <c r="O10" s="71"/>
      <c r="P10" s="71">
        <v>3976</v>
      </c>
      <c r="Q10" s="71">
        <f>L10+O10</f>
        <v>55702</v>
      </c>
      <c r="R10" s="71">
        <f>M10+P10</f>
        <v>35813</v>
      </c>
      <c r="S10" s="71">
        <f>Q10+R10</f>
        <v>91515</v>
      </c>
    </row>
    <row r="11" spans="1:19" x14ac:dyDescent="0.2">
      <c r="A11" s="13">
        <f t="shared" si="0"/>
        <v>3</v>
      </c>
      <c r="B11" s="18" t="s">
        <v>19</v>
      </c>
      <c r="C11" s="2">
        <v>919311</v>
      </c>
      <c r="D11" s="2">
        <f>'[1]tám, végl. pe.átv  '!D13</f>
        <v>67025</v>
      </c>
      <c r="E11" s="24">
        <f>SUM(C11:D11)</f>
        <v>986336</v>
      </c>
      <c r="F11" s="24">
        <v>2893</v>
      </c>
      <c r="G11" s="24"/>
      <c r="H11" s="24">
        <f>C11+F11</f>
        <v>922204</v>
      </c>
      <c r="I11" s="24">
        <f>D11+G11</f>
        <v>67025</v>
      </c>
      <c r="J11" s="24">
        <f>H11+I11</f>
        <v>989229</v>
      </c>
      <c r="K11" s="21" t="s">
        <v>20</v>
      </c>
      <c r="L11" s="20">
        <v>15829</v>
      </c>
      <c r="M11" s="20">
        <v>13694</v>
      </c>
      <c r="N11" s="22">
        <f>SUM(L11:M11)</f>
        <v>29523</v>
      </c>
      <c r="O11" s="71"/>
      <c r="P11" s="71">
        <v>1732</v>
      </c>
      <c r="Q11" s="71">
        <f t="shared" ref="Q11:Q31" si="1">L11+O11</f>
        <v>15829</v>
      </c>
      <c r="R11" s="71">
        <f t="shared" ref="R11:R31" si="2">M11+P11</f>
        <v>15426</v>
      </c>
      <c r="S11" s="71">
        <f t="shared" ref="S11:S31" si="3">Q11+R11</f>
        <v>31255</v>
      </c>
    </row>
    <row r="12" spans="1:19" x14ac:dyDescent="0.2">
      <c r="A12" s="13">
        <f t="shared" si="0"/>
        <v>4</v>
      </c>
      <c r="B12" s="18" t="s">
        <v>21</v>
      </c>
      <c r="C12" s="2">
        <v>39211</v>
      </c>
      <c r="D12" s="2">
        <f>'[1]mük. bev.Önkor és Hivatal '!J43-'[1]mük. bev.Önkor és Hivatal '!J21</f>
        <v>1343</v>
      </c>
      <c r="E12" s="24">
        <f>SUM(C12:D12)</f>
        <v>40554</v>
      </c>
      <c r="F12" s="24">
        <v>-761</v>
      </c>
      <c r="G12" s="24"/>
      <c r="H12" s="24">
        <f t="shared" ref="H12:H28" si="4">C12+F12</f>
        <v>38450</v>
      </c>
      <c r="I12" s="24">
        <f t="shared" ref="I12:I28" si="5">D12+G12</f>
        <v>1343</v>
      </c>
      <c r="J12" s="24">
        <f t="shared" ref="J12:J28" si="6">H12+I12</f>
        <v>39793</v>
      </c>
      <c r="K12" s="21" t="s">
        <v>22</v>
      </c>
      <c r="L12" s="20">
        <v>177413</v>
      </c>
      <c r="M12" s="20">
        <v>313116</v>
      </c>
      <c r="N12" s="22">
        <f>SUM(L12:M12)</f>
        <v>490529</v>
      </c>
      <c r="O12" s="71">
        <v>1815</v>
      </c>
      <c r="P12" s="71">
        <v>108</v>
      </c>
      <c r="Q12" s="71">
        <f t="shared" si="1"/>
        <v>179228</v>
      </c>
      <c r="R12" s="71">
        <f t="shared" si="2"/>
        <v>313224</v>
      </c>
      <c r="S12" s="71">
        <f t="shared" si="3"/>
        <v>492452</v>
      </c>
    </row>
    <row r="13" spans="1:19" ht="12" customHeight="1" x14ac:dyDescent="0.2">
      <c r="A13" s="13">
        <f t="shared" si="0"/>
        <v>5</v>
      </c>
      <c r="B13" s="23" t="s">
        <v>105</v>
      </c>
      <c r="E13" s="24"/>
      <c r="F13" s="24"/>
      <c r="G13" s="24"/>
      <c r="H13" s="24"/>
      <c r="I13" s="24"/>
      <c r="J13" s="24"/>
      <c r="K13" s="21"/>
      <c r="L13" s="19"/>
      <c r="M13" s="19"/>
      <c r="N13" s="22"/>
      <c r="O13" s="71"/>
      <c r="P13" s="71"/>
      <c r="Q13" s="71">
        <f t="shared" si="1"/>
        <v>0</v>
      </c>
      <c r="R13" s="71">
        <f t="shared" si="2"/>
        <v>0</v>
      </c>
      <c r="S13" s="71">
        <f t="shared" si="3"/>
        <v>0</v>
      </c>
    </row>
    <row r="14" spans="1:19" x14ac:dyDescent="0.2">
      <c r="A14" s="13">
        <f t="shared" si="0"/>
        <v>6</v>
      </c>
      <c r="B14" s="18" t="s">
        <v>106</v>
      </c>
      <c r="E14" s="24">
        <f>SUM(C14:D14)</f>
        <v>0</v>
      </c>
      <c r="F14" s="24">
        <v>2405</v>
      </c>
      <c r="G14" s="24"/>
      <c r="H14" s="24">
        <f t="shared" si="4"/>
        <v>2405</v>
      </c>
      <c r="I14" s="24">
        <f t="shared" si="5"/>
        <v>0</v>
      </c>
      <c r="J14" s="24">
        <f t="shared" si="6"/>
        <v>2405</v>
      </c>
      <c r="K14" s="21" t="s">
        <v>24</v>
      </c>
      <c r="L14" s="24">
        <f>'[1]műk. kiad. szakf Önkorm. '!N55</f>
        <v>500</v>
      </c>
      <c r="M14" s="24">
        <f>'[1]műk. kiad. szakf Önkorm. '!O55</f>
        <v>14671</v>
      </c>
      <c r="N14" s="22">
        <f>SUM(L14:M14)</f>
        <v>15171</v>
      </c>
      <c r="O14" s="71"/>
      <c r="P14" s="71"/>
      <c r="Q14" s="71">
        <f t="shared" si="1"/>
        <v>500</v>
      </c>
      <c r="R14" s="71">
        <f t="shared" si="2"/>
        <v>14671</v>
      </c>
      <c r="S14" s="71">
        <f t="shared" si="3"/>
        <v>15171</v>
      </c>
    </row>
    <row r="15" spans="1:19" x14ac:dyDescent="0.2">
      <c r="A15" s="13">
        <f t="shared" si="0"/>
        <v>7</v>
      </c>
      <c r="B15" s="18" t="s">
        <v>107</v>
      </c>
      <c r="C15" s="2">
        <v>421668</v>
      </c>
      <c r="D15" s="2">
        <v>422517</v>
      </c>
      <c r="E15" s="24">
        <f>SUM(C15:D15)</f>
        <v>844185</v>
      </c>
      <c r="F15" s="24">
        <v>27975</v>
      </c>
      <c r="G15" s="24"/>
      <c r="H15" s="24">
        <f t="shared" si="4"/>
        <v>449643</v>
      </c>
      <c r="I15" s="24">
        <f t="shared" si="5"/>
        <v>422517</v>
      </c>
      <c r="J15" s="24">
        <f t="shared" si="6"/>
        <v>872160</v>
      </c>
      <c r="K15" s="21" t="s">
        <v>25</v>
      </c>
      <c r="L15" s="24"/>
      <c r="M15" s="24"/>
      <c r="N15" s="22"/>
      <c r="O15" s="71"/>
      <c r="P15" s="71"/>
      <c r="Q15" s="71">
        <f t="shared" si="1"/>
        <v>0</v>
      </c>
      <c r="R15" s="71">
        <f t="shared" si="2"/>
        <v>0</v>
      </c>
      <c r="S15" s="71">
        <f t="shared" si="3"/>
        <v>0</v>
      </c>
    </row>
    <row r="16" spans="1:19" x14ac:dyDescent="0.2">
      <c r="A16" s="13">
        <f t="shared" si="0"/>
        <v>8</v>
      </c>
      <c r="B16" s="18" t="s">
        <v>26</v>
      </c>
      <c r="C16" s="2">
        <f>'[1]mük. bev.Önkor és Hivatal '!G43</f>
        <v>201848</v>
      </c>
      <c r="D16" s="2">
        <f>'[1]mük. bev.Önkor és Hivatal '!H43</f>
        <v>857043</v>
      </c>
      <c r="E16" s="24">
        <f>SUM(C16:D16)</f>
        <v>1058891</v>
      </c>
      <c r="F16" s="24">
        <v>2318</v>
      </c>
      <c r="G16" s="24">
        <v>-2318</v>
      </c>
      <c r="H16" s="24">
        <f t="shared" si="4"/>
        <v>204166</v>
      </c>
      <c r="I16" s="24">
        <f t="shared" si="5"/>
        <v>854725</v>
      </c>
      <c r="J16" s="24">
        <f t="shared" si="6"/>
        <v>1058891</v>
      </c>
      <c r="K16" s="21" t="s">
        <v>27</v>
      </c>
      <c r="L16" s="24">
        <v>127384</v>
      </c>
      <c r="M16" s="24">
        <v>72430</v>
      </c>
      <c r="N16" s="22">
        <f>SUM(L16:M16)</f>
        <v>199814</v>
      </c>
      <c r="O16" s="71">
        <v>-57126</v>
      </c>
      <c r="P16" s="71">
        <v>-10840</v>
      </c>
      <c r="Q16" s="71">
        <f t="shared" si="1"/>
        <v>70258</v>
      </c>
      <c r="R16" s="71">
        <f t="shared" si="2"/>
        <v>61590</v>
      </c>
      <c r="S16" s="71">
        <f t="shared" si="3"/>
        <v>131848</v>
      </c>
    </row>
    <row r="17" spans="1:19" x14ac:dyDescent="0.2">
      <c r="A17" s="13">
        <f t="shared" si="0"/>
        <v>9</v>
      </c>
      <c r="B17" s="25" t="s">
        <v>28</v>
      </c>
      <c r="C17" s="79"/>
      <c r="D17" s="79"/>
      <c r="E17" s="79"/>
      <c r="F17" s="79"/>
      <c r="G17" s="79"/>
      <c r="H17" s="24"/>
      <c r="I17" s="24"/>
      <c r="J17" s="24"/>
      <c r="K17" s="21" t="s">
        <v>29</v>
      </c>
      <c r="L17" s="24">
        <v>141709</v>
      </c>
      <c r="M17" s="24">
        <v>173115</v>
      </c>
      <c r="N17" s="22">
        <f>SUM(L17:M17)</f>
        <v>314824</v>
      </c>
      <c r="O17" s="71"/>
      <c r="P17" s="71">
        <v>250</v>
      </c>
      <c r="Q17" s="71">
        <f t="shared" si="1"/>
        <v>141709</v>
      </c>
      <c r="R17" s="71">
        <f t="shared" si="2"/>
        <v>173365</v>
      </c>
      <c r="S17" s="71">
        <f t="shared" si="3"/>
        <v>315074</v>
      </c>
    </row>
    <row r="18" spans="1:19" x14ac:dyDescent="0.2">
      <c r="A18" s="13">
        <f t="shared" si="0"/>
        <v>10</v>
      </c>
      <c r="B18" s="26" t="s">
        <v>30</v>
      </c>
      <c r="C18" s="79">
        <f>'[1]mük. bev.Önkor és Hivatal '!E43</f>
        <v>102492</v>
      </c>
      <c r="D18" s="79">
        <f>'[1]mük. bev.Önkor és Hivatal '!F43</f>
        <v>4376</v>
      </c>
      <c r="E18" s="79">
        <f>SUM(C18:D18)</f>
        <v>106868</v>
      </c>
      <c r="F18" s="79"/>
      <c r="G18" s="79"/>
      <c r="H18" s="24">
        <f t="shared" si="4"/>
        <v>102492</v>
      </c>
      <c r="I18" s="24">
        <f t="shared" si="5"/>
        <v>4376</v>
      </c>
      <c r="J18" s="24">
        <f t="shared" si="6"/>
        <v>106868</v>
      </c>
      <c r="K18" s="21" t="s">
        <v>31</v>
      </c>
      <c r="L18" s="24"/>
      <c r="M18" s="24">
        <v>77714</v>
      </c>
      <c r="N18" s="22">
        <f>SUM(L18:M18)</f>
        <v>77714</v>
      </c>
      <c r="O18" s="71"/>
      <c r="P18" s="71">
        <v>-31350</v>
      </c>
      <c r="Q18" s="71">
        <f t="shared" si="1"/>
        <v>0</v>
      </c>
      <c r="R18" s="71">
        <f t="shared" si="2"/>
        <v>46364</v>
      </c>
      <c r="S18" s="71">
        <f t="shared" si="3"/>
        <v>46364</v>
      </c>
    </row>
    <row r="19" spans="1:19" x14ac:dyDescent="0.2">
      <c r="A19" s="13">
        <f t="shared" si="0"/>
        <v>11</v>
      </c>
      <c r="C19" s="79"/>
      <c r="D19" s="79"/>
      <c r="E19" s="79"/>
      <c r="F19" s="79"/>
      <c r="G19" s="79"/>
      <c r="H19" s="24"/>
      <c r="I19" s="24"/>
      <c r="J19" s="24"/>
      <c r="K19" s="21" t="s">
        <v>32</v>
      </c>
      <c r="L19" s="24">
        <v>0</v>
      </c>
      <c r="M19" s="24">
        <v>17185</v>
      </c>
      <c r="N19" s="22">
        <f>SUM(L19:M19)</f>
        <v>17185</v>
      </c>
      <c r="O19" s="71">
        <v>319</v>
      </c>
      <c r="P19" s="71">
        <v>-7668</v>
      </c>
      <c r="Q19" s="71">
        <f t="shared" si="1"/>
        <v>319</v>
      </c>
      <c r="R19" s="71">
        <f t="shared" si="2"/>
        <v>9517</v>
      </c>
      <c r="S19" s="71">
        <f t="shared" si="3"/>
        <v>9836</v>
      </c>
    </row>
    <row r="20" spans="1:19" s="29" customFormat="1" x14ac:dyDescent="0.2">
      <c r="A20" s="13">
        <f t="shared" si="0"/>
        <v>12</v>
      </c>
      <c r="B20" s="1" t="s">
        <v>33</v>
      </c>
      <c r="C20" s="79"/>
      <c r="D20" s="79"/>
      <c r="E20" s="79"/>
      <c r="F20" s="79"/>
      <c r="G20" s="79"/>
      <c r="H20" s="24"/>
      <c r="I20" s="24"/>
      <c r="J20" s="24"/>
      <c r="K20" s="27"/>
      <c r="L20" s="24"/>
      <c r="M20" s="24"/>
      <c r="N20" s="24"/>
      <c r="O20" s="77"/>
      <c r="P20" s="77"/>
      <c r="Q20" s="71"/>
      <c r="R20" s="71"/>
      <c r="S20" s="71"/>
    </row>
    <row r="21" spans="1:19" s="29" customFormat="1" x14ac:dyDescent="0.2">
      <c r="A21" s="13">
        <f t="shared" si="0"/>
        <v>13</v>
      </c>
      <c r="B21" s="1" t="s">
        <v>34</v>
      </c>
      <c r="C21" s="79"/>
      <c r="D21" s="79"/>
      <c r="E21" s="79"/>
      <c r="F21" s="79"/>
      <c r="G21" s="79"/>
      <c r="H21" s="24"/>
      <c r="I21" s="24"/>
      <c r="J21" s="24"/>
      <c r="K21" s="27"/>
      <c r="L21" s="24"/>
      <c r="M21" s="24"/>
      <c r="N21" s="24"/>
      <c r="O21" s="77"/>
      <c r="P21" s="77"/>
      <c r="Q21" s="71"/>
      <c r="R21" s="71"/>
      <c r="S21" s="71"/>
    </row>
    <row r="22" spans="1:19" x14ac:dyDescent="0.2">
      <c r="A22" s="13">
        <f t="shared" si="0"/>
        <v>14</v>
      </c>
      <c r="B22" s="18" t="s">
        <v>35</v>
      </c>
      <c r="C22" s="40"/>
      <c r="D22" s="40"/>
      <c r="E22" s="40"/>
      <c r="F22" s="40"/>
      <c r="G22" s="40"/>
      <c r="H22" s="24"/>
      <c r="I22" s="24"/>
      <c r="J22" s="24"/>
      <c r="K22" s="31" t="s">
        <v>36</v>
      </c>
      <c r="L22" s="32">
        <f>SUM(L10:L20)</f>
        <v>518537</v>
      </c>
      <c r="M22" s="32">
        <f>SUM(M10:M20)</f>
        <v>713762</v>
      </c>
      <c r="N22" s="32">
        <f>SUM(N10:N20)</f>
        <v>1232299</v>
      </c>
      <c r="O22" s="74">
        <f>O10+O11+O12+O14+O16+O17+O18+O19</f>
        <v>-54992</v>
      </c>
      <c r="P22" s="74">
        <f>P10+P11+P12+P14+P16+P17+P18+P19</f>
        <v>-43792</v>
      </c>
      <c r="Q22" s="74">
        <f t="shared" ref="Q22:S22" si="7">Q10+Q11+Q12+Q14+Q16+Q17+Q18+Q19</f>
        <v>463545</v>
      </c>
      <c r="R22" s="74">
        <f t="shared" si="7"/>
        <v>669970</v>
      </c>
      <c r="S22" s="74">
        <f>S10+S11+S12+S14+S16+S17+S18+S19</f>
        <v>1133515</v>
      </c>
    </row>
    <row r="23" spans="1:19" x14ac:dyDescent="0.2">
      <c r="A23" s="13">
        <f t="shared" si="0"/>
        <v>15</v>
      </c>
      <c r="B23" s="18" t="s">
        <v>37</v>
      </c>
      <c r="C23" s="79">
        <f>'[1]felh. bev.  '!C16</f>
        <v>0</v>
      </c>
      <c r="D23" s="79">
        <f>'[1]felh. bev.  '!D16</f>
        <v>1787</v>
      </c>
      <c r="E23" s="79">
        <f>SUM(C23:D23)</f>
        <v>1787</v>
      </c>
      <c r="F23" s="79"/>
      <c r="G23" s="79"/>
      <c r="H23" s="24"/>
      <c r="I23" s="24">
        <f t="shared" si="5"/>
        <v>1787</v>
      </c>
      <c r="J23" s="24">
        <f t="shared" si="6"/>
        <v>1787</v>
      </c>
      <c r="K23" s="27"/>
      <c r="L23" s="24"/>
      <c r="M23" s="24"/>
      <c r="N23" s="24"/>
      <c r="O23" s="71"/>
      <c r="P23" s="71"/>
      <c r="Q23" s="71"/>
      <c r="R23" s="71"/>
      <c r="S23" s="71"/>
    </row>
    <row r="24" spans="1:19" x14ac:dyDescent="0.2">
      <c r="A24" s="13">
        <f t="shared" si="0"/>
        <v>16</v>
      </c>
      <c r="B24" s="26" t="s">
        <v>38</v>
      </c>
      <c r="C24" s="35"/>
      <c r="D24" s="35"/>
      <c r="E24" s="35"/>
      <c r="F24" s="35"/>
      <c r="G24" s="35"/>
      <c r="H24" s="24"/>
      <c r="I24" s="24"/>
      <c r="J24" s="24"/>
      <c r="K24" s="34" t="s">
        <v>39</v>
      </c>
      <c r="L24" s="35"/>
      <c r="M24" s="35"/>
      <c r="N24" s="24"/>
      <c r="O24" s="71"/>
      <c r="P24" s="71"/>
      <c r="Q24" s="71"/>
      <c r="R24" s="71"/>
      <c r="S24" s="71"/>
    </row>
    <row r="25" spans="1:19" x14ac:dyDescent="0.2">
      <c r="A25" s="13">
        <f t="shared" si="0"/>
        <v>17</v>
      </c>
      <c r="B25" s="18" t="s">
        <v>40</v>
      </c>
      <c r="C25" s="24"/>
      <c r="D25" s="24"/>
      <c r="E25" s="24"/>
      <c r="F25" s="24"/>
      <c r="G25" s="24"/>
      <c r="H25" s="24"/>
      <c r="I25" s="24"/>
      <c r="J25" s="24"/>
      <c r="K25" s="21" t="s">
        <v>91</v>
      </c>
      <c r="L25" s="24">
        <v>637548</v>
      </c>
      <c r="M25" s="24">
        <v>580924</v>
      </c>
      <c r="N25" s="24">
        <f t="shared" ref="N25:N30" si="8">SUM(L25:M25)</f>
        <v>1218472</v>
      </c>
      <c r="O25" s="71">
        <v>2545</v>
      </c>
      <c r="P25" s="71">
        <v>1173</v>
      </c>
      <c r="Q25" s="71">
        <f t="shared" si="1"/>
        <v>640093</v>
      </c>
      <c r="R25" s="71">
        <f t="shared" si="2"/>
        <v>582097</v>
      </c>
      <c r="S25" s="71">
        <f t="shared" si="3"/>
        <v>1222190</v>
      </c>
    </row>
    <row r="26" spans="1:19" x14ac:dyDescent="0.2">
      <c r="A26" s="13">
        <f t="shared" si="0"/>
        <v>18</v>
      </c>
      <c r="B26" s="18"/>
      <c r="C26" s="24"/>
      <c r="D26" s="24"/>
      <c r="E26" s="24"/>
      <c r="F26" s="24"/>
      <c r="G26" s="24"/>
      <c r="H26" s="24"/>
      <c r="I26" s="24"/>
      <c r="J26" s="24"/>
      <c r="K26" s="21" t="s">
        <v>42</v>
      </c>
      <c r="L26" s="24">
        <v>550</v>
      </c>
      <c r="M26" s="24">
        <f>'[1]felhalm. kiad.  '!H20</f>
        <v>1250</v>
      </c>
      <c r="N26" s="24">
        <f t="shared" si="8"/>
        <v>1800</v>
      </c>
      <c r="O26" s="71">
        <v>126</v>
      </c>
      <c r="P26" s="71"/>
      <c r="Q26" s="71">
        <f t="shared" si="1"/>
        <v>676</v>
      </c>
      <c r="R26" s="71">
        <f t="shared" si="2"/>
        <v>1250</v>
      </c>
      <c r="S26" s="71">
        <f t="shared" si="3"/>
        <v>1926</v>
      </c>
    </row>
    <row r="27" spans="1:19" x14ac:dyDescent="0.2">
      <c r="A27" s="13">
        <f t="shared" si="0"/>
        <v>19</v>
      </c>
      <c r="B27" s="1" t="s">
        <v>43</v>
      </c>
      <c r="C27" s="24"/>
      <c r="D27" s="24">
        <v>2557</v>
      </c>
      <c r="E27" s="24">
        <f>C27+D27</f>
        <v>2557</v>
      </c>
      <c r="F27" s="24"/>
      <c r="G27" s="24">
        <v>3334</v>
      </c>
      <c r="H27" s="24"/>
      <c r="I27" s="24">
        <f t="shared" si="5"/>
        <v>5891</v>
      </c>
      <c r="J27" s="24">
        <f t="shared" si="6"/>
        <v>5891</v>
      </c>
      <c r="K27" s="21" t="s">
        <v>44</v>
      </c>
      <c r="L27" s="24"/>
      <c r="M27" s="24"/>
      <c r="N27" s="24"/>
      <c r="O27" s="71"/>
      <c r="P27" s="71"/>
      <c r="Q27" s="71"/>
      <c r="R27" s="71"/>
      <c r="S27" s="71"/>
    </row>
    <row r="28" spans="1:19" s="29" customFormat="1" x14ac:dyDescent="0.2">
      <c r="A28" s="13">
        <f t="shared" si="0"/>
        <v>20</v>
      </c>
      <c r="B28" s="1" t="s">
        <v>45</v>
      </c>
      <c r="C28" s="24">
        <f>'[1]felh. bev.  '!C34</f>
        <v>3665</v>
      </c>
      <c r="D28" s="24">
        <f>'[1]felh. bev.  '!D34</f>
        <v>2244</v>
      </c>
      <c r="E28" s="24">
        <f>SUM(C28:D28)</f>
        <v>5909</v>
      </c>
      <c r="F28" s="24"/>
      <c r="G28" s="24"/>
      <c r="H28" s="24">
        <f t="shared" si="4"/>
        <v>3665</v>
      </c>
      <c r="I28" s="24">
        <f t="shared" si="5"/>
        <v>2244</v>
      </c>
      <c r="J28" s="24">
        <f t="shared" si="6"/>
        <v>5909</v>
      </c>
      <c r="K28" s="21" t="s">
        <v>46</v>
      </c>
      <c r="L28" s="24">
        <v>1000</v>
      </c>
      <c r="M28" s="24">
        <f>'[1]felhalm. kiad.  '!H68</f>
        <v>0</v>
      </c>
      <c r="N28" s="24">
        <f t="shared" si="8"/>
        <v>1000</v>
      </c>
      <c r="O28" s="71">
        <v>315</v>
      </c>
      <c r="P28" s="77"/>
      <c r="Q28" s="71">
        <f t="shared" si="1"/>
        <v>1315</v>
      </c>
      <c r="R28" s="71">
        <f t="shared" si="2"/>
        <v>0</v>
      </c>
      <c r="S28" s="71">
        <f t="shared" si="3"/>
        <v>1315</v>
      </c>
    </row>
    <row r="29" spans="1:19" x14ac:dyDescent="0.2">
      <c r="A29" s="13">
        <f t="shared" si="0"/>
        <v>21</v>
      </c>
      <c r="C29" s="24"/>
      <c r="D29" s="24"/>
      <c r="E29" s="24"/>
      <c r="F29" s="24"/>
      <c r="G29" s="24"/>
      <c r="H29" s="24"/>
      <c r="I29" s="24"/>
      <c r="J29" s="24"/>
      <c r="K29" s="21" t="s">
        <v>47</v>
      </c>
      <c r="L29" s="24">
        <f>'[1]felhalm. kiad.  '!G75+'[1]felhalm. kiad.  '!G80</f>
        <v>12901</v>
      </c>
      <c r="M29" s="24">
        <v>52692</v>
      </c>
      <c r="N29" s="24">
        <f t="shared" si="8"/>
        <v>65593</v>
      </c>
      <c r="O29" s="71"/>
      <c r="P29" s="71">
        <v>1640</v>
      </c>
      <c r="Q29" s="71">
        <f t="shared" si="1"/>
        <v>12901</v>
      </c>
      <c r="R29" s="71">
        <f t="shared" si="2"/>
        <v>54332</v>
      </c>
      <c r="S29" s="71">
        <f t="shared" si="3"/>
        <v>67233</v>
      </c>
    </row>
    <row r="30" spans="1:19" s="38" customFormat="1" x14ac:dyDescent="0.2">
      <c r="A30" s="13">
        <f t="shared" si="0"/>
        <v>22</v>
      </c>
      <c r="B30" s="36" t="s">
        <v>48</v>
      </c>
      <c r="C30" s="79">
        <f>C12+C18+C11+C16</f>
        <v>1262862</v>
      </c>
      <c r="D30" s="79">
        <f>D12+D18+D11+D16+D27</f>
        <v>932344</v>
      </c>
      <c r="E30" s="79">
        <f>SUM(C30:D30)</f>
        <v>2195206</v>
      </c>
      <c r="F30" s="79">
        <f>F11+F12+F16+F27</f>
        <v>4450</v>
      </c>
      <c r="G30" s="79">
        <f>G11+G12+G16+G27</f>
        <v>1016</v>
      </c>
      <c r="H30" s="79">
        <f t="shared" ref="H30:J30" si="9">H11+H12+H16+H18+H27</f>
        <v>1267312</v>
      </c>
      <c r="I30" s="79">
        <f t="shared" si="9"/>
        <v>933360</v>
      </c>
      <c r="J30" s="79">
        <f t="shared" si="9"/>
        <v>2200672</v>
      </c>
      <c r="K30" s="21" t="s">
        <v>49</v>
      </c>
      <c r="L30" s="2"/>
      <c r="M30" s="2">
        <v>41640</v>
      </c>
      <c r="N30" s="24">
        <f t="shared" si="8"/>
        <v>41640</v>
      </c>
      <c r="O30" s="76"/>
      <c r="P30" s="71">
        <v>22244</v>
      </c>
      <c r="Q30" s="71">
        <f t="shared" si="1"/>
        <v>0</v>
      </c>
      <c r="R30" s="71">
        <f t="shared" si="2"/>
        <v>63884</v>
      </c>
      <c r="S30" s="71">
        <f t="shared" si="3"/>
        <v>63884</v>
      </c>
    </row>
    <row r="31" spans="1:19" x14ac:dyDescent="0.2">
      <c r="A31" s="13">
        <f t="shared" si="0"/>
        <v>23</v>
      </c>
      <c r="B31" s="39" t="s">
        <v>50</v>
      </c>
      <c r="C31" s="32">
        <f>C14+C21+C22+C23+C24+C25+C28+C15</f>
        <v>425333</v>
      </c>
      <c r="D31" s="32">
        <f>D14+D21+D22+D23+D24+D25+D28+D15</f>
        <v>426548</v>
      </c>
      <c r="E31" s="32">
        <f>E14+E21+E22+E23+E24+E25+E28+E15</f>
        <v>851881</v>
      </c>
      <c r="F31" s="32">
        <f>F14+F15+F23+F28</f>
        <v>30380</v>
      </c>
      <c r="G31" s="32">
        <f>G14+G15+G23+G28</f>
        <v>0</v>
      </c>
      <c r="H31" s="32">
        <f>H14+H22+H23+H28+H15</f>
        <v>455713</v>
      </c>
      <c r="I31" s="32">
        <f>I14+I22+I23+I28+I15</f>
        <v>426548</v>
      </c>
      <c r="J31" s="32">
        <f>J14+J22+J23+J28+J15</f>
        <v>882261</v>
      </c>
      <c r="K31" s="41" t="s">
        <v>51</v>
      </c>
      <c r="L31" s="40">
        <f>SUM(L25:L30)</f>
        <v>651999</v>
      </c>
      <c r="M31" s="40">
        <f>SUM(M25:M30)</f>
        <v>676506</v>
      </c>
      <c r="N31" s="40">
        <f>SUM(N25:N30)</f>
        <v>1328505</v>
      </c>
      <c r="O31" s="77">
        <f>O25+O26+O28+O29+O30</f>
        <v>2986</v>
      </c>
      <c r="P31" s="77">
        <f>P25+P26+P28+P29+P30</f>
        <v>25057</v>
      </c>
      <c r="Q31" s="77">
        <f t="shared" si="1"/>
        <v>654985</v>
      </c>
      <c r="R31" s="77">
        <f t="shared" si="2"/>
        <v>701563</v>
      </c>
      <c r="S31" s="77">
        <f t="shared" si="3"/>
        <v>1356548</v>
      </c>
    </row>
    <row r="32" spans="1:19" x14ac:dyDescent="0.2">
      <c r="A32" s="13">
        <f t="shared" si="0"/>
        <v>24</v>
      </c>
      <c r="B32" s="42" t="s">
        <v>52</v>
      </c>
      <c r="C32" s="35">
        <f>SUM(C30:C31)</f>
        <v>1688195</v>
      </c>
      <c r="D32" s="35">
        <f>SUM(D30:D31)</f>
        <v>1358892</v>
      </c>
      <c r="E32" s="35">
        <f>SUM(C32:D32)</f>
        <v>3047087</v>
      </c>
      <c r="F32" s="35">
        <f>F31+F30</f>
        <v>34830</v>
      </c>
      <c r="G32" s="35">
        <f>G31+G30</f>
        <v>1016</v>
      </c>
      <c r="H32" s="35">
        <f t="shared" ref="H32:J32" si="10">H30+H31</f>
        <v>1723025</v>
      </c>
      <c r="I32" s="35">
        <f t="shared" si="10"/>
        <v>1359908</v>
      </c>
      <c r="J32" s="35">
        <f t="shared" si="10"/>
        <v>3082933</v>
      </c>
      <c r="K32" s="43" t="s">
        <v>53</v>
      </c>
      <c r="L32" s="35">
        <f>L22+L31</f>
        <v>1170536</v>
      </c>
      <c r="M32" s="35">
        <f>M22+M31</f>
        <v>1390268</v>
      </c>
      <c r="N32" s="35">
        <f>N22+N31</f>
        <v>2560804</v>
      </c>
      <c r="O32" s="76">
        <f>O31+O22</f>
        <v>-52006</v>
      </c>
      <c r="P32" s="76">
        <f t="shared" ref="P32:S32" si="11">P31+P22</f>
        <v>-18735</v>
      </c>
      <c r="Q32" s="76">
        <f t="shared" si="11"/>
        <v>1118530</v>
      </c>
      <c r="R32" s="76">
        <f t="shared" si="11"/>
        <v>1371533</v>
      </c>
      <c r="S32" s="76">
        <f t="shared" si="11"/>
        <v>2490063</v>
      </c>
    </row>
    <row r="33" spans="1:19" x14ac:dyDescent="0.2">
      <c r="A33" s="13">
        <f t="shared" si="0"/>
        <v>25</v>
      </c>
      <c r="B33" s="44"/>
      <c r="C33" s="24"/>
      <c r="D33" s="24"/>
      <c r="E33" s="24"/>
      <c r="F33" s="24"/>
      <c r="G33" s="24"/>
      <c r="H33" s="24"/>
      <c r="I33" s="24"/>
      <c r="J33" s="24"/>
      <c r="K33" s="27"/>
      <c r="L33" s="24"/>
      <c r="M33" s="24"/>
      <c r="N33" s="24"/>
      <c r="O33" s="71"/>
      <c r="P33" s="71"/>
    </row>
    <row r="34" spans="1:19" x14ac:dyDescent="0.2">
      <c r="A34" s="13">
        <f t="shared" si="0"/>
        <v>26</v>
      </c>
      <c r="B34" s="42" t="s">
        <v>92</v>
      </c>
      <c r="C34" s="35">
        <f>C32-L51</f>
        <v>-295395</v>
      </c>
      <c r="D34" s="35">
        <f>D32-M51</f>
        <v>-483997</v>
      </c>
      <c r="E34" s="35">
        <f>SUM(C34:D34)</f>
        <v>-779392</v>
      </c>
      <c r="F34" s="35">
        <f>F32-O51</f>
        <v>21304</v>
      </c>
      <c r="G34" s="35">
        <f>G32-P51</f>
        <v>-21304</v>
      </c>
      <c r="H34" s="35">
        <f t="shared" ref="H34:I34" si="12">H32-Q51</f>
        <v>-274091</v>
      </c>
      <c r="I34" s="35">
        <f t="shared" si="12"/>
        <v>-505301</v>
      </c>
      <c r="J34" s="35">
        <f>J32-S51</f>
        <v>-779392</v>
      </c>
      <c r="K34" s="31"/>
      <c r="L34" s="32"/>
      <c r="M34" s="32"/>
      <c r="N34" s="32"/>
      <c r="O34" s="71"/>
      <c r="P34" s="71"/>
    </row>
    <row r="35" spans="1:19" s="38" customFormat="1" x14ac:dyDescent="0.2">
      <c r="A35" s="13">
        <f t="shared" si="0"/>
        <v>27</v>
      </c>
      <c r="B35" s="44"/>
      <c r="C35" s="24"/>
      <c r="D35" s="24"/>
      <c r="E35" s="24"/>
      <c r="F35" s="24"/>
      <c r="G35" s="24"/>
      <c r="H35" s="24"/>
      <c r="I35" s="24"/>
      <c r="J35" s="24"/>
      <c r="K35" s="27"/>
      <c r="L35" s="24"/>
      <c r="M35" s="24"/>
      <c r="N35" s="24"/>
      <c r="O35" s="76"/>
      <c r="P35" s="76"/>
    </row>
    <row r="36" spans="1:19" s="38" customFormat="1" x14ac:dyDescent="0.2">
      <c r="A36" s="13">
        <f t="shared" si="0"/>
        <v>28</v>
      </c>
      <c r="B36" s="45" t="s">
        <v>54</v>
      </c>
      <c r="C36" s="33"/>
      <c r="D36" s="33"/>
      <c r="E36" s="33"/>
      <c r="F36" s="33"/>
      <c r="G36" s="33"/>
      <c r="H36" s="33"/>
      <c r="I36" s="33"/>
      <c r="J36" s="33"/>
      <c r="K36" s="34" t="s">
        <v>55</v>
      </c>
      <c r="L36" s="35"/>
      <c r="M36" s="35"/>
      <c r="N36" s="35"/>
      <c r="O36" s="76"/>
      <c r="P36" s="76"/>
    </row>
    <row r="37" spans="1:19" s="38" customFormat="1" x14ac:dyDescent="0.2">
      <c r="A37" s="13">
        <f t="shared" si="0"/>
        <v>29</v>
      </c>
      <c r="B37" s="46" t="s">
        <v>56</v>
      </c>
      <c r="C37" s="33"/>
      <c r="D37" s="33"/>
      <c r="E37" s="33"/>
      <c r="F37" s="33"/>
      <c r="G37" s="33"/>
      <c r="H37" s="33"/>
      <c r="I37" s="33"/>
      <c r="J37" s="33"/>
      <c r="K37" s="47" t="s">
        <v>57</v>
      </c>
      <c r="L37" s="48"/>
      <c r="M37" s="37"/>
      <c r="N37" s="37"/>
      <c r="O37" s="76"/>
      <c r="P37" s="76"/>
    </row>
    <row r="38" spans="1:19" s="38" customFormat="1" x14ac:dyDescent="0.2">
      <c r="A38" s="13">
        <f t="shared" si="0"/>
        <v>30</v>
      </c>
      <c r="B38" s="1" t="s">
        <v>58</v>
      </c>
      <c r="C38" s="33"/>
      <c r="D38" s="33"/>
      <c r="E38" s="33"/>
      <c r="F38" s="33"/>
      <c r="G38" s="33"/>
      <c r="H38" s="33"/>
      <c r="I38" s="33"/>
      <c r="J38" s="33"/>
      <c r="K38" s="49" t="s">
        <v>59</v>
      </c>
      <c r="L38" s="35"/>
      <c r="M38" s="35"/>
      <c r="N38" s="35"/>
      <c r="O38" s="76"/>
      <c r="P38" s="76"/>
    </row>
    <row r="39" spans="1:19" x14ac:dyDescent="0.2">
      <c r="A39" s="13">
        <f t="shared" si="0"/>
        <v>31</v>
      </c>
      <c r="B39" s="19" t="s">
        <v>60</v>
      </c>
      <c r="C39" s="50"/>
      <c r="D39" s="59"/>
      <c r="E39" s="59">
        <f>SUM(C39:D39)</f>
        <v>0</v>
      </c>
      <c r="F39" s="59"/>
      <c r="G39" s="59"/>
      <c r="H39" s="59"/>
      <c r="I39" s="59"/>
      <c r="J39" s="59"/>
      <c r="K39" s="21" t="s">
        <v>61</v>
      </c>
      <c r="L39" s="35"/>
      <c r="M39" s="35"/>
      <c r="N39" s="35"/>
      <c r="O39" s="71"/>
      <c r="P39" s="71"/>
    </row>
    <row r="40" spans="1:19" x14ac:dyDescent="0.2">
      <c r="A40" s="13">
        <f t="shared" si="0"/>
        <v>32</v>
      </c>
      <c r="B40" s="19" t="s">
        <v>62</v>
      </c>
      <c r="C40" s="20"/>
      <c r="D40" s="20"/>
      <c r="E40" s="20"/>
      <c r="F40" s="20"/>
      <c r="G40" s="20"/>
      <c r="H40" s="20"/>
      <c r="I40" s="20"/>
      <c r="J40" s="20"/>
      <c r="K40" s="21" t="s">
        <v>63</v>
      </c>
      <c r="L40" s="48"/>
      <c r="M40" s="48"/>
      <c r="N40" s="48"/>
      <c r="O40" s="71"/>
      <c r="P40" s="71"/>
    </row>
    <row r="41" spans="1:19" x14ac:dyDescent="0.2">
      <c r="A41" s="13">
        <f t="shared" si="0"/>
        <v>33</v>
      </c>
      <c r="B41" s="19" t="s">
        <v>64</v>
      </c>
      <c r="C41" s="20">
        <v>295395</v>
      </c>
      <c r="D41" s="20">
        <v>271659</v>
      </c>
      <c r="E41" s="20">
        <f>SUM(C41:D41)</f>
        <v>567054</v>
      </c>
      <c r="F41" s="20">
        <v>-21304</v>
      </c>
      <c r="G41" s="20">
        <v>21304</v>
      </c>
      <c r="H41" s="20">
        <f>C41+F41</f>
        <v>274091</v>
      </c>
      <c r="I41" s="20">
        <f>D41+G41</f>
        <v>292963</v>
      </c>
      <c r="J41" s="20">
        <f>H41+I41</f>
        <v>567054</v>
      </c>
      <c r="K41" s="21" t="s">
        <v>65</v>
      </c>
      <c r="L41" s="48"/>
      <c r="M41" s="48"/>
      <c r="N41" s="48"/>
      <c r="O41" s="71"/>
      <c r="P41" s="71"/>
    </row>
    <row r="42" spans="1:19" x14ac:dyDescent="0.2">
      <c r="A42" s="13">
        <f t="shared" si="0"/>
        <v>34</v>
      </c>
      <c r="B42" s="20" t="s">
        <v>66</v>
      </c>
      <c r="C42" s="20"/>
      <c r="D42" s="20"/>
      <c r="E42" s="20"/>
      <c r="F42" s="20"/>
      <c r="G42" s="20"/>
      <c r="H42" s="20"/>
      <c r="I42" s="20"/>
      <c r="J42" s="20"/>
      <c r="K42" s="21" t="s">
        <v>67</v>
      </c>
      <c r="L42" s="35"/>
      <c r="M42" s="35"/>
      <c r="N42" s="24"/>
      <c r="O42" s="71"/>
      <c r="P42" s="71"/>
    </row>
    <row r="43" spans="1:19" x14ac:dyDescent="0.2">
      <c r="A43" s="13">
        <f t="shared" si="0"/>
        <v>35</v>
      </c>
      <c r="B43" s="20" t="s">
        <v>68</v>
      </c>
      <c r="C43" s="33"/>
      <c r="D43" s="33"/>
      <c r="E43" s="33"/>
      <c r="F43" s="33"/>
      <c r="G43" s="33"/>
      <c r="H43" s="33"/>
      <c r="I43" s="33"/>
      <c r="J43" s="33"/>
      <c r="K43" s="21" t="s">
        <v>69</v>
      </c>
      <c r="L43" s="35"/>
      <c r="M43" s="35"/>
      <c r="N43" s="24"/>
      <c r="O43" s="71"/>
      <c r="P43" s="71"/>
    </row>
    <row r="44" spans="1:19" x14ac:dyDescent="0.2">
      <c r="A44" s="13">
        <f t="shared" si="0"/>
        <v>36</v>
      </c>
      <c r="B44" s="19" t="s">
        <v>70</v>
      </c>
      <c r="C44" s="20"/>
      <c r="D44" s="20"/>
      <c r="E44" s="20"/>
      <c r="F44" s="20"/>
      <c r="G44" s="20"/>
      <c r="H44" s="20"/>
      <c r="I44" s="20"/>
      <c r="J44" s="20"/>
      <c r="K44" s="21" t="s">
        <v>71</v>
      </c>
      <c r="L44" s="24"/>
      <c r="M44" s="24"/>
      <c r="N44" s="24"/>
      <c r="O44" s="71"/>
      <c r="P44" s="71"/>
    </row>
    <row r="45" spans="1:19" x14ac:dyDescent="0.2">
      <c r="A45" s="13">
        <f t="shared" si="0"/>
        <v>37</v>
      </c>
      <c r="B45" s="19" t="s">
        <v>72</v>
      </c>
      <c r="C45" s="20"/>
      <c r="D45" s="20"/>
      <c r="E45" s="20"/>
      <c r="F45" s="20"/>
      <c r="G45" s="20"/>
      <c r="H45" s="20"/>
      <c r="I45" s="20"/>
      <c r="J45" s="20"/>
      <c r="K45" s="21" t="s">
        <v>73</v>
      </c>
      <c r="L45" s="24">
        <v>747963</v>
      </c>
      <c r="M45" s="24">
        <v>416407</v>
      </c>
      <c r="N45" s="24">
        <f>SUM(L45:M45)</f>
        <v>1164370</v>
      </c>
      <c r="O45" s="71">
        <v>62354</v>
      </c>
      <c r="P45" s="71">
        <v>39005</v>
      </c>
      <c r="Q45" s="71">
        <f>L45+O45</f>
        <v>810317</v>
      </c>
      <c r="R45" s="71">
        <f>M45+P45</f>
        <v>455412</v>
      </c>
      <c r="S45" s="71">
        <f>Q45+R45</f>
        <v>1265729</v>
      </c>
    </row>
    <row r="46" spans="1:19" x14ac:dyDescent="0.2">
      <c r="A46" s="13">
        <f t="shared" si="0"/>
        <v>38</v>
      </c>
      <c r="B46" s="19" t="s">
        <v>74</v>
      </c>
      <c r="C46" s="20"/>
      <c r="D46" s="20"/>
      <c r="E46" s="20"/>
      <c r="F46" s="20"/>
      <c r="G46" s="20"/>
      <c r="H46" s="20"/>
      <c r="I46" s="20"/>
      <c r="J46" s="20"/>
      <c r="K46" s="21" t="s">
        <v>75</v>
      </c>
      <c r="L46" s="24">
        <v>65091</v>
      </c>
      <c r="M46" s="24">
        <v>36214</v>
      </c>
      <c r="N46" s="24">
        <f>SUM(L46:M46)</f>
        <v>101305</v>
      </c>
      <c r="O46" s="71">
        <v>3178</v>
      </c>
      <c r="P46" s="71">
        <v>2050</v>
      </c>
      <c r="Q46" s="71">
        <f>L46+O46</f>
        <v>68269</v>
      </c>
      <c r="R46" s="71">
        <f>M46+P46</f>
        <v>38264</v>
      </c>
      <c r="S46" s="71">
        <f>Q46+R46</f>
        <v>106533</v>
      </c>
    </row>
    <row r="47" spans="1:19" x14ac:dyDescent="0.2">
      <c r="A47" s="13">
        <f t="shared" si="0"/>
        <v>39</v>
      </c>
      <c r="B47" s="19" t="s">
        <v>76</v>
      </c>
      <c r="C47" s="20"/>
      <c r="D47" s="20">
        <v>212338</v>
      </c>
      <c r="E47" s="20">
        <f>SUM(C47:D47)</f>
        <v>212338</v>
      </c>
      <c r="F47" s="20"/>
      <c r="G47" s="20"/>
      <c r="H47" s="20">
        <f>C47+F47</f>
        <v>0</v>
      </c>
      <c r="I47" s="20">
        <f>D47+G47</f>
        <v>212338</v>
      </c>
      <c r="J47" s="20">
        <f>H47+I47</f>
        <v>212338</v>
      </c>
      <c r="K47" s="21" t="s">
        <v>77</v>
      </c>
      <c r="L47" s="24"/>
      <c r="M47" s="24"/>
      <c r="N47" s="24"/>
      <c r="O47" s="71"/>
      <c r="P47" s="71"/>
    </row>
    <row r="48" spans="1:19" x14ac:dyDescent="0.2">
      <c r="A48" s="13">
        <f t="shared" si="0"/>
        <v>40</v>
      </c>
      <c r="B48" s="19" t="s">
        <v>78</v>
      </c>
      <c r="C48" s="20"/>
      <c r="D48" s="20"/>
      <c r="E48" s="20"/>
      <c r="F48" s="20"/>
      <c r="G48" s="20"/>
      <c r="H48" s="20"/>
      <c r="I48" s="20"/>
      <c r="J48" s="20"/>
      <c r="K48" s="21" t="s">
        <v>79</v>
      </c>
      <c r="L48" s="24"/>
      <c r="M48" s="24"/>
      <c r="N48" s="24"/>
      <c r="O48" s="58"/>
      <c r="P48" s="58"/>
    </row>
    <row r="49" spans="1:19" x14ac:dyDescent="0.2">
      <c r="A49" s="13">
        <f t="shared" si="0"/>
        <v>41</v>
      </c>
      <c r="B49" s="19"/>
      <c r="C49" s="20"/>
      <c r="D49" s="20"/>
      <c r="E49" s="20"/>
      <c r="F49" s="20"/>
      <c r="G49" s="20"/>
      <c r="H49" s="20"/>
      <c r="I49" s="20"/>
      <c r="J49" s="20"/>
      <c r="K49" s="21" t="s">
        <v>80</v>
      </c>
      <c r="L49" s="24"/>
      <c r="M49" s="24"/>
      <c r="N49" s="24"/>
      <c r="O49" s="58"/>
      <c r="P49" s="58"/>
    </row>
    <row r="50" spans="1:19" ht="12" thickBot="1" x14ac:dyDescent="0.25">
      <c r="A50" s="13">
        <f t="shared" si="0"/>
        <v>42</v>
      </c>
      <c r="B50" s="42" t="s">
        <v>81</v>
      </c>
      <c r="C50" s="51">
        <f>SUM(C37:C48)</f>
        <v>295395</v>
      </c>
      <c r="D50" s="51">
        <f>SUM(D37:D48)</f>
        <v>483997</v>
      </c>
      <c r="E50" s="33">
        <f>SUM(E37:E48)</f>
        <v>779392</v>
      </c>
      <c r="F50" s="33">
        <f>F41+F47</f>
        <v>-21304</v>
      </c>
      <c r="G50" s="33">
        <f>G41+G47</f>
        <v>21304</v>
      </c>
      <c r="H50" s="33">
        <f t="shared" ref="H50:J50" si="13">H41+H47</f>
        <v>274091</v>
      </c>
      <c r="I50" s="33">
        <f t="shared" si="13"/>
        <v>505301</v>
      </c>
      <c r="J50" s="33">
        <f t="shared" si="13"/>
        <v>779392</v>
      </c>
      <c r="K50" s="34" t="s">
        <v>82</v>
      </c>
      <c r="L50" s="35">
        <f>SUM(L37:L49)</f>
        <v>813054</v>
      </c>
      <c r="M50" s="35">
        <f>SUM(M37:M49)</f>
        <v>452621</v>
      </c>
      <c r="N50" s="35">
        <f>SUM(N37:N49)</f>
        <v>1265675</v>
      </c>
      <c r="O50" s="76">
        <f>O45+O46</f>
        <v>65532</v>
      </c>
      <c r="P50" s="76">
        <f t="shared" ref="P50:S50" si="14">P45+P46</f>
        <v>41055</v>
      </c>
      <c r="Q50" s="76">
        <f t="shared" si="14"/>
        <v>878586</v>
      </c>
      <c r="R50" s="76">
        <f t="shared" si="14"/>
        <v>493676</v>
      </c>
      <c r="S50" s="76">
        <f t="shared" si="14"/>
        <v>1372262</v>
      </c>
    </row>
    <row r="51" spans="1:19" ht="12" thickBot="1" x14ac:dyDescent="0.25">
      <c r="A51" s="13">
        <f t="shared" si="0"/>
        <v>43</v>
      </c>
      <c r="B51" s="52" t="s">
        <v>83</v>
      </c>
      <c r="C51" s="53">
        <f>C32+C50</f>
        <v>1983590</v>
      </c>
      <c r="D51" s="53">
        <f>D32+D50</f>
        <v>1842889</v>
      </c>
      <c r="E51" s="54">
        <f>E32+E50</f>
        <v>3826479</v>
      </c>
      <c r="F51" s="64">
        <f>F50+F32</f>
        <v>13526</v>
      </c>
      <c r="G51" s="64">
        <f>G50+G32</f>
        <v>22320</v>
      </c>
      <c r="H51" s="64">
        <f t="shared" ref="H51:J51" si="15">H32+H50</f>
        <v>1997116</v>
      </c>
      <c r="I51" s="64">
        <f t="shared" si="15"/>
        <v>1865209</v>
      </c>
      <c r="J51" s="64">
        <f t="shared" si="15"/>
        <v>3862325</v>
      </c>
      <c r="K51" s="63" t="s">
        <v>84</v>
      </c>
      <c r="L51" s="55">
        <f>L32+L50</f>
        <v>1983590</v>
      </c>
      <c r="M51" s="55">
        <f>M32+M50</f>
        <v>1842889</v>
      </c>
      <c r="N51" s="54">
        <f>N32+N50</f>
        <v>3826479</v>
      </c>
      <c r="O51" s="72">
        <f>O32+O50</f>
        <v>13526</v>
      </c>
      <c r="P51" s="72">
        <f t="shared" ref="P51:S51" si="16">P32+P50</f>
        <v>22320</v>
      </c>
      <c r="Q51" s="72">
        <f t="shared" si="16"/>
        <v>1997116</v>
      </c>
      <c r="R51" s="72">
        <f t="shared" si="16"/>
        <v>1865209</v>
      </c>
      <c r="S51" s="72">
        <f t="shared" si="16"/>
        <v>3862325</v>
      </c>
    </row>
    <row r="52" spans="1:19" x14ac:dyDescent="0.2">
      <c r="B52" s="3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</row>
  </sheetData>
  <mergeCells count="19">
    <mergeCell ref="H6:J6"/>
    <mergeCell ref="F7:G7"/>
    <mergeCell ref="H7:J7"/>
    <mergeCell ref="B3:S3"/>
    <mergeCell ref="B4:S4"/>
    <mergeCell ref="B5:S5"/>
    <mergeCell ref="K1:S1"/>
    <mergeCell ref="A6:A8"/>
    <mergeCell ref="B6:B7"/>
    <mergeCell ref="C6:E6"/>
    <mergeCell ref="K6:K7"/>
    <mergeCell ref="L6:N6"/>
    <mergeCell ref="C7:E7"/>
    <mergeCell ref="L7:N7"/>
    <mergeCell ref="O6:P6"/>
    <mergeCell ref="Q6:S6"/>
    <mergeCell ref="O7:P7"/>
    <mergeCell ref="Q7:S7"/>
    <mergeCell ref="F6:G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F31" workbookViewId="0">
      <selection activeCell="S28" sqref="S28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6.140625" style="2" customWidth="1"/>
    <col min="12" max="12" width="10" style="2" customWidth="1"/>
    <col min="13" max="13" width="9" style="2" customWidth="1"/>
    <col min="14" max="14" width="10.28515625" style="2" customWidth="1"/>
    <col min="15" max="16" width="9.140625" style="57"/>
    <col min="17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6.140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6.140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6.140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6.140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6.140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6.140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6.140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6.140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6.140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6.140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6.140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6.140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6.140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6.140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6.140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6.140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6.140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6.140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6.140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6.140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6.140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6.140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6.140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6.140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6.140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6.140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6.140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6.140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6.140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6.140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6.140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6.140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6.140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6.140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6.140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6.140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6.140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6.140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6.140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6.140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6.140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6.140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6.140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6.140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6.140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6.140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6.140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6.140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6.140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6.140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6.140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6.140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6.140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6.140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6.140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6.140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6.140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6.140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6.140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6.140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6.140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6.140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6.140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19" ht="15" x14ac:dyDescent="0.25">
      <c r="K1" s="110" t="s">
        <v>88</v>
      </c>
      <c r="L1" s="110"/>
      <c r="M1" s="110"/>
      <c r="N1" s="110"/>
      <c r="O1" s="107"/>
      <c r="P1" s="107"/>
      <c r="Q1" s="107"/>
      <c r="R1" s="107"/>
      <c r="S1" s="107"/>
    </row>
    <row r="2" spans="1:19" x14ac:dyDescent="0.2">
      <c r="K2" s="4"/>
      <c r="L2" s="4"/>
      <c r="M2" s="4"/>
      <c r="N2" s="4"/>
    </row>
    <row r="3" spans="1:19" x14ac:dyDescent="0.2">
      <c r="K3" s="4"/>
      <c r="L3" s="4"/>
      <c r="M3" s="4"/>
      <c r="N3" s="4"/>
    </row>
    <row r="4" spans="1:19" s="6" customFormat="1" ht="15" x14ac:dyDescent="0.25">
      <c r="A4" s="5"/>
      <c r="B4" s="106" t="s">
        <v>0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/>
      <c r="P4" s="107"/>
      <c r="Q4" s="107"/>
      <c r="R4" s="107"/>
      <c r="S4" s="107"/>
    </row>
    <row r="5" spans="1:19" s="6" customFormat="1" ht="15" x14ac:dyDescent="0.25">
      <c r="A5" s="5"/>
      <c r="B5" s="125" t="s">
        <v>89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07"/>
      <c r="P5" s="107"/>
      <c r="Q5" s="107"/>
      <c r="R5" s="107"/>
      <c r="S5" s="107"/>
    </row>
    <row r="6" spans="1:19" s="6" customFormat="1" ht="15" x14ac:dyDescent="0.25">
      <c r="A6" s="5"/>
      <c r="B6" s="106" t="s">
        <v>2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7"/>
      <c r="P6" s="107"/>
      <c r="Q6" s="107"/>
      <c r="R6" s="107"/>
      <c r="S6" s="107"/>
    </row>
    <row r="7" spans="1:19" s="6" customFormat="1" ht="15" x14ac:dyDescent="0.25">
      <c r="A7" s="5"/>
      <c r="B7" s="108" t="s">
        <v>3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9"/>
      <c r="P7" s="109"/>
      <c r="Q7" s="109"/>
      <c r="R7" s="109"/>
      <c r="S7" s="109"/>
    </row>
    <row r="8" spans="1:19" s="6" customFormat="1" ht="12.75" customHeight="1" x14ac:dyDescent="0.2">
      <c r="A8" s="111" t="s">
        <v>4</v>
      </c>
      <c r="B8" s="112" t="s">
        <v>5</v>
      </c>
      <c r="C8" s="113" t="s">
        <v>6</v>
      </c>
      <c r="D8" s="113"/>
      <c r="E8" s="114"/>
      <c r="F8" s="120" t="s">
        <v>7</v>
      </c>
      <c r="G8" s="121"/>
      <c r="H8" s="112" t="s">
        <v>8</v>
      </c>
      <c r="I8" s="122"/>
      <c r="J8" s="121"/>
      <c r="K8" s="115" t="s">
        <v>7</v>
      </c>
      <c r="L8" s="116" t="s">
        <v>8</v>
      </c>
      <c r="M8" s="117"/>
      <c r="N8" s="117"/>
      <c r="O8" s="120" t="s">
        <v>99</v>
      </c>
      <c r="P8" s="121"/>
      <c r="Q8" s="112" t="s">
        <v>100</v>
      </c>
      <c r="R8" s="122"/>
      <c r="S8" s="121"/>
    </row>
    <row r="9" spans="1:19" s="6" customFormat="1" ht="12.75" customHeight="1" x14ac:dyDescent="0.2">
      <c r="A9" s="111"/>
      <c r="B9" s="112"/>
      <c r="C9" s="118" t="s">
        <v>9</v>
      </c>
      <c r="D9" s="118"/>
      <c r="E9" s="119"/>
      <c r="F9" s="123" t="s">
        <v>95</v>
      </c>
      <c r="G9" s="121"/>
      <c r="H9" s="124" t="s">
        <v>96</v>
      </c>
      <c r="I9" s="122"/>
      <c r="J9" s="121"/>
      <c r="K9" s="115"/>
      <c r="L9" s="118" t="s">
        <v>9</v>
      </c>
      <c r="M9" s="118"/>
      <c r="N9" s="118"/>
      <c r="O9" s="123" t="s">
        <v>95</v>
      </c>
      <c r="P9" s="121"/>
      <c r="Q9" s="124" t="s">
        <v>96</v>
      </c>
      <c r="R9" s="122"/>
      <c r="S9" s="121"/>
    </row>
    <row r="10" spans="1:19" s="12" customFormat="1" ht="36.6" customHeight="1" x14ac:dyDescent="0.25">
      <c r="A10" s="111"/>
      <c r="B10" s="7" t="s">
        <v>10</v>
      </c>
      <c r="C10" s="8" t="s">
        <v>11</v>
      </c>
      <c r="D10" s="8" t="s">
        <v>12</v>
      </c>
      <c r="E10" s="9" t="s">
        <v>13</v>
      </c>
      <c r="F10" s="60" t="s">
        <v>11</v>
      </c>
      <c r="G10" s="8" t="s">
        <v>12</v>
      </c>
      <c r="H10" s="8" t="s">
        <v>11</v>
      </c>
      <c r="I10" s="8" t="s">
        <v>12</v>
      </c>
      <c r="J10" s="9" t="s">
        <v>13</v>
      </c>
      <c r="K10" s="10" t="s">
        <v>14</v>
      </c>
      <c r="L10" s="8" t="s">
        <v>11</v>
      </c>
      <c r="M10" s="8" t="s">
        <v>12</v>
      </c>
      <c r="N10" s="8" t="s">
        <v>13</v>
      </c>
      <c r="O10" s="60" t="s">
        <v>11</v>
      </c>
      <c r="P10" s="8" t="s">
        <v>12</v>
      </c>
      <c r="Q10" s="8" t="s">
        <v>11</v>
      </c>
      <c r="R10" s="8" t="s">
        <v>12</v>
      </c>
      <c r="S10" s="61" t="s">
        <v>13</v>
      </c>
    </row>
    <row r="11" spans="1:19" ht="11.45" customHeight="1" x14ac:dyDescent="0.2">
      <c r="A11" s="13">
        <v>1</v>
      </c>
      <c r="B11" s="14" t="s">
        <v>15</v>
      </c>
      <c r="C11" s="15"/>
      <c r="D11" s="15"/>
      <c r="E11" s="15"/>
      <c r="F11" s="15"/>
      <c r="G11" s="15"/>
      <c r="H11" s="15"/>
      <c r="I11" s="15"/>
      <c r="J11" s="15"/>
      <c r="K11" s="16" t="s">
        <v>16</v>
      </c>
      <c r="L11" s="15"/>
      <c r="M11" s="15"/>
      <c r="N11" s="17"/>
    </row>
    <row r="12" spans="1:19" x14ac:dyDescent="0.2">
      <c r="A12" s="13">
        <f t="shared" ref="A12:A53" si="0">A11+1</f>
        <v>2</v>
      </c>
      <c r="B12" s="18" t="s">
        <v>17</v>
      </c>
      <c r="C12" s="19"/>
      <c r="D12" s="19"/>
      <c r="E12" s="20"/>
      <c r="F12" s="20"/>
      <c r="G12" s="20"/>
      <c r="H12" s="20"/>
      <c r="I12" s="20"/>
      <c r="J12" s="20"/>
      <c r="K12" s="21" t="s">
        <v>18</v>
      </c>
      <c r="L12" s="20">
        <v>114681</v>
      </c>
      <c r="M12" s="20">
        <f>'[1]műk.kiad. szakf.Hivatal '!E32</f>
        <v>75248</v>
      </c>
      <c r="N12" s="22">
        <f>SUM(L12:M12)</f>
        <v>189929</v>
      </c>
      <c r="O12" s="71">
        <v>640</v>
      </c>
      <c r="P12" s="71">
        <v>7091</v>
      </c>
      <c r="Q12" s="71">
        <f>L12+O12</f>
        <v>115321</v>
      </c>
      <c r="R12" s="71">
        <f>M12+P12</f>
        <v>82339</v>
      </c>
      <c r="S12" s="71">
        <f>Q12+R12</f>
        <v>197660</v>
      </c>
    </row>
    <row r="13" spans="1:19" x14ac:dyDescent="0.2">
      <c r="A13" s="13">
        <f t="shared" si="0"/>
        <v>3</v>
      </c>
      <c r="B13" s="18" t="s">
        <v>19</v>
      </c>
      <c r="C13" s="19"/>
      <c r="D13" s="19"/>
      <c r="E13" s="20">
        <f>SUM(C13:D13)</f>
        <v>0</v>
      </c>
      <c r="F13" s="20"/>
      <c r="G13" s="20"/>
      <c r="H13" s="20">
        <f>C13+F13</f>
        <v>0</v>
      </c>
      <c r="I13" s="20">
        <f>D13+G13</f>
        <v>0</v>
      </c>
      <c r="J13" s="20">
        <f>H13+I13</f>
        <v>0</v>
      </c>
      <c r="K13" s="21" t="s">
        <v>20</v>
      </c>
      <c r="L13" s="20">
        <v>32530</v>
      </c>
      <c r="M13" s="20">
        <f>'[1]műk.kiad. szakf.Hivatal '!G32</f>
        <v>23858</v>
      </c>
      <c r="N13" s="22">
        <f>SUM(L13:M13)</f>
        <v>56388</v>
      </c>
      <c r="O13" s="71">
        <v>140</v>
      </c>
      <c r="P13" s="71">
        <v>1915</v>
      </c>
      <c r="Q13" s="71">
        <f t="shared" ref="Q13:Q27" si="1">L13+O13</f>
        <v>32670</v>
      </c>
      <c r="R13" s="71">
        <f t="shared" ref="R13:R27" si="2">M13+P13</f>
        <v>25773</v>
      </c>
      <c r="S13" s="71">
        <f t="shared" ref="S13:S27" si="3">Q13+R13</f>
        <v>58443</v>
      </c>
    </row>
    <row r="14" spans="1:19" x14ac:dyDescent="0.2">
      <c r="A14" s="13">
        <f t="shared" si="0"/>
        <v>4</v>
      </c>
      <c r="B14" s="18" t="s">
        <v>21</v>
      </c>
      <c r="C14" s="19"/>
      <c r="D14" s="19"/>
      <c r="E14" s="20">
        <f>SUM(C14:D14)</f>
        <v>0</v>
      </c>
      <c r="F14" s="20">
        <v>840</v>
      </c>
      <c r="G14" s="20"/>
      <c r="H14" s="20">
        <f t="shared" ref="H14:H48" si="4">C14+F14</f>
        <v>840</v>
      </c>
      <c r="I14" s="20">
        <f t="shared" ref="I14:I48" si="5">D14+G14</f>
        <v>0</v>
      </c>
      <c r="J14" s="20">
        <f t="shared" ref="J14:J48" si="6">H14+I14</f>
        <v>840</v>
      </c>
      <c r="K14" s="21" t="s">
        <v>22</v>
      </c>
      <c r="L14" s="20">
        <v>8138</v>
      </c>
      <c r="M14" s="20">
        <v>68254</v>
      </c>
      <c r="N14" s="22">
        <f>SUM(L14:M14)</f>
        <v>76392</v>
      </c>
      <c r="O14" s="71">
        <v>3966</v>
      </c>
      <c r="P14" s="71"/>
      <c r="Q14" s="71">
        <f t="shared" si="1"/>
        <v>12104</v>
      </c>
      <c r="R14" s="71">
        <f t="shared" si="2"/>
        <v>68254</v>
      </c>
      <c r="S14" s="71">
        <f t="shared" si="3"/>
        <v>80358</v>
      </c>
    </row>
    <row r="15" spans="1:19" ht="12" customHeight="1" x14ac:dyDescent="0.2">
      <c r="A15" s="13">
        <f t="shared" si="0"/>
        <v>5</v>
      </c>
      <c r="B15" s="23"/>
      <c r="C15" s="19"/>
      <c r="D15" s="19"/>
      <c r="E15" s="20"/>
      <c r="F15" s="20"/>
      <c r="G15" s="20"/>
      <c r="H15" s="20"/>
      <c r="I15" s="20"/>
      <c r="J15" s="20"/>
      <c r="K15" s="21"/>
      <c r="L15" s="19"/>
      <c r="M15" s="19"/>
      <c r="N15" s="22"/>
      <c r="O15" s="58"/>
      <c r="P15" s="58"/>
      <c r="Q15" s="71"/>
      <c r="R15" s="71"/>
      <c r="S15" s="71"/>
    </row>
    <row r="16" spans="1:19" x14ac:dyDescent="0.2">
      <c r="A16" s="13">
        <f t="shared" si="0"/>
        <v>6</v>
      </c>
      <c r="B16" s="18" t="s">
        <v>23</v>
      </c>
      <c r="C16" s="19"/>
      <c r="D16" s="19"/>
      <c r="E16" s="20">
        <f>SUM(C16:D16)</f>
        <v>0</v>
      </c>
      <c r="F16" s="20"/>
      <c r="G16" s="20"/>
      <c r="H16" s="20">
        <f t="shared" si="4"/>
        <v>0</v>
      </c>
      <c r="I16" s="20">
        <f t="shared" si="5"/>
        <v>0</v>
      </c>
      <c r="J16" s="20">
        <f t="shared" si="6"/>
        <v>0</v>
      </c>
      <c r="K16" s="21" t="s">
        <v>24</v>
      </c>
      <c r="L16" s="24">
        <f>'[1]műk.kiad. szakf.Hivatal '!J32</f>
        <v>11272</v>
      </c>
      <c r="M16" s="24">
        <f>'[1]műk.kiad. szakf.Hivatal '!K32</f>
        <v>1868</v>
      </c>
      <c r="N16" s="22">
        <f>SUM(L16:M16)</f>
        <v>13140</v>
      </c>
      <c r="O16" s="58"/>
      <c r="P16" s="58"/>
      <c r="Q16" s="71">
        <f t="shared" si="1"/>
        <v>11272</v>
      </c>
      <c r="R16" s="71">
        <f t="shared" si="2"/>
        <v>1868</v>
      </c>
      <c r="S16" s="71">
        <f t="shared" si="3"/>
        <v>13140</v>
      </c>
    </row>
    <row r="17" spans="1:19" x14ac:dyDescent="0.2">
      <c r="A17" s="13">
        <f t="shared" si="0"/>
        <v>7</v>
      </c>
      <c r="B17" s="18"/>
      <c r="C17" s="19"/>
      <c r="D17" s="19"/>
      <c r="E17" s="20"/>
      <c r="F17" s="20"/>
      <c r="G17" s="20"/>
      <c r="H17" s="20"/>
      <c r="I17" s="20"/>
      <c r="J17" s="20"/>
      <c r="K17" s="21" t="s">
        <v>25</v>
      </c>
      <c r="L17" s="24"/>
      <c r="M17" s="24"/>
      <c r="N17" s="24"/>
      <c r="O17" s="58"/>
      <c r="P17" s="58"/>
      <c r="Q17" s="71"/>
      <c r="R17" s="71"/>
      <c r="S17" s="71"/>
    </row>
    <row r="18" spans="1:19" x14ac:dyDescent="0.2">
      <c r="A18" s="13">
        <f t="shared" si="0"/>
        <v>8</v>
      </c>
      <c r="B18" s="18" t="s">
        <v>26</v>
      </c>
      <c r="C18" s="19"/>
      <c r="D18" s="19"/>
      <c r="E18" s="20">
        <f>SUM(C18:D18)</f>
        <v>0</v>
      </c>
      <c r="F18" s="20"/>
      <c r="G18" s="20"/>
      <c r="H18" s="20">
        <f t="shared" si="4"/>
        <v>0</v>
      </c>
      <c r="I18" s="20">
        <f t="shared" si="5"/>
        <v>0</v>
      </c>
      <c r="J18" s="20">
        <f t="shared" si="6"/>
        <v>0</v>
      </c>
      <c r="K18" s="21" t="s">
        <v>27</v>
      </c>
      <c r="L18" s="24"/>
      <c r="M18" s="24"/>
      <c r="N18" s="24"/>
      <c r="O18" s="58"/>
      <c r="P18" s="58"/>
      <c r="Q18" s="71">
        <f t="shared" si="1"/>
        <v>0</v>
      </c>
      <c r="R18" s="71">
        <f t="shared" si="2"/>
        <v>0</v>
      </c>
      <c r="S18" s="71">
        <f t="shared" si="3"/>
        <v>0</v>
      </c>
    </row>
    <row r="19" spans="1:19" x14ac:dyDescent="0.2">
      <c r="A19" s="13">
        <f t="shared" si="0"/>
        <v>9</v>
      </c>
      <c r="B19" s="25" t="s">
        <v>28</v>
      </c>
      <c r="C19" s="22"/>
      <c r="D19" s="22"/>
      <c r="E19" s="22"/>
      <c r="F19" s="22"/>
      <c r="G19" s="22"/>
      <c r="H19" s="20"/>
      <c r="I19" s="20"/>
      <c r="J19" s="20"/>
      <c r="K19" s="21" t="s">
        <v>29</v>
      </c>
      <c r="L19" s="24"/>
      <c r="M19" s="24"/>
      <c r="N19" s="24"/>
      <c r="O19" s="58"/>
      <c r="P19" s="58"/>
      <c r="Q19" s="71">
        <f t="shared" si="1"/>
        <v>0</v>
      </c>
      <c r="R19" s="71">
        <f t="shared" si="2"/>
        <v>0</v>
      </c>
      <c r="S19" s="71">
        <f t="shared" si="3"/>
        <v>0</v>
      </c>
    </row>
    <row r="20" spans="1:19" x14ac:dyDescent="0.2">
      <c r="A20" s="13">
        <f t="shared" si="0"/>
        <v>10</v>
      </c>
      <c r="B20" s="26" t="s">
        <v>30</v>
      </c>
      <c r="C20" s="22">
        <f>'[1]mük. bev.Önkor és Hivatal '!E65</f>
        <v>673</v>
      </c>
      <c r="D20" s="22">
        <f>'[1]mük. bev.Önkor és Hivatal '!F65</f>
        <v>795</v>
      </c>
      <c r="E20" s="22">
        <f>SUM(C20:D20)</f>
        <v>1468</v>
      </c>
      <c r="F20" s="22"/>
      <c r="G20" s="22"/>
      <c r="H20" s="20">
        <f t="shared" si="4"/>
        <v>673</v>
      </c>
      <c r="I20" s="20">
        <f t="shared" si="5"/>
        <v>795</v>
      </c>
      <c r="J20" s="20">
        <f t="shared" si="6"/>
        <v>1468</v>
      </c>
      <c r="K20" s="21" t="s">
        <v>31</v>
      </c>
      <c r="L20" s="24"/>
      <c r="M20" s="24"/>
      <c r="N20" s="24"/>
      <c r="O20" s="58"/>
      <c r="P20" s="58"/>
      <c r="Q20" s="71">
        <f t="shared" si="1"/>
        <v>0</v>
      </c>
      <c r="R20" s="71">
        <f t="shared" si="2"/>
        <v>0</v>
      </c>
      <c r="S20" s="71">
        <f t="shared" si="3"/>
        <v>0</v>
      </c>
    </row>
    <row r="21" spans="1:19" x14ac:dyDescent="0.2">
      <c r="A21" s="13">
        <f t="shared" si="0"/>
        <v>11</v>
      </c>
      <c r="C21" s="22"/>
      <c r="D21" s="22"/>
      <c r="E21" s="22"/>
      <c r="F21" s="22"/>
      <c r="G21" s="22"/>
      <c r="H21" s="20"/>
      <c r="I21" s="20"/>
      <c r="J21" s="20"/>
      <c r="K21" s="21" t="s">
        <v>32</v>
      </c>
      <c r="L21" s="24"/>
      <c r="M21" s="24"/>
      <c r="N21" s="24"/>
      <c r="O21" s="58"/>
      <c r="P21" s="58"/>
      <c r="Q21" s="71">
        <f t="shared" si="1"/>
        <v>0</v>
      </c>
      <c r="R21" s="71">
        <f t="shared" si="2"/>
        <v>0</v>
      </c>
      <c r="S21" s="71">
        <f t="shared" si="3"/>
        <v>0</v>
      </c>
    </row>
    <row r="22" spans="1:19" s="29" customFormat="1" x14ac:dyDescent="0.2">
      <c r="A22" s="13">
        <f t="shared" si="0"/>
        <v>12</v>
      </c>
      <c r="B22" s="1" t="s">
        <v>33</v>
      </c>
      <c r="C22" s="22"/>
      <c r="D22" s="22"/>
      <c r="E22" s="22"/>
      <c r="F22" s="22"/>
      <c r="G22" s="22"/>
      <c r="H22" s="20"/>
      <c r="I22" s="20"/>
      <c r="J22" s="20"/>
      <c r="K22" s="27"/>
      <c r="L22" s="24"/>
      <c r="M22" s="24"/>
      <c r="N22" s="24"/>
      <c r="O22" s="73"/>
      <c r="P22" s="73"/>
      <c r="Q22" s="71"/>
      <c r="R22" s="71"/>
      <c r="S22" s="71"/>
    </row>
    <row r="23" spans="1:19" s="29" customFormat="1" x14ac:dyDescent="0.2">
      <c r="A23" s="13">
        <f t="shared" si="0"/>
        <v>13</v>
      </c>
      <c r="B23" s="1" t="s">
        <v>34</v>
      </c>
      <c r="C23" s="22"/>
      <c r="D23" s="22"/>
      <c r="E23" s="22"/>
      <c r="F23" s="22"/>
      <c r="G23" s="22"/>
      <c r="H23" s="20">
        <f t="shared" si="4"/>
        <v>0</v>
      </c>
      <c r="I23" s="20">
        <f t="shared" si="5"/>
        <v>0</v>
      </c>
      <c r="J23" s="20">
        <f t="shared" si="6"/>
        <v>0</v>
      </c>
      <c r="K23" s="27"/>
      <c r="L23" s="24"/>
      <c r="M23" s="24"/>
      <c r="N23" s="24"/>
      <c r="O23" s="73"/>
      <c r="P23" s="73"/>
      <c r="Q23" s="71"/>
      <c r="R23" s="71"/>
      <c r="S23" s="71"/>
    </row>
    <row r="24" spans="1:19" x14ac:dyDescent="0.2">
      <c r="A24" s="13">
        <f t="shared" si="0"/>
        <v>14</v>
      </c>
      <c r="B24" s="18" t="s">
        <v>35</v>
      </c>
      <c r="C24" s="30"/>
      <c r="D24" s="30"/>
      <c r="E24" s="30"/>
      <c r="F24" s="30"/>
      <c r="G24" s="30"/>
      <c r="H24" s="20">
        <f t="shared" si="4"/>
        <v>0</v>
      </c>
      <c r="I24" s="20">
        <f t="shared" si="5"/>
        <v>0</v>
      </c>
      <c r="J24" s="20">
        <f t="shared" si="6"/>
        <v>0</v>
      </c>
      <c r="K24" s="31" t="s">
        <v>36</v>
      </c>
      <c r="L24" s="32">
        <f>SUM(L12:L22)</f>
        <v>166621</v>
      </c>
      <c r="M24" s="32">
        <f>SUM(M12:M22)</f>
        <v>169228</v>
      </c>
      <c r="N24" s="24">
        <f>SUM(N12:N22)</f>
        <v>335849</v>
      </c>
      <c r="O24" s="74">
        <f>O12+O13+O14+O16+O18+O19</f>
        <v>4746</v>
      </c>
      <c r="P24" s="74">
        <f>P12+P13+P14+P16+P18+P19</f>
        <v>9006</v>
      </c>
      <c r="Q24" s="74">
        <f t="shared" ref="Q24:S24" si="7">Q12+Q13+Q14+Q16+Q18+Q19</f>
        <v>171367</v>
      </c>
      <c r="R24" s="74">
        <f t="shared" si="7"/>
        <v>178234</v>
      </c>
      <c r="S24" s="74">
        <f t="shared" si="7"/>
        <v>349601</v>
      </c>
    </row>
    <row r="25" spans="1:19" x14ac:dyDescent="0.2">
      <c r="A25" s="13">
        <f t="shared" si="0"/>
        <v>15</v>
      </c>
      <c r="B25" s="18" t="s">
        <v>37</v>
      </c>
      <c r="C25" s="22"/>
      <c r="D25" s="22">
        <v>2400</v>
      </c>
      <c r="E25" s="22">
        <f>C25+D25</f>
        <v>2400</v>
      </c>
      <c r="F25" s="22"/>
      <c r="G25" s="22"/>
      <c r="H25" s="20">
        <f t="shared" si="4"/>
        <v>0</v>
      </c>
      <c r="I25" s="20">
        <f t="shared" si="5"/>
        <v>2400</v>
      </c>
      <c r="J25" s="20">
        <f t="shared" si="6"/>
        <v>2400</v>
      </c>
      <c r="K25" s="27"/>
      <c r="L25" s="24"/>
      <c r="M25" s="24"/>
      <c r="N25" s="24"/>
      <c r="O25" s="58"/>
      <c r="P25" s="58"/>
      <c r="Q25" s="71"/>
      <c r="R25" s="71"/>
      <c r="S25" s="71"/>
    </row>
    <row r="26" spans="1:19" x14ac:dyDescent="0.2">
      <c r="A26" s="13">
        <f t="shared" si="0"/>
        <v>16</v>
      </c>
      <c r="B26" s="26" t="s">
        <v>38</v>
      </c>
      <c r="C26" s="33"/>
      <c r="D26" s="33"/>
      <c r="E26" s="33"/>
      <c r="F26" s="33"/>
      <c r="G26" s="33"/>
      <c r="H26" s="20"/>
      <c r="I26" s="20"/>
      <c r="J26" s="20"/>
      <c r="K26" s="34" t="s">
        <v>39</v>
      </c>
      <c r="L26" s="35"/>
      <c r="M26" s="35"/>
      <c r="N26" s="24"/>
      <c r="O26" s="58"/>
      <c r="P26" s="58"/>
      <c r="Q26" s="71"/>
      <c r="R26" s="71"/>
      <c r="S26" s="71"/>
    </row>
    <row r="27" spans="1:19" x14ac:dyDescent="0.2">
      <c r="A27" s="13">
        <f t="shared" si="0"/>
        <v>17</v>
      </c>
      <c r="B27" s="18" t="s">
        <v>40</v>
      </c>
      <c r="C27" s="20"/>
      <c r="D27" s="20"/>
      <c r="E27" s="20"/>
      <c r="F27" s="20"/>
      <c r="G27" s="20"/>
      <c r="H27" s="20"/>
      <c r="I27" s="20"/>
      <c r="J27" s="20"/>
      <c r="K27" s="21" t="s">
        <v>41</v>
      </c>
      <c r="L27" s="24">
        <v>53150</v>
      </c>
      <c r="M27" s="24">
        <v>12655</v>
      </c>
      <c r="N27" s="24">
        <f>SUM(L27:M27)</f>
        <v>65805</v>
      </c>
      <c r="O27" s="71">
        <v>-35</v>
      </c>
      <c r="P27" s="71">
        <v>2000</v>
      </c>
      <c r="Q27" s="71">
        <f t="shared" si="1"/>
        <v>53115</v>
      </c>
      <c r="R27" s="71">
        <f t="shared" si="2"/>
        <v>14655</v>
      </c>
      <c r="S27" s="71">
        <f t="shared" si="3"/>
        <v>67770</v>
      </c>
    </row>
    <row r="28" spans="1:19" x14ac:dyDescent="0.2">
      <c r="A28" s="13">
        <f t="shared" si="0"/>
        <v>18</v>
      </c>
      <c r="B28" s="18"/>
      <c r="C28" s="20"/>
      <c r="D28" s="20"/>
      <c r="E28" s="20"/>
      <c r="F28" s="20"/>
      <c r="G28" s="20"/>
      <c r="H28" s="20"/>
      <c r="I28" s="20"/>
      <c r="J28" s="20"/>
      <c r="K28" s="21" t="s">
        <v>42</v>
      </c>
      <c r="L28" s="24"/>
      <c r="M28" s="24"/>
      <c r="N28" s="24"/>
      <c r="O28" s="58"/>
      <c r="P28" s="58"/>
    </row>
    <row r="29" spans="1:19" x14ac:dyDescent="0.2">
      <c r="A29" s="13">
        <f t="shared" si="0"/>
        <v>19</v>
      </c>
      <c r="B29" s="1" t="s">
        <v>43</v>
      </c>
      <c r="C29" s="20"/>
      <c r="D29" s="20"/>
      <c r="E29" s="20"/>
      <c r="F29" s="20"/>
      <c r="G29" s="20"/>
      <c r="H29" s="20">
        <f t="shared" si="4"/>
        <v>0</v>
      </c>
      <c r="I29" s="20">
        <f t="shared" si="5"/>
        <v>0</v>
      </c>
      <c r="J29" s="20">
        <f t="shared" si="6"/>
        <v>0</v>
      </c>
      <c r="K29" s="21" t="s">
        <v>44</v>
      </c>
      <c r="L29" s="24"/>
      <c r="M29" s="24"/>
      <c r="N29" s="24"/>
      <c r="O29" s="58"/>
      <c r="P29" s="58"/>
    </row>
    <row r="30" spans="1:19" s="29" customFormat="1" x14ac:dyDescent="0.2">
      <c r="A30" s="13">
        <f t="shared" si="0"/>
        <v>20</v>
      </c>
      <c r="B30" s="1" t="s">
        <v>45</v>
      </c>
      <c r="C30" s="20"/>
      <c r="D30" s="20"/>
      <c r="E30" s="20"/>
      <c r="F30" s="20"/>
      <c r="G30" s="20"/>
      <c r="H30" s="20">
        <f t="shared" si="4"/>
        <v>0</v>
      </c>
      <c r="I30" s="20">
        <f t="shared" si="5"/>
        <v>0</v>
      </c>
      <c r="J30" s="20">
        <f t="shared" si="6"/>
        <v>0</v>
      </c>
      <c r="K30" s="21" t="s">
        <v>46</v>
      </c>
      <c r="L30" s="24"/>
      <c r="M30" s="24"/>
      <c r="N30" s="24"/>
      <c r="O30" s="73"/>
      <c r="P30" s="73"/>
    </row>
    <row r="31" spans="1:19" x14ac:dyDescent="0.2">
      <c r="A31" s="13">
        <f t="shared" si="0"/>
        <v>21</v>
      </c>
      <c r="C31" s="20"/>
      <c r="D31" s="20"/>
      <c r="E31" s="20"/>
      <c r="F31" s="20"/>
      <c r="G31" s="20"/>
      <c r="H31" s="20"/>
      <c r="I31" s="20"/>
      <c r="J31" s="20"/>
      <c r="K31" s="21" t="s">
        <v>47</v>
      </c>
      <c r="L31" s="24"/>
      <c r="M31" s="24"/>
      <c r="N31" s="24"/>
      <c r="O31" s="58"/>
      <c r="P31" s="58"/>
    </row>
    <row r="32" spans="1:19" s="38" customFormat="1" x14ac:dyDescent="0.2">
      <c r="A32" s="13">
        <f t="shared" si="0"/>
        <v>22</v>
      </c>
      <c r="B32" s="36" t="s">
        <v>48</v>
      </c>
      <c r="C32" s="22">
        <f>C14+C20</f>
        <v>673</v>
      </c>
      <c r="D32" s="22">
        <f>D14+D20</f>
        <v>795</v>
      </c>
      <c r="E32" s="22">
        <f>E14+E20</f>
        <v>1468</v>
      </c>
      <c r="F32" s="22">
        <f>F13+F14+F18+F20+F29</f>
        <v>840</v>
      </c>
      <c r="G32" s="22">
        <f>G13+G14+G18+G20+G29</f>
        <v>0</v>
      </c>
      <c r="H32" s="20">
        <f t="shared" si="4"/>
        <v>1513</v>
      </c>
      <c r="I32" s="20">
        <f t="shared" si="5"/>
        <v>795</v>
      </c>
      <c r="J32" s="20">
        <f t="shared" si="6"/>
        <v>2308</v>
      </c>
      <c r="K32" s="21" t="s">
        <v>49</v>
      </c>
      <c r="L32" s="2"/>
      <c r="M32" s="2"/>
      <c r="N32" s="24"/>
      <c r="O32" s="75"/>
      <c r="P32" s="75"/>
    </row>
    <row r="33" spans="1:19" x14ac:dyDescent="0.2">
      <c r="A33" s="13">
        <f t="shared" si="0"/>
        <v>23</v>
      </c>
      <c r="B33" s="39" t="s">
        <v>50</v>
      </c>
      <c r="C33" s="40"/>
      <c r="D33" s="40">
        <f>D25</f>
        <v>2400</v>
      </c>
      <c r="E33" s="40">
        <f>C33+D33</f>
        <v>2400</v>
      </c>
      <c r="F33" s="40">
        <f>F16+F24+F23+F30</f>
        <v>0</v>
      </c>
      <c r="G33" s="40"/>
      <c r="H33" s="40">
        <f t="shared" ref="H33:I33" si="8">H16+H24+H23+H25+H30</f>
        <v>0</v>
      </c>
      <c r="I33" s="40">
        <f t="shared" si="8"/>
        <v>2400</v>
      </c>
      <c r="J33" s="40">
        <f>J16+J24+J23+J25+J30</f>
        <v>2400</v>
      </c>
      <c r="K33" s="41" t="s">
        <v>51</v>
      </c>
      <c r="L33" s="40">
        <f>SUM(L27:L32)</f>
        <v>53150</v>
      </c>
      <c r="M33" s="40">
        <f>SUM(M27:M32)</f>
        <v>12655</v>
      </c>
      <c r="N33" s="40">
        <f>SUM(N27:N31)</f>
        <v>65805</v>
      </c>
      <c r="O33" s="74">
        <f>O27+O28+O30+O31</f>
        <v>-35</v>
      </c>
      <c r="P33" s="74">
        <f t="shared" ref="P33:S33" si="9">P27+P28+P30+P31</f>
        <v>2000</v>
      </c>
      <c r="Q33" s="74">
        <f t="shared" si="9"/>
        <v>53115</v>
      </c>
      <c r="R33" s="74">
        <f t="shared" si="9"/>
        <v>14655</v>
      </c>
      <c r="S33" s="74">
        <f t="shared" si="9"/>
        <v>67770</v>
      </c>
    </row>
    <row r="34" spans="1:19" x14ac:dyDescent="0.2">
      <c r="A34" s="13">
        <f t="shared" si="0"/>
        <v>24</v>
      </c>
      <c r="B34" s="42" t="s">
        <v>52</v>
      </c>
      <c r="C34" s="35">
        <f>SUM(C32:C33)</f>
        <v>673</v>
      </c>
      <c r="D34" s="35">
        <f>SUM(D32:D33)</f>
        <v>3195</v>
      </c>
      <c r="E34" s="35">
        <f>SUM(C34:D34)</f>
        <v>3868</v>
      </c>
      <c r="F34" s="35">
        <f>F32+F33</f>
        <v>840</v>
      </c>
      <c r="G34" s="35">
        <f t="shared" ref="G34:J34" si="10">G32+G33</f>
        <v>0</v>
      </c>
      <c r="H34" s="35">
        <f t="shared" si="10"/>
        <v>1513</v>
      </c>
      <c r="I34" s="35">
        <f t="shared" si="10"/>
        <v>3195</v>
      </c>
      <c r="J34" s="35">
        <f t="shared" si="10"/>
        <v>4708</v>
      </c>
      <c r="K34" s="43" t="s">
        <v>53</v>
      </c>
      <c r="L34" s="35">
        <f>L24+L33</f>
        <v>219771</v>
      </c>
      <c r="M34" s="35">
        <f>M24+M33</f>
        <v>181883</v>
      </c>
      <c r="N34" s="35">
        <f>N24+N33</f>
        <v>401654</v>
      </c>
      <c r="O34" s="76">
        <f>O24+O33</f>
        <v>4711</v>
      </c>
      <c r="P34" s="76">
        <f t="shared" ref="P34:S34" si="11">P24+P33</f>
        <v>11006</v>
      </c>
      <c r="Q34" s="76">
        <f t="shared" si="11"/>
        <v>224482</v>
      </c>
      <c r="R34" s="76">
        <f t="shared" si="11"/>
        <v>192889</v>
      </c>
      <c r="S34" s="76">
        <f t="shared" si="11"/>
        <v>417371</v>
      </c>
    </row>
    <row r="35" spans="1:19" x14ac:dyDescent="0.2">
      <c r="A35" s="13">
        <f t="shared" si="0"/>
        <v>25</v>
      </c>
      <c r="B35" s="44"/>
      <c r="C35" s="24"/>
      <c r="D35" s="24"/>
      <c r="E35" s="24"/>
      <c r="F35" s="24"/>
      <c r="G35" s="24"/>
      <c r="H35" s="20"/>
      <c r="I35" s="20"/>
      <c r="J35" s="20"/>
      <c r="K35" s="27"/>
      <c r="L35" s="24"/>
      <c r="M35" s="24"/>
      <c r="N35" s="24"/>
      <c r="O35" s="58"/>
      <c r="P35" s="58"/>
    </row>
    <row r="36" spans="1:19" x14ac:dyDescent="0.2">
      <c r="A36" s="13">
        <f t="shared" si="0"/>
        <v>26</v>
      </c>
      <c r="B36" s="44"/>
      <c r="C36" s="24"/>
      <c r="D36" s="24"/>
      <c r="E36" s="24"/>
      <c r="F36" s="24"/>
      <c r="G36" s="24"/>
      <c r="H36" s="20"/>
      <c r="I36" s="20"/>
      <c r="J36" s="20"/>
      <c r="K36" s="31"/>
      <c r="L36" s="32"/>
      <c r="M36" s="32"/>
      <c r="N36" s="32"/>
      <c r="O36" s="58"/>
      <c r="P36" s="58"/>
    </row>
    <row r="37" spans="1:19" s="38" customFormat="1" x14ac:dyDescent="0.2">
      <c r="A37" s="13">
        <f t="shared" si="0"/>
        <v>27</v>
      </c>
      <c r="B37" s="44"/>
      <c r="C37" s="24"/>
      <c r="D37" s="24"/>
      <c r="E37" s="24"/>
      <c r="F37" s="24"/>
      <c r="G37" s="24"/>
      <c r="H37" s="20"/>
      <c r="I37" s="20"/>
      <c r="J37" s="20"/>
      <c r="K37" s="27"/>
      <c r="L37" s="24"/>
      <c r="M37" s="24"/>
      <c r="N37" s="24"/>
      <c r="O37" s="75"/>
      <c r="P37" s="75"/>
    </row>
    <row r="38" spans="1:19" s="38" customFormat="1" x14ac:dyDescent="0.2">
      <c r="A38" s="13">
        <f t="shared" si="0"/>
        <v>28</v>
      </c>
      <c r="B38" s="45" t="s">
        <v>54</v>
      </c>
      <c r="C38" s="33"/>
      <c r="D38" s="33"/>
      <c r="E38" s="33"/>
      <c r="F38" s="33"/>
      <c r="G38" s="33"/>
      <c r="H38" s="20"/>
      <c r="I38" s="20"/>
      <c r="J38" s="20"/>
      <c r="K38" s="34" t="s">
        <v>55</v>
      </c>
      <c r="L38" s="35"/>
      <c r="M38" s="35"/>
      <c r="N38" s="35"/>
      <c r="O38" s="75"/>
      <c r="P38" s="75"/>
    </row>
    <row r="39" spans="1:19" s="38" customFormat="1" x14ac:dyDescent="0.2">
      <c r="A39" s="13">
        <f t="shared" si="0"/>
        <v>29</v>
      </c>
      <c r="B39" s="46" t="s">
        <v>56</v>
      </c>
      <c r="C39" s="33"/>
      <c r="D39" s="33"/>
      <c r="E39" s="33"/>
      <c r="F39" s="33"/>
      <c r="G39" s="33"/>
      <c r="H39" s="20"/>
      <c r="I39" s="20"/>
      <c r="J39" s="20"/>
      <c r="K39" s="47" t="s">
        <v>57</v>
      </c>
      <c r="L39" s="48"/>
      <c r="M39" s="37"/>
      <c r="N39" s="37"/>
      <c r="O39" s="75"/>
      <c r="P39" s="75"/>
    </row>
    <row r="40" spans="1:19" s="38" customFormat="1" x14ac:dyDescent="0.2">
      <c r="A40" s="13">
        <f t="shared" si="0"/>
        <v>30</v>
      </c>
      <c r="B40" s="1" t="s">
        <v>58</v>
      </c>
      <c r="C40" s="33"/>
      <c r="D40" s="33"/>
      <c r="E40" s="33"/>
      <c r="F40" s="33"/>
      <c r="G40" s="33"/>
      <c r="H40" s="20"/>
      <c r="I40" s="20"/>
      <c r="J40" s="20"/>
      <c r="K40" s="49" t="s">
        <v>59</v>
      </c>
      <c r="L40" s="35"/>
      <c r="M40" s="35"/>
      <c r="N40" s="35"/>
      <c r="O40" s="75"/>
      <c r="P40" s="75"/>
    </row>
    <row r="41" spans="1:19" x14ac:dyDescent="0.2">
      <c r="A41" s="13">
        <f t="shared" si="0"/>
        <v>31</v>
      </c>
      <c r="B41" s="19" t="s">
        <v>60</v>
      </c>
      <c r="C41" s="50"/>
      <c r="D41" s="50"/>
      <c r="E41" s="50"/>
      <c r="F41" s="50"/>
      <c r="G41" s="50"/>
      <c r="H41" s="20"/>
      <c r="I41" s="20"/>
      <c r="J41" s="20"/>
      <c r="K41" s="21" t="s">
        <v>61</v>
      </c>
      <c r="L41" s="35"/>
      <c r="M41" s="35"/>
      <c r="N41" s="35"/>
      <c r="O41" s="58"/>
      <c r="P41" s="58"/>
    </row>
    <row r="42" spans="1:19" x14ac:dyDescent="0.2">
      <c r="A42" s="13">
        <f t="shared" si="0"/>
        <v>32</v>
      </c>
      <c r="B42" s="19" t="s">
        <v>62</v>
      </c>
      <c r="C42" s="20"/>
      <c r="D42" s="20"/>
      <c r="E42" s="20"/>
      <c r="F42" s="20"/>
      <c r="G42" s="20"/>
      <c r="H42" s="20"/>
      <c r="I42" s="20"/>
      <c r="J42" s="20"/>
      <c r="K42" s="21" t="s">
        <v>63</v>
      </c>
      <c r="L42" s="48"/>
      <c r="M42" s="48"/>
      <c r="N42" s="48"/>
      <c r="O42" s="58"/>
      <c r="P42" s="58"/>
    </row>
    <row r="43" spans="1:19" x14ac:dyDescent="0.2">
      <c r="A43" s="13">
        <f t="shared" si="0"/>
        <v>33</v>
      </c>
      <c r="B43" s="19" t="s">
        <v>64</v>
      </c>
      <c r="C43" s="20"/>
      <c r="D43" s="20"/>
      <c r="E43" s="20"/>
      <c r="F43" s="20"/>
      <c r="G43" s="20"/>
      <c r="H43" s="20">
        <f t="shared" si="4"/>
        <v>0</v>
      </c>
      <c r="I43" s="20">
        <f t="shared" si="5"/>
        <v>0</v>
      </c>
      <c r="J43" s="20">
        <f t="shared" si="6"/>
        <v>0</v>
      </c>
      <c r="K43" s="21" t="s">
        <v>65</v>
      </c>
      <c r="L43" s="48"/>
      <c r="M43" s="48"/>
      <c r="N43" s="48"/>
      <c r="O43" s="58"/>
      <c r="P43" s="58"/>
    </row>
    <row r="44" spans="1:19" x14ac:dyDescent="0.2">
      <c r="A44" s="13">
        <f t="shared" si="0"/>
        <v>34</v>
      </c>
      <c r="B44" s="20" t="s">
        <v>66</v>
      </c>
      <c r="C44" s="20"/>
      <c r="D44" s="20"/>
      <c r="E44" s="20"/>
      <c r="F44" s="20"/>
      <c r="G44" s="20"/>
      <c r="H44" s="20"/>
      <c r="I44" s="20"/>
      <c r="J44" s="20"/>
      <c r="K44" s="21" t="s">
        <v>67</v>
      </c>
      <c r="L44" s="35"/>
      <c r="M44" s="35"/>
      <c r="N44" s="24"/>
      <c r="O44" s="58"/>
      <c r="P44" s="58"/>
    </row>
    <row r="45" spans="1:19" x14ac:dyDescent="0.2">
      <c r="A45" s="13">
        <f t="shared" si="0"/>
        <v>35</v>
      </c>
      <c r="B45" s="20" t="s">
        <v>68</v>
      </c>
      <c r="C45" s="33"/>
      <c r="D45" s="33"/>
      <c r="E45" s="33"/>
      <c r="F45" s="33"/>
      <c r="G45" s="33"/>
      <c r="H45" s="20"/>
      <c r="I45" s="20"/>
      <c r="J45" s="20"/>
      <c r="K45" s="21" t="s">
        <v>69</v>
      </c>
      <c r="L45" s="35"/>
      <c r="M45" s="35"/>
      <c r="N45" s="24"/>
      <c r="O45" s="58"/>
      <c r="P45" s="58"/>
    </row>
    <row r="46" spans="1:19" x14ac:dyDescent="0.2">
      <c r="A46" s="13">
        <f t="shared" si="0"/>
        <v>36</v>
      </c>
      <c r="B46" s="19" t="s">
        <v>70</v>
      </c>
      <c r="C46" s="20"/>
      <c r="D46" s="20"/>
      <c r="E46" s="20"/>
      <c r="F46" s="20"/>
      <c r="G46" s="20"/>
      <c r="H46" s="20"/>
      <c r="I46" s="20"/>
      <c r="J46" s="20"/>
      <c r="K46" s="21" t="s">
        <v>71</v>
      </c>
      <c r="L46" s="24"/>
      <c r="M46" s="24"/>
      <c r="N46" s="24"/>
      <c r="O46" s="58"/>
      <c r="P46" s="58"/>
    </row>
    <row r="47" spans="1:19" x14ac:dyDescent="0.2">
      <c r="A47" s="13">
        <f t="shared" si="0"/>
        <v>37</v>
      </c>
      <c r="B47" s="19" t="s">
        <v>72</v>
      </c>
      <c r="C47" s="20">
        <f>L24-C20</f>
        <v>165948</v>
      </c>
      <c r="D47" s="20">
        <f>M24-D32</f>
        <v>168433</v>
      </c>
      <c r="E47" s="20">
        <f>C47+D47</f>
        <v>334381</v>
      </c>
      <c r="F47" s="20">
        <v>3906</v>
      </c>
      <c r="G47" s="20">
        <v>9006</v>
      </c>
      <c r="H47" s="20">
        <f t="shared" si="4"/>
        <v>169854</v>
      </c>
      <c r="I47" s="20">
        <f t="shared" si="5"/>
        <v>177439</v>
      </c>
      <c r="J47" s="20">
        <f t="shared" si="6"/>
        <v>347293</v>
      </c>
      <c r="K47" s="21" t="s">
        <v>73</v>
      </c>
      <c r="L47" s="24"/>
      <c r="M47" s="24"/>
      <c r="N47" s="24"/>
      <c r="O47" s="58"/>
      <c r="P47" s="58"/>
    </row>
    <row r="48" spans="1:19" x14ac:dyDescent="0.2">
      <c r="A48" s="13">
        <f t="shared" si="0"/>
        <v>38</v>
      </c>
      <c r="B48" s="19" t="s">
        <v>74</v>
      </c>
      <c r="C48" s="20">
        <f>L33-C33</f>
        <v>53150</v>
      </c>
      <c r="D48" s="20">
        <f>M33-D33</f>
        <v>10255</v>
      </c>
      <c r="E48" s="20">
        <f>N33-E33</f>
        <v>63405</v>
      </c>
      <c r="F48" s="20">
        <v>-35</v>
      </c>
      <c r="G48" s="20">
        <v>2000</v>
      </c>
      <c r="H48" s="20">
        <f t="shared" si="4"/>
        <v>53115</v>
      </c>
      <c r="I48" s="20">
        <f t="shared" si="5"/>
        <v>12255</v>
      </c>
      <c r="J48" s="20">
        <f t="shared" si="6"/>
        <v>65370</v>
      </c>
      <c r="K48" s="21" t="s">
        <v>75</v>
      </c>
      <c r="L48" s="24"/>
      <c r="M48" s="24"/>
      <c r="N48" s="24"/>
      <c r="O48" s="58"/>
      <c r="P48" s="58"/>
    </row>
    <row r="49" spans="1:19" x14ac:dyDescent="0.2">
      <c r="A49" s="13">
        <f t="shared" si="0"/>
        <v>39</v>
      </c>
      <c r="B49" s="19" t="s">
        <v>76</v>
      </c>
      <c r="C49" s="20"/>
      <c r="D49" s="20"/>
      <c r="E49" s="20"/>
      <c r="F49" s="20"/>
      <c r="G49" s="20"/>
      <c r="H49" s="20"/>
      <c r="I49" s="20"/>
      <c r="J49" s="20"/>
      <c r="K49" s="21" t="s">
        <v>77</v>
      </c>
      <c r="L49" s="24"/>
      <c r="M49" s="24"/>
      <c r="N49" s="24"/>
      <c r="O49" s="58"/>
      <c r="P49" s="58"/>
    </row>
    <row r="50" spans="1:19" x14ac:dyDescent="0.2">
      <c r="A50" s="13">
        <f t="shared" si="0"/>
        <v>40</v>
      </c>
      <c r="B50" s="19" t="s">
        <v>78</v>
      </c>
      <c r="C50" s="20"/>
      <c r="D50" s="20"/>
      <c r="E50" s="20"/>
      <c r="F50" s="20"/>
      <c r="G50" s="20"/>
      <c r="H50" s="20"/>
      <c r="I50" s="20"/>
      <c r="J50" s="20"/>
      <c r="K50" s="21" t="s">
        <v>79</v>
      </c>
      <c r="L50" s="24"/>
      <c r="M50" s="24"/>
      <c r="N50" s="24"/>
      <c r="O50" s="58"/>
      <c r="P50" s="58"/>
    </row>
    <row r="51" spans="1:19" x14ac:dyDescent="0.2">
      <c r="A51" s="13">
        <f t="shared" si="0"/>
        <v>41</v>
      </c>
      <c r="B51" s="19"/>
      <c r="C51" s="20"/>
      <c r="D51" s="20"/>
      <c r="E51" s="20"/>
      <c r="F51" s="20"/>
      <c r="G51" s="20"/>
      <c r="H51" s="20"/>
      <c r="I51" s="20"/>
      <c r="J51" s="20"/>
      <c r="K51" s="21" t="s">
        <v>80</v>
      </c>
      <c r="L51" s="24"/>
      <c r="M51" s="24"/>
      <c r="N51" s="24"/>
      <c r="O51" s="58"/>
      <c r="P51" s="58"/>
    </row>
    <row r="52" spans="1:19" ht="12" thickBot="1" x14ac:dyDescent="0.25">
      <c r="A52" s="13">
        <f t="shared" si="0"/>
        <v>42</v>
      </c>
      <c r="B52" s="42" t="s">
        <v>81</v>
      </c>
      <c r="C52" s="51">
        <f>SUM(C39:C50)</f>
        <v>219098</v>
      </c>
      <c r="D52" s="51">
        <f>SUM(D39:D50)</f>
        <v>178688</v>
      </c>
      <c r="E52" s="33">
        <f>SUM(E39:E50)</f>
        <v>397786</v>
      </c>
      <c r="F52" s="33">
        <f t="shared" ref="F52:J52" si="12">SUM(F39:F50)</f>
        <v>3871</v>
      </c>
      <c r="G52" s="33">
        <f t="shared" si="12"/>
        <v>11006</v>
      </c>
      <c r="H52" s="33">
        <f t="shared" si="12"/>
        <v>222969</v>
      </c>
      <c r="I52" s="33">
        <f t="shared" si="12"/>
        <v>189694</v>
      </c>
      <c r="J52" s="33">
        <f t="shared" si="12"/>
        <v>412663</v>
      </c>
      <c r="K52" s="34" t="s">
        <v>82</v>
      </c>
      <c r="L52" s="35">
        <f>SUM(L39:L51)</f>
        <v>0</v>
      </c>
      <c r="M52" s="35">
        <f>SUM(M39:M51)</f>
        <v>0</v>
      </c>
      <c r="N52" s="35">
        <f>SUM(N39:N51)</f>
        <v>0</v>
      </c>
      <c r="O52" s="35">
        <f t="shared" ref="O52:S52" si="13">SUM(O39:O51)</f>
        <v>0</v>
      </c>
      <c r="P52" s="35">
        <f t="shared" si="13"/>
        <v>0</v>
      </c>
      <c r="Q52" s="35">
        <f t="shared" si="13"/>
        <v>0</v>
      </c>
      <c r="R52" s="35">
        <f t="shared" si="13"/>
        <v>0</v>
      </c>
      <c r="S52" s="35">
        <f t="shared" si="13"/>
        <v>0</v>
      </c>
    </row>
    <row r="53" spans="1:19" ht="12" thickBot="1" x14ac:dyDescent="0.25">
      <c r="A53" s="13">
        <f t="shared" si="0"/>
        <v>43</v>
      </c>
      <c r="B53" s="52" t="s">
        <v>83</v>
      </c>
      <c r="C53" s="53">
        <f>C34+C52</f>
        <v>219771</v>
      </c>
      <c r="D53" s="54">
        <f>D34+D52</f>
        <v>181883</v>
      </c>
      <c r="E53" s="64">
        <f>E34+E52</f>
        <v>401654</v>
      </c>
      <c r="F53" s="64">
        <f t="shared" ref="F53:J53" si="14">F34+F52</f>
        <v>4711</v>
      </c>
      <c r="G53" s="64">
        <f t="shared" si="14"/>
        <v>11006</v>
      </c>
      <c r="H53" s="64">
        <f t="shared" si="14"/>
        <v>224482</v>
      </c>
      <c r="I53" s="64">
        <f t="shared" si="14"/>
        <v>192889</v>
      </c>
      <c r="J53" s="64">
        <f t="shared" si="14"/>
        <v>417371</v>
      </c>
      <c r="K53" s="63" t="s">
        <v>84</v>
      </c>
      <c r="L53" s="55">
        <f>L34+L52</f>
        <v>219771</v>
      </c>
      <c r="M53" s="55">
        <f>M34+M52</f>
        <v>181883</v>
      </c>
      <c r="N53" s="54">
        <f>N34+N52</f>
        <v>401654</v>
      </c>
      <c r="O53" s="72">
        <f>O34+O52</f>
        <v>4711</v>
      </c>
      <c r="P53" s="72">
        <f t="shared" ref="P53:S53" si="15">P34+P52</f>
        <v>11006</v>
      </c>
      <c r="Q53" s="72">
        <f t="shared" si="15"/>
        <v>224482</v>
      </c>
      <c r="R53" s="72">
        <f t="shared" si="15"/>
        <v>192889</v>
      </c>
      <c r="S53" s="72">
        <f t="shared" si="15"/>
        <v>417371</v>
      </c>
    </row>
    <row r="54" spans="1:19" x14ac:dyDescent="0.2">
      <c r="B54" s="3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</sheetData>
  <mergeCells count="20">
    <mergeCell ref="A8:A10"/>
    <mergeCell ref="B8:B9"/>
    <mergeCell ref="C8:E8"/>
    <mergeCell ref="K8:K9"/>
    <mergeCell ref="L8:N8"/>
    <mergeCell ref="F8:G8"/>
    <mergeCell ref="H8:J8"/>
    <mergeCell ref="F9:G9"/>
    <mergeCell ref="H9:J9"/>
    <mergeCell ref="C9:E9"/>
    <mergeCell ref="L9:N9"/>
    <mergeCell ref="O8:P8"/>
    <mergeCell ref="Q8:S8"/>
    <mergeCell ref="O9:P9"/>
    <mergeCell ref="Q9:S9"/>
    <mergeCell ref="K1:S1"/>
    <mergeCell ref="B4:S4"/>
    <mergeCell ref="B5:S5"/>
    <mergeCell ref="B6:S6"/>
    <mergeCell ref="B7:S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E1" workbookViewId="0">
      <selection activeCell="R20" sqref="R20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6.140625" style="2" customWidth="1"/>
    <col min="12" max="12" width="10" style="2" customWidth="1"/>
    <col min="13" max="13" width="9" style="2" customWidth="1"/>
    <col min="14" max="14" width="10.28515625" style="2" customWidth="1"/>
    <col min="15" max="24" width="9.140625" style="1"/>
    <col min="25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6.140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6.140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6.140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6.140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6.140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6.140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6.140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6.140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6.140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6.140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6.140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6.140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6.140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6.140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6.140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6.140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6.140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6.140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6.140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6.140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6.140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6.140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6.140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6.140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6.140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6.140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6.140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6.140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6.140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6.140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6.140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6.140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6.140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6.140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6.140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6.140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6.140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6.140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6.140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6.140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6.140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6.140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6.140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6.140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6.140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6.140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6.140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6.140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6.140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6.140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6.140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6.140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6.140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6.140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6.140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6.140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6.140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6.140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6.140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6.140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6.140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6.140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6.140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24" ht="15" x14ac:dyDescent="0.25">
      <c r="K1" s="110" t="s">
        <v>86</v>
      </c>
      <c r="L1" s="110"/>
      <c r="M1" s="110"/>
      <c r="N1" s="110"/>
      <c r="O1" s="107"/>
      <c r="P1" s="107"/>
      <c r="Q1" s="107"/>
      <c r="R1" s="107"/>
      <c r="S1" s="107"/>
    </row>
    <row r="2" spans="1:24" x14ac:dyDescent="0.2">
      <c r="K2" s="4"/>
      <c r="L2" s="4"/>
      <c r="M2" s="4"/>
      <c r="N2" s="4"/>
    </row>
    <row r="3" spans="1:24" x14ac:dyDescent="0.2">
      <c r="K3" s="4"/>
      <c r="L3" s="4"/>
      <c r="M3" s="4"/>
      <c r="N3" s="4"/>
    </row>
    <row r="4" spans="1:24" s="6" customFormat="1" ht="15" x14ac:dyDescent="0.25">
      <c r="A4" s="5"/>
      <c r="B4" s="106" t="s">
        <v>0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/>
      <c r="P4" s="107"/>
      <c r="Q4" s="107"/>
      <c r="R4" s="107"/>
      <c r="S4" s="107"/>
      <c r="T4" s="5"/>
      <c r="U4" s="5"/>
      <c r="V4" s="5"/>
      <c r="W4" s="5"/>
      <c r="X4" s="5"/>
    </row>
    <row r="5" spans="1:24" s="6" customFormat="1" ht="15" x14ac:dyDescent="0.25">
      <c r="A5" s="5"/>
      <c r="B5" s="125" t="s">
        <v>87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07"/>
      <c r="P5" s="107"/>
      <c r="Q5" s="107"/>
      <c r="R5" s="107"/>
      <c r="S5" s="107"/>
      <c r="T5" s="5"/>
      <c r="U5" s="5"/>
      <c r="V5" s="5"/>
      <c r="W5" s="5"/>
      <c r="X5" s="5"/>
    </row>
    <row r="6" spans="1:24" s="6" customFormat="1" ht="15" x14ac:dyDescent="0.25">
      <c r="A6" s="5"/>
      <c r="B6" s="106" t="s">
        <v>2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7"/>
      <c r="P6" s="107"/>
      <c r="Q6" s="107"/>
      <c r="R6" s="107"/>
      <c r="S6" s="107"/>
      <c r="T6" s="5"/>
      <c r="U6" s="5"/>
      <c r="V6" s="5"/>
      <c r="W6" s="5"/>
      <c r="X6" s="5"/>
    </row>
    <row r="7" spans="1:24" s="6" customFormat="1" ht="15" x14ac:dyDescent="0.25">
      <c r="A7" s="5"/>
      <c r="B7" s="108" t="s">
        <v>3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9"/>
      <c r="P7" s="109"/>
      <c r="Q7" s="109"/>
      <c r="R7" s="109"/>
      <c r="S7" s="109"/>
      <c r="T7" s="5"/>
      <c r="U7" s="5"/>
      <c r="V7" s="5"/>
      <c r="W7" s="5"/>
      <c r="X7" s="5"/>
    </row>
    <row r="8" spans="1:24" s="6" customFormat="1" ht="12.75" customHeight="1" x14ac:dyDescent="0.2">
      <c r="A8" s="111" t="s">
        <v>4</v>
      </c>
      <c r="B8" s="112" t="s">
        <v>5</v>
      </c>
      <c r="C8" s="113" t="s">
        <v>6</v>
      </c>
      <c r="D8" s="113"/>
      <c r="E8" s="114"/>
      <c r="F8" s="120" t="s">
        <v>7</v>
      </c>
      <c r="G8" s="121"/>
      <c r="H8" s="112" t="s">
        <v>8</v>
      </c>
      <c r="I8" s="122"/>
      <c r="J8" s="121"/>
      <c r="K8" s="115" t="s">
        <v>7</v>
      </c>
      <c r="L8" s="116" t="s">
        <v>8</v>
      </c>
      <c r="M8" s="117"/>
      <c r="N8" s="117"/>
      <c r="O8" s="120" t="s">
        <v>99</v>
      </c>
      <c r="P8" s="121"/>
      <c r="Q8" s="112" t="s">
        <v>100</v>
      </c>
      <c r="R8" s="122"/>
      <c r="S8" s="121"/>
      <c r="T8" s="5"/>
      <c r="U8" s="5"/>
      <c r="V8" s="5"/>
      <c r="W8" s="5"/>
      <c r="X8" s="5"/>
    </row>
    <row r="9" spans="1:24" s="6" customFormat="1" ht="12.75" customHeight="1" x14ac:dyDescent="0.2">
      <c r="A9" s="111"/>
      <c r="B9" s="112"/>
      <c r="C9" s="118" t="s">
        <v>9</v>
      </c>
      <c r="D9" s="118"/>
      <c r="E9" s="119"/>
      <c r="F9" s="123" t="s">
        <v>95</v>
      </c>
      <c r="G9" s="121"/>
      <c r="H9" s="124" t="s">
        <v>96</v>
      </c>
      <c r="I9" s="122"/>
      <c r="J9" s="121"/>
      <c r="K9" s="115"/>
      <c r="L9" s="118" t="s">
        <v>9</v>
      </c>
      <c r="M9" s="118"/>
      <c r="N9" s="118"/>
      <c r="O9" s="123" t="s">
        <v>95</v>
      </c>
      <c r="P9" s="121"/>
      <c r="Q9" s="124" t="s">
        <v>96</v>
      </c>
      <c r="R9" s="122"/>
      <c r="S9" s="121"/>
      <c r="T9" s="5"/>
      <c r="U9" s="5"/>
      <c r="V9" s="5"/>
      <c r="W9" s="5"/>
      <c r="X9" s="5"/>
    </row>
    <row r="10" spans="1:24" s="12" customFormat="1" ht="36.6" customHeight="1" x14ac:dyDescent="0.25">
      <c r="A10" s="111"/>
      <c r="B10" s="7" t="s">
        <v>10</v>
      </c>
      <c r="C10" s="8" t="s">
        <v>11</v>
      </c>
      <c r="D10" s="8" t="s">
        <v>12</v>
      </c>
      <c r="E10" s="9" t="s">
        <v>13</v>
      </c>
      <c r="F10" s="60" t="s">
        <v>11</v>
      </c>
      <c r="G10" s="8" t="s">
        <v>12</v>
      </c>
      <c r="H10" s="8" t="s">
        <v>11</v>
      </c>
      <c r="I10" s="8" t="s">
        <v>12</v>
      </c>
      <c r="J10" s="9" t="s">
        <v>13</v>
      </c>
      <c r="K10" s="10" t="s">
        <v>14</v>
      </c>
      <c r="L10" s="8" t="s">
        <v>11</v>
      </c>
      <c r="M10" s="8" t="s">
        <v>12</v>
      </c>
      <c r="N10" s="8" t="s">
        <v>13</v>
      </c>
      <c r="O10" s="60" t="s">
        <v>11</v>
      </c>
      <c r="P10" s="8" t="s">
        <v>12</v>
      </c>
      <c r="Q10" s="8" t="s">
        <v>11</v>
      </c>
      <c r="R10" s="8" t="s">
        <v>12</v>
      </c>
      <c r="S10" s="61" t="s">
        <v>13</v>
      </c>
      <c r="T10" s="11"/>
      <c r="U10" s="11"/>
      <c r="V10" s="11"/>
      <c r="W10" s="11"/>
      <c r="X10" s="11"/>
    </row>
    <row r="11" spans="1:24" ht="11.45" customHeight="1" x14ac:dyDescent="0.2">
      <c r="A11" s="13">
        <v>1</v>
      </c>
      <c r="B11" s="14" t="s">
        <v>15</v>
      </c>
      <c r="C11" s="15"/>
      <c r="D11" s="15"/>
      <c r="E11" s="15"/>
      <c r="F11" s="15"/>
      <c r="G11" s="15"/>
      <c r="H11" s="15"/>
      <c r="I11" s="15"/>
      <c r="J11" s="15"/>
      <c r="K11" s="16" t="s">
        <v>16</v>
      </c>
      <c r="L11" s="15"/>
      <c r="M11" s="15"/>
      <c r="N11" s="17"/>
    </row>
    <row r="12" spans="1:24" x14ac:dyDescent="0.2">
      <c r="A12" s="13">
        <f t="shared" ref="A12:A53" si="0">A11+1</f>
        <v>2</v>
      </c>
      <c r="B12" s="18" t="s">
        <v>17</v>
      </c>
      <c r="C12" s="19"/>
      <c r="D12" s="19"/>
      <c r="E12" s="20">
        <f t="shared" ref="E12:E18" si="1">SUM(C12:D12)</f>
        <v>0</v>
      </c>
      <c r="F12" s="20"/>
      <c r="G12" s="20"/>
      <c r="H12" s="20"/>
      <c r="I12" s="20"/>
      <c r="J12" s="20"/>
      <c r="K12" s="21" t="s">
        <v>18</v>
      </c>
      <c r="L12" s="24">
        <v>196587</v>
      </c>
      <c r="M12" s="24">
        <v>30466</v>
      </c>
      <c r="N12" s="79">
        <f>SUM(L12:M12)</f>
        <v>227053</v>
      </c>
      <c r="P12" s="1">
        <v>6799</v>
      </c>
      <c r="Q12" s="2">
        <f>L12+O12</f>
        <v>196587</v>
      </c>
      <c r="R12" s="2">
        <f>M12+P12</f>
        <v>37265</v>
      </c>
      <c r="S12" s="2">
        <f>Q12+R12</f>
        <v>233852</v>
      </c>
    </row>
    <row r="13" spans="1:24" x14ac:dyDescent="0.2">
      <c r="A13" s="13">
        <f t="shared" si="0"/>
        <v>3</v>
      </c>
      <c r="B13" s="18" t="s">
        <v>19</v>
      </c>
      <c r="C13" s="19"/>
      <c r="D13" s="19"/>
      <c r="E13" s="20">
        <f t="shared" si="1"/>
        <v>0</v>
      </c>
      <c r="F13" s="20"/>
      <c r="G13" s="20"/>
      <c r="H13" s="20"/>
      <c r="I13" s="20"/>
      <c r="J13" s="20"/>
      <c r="K13" s="21" t="s">
        <v>20</v>
      </c>
      <c r="L13" s="24">
        <v>60052</v>
      </c>
      <c r="M13" s="24">
        <v>5218</v>
      </c>
      <c r="N13" s="79">
        <f>SUM(L13:M13)</f>
        <v>65270</v>
      </c>
      <c r="P13" s="1">
        <v>1836</v>
      </c>
      <c r="Q13" s="2">
        <f t="shared" ref="Q13:Q34" si="2">L13+O13</f>
        <v>60052</v>
      </c>
      <c r="R13" s="2">
        <f t="shared" ref="R13:R34" si="3">M13+P13</f>
        <v>7054</v>
      </c>
      <c r="S13" s="2">
        <f t="shared" ref="S13:S34" si="4">Q13+R13</f>
        <v>67106</v>
      </c>
    </row>
    <row r="14" spans="1:24" x14ac:dyDescent="0.2">
      <c r="A14" s="13">
        <f t="shared" si="0"/>
        <v>4</v>
      </c>
      <c r="B14" s="18" t="s">
        <v>21</v>
      </c>
      <c r="C14" s="2">
        <v>8200</v>
      </c>
      <c r="D14" s="2">
        <v>1548</v>
      </c>
      <c r="E14" s="24">
        <f t="shared" si="1"/>
        <v>9748</v>
      </c>
      <c r="F14" s="24"/>
      <c r="G14" s="24">
        <v>1884</v>
      </c>
      <c r="H14" s="24">
        <f>C14+F14</f>
        <v>8200</v>
      </c>
      <c r="I14" s="24">
        <f>D14+G14</f>
        <v>3432</v>
      </c>
      <c r="J14" s="24">
        <f>H14+I14</f>
        <v>11632</v>
      </c>
      <c r="K14" s="21" t="s">
        <v>22</v>
      </c>
      <c r="L14" s="24">
        <v>248432</v>
      </c>
      <c r="M14" s="24">
        <v>27604</v>
      </c>
      <c r="N14" s="79">
        <f>SUM(L14:M14)</f>
        <v>276036</v>
      </c>
      <c r="Q14" s="2">
        <f t="shared" si="2"/>
        <v>248432</v>
      </c>
      <c r="R14" s="2">
        <f t="shared" si="3"/>
        <v>27604</v>
      </c>
      <c r="S14" s="2">
        <f t="shared" si="4"/>
        <v>276036</v>
      </c>
    </row>
    <row r="15" spans="1:24" ht="12" customHeight="1" x14ac:dyDescent="0.2">
      <c r="A15" s="13">
        <f t="shared" si="0"/>
        <v>5</v>
      </c>
      <c r="B15" s="23"/>
      <c r="E15" s="24"/>
      <c r="F15" s="24"/>
      <c r="G15" s="24"/>
      <c r="H15" s="24"/>
      <c r="I15" s="24"/>
      <c r="J15" s="24"/>
      <c r="K15" s="21"/>
      <c r="Q15" s="2"/>
      <c r="R15" s="2"/>
      <c r="S15" s="2"/>
    </row>
    <row r="16" spans="1:24" x14ac:dyDescent="0.2">
      <c r="A16" s="13">
        <f t="shared" si="0"/>
        <v>6</v>
      </c>
      <c r="B16" s="18" t="s">
        <v>23</v>
      </c>
      <c r="E16" s="24">
        <f t="shared" si="1"/>
        <v>0</v>
      </c>
      <c r="F16" s="24"/>
      <c r="G16" s="24"/>
      <c r="H16" s="24">
        <f t="shared" ref="H16:H48" si="5">C16+F16</f>
        <v>0</v>
      </c>
      <c r="I16" s="24">
        <f t="shared" ref="I16:I48" si="6">D16+G16</f>
        <v>0</v>
      </c>
      <c r="J16" s="24">
        <f t="shared" ref="J16:J48" si="7">H16+I16</f>
        <v>0</v>
      </c>
      <c r="K16" s="21" t="s">
        <v>24</v>
      </c>
      <c r="L16" s="24"/>
      <c r="M16" s="24"/>
      <c r="N16" s="24"/>
      <c r="Q16" s="2">
        <f t="shared" si="2"/>
        <v>0</v>
      </c>
      <c r="R16" s="2">
        <f t="shared" si="3"/>
        <v>0</v>
      </c>
      <c r="S16" s="2">
        <f t="shared" si="4"/>
        <v>0</v>
      </c>
    </row>
    <row r="17" spans="1:24" x14ac:dyDescent="0.2">
      <c r="A17" s="13">
        <f t="shared" si="0"/>
        <v>7</v>
      </c>
      <c r="B17" s="18"/>
      <c r="E17" s="24"/>
      <c r="F17" s="24"/>
      <c r="G17" s="24"/>
      <c r="H17" s="24"/>
      <c r="I17" s="24"/>
      <c r="J17" s="24"/>
      <c r="K17" s="21" t="s">
        <v>25</v>
      </c>
      <c r="L17" s="24"/>
      <c r="M17" s="24"/>
      <c r="N17" s="24"/>
      <c r="Q17" s="2">
        <f t="shared" si="2"/>
        <v>0</v>
      </c>
      <c r="R17" s="2">
        <f t="shared" si="3"/>
        <v>0</v>
      </c>
      <c r="S17" s="2">
        <f t="shared" si="4"/>
        <v>0</v>
      </c>
    </row>
    <row r="18" spans="1:24" x14ac:dyDescent="0.2">
      <c r="A18" s="13">
        <f t="shared" si="0"/>
        <v>8</v>
      </c>
      <c r="B18" s="18" t="s">
        <v>26</v>
      </c>
      <c r="E18" s="24">
        <f t="shared" si="1"/>
        <v>0</v>
      </c>
      <c r="F18" s="24"/>
      <c r="G18" s="24"/>
      <c r="H18" s="24">
        <f t="shared" si="5"/>
        <v>0</v>
      </c>
      <c r="I18" s="24">
        <f t="shared" si="6"/>
        <v>0</v>
      </c>
      <c r="J18" s="24">
        <f t="shared" si="7"/>
        <v>0</v>
      </c>
      <c r="K18" s="21" t="s">
        <v>27</v>
      </c>
      <c r="L18" s="24"/>
      <c r="M18" s="24"/>
      <c r="N18" s="24"/>
      <c r="Q18" s="2">
        <f t="shared" si="2"/>
        <v>0</v>
      </c>
      <c r="R18" s="2">
        <f t="shared" si="3"/>
        <v>0</v>
      </c>
      <c r="S18" s="2">
        <f t="shared" si="4"/>
        <v>0</v>
      </c>
    </row>
    <row r="19" spans="1:24" x14ac:dyDescent="0.2">
      <c r="A19" s="13">
        <f t="shared" si="0"/>
        <v>9</v>
      </c>
      <c r="B19" s="25" t="s">
        <v>28</v>
      </c>
      <c r="C19" s="79"/>
      <c r="D19" s="79"/>
      <c r="E19" s="79"/>
      <c r="F19" s="79"/>
      <c r="G19" s="79"/>
      <c r="H19" s="24"/>
      <c r="I19" s="24"/>
      <c r="J19" s="24"/>
      <c r="K19" s="21" t="s">
        <v>29</v>
      </c>
      <c r="L19" s="24"/>
      <c r="M19" s="24"/>
      <c r="N19" s="24"/>
      <c r="Q19" s="2">
        <f t="shared" si="2"/>
        <v>0</v>
      </c>
      <c r="R19" s="2">
        <f t="shared" si="3"/>
        <v>0</v>
      </c>
      <c r="S19" s="2">
        <f t="shared" si="4"/>
        <v>0</v>
      </c>
    </row>
    <row r="20" spans="1:24" x14ac:dyDescent="0.2">
      <c r="A20" s="13">
        <f t="shared" si="0"/>
        <v>10</v>
      </c>
      <c r="B20" s="26" t="s">
        <v>30</v>
      </c>
      <c r="C20" s="79">
        <v>57743</v>
      </c>
      <c r="D20" s="79">
        <v>33913</v>
      </c>
      <c r="E20" s="79">
        <f>SUM(C20:D20)</f>
        <v>91656</v>
      </c>
      <c r="F20" s="79"/>
      <c r="G20" s="79"/>
      <c r="H20" s="24">
        <f t="shared" si="5"/>
        <v>57743</v>
      </c>
      <c r="I20" s="24">
        <f t="shared" si="6"/>
        <v>33913</v>
      </c>
      <c r="J20" s="24">
        <f t="shared" si="7"/>
        <v>91656</v>
      </c>
      <c r="K20" s="21" t="s">
        <v>31</v>
      </c>
      <c r="L20" s="24"/>
      <c r="M20" s="24"/>
      <c r="N20" s="24"/>
      <c r="Q20" s="2"/>
      <c r="R20" s="2"/>
      <c r="S20" s="2"/>
    </row>
    <row r="21" spans="1:24" x14ac:dyDescent="0.2">
      <c r="A21" s="13">
        <f t="shared" si="0"/>
        <v>11</v>
      </c>
      <c r="C21" s="79"/>
      <c r="D21" s="79"/>
      <c r="E21" s="79"/>
      <c r="F21" s="79"/>
      <c r="G21" s="79"/>
      <c r="H21" s="24"/>
      <c r="I21" s="24"/>
      <c r="J21" s="24"/>
      <c r="K21" s="21" t="s">
        <v>32</v>
      </c>
      <c r="L21" s="24"/>
      <c r="M21" s="24"/>
      <c r="N21" s="24"/>
      <c r="Q21" s="2"/>
      <c r="R21" s="2"/>
      <c r="S21" s="2"/>
    </row>
    <row r="22" spans="1:24" s="29" customFormat="1" x14ac:dyDescent="0.2">
      <c r="A22" s="13">
        <f t="shared" si="0"/>
        <v>12</v>
      </c>
      <c r="B22" s="1" t="s">
        <v>33</v>
      </c>
      <c r="C22" s="79"/>
      <c r="D22" s="79"/>
      <c r="E22" s="79"/>
      <c r="F22" s="79"/>
      <c r="G22" s="79"/>
      <c r="H22" s="24"/>
      <c r="I22" s="24"/>
      <c r="J22" s="24"/>
      <c r="K22" s="27"/>
      <c r="L22" s="24"/>
      <c r="M22" s="24"/>
      <c r="N22" s="24"/>
      <c r="O22" s="28"/>
      <c r="P22" s="28"/>
      <c r="Q22" s="2"/>
      <c r="R22" s="2"/>
      <c r="S22" s="2"/>
      <c r="T22" s="28"/>
      <c r="U22" s="28"/>
      <c r="V22" s="28"/>
      <c r="W22" s="28"/>
      <c r="X22" s="28"/>
    </row>
    <row r="23" spans="1:24" s="29" customFormat="1" x14ac:dyDescent="0.2">
      <c r="A23" s="13">
        <f t="shared" si="0"/>
        <v>13</v>
      </c>
      <c r="B23" s="1" t="s">
        <v>34</v>
      </c>
      <c r="C23" s="79"/>
      <c r="D23" s="79"/>
      <c r="E23" s="79"/>
      <c r="F23" s="79"/>
      <c r="G23" s="79"/>
      <c r="H23" s="24"/>
      <c r="I23" s="24"/>
      <c r="J23" s="24"/>
      <c r="K23" s="27"/>
      <c r="L23" s="24"/>
      <c r="M23" s="24"/>
      <c r="N23" s="24"/>
      <c r="O23" s="28"/>
      <c r="P23" s="28"/>
      <c r="Q23" s="2"/>
      <c r="R23" s="2"/>
      <c r="S23" s="2"/>
      <c r="T23" s="28"/>
      <c r="U23" s="28"/>
      <c r="V23" s="28"/>
      <c r="W23" s="28"/>
      <c r="X23" s="28"/>
    </row>
    <row r="24" spans="1:24" x14ac:dyDescent="0.2">
      <c r="A24" s="13">
        <f t="shared" si="0"/>
        <v>14</v>
      </c>
      <c r="B24" s="18" t="s">
        <v>35</v>
      </c>
      <c r="C24" s="40"/>
      <c r="D24" s="40"/>
      <c r="E24" s="40"/>
      <c r="F24" s="40"/>
      <c r="G24" s="40"/>
      <c r="H24" s="24">
        <f t="shared" si="5"/>
        <v>0</v>
      </c>
      <c r="I24" s="24">
        <f t="shared" si="6"/>
        <v>0</v>
      </c>
      <c r="J24" s="24">
        <f t="shared" si="7"/>
        <v>0</v>
      </c>
      <c r="K24" s="31" t="s">
        <v>36</v>
      </c>
      <c r="L24" s="32">
        <f>SUM(L12:L22)</f>
        <v>505071</v>
      </c>
      <c r="M24" s="32">
        <f>SUM(M12:M22)</f>
        <v>63288</v>
      </c>
      <c r="N24" s="32">
        <f>SUM(N12:N22)</f>
        <v>568359</v>
      </c>
      <c r="O24" s="36">
        <f>SUM(O12:O21)</f>
        <v>0</v>
      </c>
      <c r="P24" s="36">
        <f>SUM(P12:P21)</f>
        <v>8635</v>
      </c>
      <c r="Q24" s="69">
        <f t="shared" si="2"/>
        <v>505071</v>
      </c>
      <c r="R24" s="69">
        <f t="shared" si="3"/>
        <v>71923</v>
      </c>
      <c r="S24" s="69">
        <f t="shared" si="4"/>
        <v>576994</v>
      </c>
    </row>
    <row r="25" spans="1:24" x14ac:dyDescent="0.2">
      <c r="A25" s="13">
        <f t="shared" si="0"/>
        <v>15</v>
      </c>
      <c r="B25" s="18" t="s">
        <v>37</v>
      </c>
      <c r="C25" s="79"/>
      <c r="D25" s="79"/>
      <c r="E25" s="79"/>
      <c r="F25" s="79"/>
      <c r="G25" s="79"/>
      <c r="H25" s="24">
        <f t="shared" si="5"/>
        <v>0</v>
      </c>
      <c r="I25" s="24">
        <f t="shared" si="6"/>
        <v>0</v>
      </c>
      <c r="J25" s="24">
        <f t="shared" si="7"/>
        <v>0</v>
      </c>
      <c r="K25" s="27"/>
      <c r="L25" s="24"/>
      <c r="M25" s="24"/>
      <c r="N25" s="24"/>
      <c r="Q25" s="2"/>
      <c r="R25" s="2"/>
      <c r="S25" s="2"/>
    </row>
    <row r="26" spans="1:24" x14ac:dyDescent="0.2">
      <c r="A26" s="13">
        <f t="shared" si="0"/>
        <v>16</v>
      </c>
      <c r="B26" s="26" t="s">
        <v>38</v>
      </c>
      <c r="C26" s="35"/>
      <c r="D26" s="35"/>
      <c r="E26" s="35"/>
      <c r="F26" s="35"/>
      <c r="G26" s="35"/>
      <c r="H26" s="24"/>
      <c r="I26" s="24"/>
      <c r="J26" s="24"/>
      <c r="K26" s="34" t="s">
        <v>39</v>
      </c>
      <c r="L26" s="35"/>
      <c r="M26" s="35"/>
      <c r="N26" s="24"/>
      <c r="Q26" s="2"/>
      <c r="R26" s="2"/>
      <c r="S26" s="2"/>
    </row>
    <row r="27" spans="1:24" x14ac:dyDescent="0.2">
      <c r="A27" s="13">
        <f t="shared" si="0"/>
        <v>17</v>
      </c>
      <c r="B27" s="18" t="s">
        <v>40</v>
      </c>
      <c r="C27" s="24"/>
      <c r="D27" s="24"/>
      <c r="E27" s="24"/>
      <c r="F27" s="24"/>
      <c r="G27" s="24"/>
      <c r="H27" s="24"/>
      <c r="I27" s="24"/>
      <c r="J27" s="24"/>
      <c r="K27" s="21" t="s">
        <v>41</v>
      </c>
      <c r="L27" s="24">
        <f>'[1]felhalm. kiad.  '!G104</f>
        <v>11093</v>
      </c>
      <c r="M27" s="24">
        <f>'[1]felhalm. kiad.  '!H104</f>
        <v>8000</v>
      </c>
      <c r="N27" s="24">
        <f>SUM(L27:M27)</f>
        <v>19093</v>
      </c>
      <c r="Q27" s="2">
        <f t="shared" si="2"/>
        <v>11093</v>
      </c>
      <c r="R27" s="2">
        <f t="shared" si="3"/>
        <v>8000</v>
      </c>
      <c r="S27" s="2">
        <f t="shared" si="4"/>
        <v>19093</v>
      </c>
    </row>
    <row r="28" spans="1:24" x14ac:dyDescent="0.2">
      <c r="A28" s="13">
        <f t="shared" si="0"/>
        <v>18</v>
      </c>
      <c r="B28" s="18"/>
      <c r="C28" s="24"/>
      <c r="D28" s="24"/>
      <c r="E28" s="24"/>
      <c r="F28" s="24"/>
      <c r="G28" s="24"/>
      <c r="H28" s="24"/>
      <c r="I28" s="24"/>
      <c r="J28" s="24"/>
      <c r="K28" s="21" t="s">
        <v>42</v>
      </c>
      <c r="L28" s="24"/>
      <c r="M28" s="24"/>
      <c r="N28" s="24"/>
      <c r="Q28" s="2"/>
      <c r="R28" s="2"/>
      <c r="S28" s="2"/>
    </row>
    <row r="29" spans="1:24" x14ac:dyDescent="0.2">
      <c r="A29" s="13">
        <f t="shared" si="0"/>
        <v>19</v>
      </c>
      <c r="B29" s="1" t="s">
        <v>43</v>
      </c>
      <c r="C29" s="24"/>
      <c r="D29" s="24"/>
      <c r="E29" s="24"/>
      <c r="F29" s="24"/>
      <c r="G29" s="24"/>
      <c r="H29" s="24">
        <f t="shared" si="5"/>
        <v>0</v>
      </c>
      <c r="I29" s="24">
        <f t="shared" si="6"/>
        <v>0</v>
      </c>
      <c r="J29" s="24">
        <f t="shared" si="7"/>
        <v>0</v>
      </c>
      <c r="K29" s="21" t="s">
        <v>44</v>
      </c>
      <c r="L29" s="24"/>
      <c r="M29" s="24"/>
      <c r="N29" s="24"/>
      <c r="Q29" s="2">
        <f t="shared" si="2"/>
        <v>0</v>
      </c>
      <c r="R29" s="2">
        <f t="shared" si="3"/>
        <v>0</v>
      </c>
      <c r="S29" s="2">
        <f t="shared" si="4"/>
        <v>0</v>
      </c>
    </row>
    <row r="30" spans="1:24" s="29" customFormat="1" x14ac:dyDescent="0.2">
      <c r="A30" s="13">
        <f t="shared" si="0"/>
        <v>20</v>
      </c>
      <c r="B30" s="1" t="s">
        <v>45</v>
      </c>
      <c r="C30" s="24"/>
      <c r="D30" s="24"/>
      <c r="E30" s="24"/>
      <c r="F30" s="24"/>
      <c r="G30" s="24"/>
      <c r="H30" s="24">
        <f t="shared" si="5"/>
        <v>0</v>
      </c>
      <c r="I30" s="24">
        <f t="shared" si="6"/>
        <v>0</v>
      </c>
      <c r="J30" s="24">
        <f t="shared" si="7"/>
        <v>0</v>
      </c>
      <c r="K30" s="21" t="s">
        <v>46</v>
      </c>
      <c r="L30" s="24"/>
      <c r="M30" s="24"/>
      <c r="N30" s="24"/>
      <c r="O30" s="28"/>
      <c r="P30" s="28"/>
      <c r="Q30" s="2">
        <f t="shared" si="2"/>
        <v>0</v>
      </c>
      <c r="R30" s="2">
        <f t="shared" si="3"/>
        <v>0</v>
      </c>
      <c r="S30" s="2">
        <f t="shared" si="4"/>
        <v>0</v>
      </c>
      <c r="T30" s="28"/>
      <c r="U30" s="28"/>
      <c r="V30" s="28"/>
      <c r="W30" s="28"/>
      <c r="X30" s="28"/>
    </row>
    <row r="31" spans="1:24" x14ac:dyDescent="0.2">
      <c r="A31" s="13">
        <f t="shared" si="0"/>
        <v>21</v>
      </c>
      <c r="C31" s="24"/>
      <c r="D31" s="24"/>
      <c r="E31" s="24"/>
      <c r="F31" s="24"/>
      <c r="G31" s="24"/>
      <c r="H31" s="24"/>
      <c r="I31" s="24"/>
      <c r="J31" s="24"/>
      <c r="K31" s="21" t="s">
        <v>47</v>
      </c>
      <c r="L31" s="24"/>
      <c r="M31" s="24"/>
      <c r="N31" s="24"/>
      <c r="Q31" s="2">
        <f t="shared" si="2"/>
        <v>0</v>
      </c>
      <c r="R31" s="2">
        <f t="shared" si="3"/>
        <v>0</v>
      </c>
      <c r="S31" s="2">
        <f t="shared" si="4"/>
        <v>0</v>
      </c>
    </row>
    <row r="32" spans="1:24" s="38" customFormat="1" x14ac:dyDescent="0.2">
      <c r="A32" s="13">
        <f t="shared" si="0"/>
        <v>22</v>
      </c>
      <c r="B32" s="36" t="s">
        <v>48</v>
      </c>
      <c r="C32" s="78">
        <f>C14+C20</f>
        <v>65943</v>
      </c>
      <c r="D32" s="78">
        <f>D14+D20</f>
        <v>35461</v>
      </c>
      <c r="E32" s="78">
        <f>E14+E20</f>
        <v>101404</v>
      </c>
      <c r="F32" s="78">
        <f>F13+F14+F18+F20+F29</f>
        <v>0</v>
      </c>
      <c r="G32" s="78">
        <f>G13+G14+G18+G20+G29</f>
        <v>1884</v>
      </c>
      <c r="H32" s="32">
        <f t="shared" si="5"/>
        <v>65943</v>
      </c>
      <c r="I32" s="32">
        <f t="shared" si="6"/>
        <v>37345</v>
      </c>
      <c r="J32" s="32">
        <f t="shared" si="7"/>
        <v>103288</v>
      </c>
      <c r="K32" s="21" t="s">
        <v>49</v>
      </c>
      <c r="L32" s="2"/>
      <c r="M32" s="2"/>
      <c r="N32" s="24"/>
      <c r="O32" s="37"/>
      <c r="P32" s="37"/>
      <c r="Q32" s="2"/>
      <c r="R32" s="2"/>
      <c r="S32" s="2"/>
      <c r="T32" s="37"/>
      <c r="U32" s="37"/>
      <c r="V32" s="37"/>
      <c r="W32" s="37"/>
      <c r="X32" s="37"/>
    </row>
    <row r="33" spans="1:24" x14ac:dyDescent="0.2">
      <c r="A33" s="13">
        <f t="shared" si="0"/>
        <v>23</v>
      </c>
      <c r="B33" s="39" t="s">
        <v>50</v>
      </c>
      <c r="C33" s="40"/>
      <c r="D33" s="40"/>
      <c r="E33" s="40"/>
      <c r="F33" s="40">
        <f>F16+F24+F25</f>
        <v>0</v>
      </c>
      <c r="G33" s="40">
        <f>G16+G24+G25</f>
        <v>0</v>
      </c>
      <c r="H33" s="40">
        <f t="shared" ref="H33:J33" si="8">H16+H24+H25</f>
        <v>0</v>
      </c>
      <c r="I33" s="40">
        <f t="shared" si="8"/>
        <v>0</v>
      </c>
      <c r="J33" s="40">
        <f t="shared" si="8"/>
        <v>0</v>
      </c>
      <c r="K33" s="41" t="s">
        <v>51</v>
      </c>
      <c r="L33" s="40">
        <f>SUM(L27:L32)</f>
        <v>11093</v>
      </c>
      <c r="M33" s="40">
        <f>SUM(M27:M32)</f>
        <v>8000</v>
      </c>
      <c r="N33" s="40">
        <f>SUM(N27:N31)</f>
        <v>19093</v>
      </c>
      <c r="O33" s="28">
        <f>O27+O28+O30+O31</f>
        <v>0</v>
      </c>
      <c r="P33" s="28">
        <f>P27+P28+P30+P31</f>
        <v>0</v>
      </c>
      <c r="Q33" s="66">
        <f>L33+O33</f>
        <v>11093</v>
      </c>
      <c r="R33" s="66">
        <f t="shared" si="3"/>
        <v>8000</v>
      </c>
      <c r="S33" s="66">
        <f t="shared" si="4"/>
        <v>19093</v>
      </c>
    </row>
    <row r="34" spans="1:24" x14ac:dyDescent="0.2">
      <c r="A34" s="13">
        <f t="shared" si="0"/>
        <v>24</v>
      </c>
      <c r="B34" s="42" t="s">
        <v>52</v>
      </c>
      <c r="C34" s="35">
        <f>SUM(C32:C33)</f>
        <v>65943</v>
      </c>
      <c r="D34" s="35">
        <f>SUM(D32:D33)</f>
        <v>35461</v>
      </c>
      <c r="E34" s="35">
        <f>SUM(C34:D34)</f>
        <v>101404</v>
      </c>
      <c r="F34" s="35">
        <f>F32+F33</f>
        <v>0</v>
      </c>
      <c r="G34" s="35">
        <f t="shared" ref="G34:J34" si="9">G32+G33</f>
        <v>1884</v>
      </c>
      <c r="H34" s="35">
        <f t="shared" si="9"/>
        <v>65943</v>
      </c>
      <c r="I34" s="35">
        <f t="shared" si="9"/>
        <v>37345</v>
      </c>
      <c r="J34" s="35">
        <f t="shared" si="9"/>
        <v>103288</v>
      </c>
      <c r="K34" s="43" t="s">
        <v>53</v>
      </c>
      <c r="L34" s="35">
        <f>L24+L33</f>
        <v>516164</v>
      </c>
      <c r="M34" s="35">
        <f>M24+M33</f>
        <v>71288</v>
      </c>
      <c r="N34" s="35">
        <f>N24+N33</f>
        <v>587452</v>
      </c>
      <c r="O34" s="1">
        <f>O24+O33</f>
        <v>0</v>
      </c>
      <c r="P34" s="1">
        <f>P24+P33</f>
        <v>8635</v>
      </c>
      <c r="Q34" s="48">
        <f t="shared" si="2"/>
        <v>516164</v>
      </c>
      <c r="R34" s="48">
        <f t="shared" si="3"/>
        <v>79923</v>
      </c>
      <c r="S34" s="48">
        <f t="shared" si="4"/>
        <v>596087</v>
      </c>
    </row>
    <row r="35" spans="1:24" x14ac:dyDescent="0.2">
      <c r="A35" s="13">
        <f t="shared" si="0"/>
        <v>25</v>
      </c>
      <c r="B35" s="44"/>
      <c r="C35" s="24"/>
      <c r="D35" s="24"/>
      <c r="E35" s="24"/>
      <c r="F35" s="24"/>
      <c r="G35" s="24"/>
      <c r="H35" s="20"/>
      <c r="I35" s="20"/>
      <c r="J35" s="20"/>
      <c r="K35" s="27"/>
      <c r="L35" s="24"/>
      <c r="M35" s="24"/>
      <c r="N35" s="24"/>
      <c r="Q35" s="2"/>
      <c r="R35" s="2"/>
    </row>
    <row r="36" spans="1:24" x14ac:dyDescent="0.2">
      <c r="A36" s="13">
        <f t="shared" si="0"/>
        <v>26</v>
      </c>
      <c r="B36" s="44"/>
      <c r="C36" s="24"/>
      <c r="D36" s="24"/>
      <c r="E36" s="24"/>
      <c r="F36" s="24"/>
      <c r="G36" s="24"/>
      <c r="H36" s="20"/>
      <c r="I36" s="20"/>
      <c r="J36" s="20"/>
      <c r="K36" s="31"/>
      <c r="L36" s="32"/>
      <c r="M36" s="32"/>
      <c r="N36" s="32"/>
      <c r="Q36" s="2"/>
      <c r="R36" s="2"/>
    </row>
    <row r="37" spans="1:24" s="38" customFormat="1" x14ac:dyDescent="0.2">
      <c r="A37" s="13">
        <f t="shared" si="0"/>
        <v>27</v>
      </c>
      <c r="B37" s="44"/>
      <c r="C37" s="24"/>
      <c r="D37" s="24"/>
      <c r="E37" s="24"/>
      <c r="F37" s="24"/>
      <c r="G37" s="24"/>
      <c r="H37" s="20"/>
      <c r="I37" s="20"/>
      <c r="J37" s="20"/>
      <c r="K37" s="27"/>
      <c r="L37" s="24"/>
      <c r="M37" s="24"/>
      <c r="N37" s="24"/>
      <c r="O37" s="37"/>
      <c r="P37" s="37"/>
      <c r="Q37" s="2"/>
      <c r="R37" s="2"/>
      <c r="S37" s="37"/>
      <c r="T37" s="37"/>
      <c r="U37" s="37"/>
      <c r="V37" s="37"/>
      <c r="W37" s="37"/>
      <c r="X37" s="37"/>
    </row>
    <row r="38" spans="1:24" s="38" customFormat="1" x14ac:dyDescent="0.2">
      <c r="A38" s="13">
        <f t="shared" si="0"/>
        <v>28</v>
      </c>
      <c r="B38" s="45" t="s">
        <v>54</v>
      </c>
      <c r="C38" s="33"/>
      <c r="D38" s="33"/>
      <c r="E38" s="33"/>
      <c r="F38" s="33"/>
      <c r="G38" s="33"/>
      <c r="H38" s="20"/>
      <c r="I38" s="20"/>
      <c r="J38" s="20"/>
      <c r="K38" s="34" t="s">
        <v>55</v>
      </c>
      <c r="L38" s="35"/>
      <c r="M38" s="35"/>
      <c r="N38" s="35"/>
      <c r="O38" s="37"/>
      <c r="P38" s="37"/>
      <c r="Q38" s="2"/>
      <c r="R38" s="2"/>
      <c r="S38" s="37"/>
      <c r="T38" s="37"/>
      <c r="U38" s="37"/>
      <c r="V38" s="37"/>
      <c r="W38" s="37"/>
      <c r="X38" s="37"/>
    </row>
    <row r="39" spans="1:24" s="38" customFormat="1" x14ac:dyDescent="0.2">
      <c r="A39" s="13">
        <f t="shared" si="0"/>
        <v>29</v>
      </c>
      <c r="B39" s="46" t="s">
        <v>56</v>
      </c>
      <c r="C39" s="33"/>
      <c r="D39" s="33"/>
      <c r="E39" s="33"/>
      <c r="F39" s="33"/>
      <c r="G39" s="33"/>
      <c r="H39" s="20"/>
      <c r="I39" s="20"/>
      <c r="J39" s="20"/>
      <c r="K39" s="47" t="s">
        <v>57</v>
      </c>
      <c r="L39" s="48"/>
      <c r="M39" s="37"/>
      <c r="N39" s="37"/>
      <c r="O39" s="37"/>
      <c r="P39" s="37"/>
      <c r="Q39" s="2"/>
      <c r="R39" s="2"/>
      <c r="S39" s="37"/>
      <c r="T39" s="37"/>
      <c r="U39" s="37"/>
      <c r="V39" s="37"/>
      <c r="W39" s="37"/>
      <c r="X39" s="37"/>
    </row>
    <row r="40" spans="1:24" s="38" customFormat="1" x14ac:dyDescent="0.2">
      <c r="A40" s="13">
        <f t="shared" si="0"/>
        <v>30</v>
      </c>
      <c r="B40" s="1" t="s">
        <v>58</v>
      </c>
      <c r="C40" s="33"/>
      <c r="D40" s="33"/>
      <c r="E40" s="33"/>
      <c r="F40" s="33"/>
      <c r="G40" s="33"/>
      <c r="H40" s="20"/>
      <c r="I40" s="20"/>
      <c r="J40" s="20"/>
      <c r="K40" s="49" t="s">
        <v>59</v>
      </c>
      <c r="L40" s="35"/>
      <c r="M40" s="35"/>
      <c r="N40" s="35"/>
      <c r="O40" s="37"/>
      <c r="P40" s="37"/>
      <c r="Q40" s="2"/>
      <c r="R40" s="2"/>
      <c r="S40" s="37"/>
      <c r="T40" s="37"/>
      <c r="U40" s="37"/>
      <c r="V40" s="37"/>
      <c r="W40" s="37"/>
      <c r="X40" s="37"/>
    </row>
    <row r="41" spans="1:24" x14ac:dyDescent="0.2">
      <c r="A41" s="13">
        <f t="shared" si="0"/>
        <v>31</v>
      </c>
      <c r="B41" s="19" t="s">
        <v>60</v>
      </c>
      <c r="C41" s="50"/>
      <c r="D41" s="50"/>
      <c r="E41" s="50"/>
      <c r="F41" s="50"/>
      <c r="G41" s="50"/>
      <c r="H41" s="20"/>
      <c r="I41" s="20"/>
      <c r="J41" s="20"/>
      <c r="K41" s="21" t="s">
        <v>61</v>
      </c>
      <c r="L41" s="35"/>
      <c r="M41" s="35"/>
      <c r="N41" s="35"/>
      <c r="Q41" s="2"/>
      <c r="R41" s="2"/>
    </row>
    <row r="42" spans="1:24" x14ac:dyDescent="0.2">
      <c r="A42" s="13">
        <f t="shared" si="0"/>
        <v>32</v>
      </c>
      <c r="B42" s="19" t="s">
        <v>62</v>
      </c>
      <c r="C42" s="20"/>
      <c r="D42" s="20"/>
      <c r="E42" s="20"/>
      <c r="F42" s="20"/>
      <c r="G42" s="20"/>
      <c r="H42" s="20"/>
      <c r="I42" s="20"/>
      <c r="J42" s="20"/>
      <c r="K42" s="21" t="s">
        <v>63</v>
      </c>
      <c r="L42" s="48"/>
      <c r="M42" s="48"/>
      <c r="N42" s="48"/>
      <c r="Q42" s="2"/>
      <c r="R42" s="2"/>
    </row>
    <row r="43" spans="1:24" x14ac:dyDescent="0.2">
      <c r="A43" s="13">
        <f t="shared" si="0"/>
        <v>33</v>
      </c>
      <c r="B43" s="19" t="s">
        <v>64</v>
      </c>
      <c r="C43" s="20"/>
      <c r="D43" s="20"/>
      <c r="E43" s="20"/>
      <c r="F43" s="20"/>
      <c r="G43" s="20"/>
      <c r="H43" s="20">
        <f t="shared" si="5"/>
        <v>0</v>
      </c>
      <c r="I43" s="20">
        <f t="shared" si="6"/>
        <v>0</v>
      </c>
      <c r="J43" s="20">
        <f t="shared" si="7"/>
        <v>0</v>
      </c>
      <c r="K43" s="21" t="s">
        <v>65</v>
      </c>
      <c r="L43" s="48"/>
      <c r="M43" s="48"/>
      <c r="N43" s="48"/>
      <c r="Q43" s="2"/>
      <c r="R43" s="2"/>
    </row>
    <row r="44" spans="1:24" x14ac:dyDescent="0.2">
      <c r="A44" s="13">
        <f t="shared" si="0"/>
        <v>34</v>
      </c>
      <c r="B44" s="20" t="s">
        <v>66</v>
      </c>
      <c r="C44" s="20"/>
      <c r="D44" s="20"/>
      <c r="E44" s="20"/>
      <c r="F44" s="20"/>
      <c r="G44" s="20"/>
      <c r="H44" s="20"/>
      <c r="I44" s="20"/>
      <c r="J44" s="20"/>
      <c r="K44" s="21" t="s">
        <v>67</v>
      </c>
      <c r="L44" s="35"/>
      <c r="M44" s="35"/>
      <c r="N44" s="24"/>
      <c r="Q44" s="2"/>
      <c r="R44" s="2"/>
    </row>
    <row r="45" spans="1:24" x14ac:dyDescent="0.2">
      <c r="A45" s="13">
        <f t="shared" si="0"/>
        <v>35</v>
      </c>
      <c r="B45" s="20" t="s">
        <v>68</v>
      </c>
      <c r="C45" s="33"/>
      <c r="D45" s="33"/>
      <c r="E45" s="33"/>
      <c r="F45" s="33"/>
      <c r="G45" s="33"/>
      <c r="H45" s="20"/>
      <c r="I45" s="20"/>
      <c r="J45" s="20"/>
      <c r="K45" s="21" t="s">
        <v>69</v>
      </c>
      <c r="L45" s="35"/>
      <c r="M45" s="35"/>
      <c r="N45" s="24"/>
      <c r="Q45" s="2"/>
      <c r="R45" s="2"/>
    </row>
    <row r="46" spans="1:24" x14ac:dyDescent="0.2">
      <c r="A46" s="13">
        <f t="shared" si="0"/>
        <v>36</v>
      </c>
      <c r="B46" s="19" t="s">
        <v>70</v>
      </c>
      <c r="C46" s="20"/>
      <c r="D46" s="20"/>
      <c r="E46" s="20"/>
      <c r="F46" s="20"/>
      <c r="G46" s="20"/>
      <c r="H46" s="20"/>
      <c r="I46" s="20"/>
      <c r="J46" s="20"/>
      <c r="K46" s="21" t="s">
        <v>71</v>
      </c>
      <c r="L46" s="24"/>
      <c r="M46" s="24"/>
      <c r="N46" s="24"/>
      <c r="Q46" s="2"/>
      <c r="R46" s="2"/>
    </row>
    <row r="47" spans="1:24" x14ac:dyDescent="0.2">
      <c r="A47" s="13">
        <f t="shared" si="0"/>
        <v>37</v>
      </c>
      <c r="B47" s="19" t="s">
        <v>72</v>
      </c>
      <c r="C47" s="20">
        <f>L24-C34</f>
        <v>439128</v>
      </c>
      <c r="D47" s="20">
        <f>M24-D34</f>
        <v>27827</v>
      </c>
      <c r="E47" s="20">
        <f>N24-E34</f>
        <v>466955</v>
      </c>
      <c r="F47" s="20"/>
      <c r="G47" s="20">
        <v>6751</v>
      </c>
      <c r="H47" s="20">
        <f t="shared" si="5"/>
        <v>439128</v>
      </c>
      <c r="I47" s="20">
        <f t="shared" si="6"/>
        <v>34578</v>
      </c>
      <c r="J47" s="20">
        <f t="shared" si="7"/>
        <v>473706</v>
      </c>
      <c r="K47" s="21" t="s">
        <v>73</v>
      </c>
      <c r="L47" s="24"/>
      <c r="M47" s="24"/>
      <c r="N47" s="24"/>
      <c r="Q47" s="2"/>
      <c r="R47" s="2"/>
    </row>
    <row r="48" spans="1:24" x14ac:dyDescent="0.2">
      <c r="A48" s="13">
        <f t="shared" si="0"/>
        <v>38</v>
      </c>
      <c r="B48" s="19" t="s">
        <v>74</v>
      </c>
      <c r="C48" s="20">
        <f>L33-C33</f>
        <v>11093</v>
      </c>
      <c r="D48" s="20">
        <f>M33-D33</f>
        <v>8000</v>
      </c>
      <c r="E48" s="20">
        <f>N33-E33</f>
        <v>19093</v>
      </c>
      <c r="F48" s="20"/>
      <c r="G48" s="20"/>
      <c r="H48" s="20">
        <f t="shared" si="5"/>
        <v>11093</v>
      </c>
      <c r="I48" s="20">
        <f t="shared" si="6"/>
        <v>8000</v>
      </c>
      <c r="J48" s="20">
        <f t="shared" si="7"/>
        <v>19093</v>
      </c>
      <c r="K48" s="21" t="s">
        <v>75</v>
      </c>
      <c r="L48" s="24"/>
      <c r="M48" s="24"/>
      <c r="N48" s="24"/>
      <c r="Q48" s="2"/>
      <c r="R48" s="2"/>
    </row>
    <row r="49" spans="1:19" x14ac:dyDescent="0.2">
      <c r="A49" s="13">
        <f t="shared" si="0"/>
        <v>39</v>
      </c>
      <c r="B49" s="19" t="s">
        <v>76</v>
      </c>
      <c r="C49" s="20"/>
      <c r="D49" s="20"/>
      <c r="E49" s="20"/>
      <c r="F49" s="20"/>
      <c r="G49" s="20"/>
      <c r="H49" s="20"/>
      <c r="I49" s="20"/>
      <c r="J49" s="20"/>
      <c r="K49" s="21" t="s">
        <v>77</v>
      </c>
      <c r="L49" s="24"/>
      <c r="M49" s="24"/>
      <c r="N49" s="24"/>
      <c r="Q49" s="2"/>
      <c r="R49" s="2"/>
    </row>
    <row r="50" spans="1:19" x14ac:dyDescent="0.2">
      <c r="A50" s="13">
        <f t="shared" si="0"/>
        <v>40</v>
      </c>
      <c r="B50" s="19" t="s">
        <v>78</v>
      </c>
      <c r="C50" s="20"/>
      <c r="D50" s="20"/>
      <c r="E50" s="20"/>
      <c r="F50" s="20"/>
      <c r="G50" s="20"/>
      <c r="H50" s="20"/>
      <c r="I50" s="20"/>
      <c r="J50" s="20"/>
      <c r="K50" s="21" t="s">
        <v>79</v>
      </c>
      <c r="L50" s="24"/>
      <c r="M50" s="24"/>
      <c r="N50" s="24"/>
      <c r="Q50" s="2"/>
      <c r="R50" s="2"/>
    </row>
    <row r="51" spans="1:19" x14ac:dyDescent="0.2">
      <c r="A51" s="13">
        <f t="shared" si="0"/>
        <v>41</v>
      </c>
      <c r="B51" s="19"/>
      <c r="C51" s="20"/>
      <c r="D51" s="20"/>
      <c r="E51" s="20"/>
      <c r="F51" s="20"/>
      <c r="G51" s="20"/>
      <c r="H51" s="20"/>
      <c r="I51" s="20"/>
      <c r="J51" s="20"/>
      <c r="K51" s="21" t="s">
        <v>80</v>
      </c>
      <c r="L51" s="24"/>
      <c r="M51" s="24"/>
      <c r="N51" s="24"/>
      <c r="Q51" s="2"/>
      <c r="R51" s="2"/>
    </row>
    <row r="52" spans="1:19" ht="12" thickBot="1" x14ac:dyDescent="0.25">
      <c r="A52" s="13">
        <f t="shared" si="0"/>
        <v>42</v>
      </c>
      <c r="B52" s="42" t="s">
        <v>81</v>
      </c>
      <c r="C52" s="51">
        <f>SUM(C39:C50)</f>
        <v>450221</v>
      </c>
      <c r="D52" s="51">
        <f>SUM(D39:D50)</f>
        <v>35827</v>
      </c>
      <c r="E52" s="33">
        <f>SUM(E39:E50)</f>
        <v>486048</v>
      </c>
      <c r="F52" s="33">
        <f>F47+F48</f>
        <v>0</v>
      </c>
      <c r="G52" s="33">
        <f t="shared" ref="G52:J52" si="10">G47+G48</f>
        <v>6751</v>
      </c>
      <c r="H52" s="33">
        <f t="shared" si="10"/>
        <v>450221</v>
      </c>
      <c r="I52" s="33">
        <f t="shared" si="10"/>
        <v>42578</v>
      </c>
      <c r="J52" s="33">
        <f t="shared" si="10"/>
        <v>492799</v>
      </c>
      <c r="K52" s="34" t="s">
        <v>82</v>
      </c>
      <c r="L52" s="35">
        <f>SUM(L39:L51)</f>
        <v>0</v>
      </c>
      <c r="M52" s="35">
        <f>SUM(M39:M51)</f>
        <v>0</v>
      </c>
      <c r="N52" s="35">
        <f>SUM(N39:N51)</f>
        <v>0</v>
      </c>
      <c r="O52" s="35">
        <f t="shared" ref="O52:S52" si="11">SUM(O39:O51)</f>
        <v>0</v>
      </c>
      <c r="P52" s="35">
        <f t="shared" si="11"/>
        <v>0</v>
      </c>
      <c r="Q52" s="35">
        <f t="shared" si="11"/>
        <v>0</v>
      </c>
      <c r="R52" s="35">
        <f t="shared" si="11"/>
        <v>0</v>
      </c>
      <c r="S52" s="35">
        <f t="shared" si="11"/>
        <v>0</v>
      </c>
    </row>
    <row r="53" spans="1:19" ht="12" thickBot="1" x14ac:dyDescent="0.25">
      <c r="A53" s="13">
        <f t="shared" si="0"/>
        <v>43</v>
      </c>
      <c r="B53" s="52" t="s">
        <v>83</v>
      </c>
      <c r="C53" s="53">
        <f>C34+C52</f>
        <v>516164</v>
      </c>
      <c r="D53" s="53">
        <f>D34+D52</f>
        <v>71288</v>
      </c>
      <c r="E53" s="54">
        <f>E34+E52</f>
        <v>587452</v>
      </c>
      <c r="F53" s="65">
        <f t="shared" ref="F53:G53" si="12">F52+F34</f>
        <v>0</v>
      </c>
      <c r="G53" s="65">
        <f t="shared" si="12"/>
        <v>8635</v>
      </c>
      <c r="H53" s="65">
        <f>H52+H34</f>
        <v>516164</v>
      </c>
      <c r="I53" s="65">
        <f t="shared" ref="I53:J53" si="13">I52+I34</f>
        <v>79923</v>
      </c>
      <c r="J53" s="65">
        <f t="shared" si="13"/>
        <v>596087</v>
      </c>
      <c r="K53" s="63" t="s">
        <v>84</v>
      </c>
      <c r="L53" s="55">
        <f>L34+L52</f>
        <v>516164</v>
      </c>
      <c r="M53" s="55">
        <f>M34+M52</f>
        <v>71288</v>
      </c>
      <c r="N53" s="54">
        <f>N34+N52</f>
        <v>587452</v>
      </c>
      <c r="O53" s="64">
        <f>O52+O34</f>
        <v>0</v>
      </c>
      <c r="P53" s="64">
        <f t="shared" ref="P53:S53" si="14">P52+P34</f>
        <v>8635</v>
      </c>
      <c r="Q53" s="64">
        <f t="shared" si="14"/>
        <v>516164</v>
      </c>
      <c r="R53" s="64">
        <f t="shared" si="14"/>
        <v>79923</v>
      </c>
      <c r="S53" s="64">
        <f t="shared" si="14"/>
        <v>596087</v>
      </c>
    </row>
    <row r="54" spans="1:19" x14ac:dyDescent="0.2">
      <c r="B54" s="3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</sheetData>
  <mergeCells count="20">
    <mergeCell ref="K1:S1"/>
    <mergeCell ref="B4:S4"/>
    <mergeCell ref="B5:S5"/>
    <mergeCell ref="B6:S6"/>
    <mergeCell ref="B7:S7"/>
    <mergeCell ref="A8:A10"/>
    <mergeCell ref="B8:B9"/>
    <mergeCell ref="C8:E8"/>
    <mergeCell ref="K8:K9"/>
    <mergeCell ref="L8:N8"/>
    <mergeCell ref="C9:E9"/>
    <mergeCell ref="L9:N9"/>
    <mergeCell ref="O8:P8"/>
    <mergeCell ref="Q8:S8"/>
    <mergeCell ref="O9:P9"/>
    <mergeCell ref="Q9:S9"/>
    <mergeCell ref="F8:G8"/>
    <mergeCell ref="H8:J8"/>
    <mergeCell ref="F9:G9"/>
    <mergeCell ref="H9:J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opLeftCell="G1" workbookViewId="0">
      <selection activeCell="Q9" sqref="Q9:S9"/>
    </sheetView>
  </sheetViews>
  <sheetFormatPr defaultRowHeight="11.25" x14ac:dyDescent="0.2"/>
  <cols>
    <col min="1" max="1" width="4.85546875" style="1" customWidth="1"/>
    <col min="2" max="2" width="42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9.42578125" style="2" customWidth="1"/>
    <col min="12" max="12" width="10" style="2" customWidth="1"/>
    <col min="13" max="13" width="9" style="2" customWidth="1"/>
    <col min="14" max="14" width="10.28515625" style="2" customWidth="1"/>
    <col min="15" max="21" width="9.140625" style="1"/>
    <col min="22" max="261" width="9.140625" style="3"/>
    <col min="262" max="262" width="4.85546875" style="3" customWidth="1"/>
    <col min="263" max="263" width="42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9.425781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42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9.425781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42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9.425781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42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9.425781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42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9.425781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42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9.425781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42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9.425781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42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9.425781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42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9.425781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42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9.425781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42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9.425781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42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9.425781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42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9.425781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42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9.425781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42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9.425781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42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9.425781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42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9.425781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42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9.425781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42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9.425781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42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9.425781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42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9.425781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42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9.425781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42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9.425781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42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9.425781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42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9.425781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42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9.425781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42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9.425781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42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9.425781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42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9.425781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42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9.425781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42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9.425781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42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9.425781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42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9.425781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42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9.425781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42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9.425781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42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9.425781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42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9.425781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42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9.425781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42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9.425781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42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9.425781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42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9.425781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42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9.425781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42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9.425781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42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9.425781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42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9.425781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42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9.425781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42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9.425781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42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9.425781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42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9.425781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42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9.425781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42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9.425781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42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9.425781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42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9.425781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42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9.425781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42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9.425781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42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9.425781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42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9.425781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42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9.425781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42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9.425781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42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9.425781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42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9.425781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42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9.425781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42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9.425781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21" ht="15" x14ac:dyDescent="0.25">
      <c r="K1" s="110" t="s">
        <v>102</v>
      </c>
      <c r="L1" s="110"/>
      <c r="M1" s="110"/>
      <c r="N1" s="110"/>
      <c r="O1" s="107"/>
      <c r="P1" s="107"/>
      <c r="Q1" s="107"/>
      <c r="R1" s="107"/>
      <c r="S1" s="107"/>
    </row>
    <row r="2" spans="1:21" ht="15" x14ac:dyDescent="0.25">
      <c r="K2" s="126"/>
      <c r="L2" s="107"/>
      <c r="M2" s="107"/>
      <c r="N2" s="107"/>
      <c r="O2" s="107"/>
      <c r="P2" s="107"/>
      <c r="Q2" s="107"/>
      <c r="R2" s="107"/>
      <c r="S2" s="107"/>
    </row>
    <row r="3" spans="1:21" x14ac:dyDescent="0.2">
      <c r="K3" s="4"/>
      <c r="L3" s="4"/>
      <c r="M3" s="4"/>
      <c r="N3" s="4"/>
    </row>
    <row r="4" spans="1:21" s="6" customFormat="1" ht="15" x14ac:dyDescent="0.25">
      <c r="A4" s="5"/>
      <c r="B4" s="106" t="s">
        <v>0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/>
      <c r="P4" s="107"/>
      <c r="Q4" s="107"/>
      <c r="R4" s="107"/>
      <c r="S4" s="107"/>
      <c r="T4" s="5"/>
      <c r="U4" s="5"/>
    </row>
    <row r="5" spans="1:21" s="6" customFormat="1" ht="15" x14ac:dyDescent="0.25">
      <c r="A5" s="5"/>
      <c r="B5" s="125" t="s">
        <v>85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07"/>
      <c r="P5" s="107"/>
      <c r="Q5" s="107"/>
      <c r="R5" s="107"/>
      <c r="S5" s="107"/>
      <c r="T5" s="5"/>
      <c r="U5" s="5"/>
    </row>
    <row r="6" spans="1:21" s="6" customFormat="1" ht="15" x14ac:dyDescent="0.25">
      <c r="A6" s="5"/>
      <c r="B6" s="106" t="s">
        <v>2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7"/>
      <c r="P6" s="107"/>
      <c r="Q6" s="107"/>
      <c r="R6" s="107"/>
      <c r="S6" s="107"/>
      <c r="T6" s="5"/>
      <c r="U6" s="5"/>
    </row>
    <row r="7" spans="1:21" s="6" customFormat="1" ht="15" x14ac:dyDescent="0.25">
      <c r="A7" s="5"/>
      <c r="B7" s="108" t="s">
        <v>3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9"/>
      <c r="P7" s="109"/>
      <c r="Q7" s="109"/>
      <c r="R7" s="109"/>
      <c r="S7" s="109"/>
      <c r="T7" s="5"/>
      <c r="U7" s="5"/>
    </row>
    <row r="8" spans="1:21" s="6" customFormat="1" ht="12.75" customHeight="1" x14ac:dyDescent="0.2">
      <c r="A8" s="111" t="s">
        <v>4</v>
      </c>
      <c r="B8" s="112" t="s">
        <v>5</v>
      </c>
      <c r="C8" s="113" t="s">
        <v>6</v>
      </c>
      <c r="D8" s="113"/>
      <c r="E8" s="113"/>
      <c r="F8" s="120" t="s">
        <v>7</v>
      </c>
      <c r="G8" s="121"/>
      <c r="H8" s="112" t="s">
        <v>8</v>
      </c>
      <c r="I8" s="122"/>
      <c r="J8" s="121"/>
      <c r="K8" s="127" t="s">
        <v>7</v>
      </c>
      <c r="L8" s="116" t="s">
        <v>8</v>
      </c>
      <c r="M8" s="117"/>
      <c r="N8" s="117"/>
      <c r="O8" s="120" t="s">
        <v>99</v>
      </c>
      <c r="P8" s="121"/>
      <c r="Q8" s="112" t="s">
        <v>100</v>
      </c>
      <c r="R8" s="122"/>
      <c r="S8" s="121"/>
      <c r="T8" s="5"/>
      <c r="U8" s="5"/>
    </row>
    <row r="9" spans="1:21" s="6" customFormat="1" ht="12.75" customHeight="1" x14ac:dyDescent="0.2">
      <c r="A9" s="111"/>
      <c r="B9" s="112"/>
      <c r="C9" s="118" t="s">
        <v>9</v>
      </c>
      <c r="D9" s="118"/>
      <c r="E9" s="118"/>
      <c r="F9" s="123" t="s">
        <v>95</v>
      </c>
      <c r="G9" s="121"/>
      <c r="H9" s="124" t="s">
        <v>96</v>
      </c>
      <c r="I9" s="122"/>
      <c r="J9" s="121"/>
      <c r="K9" s="127"/>
      <c r="L9" s="118" t="s">
        <v>9</v>
      </c>
      <c r="M9" s="118"/>
      <c r="N9" s="118"/>
      <c r="O9" s="123" t="s">
        <v>95</v>
      </c>
      <c r="P9" s="121"/>
      <c r="Q9" s="124" t="s">
        <v>96</v>
      </c>
      <c r="R9" s="122"/>
      <c r="S9" s="121"/>
      <c r="T9" s="5"/>
      <c r="U9" s="5"/>
    </row>
    <row r="10" spans="1:21" s="12" customFormat="1" ht="36.6" customHeight="1" x14ac:dyDescent="0.25">
      <c r="A10" s="111"/>
      <c r="B10" s="7" t="s">
        <v>10</v>
      </c>
      <c r="C10" s="8" t="s">
        <v>11</v>
      </c>
      <c r="D10" s="8" t="s">
        <v>12</v>
      </c>
      <c r="E10" s="8" t="s">
        <v>13</v>
      </c>
      <c r="F10" s="60" t="s">
        <v>11</v>
      </c>
      <c r="G10" s="8" t="s">
        <v>12</v>
      </c>
      <c r="H10" s="8" t="s">
        <v>11</v>
      </c>
      <c r="I10" s="8" t="s">
        <v>12</v>
      </c>
      <c r="J10" s="9" t="s">
        <v>13</v>
      </c>
      <c r="K10" s="56" t="s">
        <v>14</v>
      </c>
      <c r="L10" s="8" t="s">
        <v>11</v>
      </c>
      <c r="M10" s="8" t="s">
        <v>12</v>
      </c>
      <c r="N10" s="8" t="s">
        <v>13</v>
      </c>
      <c r="O10" s="60" t="s">
        <v>11</v>
      </c>
      <c r="P10" s="8" t="s">
        <v>12</v>
      </c>
      <c r="Q10" s="8" t="s">
        <v>11</v>
      </c>
      <c r="R10" s="8" t="s">
        <v>12</v>
      </c>
      <c r="S10" s="61" t="s">
        <v>13</v>
      </c>
      <c r="T10" s="62"/>
      <c r="U10" s="11"/>
    </row>
    <row r="11" spans="1:21" ht="11.45" customHeight="1" x14ac:dyDescent="0.2">
      <c r="A11" s="13">
        <v>1</v>
      </c>
      <c r="B11" s="14" t="s">
        <v>15</v>
      </c>
      <c r="C11" s="15"/>
      <c r="D11" s="15"/>
      <c r="E11" s="15"/>
      <c r="F11" s="15"/>
      <c r="G11" s="15"/>
      <c r="H11" s="15"/>
      <c r="I11" s="15"/>
      <c r="J11" s="15"/>
      <c r="K11" s="16" t="s">
        <v>16</v>
      </c>
      <c r="L11" s="15"/>
      <c r="M11" s="15"/>
      <c r="N11" s="17"/>
    </row>
    <row r="12" spans="1:21" x14ac:dyDescent="0.2">
      <c r="A12" s="13">
        <f t="shared" ref="A12:A53" si="0">A11+1</f>
        <v>2</v>
      </c>
      <c r="B12" s="18" t="s">
        <v>17</v>
      </c>
      <c r="C12" s="19"/>
      <c r="D12" s="19"/>
      <c r="E12" s="20">
        <f t="shared" ref="E12:E18" si="1">SUM(C12:D12)</f>
        <v>0</v>
      </c>
      <c r="F12" s="20"/>
      <c r="G12" s="20"/>
      <c r="H12" s="20"/>
      <c r="I12" s="20"/>
      <c r="J12" s="20"/>
      <c r="K12" s="21" t="s">
        <v>18</v>
      </c>
      <c r="L12" s="24">
        <v>43833</v>
      </c>
      <c r="M12" s="24">
        <v>11096</v>
      </c>
      <c r="N12" s="79">
        <f>SUM(L12:M12)</f>
        <v>54929</v>
      </c>
      <c r="O12" s="1">
        <v>710</v>
      </c>
      <c r="P12" s="1">
        <v>1583</v>
      </c>
      <c r="Q12" s="2">
        <f>L12+O12</f>
        <v>44543</v>
      </c>
      <c r="R12" s="2">
        <f>M12+P12</f>
        <v>12679</v>
      </c>
      <c r="S12" s="2">
        <f>Q12+R12</f>
        <v>57222</v>
      </c>
    </row>
    <row r="13" spans="1:21" x14ac:dyDescent="0.2">
      <c r="A13" s="13">
        <f t="shared" si="0"/>
        <v>3</v>
      </c>
      <c r="B13" s="18" t="s">
        <v>19</v>
      </c>
      <c r="C13" s="19"/>
      <c r="D13" s="19"/>
      <c r="E13" s="20">
        <f t="shared" si="1"/>
        <v>0</v>
      </c>
      <c r="F13" s="20"/>
      <c r="G13" s="20"/>
      <c r="H13" s="20">
        <f t="shared" ref="H13:H52" si="2">C13+F13</f>
        <v>0</v>
      </c>
      <c r="I13" s="20">
        <f t="shared" ref="I13:I52" si="3">D13+G13</f>
        <v>0</v>
      </c>
      <c r="J13" s="20">
        <f t="shared" ref="J13:J52" si="4">H13+I13</f>
        <v>0</v>
      </c>
      <c r="K13" s="21" t="s">
        <v>20</v>
      </c>
      <c r="L13" s="24">
        <v>12046</v>
      </c>
      <c r="M13" s="24">
        <v>2681</v>
      </c>
      <c r="N13" s="79">
        <f>SUM(L13:M13)</f>
        <v>14727</v>
      </c>
      <c r="O13" s="1">
        <v>192</v>
      </c>
      <c r="P13" s="1">
        <v>427</v>
      </c>
      <c r="Q13" s="2">
        <f t="shared" ref="Q13:Q34" si="5">L13+O13</f>
        <v>12238</v>
      </c>
      <c r="R13" s="2">
        <f t="shared" ref="R13:R34" si="6">M13+P13</f>
        <v>3108</v>
      </c>
      <c r="S13" s="2">
        <f t="shared" ref="S13:S34" si="7">Q13+R13</f>
        <v>15346</v>
      </c>
    </row>
    <row r="14" spans="1:21" x14ac:dyDescent="0.2">
      <c r="A14" s="13">
        <f t="shared" si="0"/>
        <v>4</v>
      </c>
      <c r="B14" s="18" t="s">
        <v>21</v>
      </c>
      <c r="C14" s="19"/>
      <c r="D14" s="19">
        <v>175</v>
      </c>
      <c r="E14" s="20">
        <v>175</v>
      </c>
      <c r="F14" s="20"/>
      <c r="G14" s="20"/>
      <c r="H14" s="20">
        <f t="shared" si="2"/>
        <v>0</v>
      </c>
      <c r="I14" s="20">
        <f t="shared" si="3"/>
        <v>175</v>
      </c>
      <c r="J14" s="20">
        <f t="shared" si="4"/>
        <v>175</v>
      </c>
      <c r="K14" s="21" t="s">
        <v>22</v>
      </c>
      <c r="L14" s="24">
        <v>46612</v>
      </c>
      <c r="M14" s="24">
        <v>132664</v>
      </c>
      <c r="N14" s="79">
        <f>SUM(L14:M14)</f>
        <v>179276</v>
      </c>
      <c r="O14" s="1">
        <v>196</v>
      </c>
      <c r="Q14" s="2">
        <f t="shared" si="5"/>
        <v>46808</v>
      </c>
      <c r="R14" s="2">
        <f t="shared" si="6"/>
        <v>132664</v>
      </c>
      <c r="S14" s="2">
        <f t="shared" si="7"/>
        <v>179472</v>
      </c>
    </row>
    <row r="15" spans="1:21" ht="12" customHeight="1" x14ac:dyDescent="0.2">
      <c r="A15" s="13">
        <f t="shared" si="0"/>
        <v>5</v>
      </c>
      <c r="B15" s="23"/>
      <c r="C15" s="19"/>
      <c r="D15" s="19"/>
      <c r="E15" s="20"/>
      <c r="F15" s="20"/>
      <c r="G15" s="20"/>
      <c r="H15" s="20"/>
      <c r="I15" s="20"/>
      <c r="J15" s="20"/>
      <c r="K15" s="21"/>
      <c r="Q15" s="2">
        <f t="shared" si="5"/>
        <v>0</v>
      </c>
      <c r="R15" s="2">
        <f t="shared" si="6"/>
        <v>0</v>
      </c>
      <c r="S15" s="2">
        <f t="shared" si="7"/>
        <v>0</v>
      </c>
    </row>
    <row r="16" spans="1:21" x14ac:dyDescent="0.2">
      <c r="A16" s="13">
        <f t="shared" si="0"/>
        <v>6</v>
      </c>
      <c r="B16" s="18" t="s">
        <v>23</v>
      </c>
      <c r="C16" s="19"/>
      <c r="D16" s="19"/>
      <c r="E16" s="20">
        <f t="shared" si="1"/>
        <v>0</v>
      </c>
      <c r="F16" s="20"/>
      <c r="G16" s="20"/>
      <c r="H16" s="20">
        <f t="shared" si="2"/>
        <v>0</v>
      </c>
      <c r="I16" s="20">
        <f t="shared" si="3"/>
        <v>0</v>
      </c>
      <c r="J16" s="20">
        <f t="shared" si="4"/>
        <v>0</v>
      </c>
      <c r="K16" s="21" t="s">
        <v>24</v>
      </c>
      <c r="L16" s="24"/>
      <c r="M16" s="24"/>
      <c r="N16" s="24"/>
      <c r="Q16" s="2">
        <f t="shared" si="5"/>
        <v>0</v>
      </c>
      <c r="R16" s="2">
        <f t="shared" si="6"/>
        <v>0</v>
      </c>
      <c r="S16" s="2">
        <f t="shared" si="7"/>
        <v>0</v>
      </c>
    </row>
    <row r="17" spans="1:21" x14ac:dyDescent="0.2">
      <c r="A17" s="13">
        <f t="shared" si="0"/>
        <v>7</v>
      </c>
      <c r="B17" s="18"/>
      <c r="C17" s="19"/>
      <c r="D17" s="19"/>
      <c r="E17" s="20"/>
      <c r="F17" s="20"/>
      <c r="G17" s="20"/>
      <c r="H17" s="20"/>
      <c r="I17" s="20"/>
      <c r="J17" s="20"/>
      <c r="K17" s="21" t="s">
        <v>25</v>
      </c>
      <c r="L17" s="24"/>
      <c r="M17" s="24"/>
      <c r="N17" s="24"/>
      <c r="Q17" s="2">
        <f t="shared" si="5"/>
        <v>0</v>
      </c>
      <c r="R17" s="2">
        <f t="shared" si="6"/>
        <v>0</v>
      </c>
      <c r="S17" s="2">
        <f t="shared" si="7"/>
        <v>0</v>
      </c>
    </row>
    <row r="18" spans="1:21" x14ac:dyDescent="0.2">
      <c r="A18" s="13">
        <f t="shared" si="0"/>
        <v>8</v>
      </c>
      <c r="B18" s="18" t="s">
        <v>26</v>
      </c>
      <c r="C18" s="19"/>
      <c r="D18" s="19"/>
      <c r="E18" s="20">
        <f t="shared" si="1"/>
        <v>0</v>
      </c>
      <c r="F18" s="20"/>
      <c r="G18" s="20"/>
      <c r="H18" s="20">
        <f t="shared" si="2"/>
        <v>0</v>
      </c>
      <c r="I18" s="20">
        <f t="shared" si="3"/>
        <v>0</v>
      </c>
      <c r="J18" s="20">
        <f t="shared" si="4"/>
        <v>0</v>
      </c>
      <c r="K18" s="21" t="s">
        <v>27</v>
      </c>
      <c r="L18" s="24"/>
      <c r="M18" s="24"/>
      <c r="N18" s="24"/>
      <c r="Q18" s="2">
        <f t="shared" si="5"/>
        <v>0</v>
      </c>
      <c r="R18" s="2">
        <f t="shared" si="6"/>
        <v>0</v>
      </c>
      <c r="S18" s="2">
        <f t="shared" si="7"/>
        <v>0</v>
      </c>
    </row>
    <row r="19" spans="1:21" x14ac:dyDescent="0.2">
      <c r="A19" s="13">
        <f t="shared" si="0"/>
        <v>9</v>
      </c>
      <c r="B19" s="25" t="s">
        <v>28</v>
      </c>
      <c r="C19" s="22"/>
      <c r="D19" s="22"/>
      <c r="E19" s="22"/>
      <c r="F19" s="22"/>
      <c r="G19" s="22"/>
      <c r="H19" s="20"/>
      <c r="I19" s="20"/>
      <c r="J19" s="20"/>
      <c r="K19" s="21" t="s">
        <v>29</v>
      </c>
      <c r="L19" s="24"/>
      <c r="M19" s="24"/>
      <c r="N19" s="24"/>
      <c r="Q19" s="2">
        <f t="shared" si="5"/>
        <v>0</v>
      </c>
      <c r="R19" s="2">
        <f t="shared" si="6"/>
        <v>0</v>
      </c>
      <c r="S19" s="2">
        <f t="shared" si="7"/>
        <v>0</v>
      </c>
    </row>
    <row r="20" spans="1:21" x14ac:dyDescent="0.2">
      <c r="A20" s="13">
        <f t="shared" si="0"/>
        <v>10</v>
      </c>
      <c r="B20" s="26" t="s">
        <v>30</v>
      </c>
      <c r="C20" s="22">
        <v>30802</v>
      </c>
      <c r="D20" s="22">
        <v>25202</v>
      </c>
      <c r="E20" s="22">
        <f>SUM(C20:D20)</f>
        <v>56004</v>
      </c>
      <c r="F20" s="22"/>
      <c r="G20" s="22"/>
      <c r="H20" s="20">
        <f t="shared" si="2"/>
        <v>30802</v>
      </c>
      <c r="I20" s="20">
        <f t="shared" si="3"/>
        <v>25202</v>
      </c>
      <c r="J20" s="20">
        <f t="shared" si="4"/>
        <v>56004</v>
      </c>
      <c r="K20" s="21" t="s">
        <v>31</v>
      </c>
      <c r="L20" s="24"/>
      <c r="M20" s="24"/>
      <c r="N20" s="24"/>
      <c r="Q20" s="2">
        <f t="shared" si="5"/>
        <v>0</v>
      </c>
      <c r="R20" s="2">
        <f t="shared" si="6"/>
        <v>0</v>
      </c>
      <c r="S20" s="2">
        <f t="shared" si="7"/>
        <v>0</v>
      </c>
    </row>
    <row r="21" spans="1:21" x14ac:dyDescent="0.2">
      <c r="A21" s="13">
        <f t="shared" si="0"/>
        <v>11</v>
      </c>
      <c r="C21" s="22"/>
      <c r="D21" s="22"/>
      <c r="E21" s="22"/>
      <c r="F21" s="22"/>
      <c r="G21" s="22"/>
      <c r="H21" s="20"/>
      <c r="I21" s="20"/>
      <c r="J21" s="20"/>
      <c r="K21" s="21" t="s">
        <v>32</v>
      </c>
      <c r="L21" s="24"/>
      <c r="M21" s="24"/>
      <c r="N21" s="24"/>
      <c r="Q21" s="2">
        <f t="shared" si="5"/>
        <v>0</v>
      </c>
      <c r="R21" s="2">
        <f t="shared" si="6"/>
        <v>0</v>
      </c>
      <c r="S21" s="2">
        <f t="shared" si="7"/>
        <v>0</v>
      </c>
    </row>
    <row r="22" spans="1:21" s="29" customFormat="1" x14ac:dyDescent="0.2">
      <c r="A22" s="13">
        <f t="shared" si="0"/>
        <v>12</v>
      </c>
      <c r="B22" s="1" t="s">
        <v>33</v>
      </c>
      <c r="C22" s="22"/>
      <c r="D22" s="22"/>
      <c r="E22" s="22"/>
      <c r="F22" s="22"/>
      <c r="G22" s="22"/>
      <c r="H22" s="20"/>
      <c r="I22" s="20"/>
      <c r="J22" s="20"/>
      <c r="K22" s="27"/>
      <c r="L22" s="24"/>
      <c r="M22" s="24"/>
      <c r="N22" s="24"/>
      <c r="O22" s="28"/>
      <c r="P22" s="28"/>
      <c r="Q22" s="2">
        <f t="shared" si="5"/>
        <v>0</v>
      </c>
      <c r="R22" s="2">
        <f t="shared" si="6"/>
        <v>0</v>
      </c>
      <c r="S22" s="2">
        <f t="shared" si="7"/>
        <v>0</v>
      </c>
      <c r="T22" s="28"/>
      <c r="U22" s="28"/>
    </row>
    <row r="23" spans="1:21" s="29" customFormat="1" x14ac:dyDescent="0.2">
      <c r="A23" s="13">
        <f t="shared" si="0"/>
        <v>13</v>
      </c>
      <c r="B23" s="1" t="s">
        <v>34</v>
      </c>
      <c r="C23" s="22"/>
      <c r="D23" s="22"/>
      <c r="E23" s="22"/>
      <c r="F23" s="22"/>
      <c r="G23" s="22"/>
      <c r="H23" s="20">
        <f t="shared" si="2"/>
        <v>0</v>
      </c>
      <c r="I23" s="20">
        <f t="shared" si="3"/>
        <v>0</v>
      </c>
      <c r="J23" s="20">
        <f t="shared" si="4"/>
        <v>0</v>
      </c>
      <c r="K23" s="27"/>
      <c r="L23" s="24"/>
      <c r="M23" s="24"/>
      <c r="N23" s="24"/>
      <c r="O23" s="28"/>
      <c r="P23" s="28"/>
      <c r="Q23" s="2">
        <f t="shared" si="5"/>
        <v>0</v>
      </c>
      <c r="R23" s="2">
        <f t="shared" si="6"/>
        <v>0</v>
      </c>
      <c r="S23" s="2">
        <f t="shared" si="7"/>
        <v>0</v>
      </c>
      <c r="T23" s="28"/>
      <c r="U23" s="28"/>
    </row>
    <row r="24" spans="1:21" x14ac:dyDescent="0.2">
      <c r="A24" s="13">
        <f t="shared" si="0"/>
        <v>14</v>
      </c>
      <c r="B24" s="18" t="s">
        <v>35</v>
      </c>
      <c r="C24" s="30"/>
      <c r="D24" s="30"/>
      <c r="E24" s="30"/>
      <c r="F24" s="30"/>
      <c r="G24" s="30"/>
      <c r="H24" s="20">
        <f t="shared" si="2"/>
        <v>0</v>
      </c>
      <c r="I24" s="20">
        <f t="shared" si="3"/>
        <v>0</v>
      </c>
      <c r="J24" s="20">
        <f t="shared" si="4"/>
        <v>0</v>
      </c>
      <c r="K24" s="31" t="s">
        <v>36</v>
      </c>
      <c r="L24" s="32">
        <f>SUM(L12:L22)</f>
        <v>102491</v>
      </c>
      <c r="M24" s="32">
        <f>SUM(M12:M22)</f>
        <v>146441</v>
      </c>
      <c r="N24" s="32">
        <f>SUM(N12:N22)</f>
        <v>248932</v>
      </c>
      <c r="O24" s="1">
        <f>O12+O13+O14</f>
        <v>1098</v>
      </c>
      <c r="P24" s="1">
        <f>P12+P13+P14</f>
        <v>2010</v>
      </c>
      <c r="Q24" s="69">
        <f>L24+O24</f>
        <v>103589</v>
      </c>
      <c r="R24" s="69">
        <f>M24+P24</f>
        <v>148451</v>
      </c>
      <c r="S24" s="69">
        <f t="shared" si="7"/>
        <v>252040</v>
      </c>
    </row>
    <row r="25" spans="1:21" x14ac:dyDescent="0.2">
      <c r="A25" s="13">
        <f t="shared" si="0"/>
        <v>15</v>
      </c>
      <c r="B25" s="18" t="s">
        <v>37</v>
      </c>
      <c r="C25" s="22"/>
      <c r="D25" s="22"/>
      <c r="E25" s="22"/>
      <c r="F25" s="22"/>
      <c r="G25" s="22"/>
      <c r="H25" s="20">
        <f t="shared" si="2"/>
        <v>0</v>
      </c>
      <c r="I25" s="20">
        <f t="shared" si="3"/>
        <v>0</v>
      </c>
      <c r="J25" s="20">
        <f t="shared" si="4"/>
        <v>0</v>
      </c>
      <c r="K25" s="27"/>
      <c r="L25" s="24"/>
      <c r="M25" s="24"/>
      <c r="N25" s="24"/>
      <c r="Q25" s="2">
        <f t="shared" si="5"/>
        <v>0</v>
      </c>
      <c r="R25" s="2">
        <f t="shared" si="6"/>
        <v>0</v>
      </c>
      <c r="S25" s="2">
        <f t="shared" si="7"/>
        <v>0</v>
      </c>
    </row>
    <row r="26" spans="1:21" x14ac:dyDescent="0.2">
      <c r="A26" s="13">
        <f t="shared" si="0"/>
        <v>16</v>
      </c>
      <c r="B26" s="26" t="s">
        <v>38</v>
      </c>
      <c r="C26" s="33"/>
      <c r="D26" s="33"/>
      <c r="E26" s="33"/>
      <c r="F26" s="33"/>
      <c r="G26" s="33"/>
      <c r="H26" s="20"/>
      <c r="I26" s="20"/>
      <c r="J26" s="20"/>
      <c r="K26" s="34" t="s">
        <v>39</v>
      </c>
      <c r="L26" s="35"/>
      <c r="M26" s="35"/>
      <c r="N26" s="24"/>
      <c r="Q26" s="2">
        <f t="shared" si="5"/>
        <v>0</v>
      </c>
      <c r="R26" s="2">
        <f t="shared" si="6"/>
        <v>0</v>
      </c>
      <c r="S26" s="2">
        <f t="shared" si="7"/>
        <v>0</v>
      </c>
    </row>
    <row r="27" spans="1:21" x14ac:dyDescent="0.2">
      <c r="A27" s="13">
        <f t="shared" si="0"/>
        <v>17</v>
      </c>
      <c r="B27" s="18" t="s">
        <v>40</v>
      </c>
      <c r="C27" s="20"/>
      <c r="D27" s="20"/>
      <c r="E27" s="20"/>
      <c r="F27" s="20"/>
      <c r="G27" s="20"/>
      <c r="H27" s="20"/>
      <c r="I27" s="20"/>
      <c r="J27" s="20"/>
      <c r="K27" s="21" t="s">
        <v>41</v>
      </c>
      <c r="L27" s="24">
        <f>'[1]felhalm. kiad.  '!G111</f>
        <v>0</v>
      </c>
      <c r="M27" s="24">
        <f>'[1]felhalm. kiad.  '!H111</f>
        <v>16420</v>
      </c>
      <c r="N27" s="24">
        <f>SUM(L27:M27)</f>
        <v>16420</v>
      </c>
      <c r="O27" s="1">
        <v>2405</v>
      </c>
      <c r="Q27" s="2">
        <f t="shared" si="5"/>
        <v>2405</v>
      </c>
      <c r="R27" s="2">
        <f t="shared" si="6"/>
        <v>16420</v>
      </c>
      <c r="S27" s="2">
        <f t="shared" si="7"/>
        <v>18825</v>
      </c>
    </row>
    <row r="28" spans="1:21" x14ac:dyDescent="0.2">
      <c r="A28" s="13">
        <f t="shared" si="0"/>
        <v>18</v>
      </c>
      <c r="B28" s="18"/>
      <c r="C28" s="20"/>
      <c r="D28" s="20"/>
      <c r="E28" s="20"/>
      <c r="F28" s="20"/>
      <c r="G28" s="20"/>
      <c r="H28" s="20"/>
      <c r="I28" s="20"/>
      <c r="J28" s="20"/>
      <c r="K28" s="21" t="s">
        <v>42</v>
      </c>
      <c r="L28" s="24"/>
      <c r="M28" s="24"/>
      <c r="N28" s="24"/>
      <c r="Q28" s="2">
        <f t="shared" si="5"/>
        <v>0</v>
      </c>
      <c r="R28" s="2">
        <f t="shared" si="6"/>
        <v>0</v>
      </c>
      <c r="S28" s="2">
        <f t="shared" si="7"/>
        <v>0</v>
      </c>
    </row>
    <row r="29" spans="1:21" x14ac:dyDescent="0.2">
      <c r="A29" s="13">
        <f t="shared" si="0"/>
        <v>19</v>
      </c>
      <c r="B29" s="1" t="s">
        <v>43</v>
      </c>
      <c r="C29" s="20"/>
      <c r="D29" s="20"/>
      <c r="E29" s="20"/>
      <c r="F29" s="20"/>
      <c r="G29" s="20"/>
      <c r="H29" s="20">
        <f t="shared" si="2"/>
        <v>0</v>
      </c>
      <c r="I29" s="20">
        <f t="shared" si="3"/>
        <v>0</v>
      </c>
      <c r="J29" s="20">
        <f t="shared" si="4"/>
        <v>0</v>
      </c>
      <c r="K29" s="21" t="s">
        <v>44</v>
      </c>
      <c r="L29" s="24"/>
      <c r="M29" s="24"/>
      <c r="N29" s="24"/>
      <c r="Q29" s="2">
        <f t="shared" si="5"/>
        <v>0</v>
      </c>
      <c r="R29" s="2">
        <f t="shared" si="6"/>
        <v>0</v>
      </c>
      <c r="S29" s="2">
        <f t="shared" si="7"/>
        <v>0</v>
      </c>
    </row>
    <row r="30" spans="1:21" s="29" customFormat="1" x14ac:dyDescent="0.2">
      <c r="A30" s="13">
        <f t="shared" si="0"/>
        <v>20</v>
      </c>
      <c r="B30" s="1" t="s">
        <v>45</v>
      </c>
      <c r="C30" s="20"/>
      <c r="D30" s="20"/>
      <c r="E30" s="20"/>
      <c r="F30" s="20"/>
      <c r="G30" s="20"/>
      <c r="H30" s="20">
        <f t="shared" si="2"/>
        <v>0</v>
      </c>
      <c r="I30" s="20">
        <f t="shared" si="3"/>
        <v>0</v>
      </c>
      <c r="J30" s="20">
        <f t="shared" si="4"/>
        <v>0</v>
      </c>
      <c r="K30" s="21" t="s">
        <v>46</v>
      </c>
      <c r="L30" s="24"/>
      <c r="M30" s="24"/>
      <c r="N30" s="24"/>
      <c r="O30" s="28"/>
      <c r="P30" s="28"/>
      <c r="Q30" s="2">
        <f t="shared" si="5"/>
        <v>0</v>
      </c>
      <c r="R30" s="2">
        <f t="shared" si="6"/>
        <v>0</v>
      </c>
      <c r="S30" s="2">
        <f t="shared" si="7"/>
        <v>0</v>
      </c>
      <c r="T30" s="28"/>
      <c r="U30" s="28"/>
    </row>
    <row r="31" spans="1:21" x14ac:dyDescent="0.2">
      <c r="A31" s="13">
        <f t="shared" si="0"/>
        <v>21</v>
      </c>
      <c r="C31" s="20"/>
      <c r="D31" s="20"/>
      <c r="E31" s="20"/>
      <c r="F31" s="20"/>
      <c r="G31" s="20"/>
      <c r="H31" s="20"/>
      <c r="I31" s="20"/>
      <c r="J31" s="20"/>
      <c r="K31" s="21" t="s">
        <v>47</v>
      </c>
      <c r="L31" s="24"/>
      <c r="M31" s="24"/>
      <c r="N31" s="24"/>
      <c r="Q31" s="2">
        <f t="shared" si="5"/>
        <v>0</v>
      </c>
      <c r="R31" s="2">
        <f t="shared" si="6"/>
        <v>0</v>
      </c>
      <c r="S31" s="2">
        <f t="shared" si="7"/>
        <v>0</v>
      </c>
    </row>
    <row r="32" spans="1:21" s="38" customFormat="1" x14ac:dyDescent="0.2">
      <c r="A32" s="13">
        <f t="shared" si="0"/>
        <v>22</v>
      </c>
      <c r="B32" s="36" t="s">
        <v>48</v>
      </c>
      <c r="C32" s="67">
        <f>C14+C20</f>
        <v>30802</v>
      </c>
      <c r="D32" s="67">
        <f>D14+D20</f>
        <v>25377</v>
      </c>
      <c r="E32" s="67">
        <f>E14+E20</f>
        <v>56179</v>
      </c>
      <c r="F32" s="67">
        <f>F13+F14+F18+F20+F29</f>
        <v>0</v>
      </c>
      <c r="G32" s="67">
        <f>G13+G14+G18+G20+G29</f>
        <v>0</v>
      </c>
      <c r="H32" s="68">
        <f t="shared" si="2"/>
        <v>30802</v>
      </c>
      <c r="I32" s="68">
        <f t="shared" si="3"/>
        <v>25377</v>
      </c>
      <c r="J32" s="68">
        <f t="shared" si="4"/>
        <v>56179</v>
      </c>
      <c r="K32" s="21" t="s">
        <v>49</v>
      </c>
      <c r="L32" s="2"/>
      <c r="M32" s="2"/>
      <c r="N32" s="24"/>
      <c r="O32" s="37"/>
      <c r="P32" s="37"/>
      <c r="Q32" s="2">
        <f t="shared" si="5"/>
        <v>0</v>
      </c>
      <c r="R32" s="2">
        <f t="shared" si="6"/>
        <v>0</v>
      </c>
      <c r="S32" s="2">
        <f t="shared" si="7"/>
        <v>0</v>
      </c>
      <c r="T32" s="37"/>
      <c r="U32" s="37"/>
    </row>
    <row r="33" spans="1:21" x14ac:dyDescent="0.2">
      <c r="A33" s="13">
        <f t="shared" si="0"/>
        <v>23</v>
      </c>
      <c r="B33" s="39" t="s">
        <v>50</v>
      </c>
      <c r="C33" s="35"/>
      <c r="D33" s="35"/>
      <c r="E33" s="35"/>
      <c r="F33" s="24">
        <f>F16+F24+F25+F30</f>
        <v>0</v>
      </c>
      <c r="G33" s="24">
        <f>G16+G24+G25+G30</f>
        <v>0</v>
      </c>
      <c r="H33" s="20">
        <f t="shared" si="2"/>
        <v>0</v>
      </c>
      <c r="I33" s="20">
        <f t="shared" si="3"/>
        <v>0</v>
      </c>
      <c r="J33" s="20">
        <f t="shared" si="4"/>
        <v>0</v>
      </c>
      <c r="K33" s="41" t="s">
        <v>51</v>
      </c>
      <c r="L33" s="40">
        <f>SUM(L27:L32)</f>
        <v>0</v>
      </c>
      <c r="M33" s="40">
        <f>SUM(M27:M32)</f>
        <v>16420</v>
      </c>
      <c r="N33" s="40">
        <f>SUM(N27:N31)</f>
        <v>16420</v>
      </c>
      <c r="O33" s="40">
        <f t="shared" ref="O33:P33" si="8">SUM(O27:O31)</f>
        <v>2405</v>
      </c>
      <c r="P33" s="40">
        <f t="shared" si="8"/>
        <v>0</v>
      </c>
      <c r="Q33" s="69">
        <f t="shared" si="5"/>
        <v>2405</v>
      </c>
      <c r="R33" s="69">
        <f t="shared" si="6"/>
        <v>16420</v>
      </c>
      <c r="S33" s="69">
        <f t="shared" si="7"/>
        <v>18825</v>
      </c>
    </row>
    <row r="34" spans="1:21" x14ac:dyDescent="0.2">
      <c r="A34" s="13">
        <f t="shared" si="0"/>
        <v>24</v>
      </c>
      <c r="B34" s="42" t="s">
        <v>52</v>
      </c>
      <c r="C34" s="35">
        <f>SUM(C32:C33)</f>
        <v>30802</v>
      </c>
      <c r="D34" s="35">
        <f>SUM(D32:D33)</f>
        <v>25377</v>
      </c>
      <c r="E34" s="35">
        <f>SUM(C34:D34)</f>
        <v>56179</v>
      </c>
      <c r="F34" s="35">
        <f>F32+F33</f>
        <v>0</v>
      </c>
      <c r="G34" s="35">
        <f>G32+G33</f>
        <v>0</v>
      </c>
      <c r="H34" s="33">
        <f t="shared" si="2"/>
        <v>30802</v>
      </c>
      <c r="I34" s="33">
        <f t="shared" si="3"/>
        <v>25377</v>
      </c>
      <c r="J34" s="33">
        <f t="shared" si="4"/>
        <v>56179</v>
      </c>
      <c r="K34" s="43" t="s">
        <v>53</v>
      </c>
      <c r="L34" s="35">
        <f>L24+L33</f>
        <v>102491</v>
      </c>
      <c r="M34" s="35">
        <f>M24+M33</f>
        <v>162861</v>
      </c>
      <c r="N34" s="35">
        <f>N24+N33</f>
        <v>265352</v>
      </c>
      <c r="O34" s="37">
        <f>O24+O33</f>
        <v>3503</v>
      </c>
      <c r="P34" s="37">
        <f>P24+P33</f>
        <v>2010</v>
      </c>
      <c r="Q34" s="48">
        <f t="shared" si="5"/>
        <v>105994</v>
      </c>
      <c r="R34" s="48">
        <f t="shared" si="6"/>
        <v>164871</v>
      </c>
      <c r="S34" s="48">
        <f t="shared" si="7"/>
        <v>270865</v>
      </c>
    </row>
    <row r="35" spans="1:21" x14ac:dyDescent="0.2">
      <c r="A35" s="13">
        <f t="shared" si="0"/>
        <v>25</v>
      </c>
      <c r="B35" s="44"/>
      <c r="C35" s="24"/>
      <c r="D35" s="24"/>
      <c r="E35" s="24"/>
      <c r="F35" s="24"/>
      <c r="G35" s="24"/>
      <c r="H35" s="20"/>
      <c r="I35" s="20"/>
      <c r="J35" s="20"/>
      <c r="K35" s="27"/>
      <c r="L35" s="24"/>
      <c r="M35" s="24"/>
      <c r="N35" s="24"/>
      <c r="Q35" s="2"/>
      <c r="R35" s="2"/>
      <c r="S35" s="2"/>
    </row>
    <row r="36" spans="1:21" x14ac:dyDescent="0.2">
      <c r="A36" s="13">
        <f t="shared" si="0"/>
        <v>26</v>
      </c>
      <c r="B36" s="44"/>
      <c r="C36" s="24"/>
      <c r="D36" s="24"/>
      <c r="E36" s="24"/>
      <c r="F36" s="24"/>
      <c r="G36" s="24"/>
      <c r="H36" s="20"/>
      <c r="I36" s="20"/>
      <c r="J36" s="20"/>
      <c r="K36" s="31"/>
      <c r="L36" s="32"/>
      <c r="M36" s="32"/>
      <c r="N36" s="32"/>
      <c r="Q36" s="2"/>
      <c r="R36" s="2"/>
      <c r="S36" s="2"/>
    </row>
    <row r="37" spans="1:21" s="38" customFormat="1" x14ac:dyDescent="0.2">
      <c r="A37" s="13">
        <f t="shared" si="0"/>
        <v>27</v>
      </c>
      <c r="B37" s="44"/>
      <c r="C37" s="24"/>
      <c r="D37" s="24"/>
      <c r="E37" s="24"/>
      <c r="F37" s="24"/>
      <c r="G37" s="24"/>
      <c r="H37" s="20"/>
      <c r="I37" s="20"/>
      <c r="J37" s="20"/>
      <c r="K37" s="27"/>
      <c r="L37" s="24"/>
      <c r="M37" s="24"/>
      <c r="N37" s="24"/>
      <c r="O37" s="37"/>
      <c r="P37" s="37"/>
      <c r="Q37" s="2"/>
      <c r="R37" s="2"/>
      <c r="S37" s="2"/>
      <c r="T37" s="37"/>
      <c r="U37" s="37"/>
    </row>
    <row r="38" spans="1:21" s="38" customFormat="1" x14ac:dyDescent="0.2">
      <c r="A38" s="13">
        <f t="shared" si="0"/>
        <v>28</v>
      </c>
      <c r="B38" s="45" t="s">
        <v>54</v>
      </c>
      <c r="C38" s="33"/>
      <c r="D38" s="33"/>
      <c r="E38" s="33"/>
      <c r="F38" s="33"/>
      <c r="G38" s="33"/>
      <c r="H38" s="20"/>
      <c r="I38" s="20"/>
      <c r="J38" s="20"/>
      <c r="K38" s="34" t="s">
        <v>55</v>
      </c>
      <c r="L38" s="35"/>
      <c r="M38" s="35"/>
      <c r="N38" s="35"/>
      <c r="O38" s="37"/>
      <c r="P38" s="37"/>
      <c r="Q38" s="2"/>
      <c r="R38" s="2"/>
      <c r="S38" s="2"/>
      <c r="T38" s="37"/>
      <c r="U38" s="37"/>
    </row>
    <row r="39" spans="1:21" s="38" customFormat="1" x14ac:dyDescent="0.2">
      <c r="A39" s="13">
        <f t="shared" si="0"/>
        <v>29</v>
      </c>
      <c r="B39" s="46" t="s">
        <v>56</v>
      </c>
      <c r="C39" s="33"/>
      <c r="D39" s="33"/>
      <c r="E39" s="33"/>
      <c r="F39" s="33"/>
      <c r="G39" s="33"/>
      <c r="H39" s="20"/>
      <c r="I39" s="20"/>
      <c r="J39" s="20"/>
      <c r="K39" s="47" t="s">
        <v>57</v>
      </c>
      <c r="L39" s="48"/>
      <c r="M39" s="37"/>
      <c r="N39" s="37"/>
      <c r="O39" s="37"/>
      <c r="P39" s="37"/>
      <c r="Q39" s="2"/>
      <c r="R39" s="2"/>
      <c r="S39" s="2"/>
      <c r="T39" s="37"/>
      <c r="U39" s="37"/>
    </row>
    <row r="40" spans="1:21" s="38" customFormat="1" x14ac:dyDescent="0.2">
      <c r="A40" s="13">
        <f t="shared" si="0"/>
        <v>30</v>
      </c>
      <c r="B40" s="1" t="s">
        <v>58</v>
      </c>
      <c r="C40" s="33"/>
      <c r="D40" s="33"/>
      <c r="E40" s="33"/>
      <c r="F40" s="33"/>
      <c r="G40" s="33"/>
      <c r="H40" s="20"/>
      <c r="I40" s="20"/>
      <c r="J40" s="20"/>
      <c r="K40" s="49" t="s">
        <v>59</v>
      </c>
      <c r="L40" s="35"/>
      <c r="M40" s="35"/>
      <c r="N40" s="35"/>
      <c r="O40" s="37"/>
      <c r="P40" s="37"/>
      <c r="Q40" s="2"/>
      <c r="R40" s="2"/>
      <c r="S40" s="2"/>
      <c r="T40" s="37"/>
      <c r="U40" s="37"/>
    </row>
    <row r="41" spans="1:21" x14ac:dyDescent="0.2">
      <c r="A41" s="13">
        <f t="shared" si="0"/>
        <v>31</v>
      </c>
      <c r="B41" s="19" t="s">
        <v>60</v>
      </c>
      <c r="C41" s="50"/>
      <c r="D41" s="50"/>
      <c r="E41" s="50"/>
      <c r="F41" s="50"/>
      <c r="G41" s="50"/>
      <c r="H41" s="20"/>
      <c r="I41" s="20"/>
      <c r="J41" s="20"/>
      <c r="K41" s="21" t="s">
        <v>61</v>
      </c>
      <c r="L41" s="35"/>
      <c r="M41" s="35"/>
      <c r="N41" s="35"/>
      <c r="Q41" s="2"/>
      <c r="R41" s="2"/>
      <c r="S41" s="2"/>
    </row>
    <row r="42" spans="1:21" x14ac:dyDescent="0.2">
      <c r="A42" s="13">
        <f t="shared" si="0"/>
        <v>32</v>
      </c>
      <c r="B42" s="19" t="s">
        <v>62</v>
      </c>
      <c r="C42" s="20"/>
      <c r="D42" s="20"/>
      <c r="E42" s="20"/>
      <c r="F42" s="20"/>
      <c r="G42" s="20"/>
      <c r="H42" s="20"/>
      <c r="I42" s="20"/>
      <c r="J42" s="20"/>
      <c r="K42" s="21" t="s">
        <v>63</v>
      </c>
      <c r="L42" s="48"/>
      <c r="M42" s="48"/>
      <c r="N42" s="48"/>
      <c r="Q42" s="2"/>
      <c r="R42" s="2"/>
      <c r="S42" s="2"/>
    </row>
    <row r="43" spans="1:21" x14ac:dyDescent="0.2">
      <c r="A43" s="13">
        <f t="shared" si="0"/>
        <v>33</v>
      </c>
      <c r="B43" s="19" t="s">
        <v>64</v>
      </c>
      <c r="C43" s="20"/>
      <c r="D43" s="20"/>
      <c r="E43" s="20"/>
      <c r="F43" s="20"/>
      <c r="G43" s="20"/>
      <c r="H43" s="20">
        <f t="shared" si="2"/>
        <v>0</v>
      </c>
      <c r="I43" s="20">
        <f t="shared" si="3"/>
        <v>0</v>
      </c>
      <c r="J43" s="20">
        <f t="shared" si="4"/>
        <v>0</v>
      </c>
      <c r="K43" s="21" t="s">
        <v>65</v>
      </c>
      <c r="L43" s="48"/>
      <c r="M43" s="48"/>
      <c r="N43" s="48"/>
      <c r="Q43" s="2"/>
      <c r="R43" s="2"/>
      <c r="S43" s="2"/>
    </row>
    <row r="44" spans="1:21" x14ac:dyDescent="0.2">
      <c r="A44" s="13">
        <f t="shared" si="0"/>
        <v>34</v>
      </c>
      <c r="B44" s="20" t="s">
        <v>66</v>
      </c>
      <c r="C44" s="20"/>
      <c r="D44" s="20"/>
      <c r="E44" s="20"/>
      <c r="F44" s="20"/>
      <c r="G44" s="20"/>
      <c r="H44" s="20"/>
      <c r="I44" s="20"/>
      <c r="J44" s="20"/>
      <c r="K44" s="21" t="s">
        <v>67</v>
      </c>
      <c r="L44" s="35"/>
      <c r="M44" s="35"/>
      <c r="N44" s="24"/>
      <c r="Q44" s="2"/>
      <c r="R44" s="2"/>
      <c r="S44" s="2"/>
    </row>
    <row r="45" spans="1:21" x14ac:dyDescent="0.2">
      <c r="A45" s="13">
        <f t="shared" si="0"/>
        <v>35</v>
      </c>
      <c r="B45" s="20" t="s">
        <v>68</v>
      </c>
      <c r="C45" s="33"/>
      <c r="D45" s="33"/>
      <c r="E45" s="33"/>
      <c r="F45" s="33"/>
      <c r="G45" s="33"/>
      <c r="H45" s="20"/>
      <c r="I45" s="20"/>
      <c r="J45" s="20"/>
      <c r="K45" s="21" t="s">
        <v>69</v>
      </c>
      <c r="L45" s="35"/>
      <c r="M45" s="35"/>
      <c r="N45" s="24"/>
      <c r="Q45" s="2"/>
      <c r="R45" s="2"/>
      <c r="S45" s="2"/>
    </row>
    <row r="46" spans="1:21" x14ac:dyDescent="0.2">
      <c r="A46" s="13">
        <f t="shared" si="0"/>
        <v>36</v>
      </c>
      <c r="B46" s="19" t="s">
        <v>70</v>
      </c>
      <c r="C46" s="20"/>
      <c r="D46" s="20"/>
      <c r="E46" s="20"/>
      <c r="F46" s="20"/>
      <c r="G46" s="20"/>
      <c r="H46" s="20"/>
      <c r="I46" s="20"/>
      <c r="J46" s="20"/>
      <c r="K46" s="21" t="s">
        <v>71</v>
      </c>
      <c r="L46" s="24"/>
      <c r="M46" s="24"/>
      <c r="N46" s="24"/>
      <c r="Q46" s="2"/>
      <c r="R46" s="2"/>
      <c r="S46" s="2"/>
    </row>
    <row r="47" spans="1:21" x14ac:dyDescent="0.2">
      <c r="A47" s="13">
        <f t="shared" si="0"/>
        <v>37</v>
      </c>
      <c r="B47" s="19" t="s">
        <v>72</v>
      </c>
      <c r="C47" s="24">
        <f>L24-C34</f>
        <v>71689</v>
      </c>
      <c r="D47" s="24">
        <f>M24-D34</f>
        <v>121064</v>
      </c>
      <c r="E47" s="24">
        <f>N24-E34</f>
        <v>192753</v>
      </c>
      <c r="F47" s="24">
        <v>1098</v>
      </c>
      <c r="G47" s="24">
        <v>2010</v>
      </c>
      <c r="H47" s="24">
        <f t="shared" si="2"/>
        <v>72787</v>
      </c>
      <c r="I47" s="24">
        <f t="shared" si="3"/>
        <v>123074</v>
      </c>
      <c r="J47" s="24">
        <f t="shared" si="4"/>
        <v>195861</v>
      </c>
      <c r="K47" s="21" t="s">
        <v>73</v>
      </c>
      <c r="L47" s="24"/>
      <c r="M47" s="24"/>
      <c r="N47" s="24"/>
      <c r="Q47" s="2"/>
      <c r="R47" s="2"/>
      <c r="S47" s="2"/>
    </row>
    <row r="48" spans="1:21" x14ac:dyDescent="0.2">
      <c r="A48" s="13">
        <f t="shared" si="0"/>
        <v>38</v>
      </c>
      <c r="B48" s="19" t="s">
        <v>74</v>
      </c>
      <c r="C48" s="24">
        <f>L33-C33</f>
        <v>0</v>
      </c>
      <c r="D48" s="24">
        <f>M33-D33</f>
        <v>16420</v>
      </c>
      <c r="E48" s="24">
        <f>N33-E33</f>
        <v>16420</v>
      </c>
      <c r="F48" s="24">
        <v>2405</v>
      </c>
      <c r="G48" s="24"/>
      <c r="H48" s="24">
        <f t="shared" si="2"/>
        <v>2405</v>
      </c>
      <c r="I48" s="24">
        <f t="shared" si="3"/>
        <v>16420</v>
      </c>
      <c r="J48" s="24">
        <f t="shared" si="4"/>
        <v>18825</v>
      </c>
      <c r="K48" s="21" t="s">
        <v>75</v>
      </c>
      <c r="L48" s="24"/>
      <c r="M48" s="24"/>
      <c r="N48" s="24"/>
      <c r="Q48" s="2"/>
      <c r="R48" s="2"/>
      <c r="S48" s="2"/>
    </row>
    <row r="49" spans="1:19" x14ac:dyDescent="0.2">
      <c r="A49" s="13">
        <f t="shared" si="0"/>
        <v>39</v>
      </c>
      <c r="B49" s="19" t="s">
        <v>76</v>
      </c>
      <c r="C49" s="24"/>
      <c r="D49" s="24"/>
      <c r="E49" s="24"/>
      <c r="F49" s="24"/>
      <c r="G49" s="24"/>
      <c r="H49" s="24"/>
      <c r="I49" s="24"/>
      <c r="J49" s="24"/>
      <c r="K49" s="21" t="s">
        <v>77</v>
      </c>
      <c r="L49" s="24"/>
      <c r="M49" s="24"/>
      <c r="N49" s="24"/>
      <c r="Q49" s="2"/>
      <c r="R49" s="2"/>
      <c r="S49" s="2"/>
    </row>
    <row r="50" spans="1:19" x14ac:dyDescent="0.2">
      <c r="A50" s="13">
        <f t="shared" si="0"/>
        <v>40</v>
      </c>
      <c r="B50" s="19" t="s">
        <v>78</v>
      </c>
      <c r="C50" s="24"/>
      <c r="D50" s="24"/>
      <c r="E50" s="24"/>
      <c r="F50" s="24"/>
      <c r="G50" s="24"/>
      <c r="H50" s="24"/>
      <c r="I50" s="24"/>
      <c r="J50" s="24"/>
      <c r="K50" s="21" t="s">
        <v>79</v>
      </c>
      <c r="L50" s="24"/>
      <c r="M50" s="24"/>
      <c r="N50" s="24"/>
      <c r="Q50" s="2"/>
      <c r="R50" s="2"/>
      <c r="S50" s="2"/>
    </row>
    <row r="51" spans="1:19" x14ac:dyDescent="0.2">
      <c r="A51" s="13">
        <f t="shared" si="0"/>
        <v>41</v>
      </c>
      <c r="B51" s="19"/>
      <c r="C51" s="24"/>
      <c r="D51" s="24"/>
      <c r="E51" s="24"/>
      <c r="F51" s="24"/>
      <c r="G51" s="24"/>
      <c r="H51" s="24"/>
      <c r="I51" s="24"/>
      <c r="J51" s="24"/>
      <c r="K51" s="21" t="s">
        <v>80</v>
      </c>
      <c r="L51" s="24"/>
      <c r="M51" s="24"/>
      <c r="N51" s="24"/>
      <c r="Q51" s="2"/>
      <c r="R51" s="2"/>
      <c r="S51" s="2"/>
    </row>
    <row r="52" spans="1:19" ht="12" thickBot="1" x14ac:dyDescent="0.25">
      <c r="A52" s="13">
        <f t="shared" si="0"/>
        <v>42</v>
      </c>
      <c r="B52" s="42" t="s">
        <v>81</v>
      </c>
      <c r="C52" s="135">
        <f>SUM(C39:C50)</f>
        <v>71689</v>
      </c>
      <c r="D52" s="135">
        <f>SUM(D39:D50)</f>
        <v>137484</v>
      </c>
      <c r="E52" s="35">
        <f>SUM(E39:E50)</f>
        <v>209173</v>
      </c>
      <c r="F52" s="35">
        <f>F47+F48+F43</f>
        <v>3503</v>
      </c>
      <c r="G52" s="35">
        <f>G47+G48+G43</f>
        <v>2010</v>
      </c>
      <c r="H52" s="35">
        <f t="shared" si="2"/>
        <v>75192</v>
      </c>
      <c r="I52" s="35">
        <f t="shared" si="3"/>
        <v>139494</v>
      </c>
      <c r="J52" s="35">
        <f t="shared" si="4"/>
        <v>214686</v>
      </c>
      <c r="K52" s="34" t="s">
        <v>82</v>
      </c>
      <c r="L52" s="35">
        <f>SUM(L39:L51)</f>
        <v>0</v>
      </c>
      <c r="M52" s="35">
        <f>SUM(M39:M51)</f>
        <v>0</v>
      </c>
      <c r="N52" s="35">
        <f>SUM(N39:N51)</f>
        <v>0</v>
      </c>
      <c r="O52" s="35">
        <f t="shared" ref="O52:P52" si="9">SUM(O39:O51)</f>
        <v>0</v>
      </c>
      <c r="P52" s="35">
        <f t="shared" si="9"/>
        <v>0</v>
      </c>
      <c r="Q52" s="35">
        <f t="shared" ref="Q52" si="10">SUM(Q39:Q51)</f>
        <v>0</v>
      </c>
      <c r="R52" s="35">
        <f t="shared" ref="R52" si="11">SUM(R39:R51)</f>
        <v>0</v>
      </c>
      <c r="S52" s="35">
        <f t="shared" ref="S52" si="12">SUM(S39:S51)</f>
        <v>0</v>
      </c>
    </row>
    <row r="53" spans="1:19" ht="12" thickBot="1" x14ac:dyDescent="0.25">
      <c r="A53" s="13">
        <f t="shared" si="0"/>
        <v>43</v>
      </c>
      <c r="B53" s="52" t="s">
        <v>83</v>
      </c>
      <c r="C53" s="53">
        <f>C34+C52</f>
        <v>102491</v>
      </c>
      <c r="D53" s="53">
        <f>D34+D52</f>
        <v>162861</v>
      </c>
      <c r="E53" s="54">
        <f>E34+E52</f>
        <v>265352</v>
      </c>
      <c r="F53" s="64">
        <f>F34+F52</f>
        <v>3503</v>
      </c>
      <c r="G53" s="64">
        <f>G34+G52</f>
        <v>2010</v>
      </c>
      <c r="H53" s="64">
        <f t="shared" ref="H53:J53" si="13">H34+H52</f>
        <v>105994</v>
      </c>
      <c r="I53" s="64">
        <f t="shared" si="13"/>
        <v>164871</v>
      </c>
      <c r="J53" s="64">
        <f t="shared" si="13"/>
        <v>270865</v>
      </c>
      <c r="K53" s="63" t="s">
        <v>84</v>
      </c>
      <c r="L53" s="55">
        <f>L34+L52</f>
        <v>102491</v>
      </c>
      <c r="M53" s="55">
        <f>M34+M52</f>
        <v>162861</v>
      </c>
      <c r="N53" s="54">
        <f>N34+N52</f>
        <v>265352</v>
      </c>
      <c r="O53" s="70">
        <f>O34+O52</f>
        <v>3503</v>
      </c>
      <c r="P53" s="70">
        <f t="shared" ref="P53:S53" si="14">P34+P52</f>
        <v>2010</v>
      </c>
      <c r="Q53" s="64">
        <f t="shared" si="14"/>
        <v>105994</v>
      </c>
      <c r="R53" s="64">
        <f t="shared" si="14"/>
        <v>164871</v>
      </c>
      <c r="S53" s="64">
        <f t="shared" si="14"/>
        <v>270865</v>
      </c>
    </row>
    <row r="54" spans="1:19" x14ac:dyDescent="0.2">
      <c r="B54" s="3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</sheetData>
  <mergeCells count="21">
    <mergeCell ref="A8:A10"/>
    <mergeCell ref="B8:B9"/>
    <mergeCell ref="C8:E8"/>
    <mergeCell ref="K8:K9"/>
    <mergeCell ref="L8:N8"/>
    <mergeCell ref="F8:G8"/>
    <mergeCell ref="H8:J8"/>
    <mergeCell ref="F9:G9"/>
    <mergeCell ref="H9:J9"/>
    <mergeCell ref="C9:E9"/>
    <mergeCell ref="L9:N9"/>
    <mergeCell ref="O8:P8"/>
    <mergeCell ref="Q8:S8"/>
    <mergeCell ref="O9:P9"/>
    <mergeCell ref="Q9:S9"/>
    <mergeCell ref="K1:S1"/>
    <mergeCell ref="B4:S4"/>
    <mergeCell ref="K2:S2"/>
    <mergeCell ref="B5:S5"/>
    <mergeCell ref="B6:S6"/>
    <mergeCell ref="B7:S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"/>
  <sheetViews>
    <sheetView topLeftCell="A10" workbookViewId="0">
      <selection activeCell="L21" sqref="L20:L21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5" width="9.7109375" style="2" customWidth="1"/>
    <col min="6" max="6" width="36.140625" style="2" customWidth="1"/>
    <col min="7" max="7" width="10" style="2" customWidth="1"/>
    <col min="8" max="8" width="9" style="2" customWidth="1"/>
    <col min="9" max="9" width="10.28515625" style="2" customWidth="1"/>
    <col min="10" max="11" width="9.140625" style="57"/>
    <col min="12" max="256" width="9.140625" style="3"/>
    <col min="257" max="257" width="4.85546875" style="3" customWidth="1"/>
    <col min="258" max="258" width="37.85546875" style="3" customWidth="1"/>
    <col min="259" max="259" width="10.7109375" style="3" customWidth="1"/>
    <col min="260" max="260" width="8.42578125" style="3" customWidth="1"/>
    <col min="261" max="261" width="9.7109375" style="3" customWidth="1"/>
    <col min="262" max="262" width="36.140625" style="3" customWidth="1"/>
    <col min="263" max="263" width="10" style="3" customWidth="1"/>
    <col min="264" max="264" width="9" style="3" customWidth="1"/>
    <col min="265" max="265" width="10.28515625" style="3" customWidth="1"/>
    <col min="266" max="512" width="9.140625" style="3"/>
    <col min="513" max="513" width="4.85546875" style="3" customWidth="1"/>
    <col min="514" max="514" width="37.85546875" style="3" customWidth="1"/>
    <col min="515" max="515" width="10.7109375" style="3" customWidth="1"/>
    <col min="516" max="516" width="8.42578125" style="3" customWidth="1"/>
    <col min="517" max="517" width="9.7109375" style="3" customWidth="1"/>
    <col min="518" max="518" width="36.140625" style="3" customWidth="1"/>
    <col min="519" max="519" width="10" style="3" customWidth="1"/>
    <col min="520" max="520" width="9" style="3" customWidth="1"/>
    <col min="521" max="521" width="10.28515625" style="3" customWidth="1"/>
    <col min="522" max="768" width="9.140625" style="3"/>
    <col min="769" max="769" width="4.85546875" style="3" customWidth="1"/>
    <col min="770" max="770" width="37.85546875" style="3" customWidth="1"/>
    <col min="771" max="771" width="10.7109375" style="3" customWidth="1"/>
    <col min="772" max="772" width="8.42578125" style="3" customWidth="1"/>
    <col min="773" max="773" width="9.7109375" style="3" customWidth="1"/>
    <col min="774" max="774" width="36.140625" style="3" customWidth="1"/>
    <col min="775" max="775" width="10" style="3" customWidth="1"/>
    <col min="776" max="776" width="9" style="3" customWidth="1"/>
    <col min="777" max="777" width="10.28515625" style="3" customWidth="1"/>
    <col min="778" max="1024" width="9.140625" style="3"/>
    <col min="1025" max="1025" width="4.85546875" style="3" customWidth="1"/>
    <col min="1026" max="1026" width="37.85546875" style="3" customWidth="1"/>
    <col min="1027" max="1027" width="10.7109375" style="3" customWidth="1"/>
    <col min="1028" max="1028" width="8.42578125" style="3" customWidth="1"/>
    <col min="1029" max="1029" width="9.7109375" style="3" customWidth="1"/>
    <col min="1030" max="1030" width="36.140625" style="3" customWidth="1"/>
    <col min="1031" max="1031" width="10" style="3" customWidth="1"/>
    <col min="1032" max="1032" width="9" style="3" customWidth="1"/>
    <col min="1033" max="1033" width="10.28515625" style="3" customWidth="1"/>
    <col min="1034" max="1280" width="9.140625" style="3"/>
    <col min="1281" max="1281" width="4.85546875" style="3" customWidth="1"/>
    <col min="1282" max="1282" width="37.85546875" style="3" customWidth="1"/>
    <col min="1283" max="1283" width="10.7109375" style="3" customWidth="1"/>
    <col min="1284" max="1284" width="8.42578125" style="3" customWidth="1"/>
    <col min="1285" max="1285" width="9.7109375" style="3" customWidth="1"/>
    <col min="1286" max="1286" width="36.140625" style="3" customWidth="1"/>
    <col min="1287" max="1287" width="10" style="3" customWidth="1"/>
    <col min="1288" max="1288" width="9" style="3" customWidth="1"/>
    <col min="1289" max="1289" width="10.28515625" style="3" customWidth="1"/>
    <col min="1290" max="1536" width="9.140625" style="3"/>
    <col min="1537" max="1537" width="4.85546875" style="3" customWidth="1"/>
    <col min="1538" max="1538" width="37.85546875" style="3" customWidth="1"/>
    <col min="1539" max="1539" width="10.7109375" style="3" customWidth="1"/>
    <col min="1540" max="1540" width="8.42578125" style="3" customWidth="1"/>
    <col min="1541" max="1541" width="9.7109375" style="3" customWidth="1"/>
    <col min="1542" max="1542" width="36.140625" style="3" customWidth="1"/>
    <col min="1543" max="1543" width="10" style="3" customWidth="1"/>
    <col min="1544" max="1544" width="9" style="3" customWidth="1"/>
    <col min="1545" max="1545" width="10.28515625" style="3" customWidth="1"/>
    <col min="1546" max="1792" width="9.140625" style="3"/>
    <col min="1793" max="1793" width="4.85546875" style="3" customWidth="1"/>
    <col min="1794" max="1794" width="37.85546875" style="3" customWidth="1"/>
    <col min="1795" max="1795" width="10.7109375" style="3" customWidth="1"/>
    <col min="1796" max="1796" width="8.42578125" style="3" customWidth="1"/>
    <col min="1797" max="1797" width="9.7109375" style="3" customWidth="1"/>
    <col min="1798" max="1798" width="36.140625" style="3" customWidth="1"/>
    <col min="1799" max="1799" width="10" style="3" customWidth="1"/>
    <col min="1800" max="1800" width="9" style="3" customWidth="1"/>
    <col min="1801" max="1801" width="10.28515625" style="3" customWidth="1"/>
    <col min="1802" max="2048" width="9.140625" style="3"/>
    <col min="2049" max="2049" width="4.85546875" style="3" customWidth="1"/>
    <col min="2050" max="2050" width="37.85546875" style="3" customWidth="1"/>
    <col min="2051" max="2051" width="10.7109375" style="3" customWidth="1"/>
    <col min="2052" max="2052" width="8.42578125" style="3" customWidth="1"/>
    <col min="2053" max="2053" width="9.7109375" style="3" customWidth="1"/>
    <col min="2054" max="2054" width="36.140625" style="3" customWidth="1"/>
    <col min="2055" max="2055" width="10" style="3" customWidth="1"/>
    <col min="2056" max="2056" width="9" style="3" customWidth="1"/>
    <col min="2057" max="2057" width="10.28515625" style="3" customWidth="1"/>
    <col min="2058" max="2304" width="9.140625" style="3"/>
    <col min="2305" max="2305" width="4.85546875" style="3" customWidth="1"/>
    <col min="2306" max="2306" width="37.85546875" style="3" customWidth="1"/>
    <col min="2307" max="2307" width="10.7109375" style="3" customWidth="1"/>
    <col min="2308" max="2308" width="8.42578125" style="3" customWidth="1"/>
    <col min="2309" max="2309" width="9.7109375" style="3" customWidth="1"/>
    <col min="2310" max="2310" width="36.140625" style="3" customWidth="1"/>
    <col min="2311" max="2311" width="10" style="3" customWidth="1"/>
    <col min="2312" max="2312" width="9" style="3" customWidth="1"/>
    <col min="2313" max="2313" width="10.28515625" style="3" customWidth="1"/>
    <col min="2314" max="2560" width="9.140625" style="3"/>
    <col min="2561" max="2561" width="4.85546875" style="3" customWidth="1"/>
    <col min="2562" max="2562" width="37.85546875" style="3" customWidth="1"/>
    <col min="2563" max="2563" width="10.7109375" style="3" customWidth="1"/>
    <col min="2564" max="2564" width="8.42578125" style="3" customWidth="1"/>
    <col min="2565" max="2565" width="9.7109375" style="3" customWidth="1"/>
    <col min="2566" max="2566" width="36.140625" style="3" customWidth="1"/>
    <col min="2567" max="2567" width="10" style="3" customWidth="1"/>
    <col min="2568" max="2568" width="9" style="3" customWidth="1"/>
    <col min="2569" max="2569" width="10.28515625" style="3" customWidth="1"/>
    <col min="2570" max="2816" width="9.140625" style="3"/>
    <col min="2817" max="2817" width="4.85546875" style="3" customWidth="1"/>
    <col min="2818" max="2818" width="37.85546875" style="3" customWidth="1"/>
    <col min="2819" max="2819" width="10.7109375" style="3" customWidth="1"/>
    <col min="2820" max="2820" width="8.42578125" style="3" customWidth="1"/>
    <col min="2821" max="2821" width="9.7109375" style="3" customWidth="1"/>
    <col min="2822" max="2822" width="36.140625" style="3" customWidth="1"/>
    <col min="2823" max="2823" width="10" style="3" customWidth="1"/>
    <col min="2824" max="2824" width="9" style="3" customWidth="1"/>
    <col min="2825" max="2825" width="10.28515625" style="3" customWidth="1"/>
    <col min="2826" max="3072" width="9.140625" style="3"/>
    <col min="3073" max="3073" width="4.85546875" style="3" customWidth="1"/>
    <col min="3074" max="3074" width="37.85546875" style="3" customWidth="1"/>
    <col min="3075" max="3075" width="10.7109375" style="3" customWidth="1"/>
    <col min="3076" max="3076" width="8.42578125" style="3" customWidth="1"/>
    <col min="3077" max="3077" width="9.7109375" style="3" customWidth="1"/>
    <col min="3078" max="3078" width="36.140625" style="3" customWidth="1"/>
    <col min="3079" max="3079" width="10" style="3" customWidth="1"/>
    <col min="3080" max="3080" width="9" style="3" customWidth="1"/>
    <col min="3081" max="3081" width="10.28515625" style="3" customWidth="1"/>
    <col min="3082" max="3328" width="9.140625" style="3"/>
    <col min="3329" max="3329" width="4.85546875" style="3" customWidth="1"/>
    <col min="3330" max="3330" width="37.85546875" style="3" customWidth="1"/>
    <col min="3331" max="3331" width="10.7109375" style="3" customWidth="1"/>
    <col min="3332" max="3332" width="8.42578125" style="3" customWidth="1"/>
    <col min="3333" max="3333" width="9.7109375" style="3" customWidth="1"/>
    <col min="3334" max="3334" width="36.140625" style="3" customWidth="1"/>
    <col min="3335" max="3335" width="10" style="3" customWidth="1"/>
    <col min="3336" max="3336" width="9" style="3" customWidth="1"/>
    <col min="3337" max="3337" width="10.28515625" style="3" customWidth="1"/>
    <col min="3338" max="3584" width="9.140625" style="3"/>
    <col min="3585" max="3585" width="4.85546875" style="3" customWidth="1"/>
    <col min="3586" max="3586" width="37.85546875" style="3" customWidth="1"/>
    <col min="3587" max="3587" width="10.7109375" style="3" customWidth="1"/>
    <col min="3588" max="3588" width="8.42578125" style="3" customWidth="1"/>
    <col min="3589" max="3589" width="9.7109375" style="3" customWidth="1"/>
    <col min="3590" max="3590" width="36.140625" style="3" customWidth="1"/>
    <col min="3591" max="3591" width="10" style="3" customWidth="1"/>
    <col min="3592" max="3592" width="9" style="3" customWidth="1"/>
    <col min="3593" max="3593" width="10.28515625" style="3" customWidth="1"/>
    <col min="3594" max="3840" width="9.140625" style="3"/>
    <col min="3841" max="3841" width="4.85546875" style="3" customWidth="1"/>
    <col min="3842" max="3842" width="37.85546875" style="3" customWidth="1"/>
    <col min="3843" max="3843" width="10.7109375" style="3" customWidth="1"/>
    <col min="3844" max="3844" width="8.42578125" style="3" customWidth="1"/>
    <col min="3845" max="3845" width="9.7109375" style="3" customWidth="1"/>
    <col min="3846" max="3846" width="36.140625" style="3" customWidth="1"/>
    <col min="3847" max="3847" width="10" style="3" customWidth="1"/>
    <col min="3848" max="3848" width="9" style="3" customWidth="1"/>
    <col min="3849" max="3849" width="10.28515625" style="3" customWidth="1"/>
    <col min="3850" max="4096" width="9.140625" style="3"/>
    <col min="4097" max="4097" width="4.85546875" style="3" customWidth="1"/>
    <col min="4098" max="4098" width="37.85546875" style="3" customWidth="1"/>
    <col min="4099" max="4099" width="10.7109375" style="3" customWidth="1"/>
    <col min="4100" max="4100" width="8.42578125" style="3" customWidth="1"/>
    <col min="4101" max="4101" width="9.7109375" style="3" customWidth="1"/>
    <col min="4102" max="4102" width="36.140625" style="3" customWidth="1"/>
    <col min="4103" max="4103" width="10" style="3" customWidth="1"/>
    <col min="4104" max="4104" width="9" style="3" customWidth="1"/>
    <col min="4105" max="4105" width="10.28515625" style="3" customWidth="1"/>
    <col min="4106" max="4352" width="9.140625" style="3"/>
    <col min="4353" max="4353" width="4.85546875" style="3" customWidth="1"/>
    <col min="4354" max="4354" width="37.85546875" style="3" customWidth="1"/>
    <col min="4355" max="4355" width="10.7109375" style="3" customWidth="1"/>
    <col min="4356" max="4356" width="8.42578125" style="3" customWidth="1"/>
    <col min="4357" max="4357" width="9.7109375" style="3" customWidth="1"/>
    <col min="4358" max="4358" width="36.140625" style="3" customWidth="1"/>
    <col min="4359" max="4359" width="10" style="3" customWidth="1"/>
    <col min="4360" max="4360" width="9" style="3" customWidth="1"/>
    <col min="4361" max="4361" width="10.28515625" style="3" customWidth="1"/>
    <col min="4362" max="4608" width="9.140625" style="3"/>
    <col min="4609" max="4609" width="4.85546875" style="3" customWidth="1"/>
    <col min="4610" max="4610" width="37.85546875" style="3" customWidth="1"/>
    <col min="4611" max="4611" width="10.7109375" style="3" customWidth="1"/>
    <col min="4612" max="4612" width="8.42578125" style="3" customWidth="1"/>
    <col min="4613" max="4613" width="9.7109375" style="3" customWidth="1"/>
    <col min="4614" max="4614" width="36.140625" style="3" customWidth="1"/>
    <col min="4615" max="4615" width="10" style="3" customWidth="1"/>
    <col min="4616" max="4616" width="9" style="3" customWidth="1"/>
    <col min="4617" max="4617" width="10.28515625" style="3" customWidth="1"/>
    <col min="4618" max="4864" width="9.140625" style="3"/>
    <col min="4865" max="4865" width="4.85546875" style="3" customWidth="1"/>
    <col min="4866" max="4866" width="37.85546875" style="3" customWidth="1"/>
    <col min="4867" max="4867" width="10.7109375" style="3" customWidth="1"/>
    <col min="4868" max="4868" width="8.42578125" style="3" customWidth="1"/>
    <col min="4869" max="4869" width="9.7109375" style="3" customWidth="1"/>
    <col min="4870" max="4870" width="36.140625" style="3" customWidth="1"/>
    <col min="4871" max="4871" width="10" style="3" customWidth="1"/>
    <col min="4872" max="4872" width="9" style="3" customWidth="1"/>
    <col min="4873" max="4873" width="10.28515625" style="3" customWidth="1"/>
    <col min="4874" max="5120" width="9.140625" style="3"/>
    <col min="5121" max="5121" width="4.85546875" style="3" customWidth="1"/>
    <col min="5122" max="5122" width="37.85546875" style="3" customWidth="1"/>
    <col min="5123" max="5123" width="10.7109375" style="3" customWidth="1"/>
    <col min="5124" max="5124" width="8.42578125" style="3" customWidth="1"/>
    <col min="5125" max="5125" width="9.7109375" style="3" customWidth="1"/>
    <col min="5126" max="5126" width="36.140625" style="3" customWidth="1"/>
    <col min="5127" max="5127" width="10" style="3" customWidth="1"/>
    <col min="5128" max="5128" width="9" style="3" customWidth="1"/>
    <col min="5129" max="5129" width="10.28515625" style="3" customWidth="1"/>
    <col min="5130" max="5376" width="9.140625" style="3"/>
    <col min="5377" max="5377" width="4.85546875" style="3" customWidth="1"/>
    <col min="5378" max="5378" width="37.85546875" style="3" customWidth="1"/>
    <col min="5379" max="5379" width="10.7109375" style="3" customWidth="1"/>
    <col min="5380" max="5380" width="8.42578125" style="3" customWidth="1"/>
    <col min="5381" max="5381" width="9.7109375" style="3" customWidth="1"/>
    <col min="5382" max="5382" width="36.140625" style="3" customWidth="1"/>
    <col min="5383" max="5383" width="10" style="3" customWidth="1"/>
    <col min="5384" max="5384" width="9" style="3" customWidth="1"/>
    <col min="5385" max="5385" width="10.28515625" style="3" customWidth="1"/>
    <col min="5386" max="5632" width="9.140625" style="3"/>
    <col min="5633" max="5633" width="4.85546875" style="3" customWidth="1"/>
    <col min="5634" max="5634" width="37.85546875" style="3" customWidth="1"/>
    <col min="5635" max="5635" width="10.7109375" style="3" customWidth="1"/>
    <col min="5636" max="5636" width="8.42578125" style="3" customWidth="1"/>
    <col min="5637" max="5637" width="9.7109375" style="3" customWidth="1"/>
    <col min="5638" max="5638" width="36.140625" style="3" customWidth="1"/>
    <col min="5639" max="5639" width="10" style="3" customWidth="1"/>
    <col min="5640" max="5640" width="9" style="3" customWidth="1"/>
    <col min="5641" max="5641" width="10.28515625" style="3" customWidth="1"/>
    <col min="5642" max="5888" width="9.140625" style="3"/>
    <col min="5889" max="5889" width="4.85546875" style="3" customWidth="1"/>
    <col min="5890" max="5890" width="37.85546875" style="3" customWidth="1"/>
    <col min="5891" max="5891" width="10.7109375" style="3" customWidth="1"/>
    <col min="5892" max="5892" width="8.42578125" style="3" customWidth="1"/>
    <col min="5893" max="5893" width="9.7109375" style="3" customWidth="1"/>
    <col min="5894" max="5894" width="36.140625" style="3" customWidth="1"/>
    <col min="5895" max="5895" width="10" style="3" customWidth="1"/>
    <col min="5896" max="5896" width="9" style="3" customWidth="1"/>
    <col min="5897" max="5897" width="10.28515625" style="3" customWidth="1"/>
    <col min="5898" max="6144" width="9.140625" style="3"/>
    <col min="6145" max="6145" width="4.85546875" style="3" customWidth="1"/>
    <col min="6146" max="6146" width="37.85546875" style="3" customWidth="1"/>
    <col min="6147" max="6147" width="10.7109375" style="3" customWidth="1"/>
    <col min="6148" max="6148" width="8.42578125" style="3" customWidth="1"/>
    <col min="6149" max="6149" width="9.7109375" style="3" customWidth="1"/>
    <col min="6150" max="6150" width="36.140625" style="3" customWidth="1"/>
    <col min="6151" max="6151" width="10" style="3" customWidth="1"/>
    <col min="6152" max="6152" width="9" style="3" customWidth="1"/>
    <col min="6153" max="6153" width="10.28515625" style="3" customWidth="1"/>
    <col min="6154" max="6400" width="9.140625" style="3"/>
    <col min="6401" max="6401" width="4.85546875" style="3" customWidth="1"/>
    <col min="6402" max="6402" width="37.85546875" style="3" customWidth="1"/>
    <col min="6403" max="6403" width="10.7109375" style="3" customWidth="1"/>
    <col min="6404" max="6404" width="8.42578125" style="3" customWidth="1"/>
    <col min="6405" max="6405" width="9.7109375" style="3" customWidth="1"/>
    <col min="6406" max="6406" width="36.140625" style="3" customWidth="1"/>
    <col min="6407" max="6407" width="10" style="3" customWidth="1"/>
    <col min="6408" max="6408" width="9" style="3" customWidth="1"/>
    <col min="6409" max="6409" width="10.28515625" style="3" customWidth="1"/>
    <col min="6410" max="6656" width="9.140625" style="3"/>
    <col min="6657" max="6657" width="4.85546875" style="3" customWidth="1"/>
    <col min="6658" max="6658" width="37.85546875" style="3" customWidth="1"/>
    <col min="6659" max="6659" width="10.7109375" style="3" customWidth="1"/>
    <col min="6660" max="6660" width="8.42578125" style="3" customWidth="1"/>
    <col min="6661" max="6661" width="9.7109375" style="3" customWidth="1"/>
    <col min="6662" max="6662" width="36.140625" style="3" customWidth="1"/>
    <col min="6663" max="6663" width="10" style="3" customWidth="1"/>
    <col min="6664" max="6664" width="9" style="3" customWidth="1"/>
    <col min="6665" max="6665" width="10.28515625" style="3" customWidth="1"/>
    <col min="6666" max="6912" width="9.140625" style="3"/>
    <col min="6913" max="6913" width="4.85546875" style="3" customWidth="1"/>
    <col min="6914" max="6914" width="37.85546875" style="3" customWidth="1"/>
    <col min="6915" max="6915" width="10.7109375" style="3" customWidth="1"/>
    <col min="6916" max="6916" width="8.42578125" style="3" customWidth="1"/>
    <col min="6917" max="6917" width="9.7109375" style="3" customWidth="1"/>
    <col min="6918" max="6918" width="36.140625" style="3" customWidth="1"/>
    <col min="6919" max="6919" width="10" style="3" customWidth="1"/>
    <col min="6920" max="6920" width="9" style="3" customWidth="1"/>
    <col min="6921" max="6921" width="10.28515625" style="3" customWidth="1"/>
    <col min="6922" max="7168" width="9.140625" style="3"/>
    <col min="7169" max="7169" width="4.85546875" style="3" customWidth="1"/>
    <col min="7170" max="7170" width="37.85546875" style="3" customWidth="1"/>
    <col min="7171" max="7171" width="10.7109375" style="3" customWidth="1"/>
    <col min="7172" max="7172" width="8.42578125" style="3" customWidth="1"/>
    <col min="7173" max="7173" width="9.7109375" style="3" customWidth="1"/>
    <col min="7174" max="7174" width="36.140625" style="3" customWidth="1"/>
    <col min="7175" max="7175" width="10" style="3" customWidth="1"/>
    <col min="7176" max="7176" width="9" style="3" customWidth="1"/>
    <col min="7177" max="7177" width="10.28515625" style="3" customWidth="1"/>
    <col min="7178" max="7424" width="9.140625" style="3"/>
    <col min="7425" max="7425" width="4.85546875" style="3" customWidth="1"/>
    <col min="7426" max="7426" width="37.85546875" style="3" customWidth="1"/>
    <col min="7427" max="7427" width="10.7109375" style="3" customWidth="1"/>
    <col min="7428" max="7428" width="8.42578125" style="3" customWidth="1"/>
    <col min="7429" max="7429" width="9.7109375" style="3" customWidth="1"/>
    <col min="7430" max="7430" width="36.140625" style="3" customWidth="1"/>
    <col min="7431" max="7431" width="10" style="3" customWidth="1"/>
    <col min="7432" max="7432" width="9" style="3" customWidth="1"/>
    <col min="7433" max="7433" width="10.28515625" style="3" customWidth="1"/>
    <col min="7434" max="7680" width="9.140625" style="3"/>
    <col min="7681" max="7681" width="4.85546875" style="3" customWidth="1"/>
    <col min="7682" max="7682" width="37.85546875" style="3" customWidth="1"/>
    <col min="7683" max="7683" width="10.7109375" style="3" customWidth="1"/>
    <col min="7684" max="7684" width="8.42578125" style="3" customWidth="1"/>
    <col min="7685" max="7685" width="9.7109375" style="3" customWidth="1"/>
    <col min="7686" max="7686" width="36.140625" style="3" customWidth="1"/>
    <col min="7687" max="7687" width="10" style="3" customWidth="1"/>
    <col min="7688" max="7688" width="9" style="3" customWidth="1"/>
    <col min="7689" max="7689" width="10.28515625" style="3" customWidth="1"/>
    <col min="7690" max="7936" width="9.140625" style="3"/>
    <col min="7937" max="7937" width="4.85546875" style="3" customWidth="1"/>
    <col min="7938" max="7938" width="37.85546875" style="3" customWidth="1"/>
    <col min="7939" max="7939" width="10.7109375" style="3" customWidth="1"/>
    <col min="7940" max="7940" width="8.42578125" style="3" customWidth="1"/>
    <col min="7941" max="7941" width="9.7109375" style="3" customWidth="1"/>
    <col min="7942" max="7942" width="36.140625" style="3" customWidth="1"/>
    <col min="7943" max="7943" width="10" style="3" customWidth="1"/>
    <col min="7944" max="7944" width="9" style="3" customWidth="1"/>
    <col min="7945" max="7945" width="10.28515625" style="3" customWidth="1"/>
    <col min="7946" max="8192" width="9.140625" style="3"/>
    <col min="8193" max="8193" width="4.85546875" style="3" customWidth="1"/>
    <col min="8194" max="8194" width="37.85546875" style="3" customWidth="1"/>
    <col min="8195" max="8195" width="10.7109375" style="3" customWidth="1"/>
    <col min="8196" max="8196" width="8.42578125" style="3" customWidth="1"/>
    <col min="8197" max="8197" width="9.7109375" style="3" customWidth="1"/>
    <col min="8198" max="8198" width="36.140625" style="3" customWidth="1"/>
    <col min="8199" max="8199" width="10" style="3" customWidth="1"/>
    <col min="8200" max="8200" width="9" style="3" customWidth="1"/>
    <col min="8201" max="8201" width="10.28515625" style="3" customWidth="1"/>
    <col min="8202" max="8448" width="9.140625" style="3"/>
    <col min="8449" max="8449" width="4.85546875" style="3" customWidth="1"/>
    <col min="8450" max="8450" width="37.85546875" style="3" customWidth="1"/>
    <col min="8451" max="8451" width="10.7109375" style="3" customWidth="1"/>
    <col min="8452" max="8452" width="8.42578125" style="3" customWidth="1"/>
    <col min="8453" max="8453" width="9.7109375" style="3" customWidth="1"/>
    <col min="8454" max="8454" width="36.140625" style="3" customWidth="1"/>
    <col min="8455" max="8455" width="10" style="3" customWidth="1"/>
    <col min="8456" max="8456" width="9" style="3" customWidth="1"/>
    <col min="8457" max="8457" width="10.28515625" style="3" customWidth="1"/>
    <col min="8458" max="8704" width="9.140625" style="3"/>
    <col min="8705" max="8705" width="4.85546875" style="3" customWidth="1"/>
    <col min="8706" max="8706" width="37.85546875" style="3" customWidth="1"/>
    <col min="8707" max="8707" width="10.7109375" style="3" customWidth="1"/>
    <col min="8708" max="8708" width="8.42578125" style="3" customWidth="1"/>
    <col min="8709" max="8709" width="9.7109375" style="3" customWidth="1"/>
    <col min="8710" max="8710" width="36.140625" style="3" customWidth="1"/>
    <col min="8711" max="8711" width="10" style="3" customWidth="1"/>
    <col min="8712" max="8712" width="9" style="3" customWidth="1"/>
    <col min="8713" max="8713" width="10.28515625" style="3" customWidth="1"/>
    <col min="8714" max="8960" width="9.140625" style="3"/>
    <col min="8961" max="8961" width="4.85546875" style="3" customWidth="1"/>
    <col min="8962" max="8962" width="37.85546875" style="3" customWidth="1"/>
    <col min="8963" max="8963" width="10.7109375" style="3" customWidth="1"/>
    <col min="8964" max="8964" width="8.42578125" style="3" customWidth="1"/>
    <col min="8965" max="8965" width="9.7109375" style="3" customWidth="1"/>
    <col min="8966" max="8966" width="36.140625" style="3" customWidth="1"/>
    <col min="8967" max="8967" width="10" style="3" customWidth="1"/>
    <col min="8968" max="8968" width="9" style="3" customWidth="1"/>
    <col min="8969" max="8969" width="10.28515625" style="3" customWidth="1"/>
    <col min="8970" max="9216" width="9.140625" style="3"/>
    <col min="9217" max="9217" width="4.85546875" style="3" customWidth="1"/>
    <col min="9218" max="9218" width="37.85546875" style="3" customWidth="1"/>
    <col min="9219" max="9219" width="10.7109375" style="3" customWidth="1"/>
    <col min="9220" max="9220" width="8.42578125" style="3" customWidth="1"/>
    <col min="9221" max="9221" width="9.7109375" style="3" customWidth="1"/>
    <col min="9222" max="9222" width="36.140625" style="3" customWidth="1"/>
    <col min="9223" max="9223" width="10" style="3" customWidth="1"/>
    <col min="9224" max="9224" width="9" style="3" customWidth="1"/>
    <col min="9225" max="9225" width="10.28515625" style="3" customWidth="1"/>
    <col min="9226" max="9472" width="9.140625" style="3"/>
    <col min="9473" max="9473" width="4.85546875" style="3" customWidth="1"/>
    <col min="9474" max="9474" width="37.85546875" style="3" customWidth="1"/>
    <col min="9475" max="9475" width="10.7109375" style="3" customWidth="1"/>
    <col min="9476" max="9476" width="8.42578125" style="3" customWidth="1"/>
    <col min="9477" max="9477" width="9.7109375" style="3" customWidth="1"/>
    <col min="9478" max="9478" width="36.140625" style="3" customWidth="1"/>
    <col min="9479" max="9479" width="10" style="3" customWidth="1"/>
    <col min="9480" max="9480" width="9" style="3" customWidth="1"/>
    <col min="9481" max="9481" width="10.28515625" style="3" customWidth="1"/>
    <col min="9482" max="9728" width="9.140625" style="3"/>
    <col min="9729" max="9729" width="4.85546875" style="3" customWidth="1"/>
    <col min="9730" max="9730" width="37.85546875" style="3" customWidth="1"/>
    <col min="9731" max="9731" width="10.7109375" style="3" customWidth="1"/>
    <col min="9732" max="9732" width="8.42578125" style="3" customWidth="1"/>
    <col min="9733" max="9733" width="9.7109375" style="3" customWidth="1"/>
    <col min="9734" max="9734" width="36.140625" style="3" customWidth="1"/>
    <col min="9735" max="9735" width="10" style="3" customWidth="1"/>
    <col min="9736" max="9736" width="9" style="3" customWidth="1"/>
    <col min="9737" max="9737" width="10.28515625" style="3" customWidth="1"/>
    <col min="9738" max="9984" width="9.140625" style="3"/>
    <col min="9985" max="9985" width="4.85546875" style="3" customWidth="1"/>
    <col min="9986" max="9986" width="37.85546875" style="3" customWidth="1"/>
    <col min="9987" max="9987" width="10.7109375" style="3" customWidth="1"/>
    <col min="9988" max="9988" width="8.42578125" style="3" customWidth="1"/>
    <col min="9989" max="9989" width="9.7109375" style="3" customWidth="1"/>
    <col min="9990" max="9990" width="36.140625" style="3" customWidth="1"/>
    <col min="9991" max="9991" width="10" style="3" customWidth="1"/>
    <col min="9992" max="9992" width="9" style="3" customWidth="1"/>
    <col min="9993" max="9993" width="10.28515625" style="3" customWidth="1"/>
    <col min="9994" max="10240" width="9.140625" style="3"/>
    <col min="10241" max="10241" width="4.85546875" style="3" customWidth="1"/>
    <col min="10242" max="10242" width="37.85546875" style="3" customWidth="1"/>
    <col min="10243" max="10243" width="10.7109375" style="3" customWidth="1"/>
    <col min="10244" max="10244" width="8.42578125" style="3" customWidth="1"/>
    <col min="10245" max="10245" width="9.7109375" style="3" customWidth="1"/>
    <col min="10246" max="10246" width="36.140625" style="3" customWidth="1"/>
    <col min="10247" max="10247" width="10" style="3" customWidth="1"/>
    <col min="10248" max="10248" width="9" style="3" customWidth="1"/>
    <col min="10249" max="10249" width="10.28515625" style="3" customWidth="1"/>
    <col min="10250" max="10496" width="9.140625" style="3"/>
    <col min="10497" max="10497" width="4.85546875" style="3" customWidth="1"/>
    <col min="10498" max="10498" width="37.85546875" style="3" customWidth="1"/>
    <col min="10499" max="10499" width="10.7109375" style="3" customWidth="1"/>
    <col min="10500" max="10500" width="8.42578125" style="3" customWidth="1"/>
    <col min="10501" max="10501" width="9.7109375" style="3" customWidth="1"/>
    <col min="10502" max="10502" width="36.140625" style="3" customWidth="1"/>
    <col min="10503" max="10503" width="10" style="3" customWidth="1"/>
    <col min="10504" max="10504" width="9" style="3" customWidth="1"/>
    <col min="10505" max="10505" width="10.28515625" style="3" customWidth="1"/>
    <col min="10506" max="10752" width="9.140625" style="3"/>
    <col min="10753" max="10753" width="4.85546875" style="3" customWidth="1"/>
    <col min="10754" max="10754" width="37.85546875" style="3" customWidth="1"/>
    <col min="10755" max="10755" width="10.7109375" style="3" customWidth="1"/>
    <col min="10756" max="10756" width="8.42578125" style="3" customWidth="1"/>
    <col min="10757" max="10757" width="9.7109375" style="3" customWidth="1"/>
    <col min="10758" max="10758" width="36.140625" style="3" customWidth="1"/>
    <col min="10759" max="10759" width="10" style="3" customWidth="1"/>
    <col min="10760" max="10760" width="9" style="3" customWidth="1"/>
    <col min="10761" max="10761" width="10.28515625" style="3" customWidth="1"/>
    <col min="10762" max="11008" width="9.140625" style="3"/>
    <col min="11009" max="11009" width="4.85546875" style="3" customWidth="1"/>
    <col min="11010" max="11010" width="37.85546875" style="3" customWidth="1"/>
    <col min="11011" max="11011" width="10.7109375" style="3" customWidth="1"/>
    <col min="11012" max="11012" width="8.42578125" style="3" customWidth="1"/>
    <col min="11013" max="11013" width="9.7109375" style="3" customWidth="1"/>
    <col min="11014" max="11014" width="36.140625" style="3" customWidth="1"/>
    <col min="11015" max="11015" width="10" style="3" customWidth="1"/>
    <col min="11016" max="11016" width="9" style="3" customWidth="1"/>
    <col min="11017" max="11017" width="10.28515625" style="3" customWidth="1"/>
    <col min="11018" max="11264" width="9.140625" style="3"/>
    <col min="11265" max="11265" width="4.85546875" style="3" customWidth="1"/>
    <col min="11266" max="11266" width="37.85546875" style="3" customWidth="1"/>
    <col min="11267" max="11267" width="10.7109375" style="3" customWidth="1"/>
    <col min="11268" max="11268" width="8.42578125" style="3" customWidth="1"/>
    <col min="11269" max="11269" width="9.7109375" style="3" customWidth="1"/>
    <col min="11270" max="11270" width="36.140625" style="3" customWidth="1"/>
    <col min="11271" max="11271" width="10" style="3" customWidth="1"/>
    <col min="11272" max="11272" width="9" style="3" customWidth="1"/>
    <col min="11273" max="11273" width="10.28515625" style="3" customWidth="1"/>
    <col min="11274" max="11520" width="9.140625" style="3"/>
    <col min="11521" max="11521" width="4.85546875" style="3" customWidth="1"/>
    <col min="11522" max="11522" width="37.85546875" style="3" customWidth="1"/>
    <col min="11523" max="11523" width="10.7109375" style="3" customWidth="1"/>
    <col min="11524" max="11524" width="8.42578125" style="3" customWidth="1"/>
    <col min="11525" max="11525" width="9.7109375" style="3" customWidth="1"/>
    <col min="11526" max="11526" width="36.140625" style="3" customWidth="1"/>
    <col min="11527" max="11527" width="10" style="3" customWidth="1"/>
    <col min="11528" max="11528" width="9" style="3" customWidth="1"/>
    <col min="11529" max="11529" width="10.28515625" style="3" customWidth="1"/>
    <col min="11530" max="11776" width="9.140625" style="3"/>
    <col min="11777" max="11777" width="4.85546875" style="3" customWidth="1"/>
    <col min="11778" max="11778" width="37.85546875" style="3" customWidth="1"/>
    <col min="11779" max="11779" width="10.7109375" style="3" customWidth="1"/>
    <col min="11780" max="11780" width="8.42578125" style="3" customWidth="1"/>
    <col min="11781" max="11781" width="9.7109375" style="3" customWidth="1"/>
    <col min="11782" max="11782" width="36.140625" style="3" customWidth="1"/>
    <col min="11783" max="11783" width="10" style="3" customWidth="1"/>
    <col min="11784" max="11784" width="9" style="3" customWidth="1"/>
    <col min="11785" max="11785" width="10.28515625" style="3" customWidth="1"/>
    <col min="11786" max="12032" width="9.140625" style="3"/>
    <col min="12033" max="12033" width="4.85546875" style="3" customWidth="1"/>
    <col min="12034" max="12034" width="37.85546875" style="3" customWidth="1"/>
    <col min="12035" max="12035" width="10.7109375" style="3" customWidth="1"/>
    <col min="12036" max="12036" width="8.42578125" style="3" customWidth="1"/>
    <col min="12037" max="12037" width="9.7109375" style="3" customWidth="1"/>
    <col min="12038" max="12038" width="36.140625" style="3" customWidth="1"/>
    <col min="12039" max="12039" width="10" style="3" customWidth="1"/>
    <col min="12040" max="12040" width="9" style="3" customWidth="1"/>
    <col min="12041" max="12041" width="10.28515625" style="3" customWidth="1"/>
    <col min="12042" max="12288" width="9.140625" style="3"/>
    <col min="12289" max="12289" width="4.85546875" style="3" customWidth="1"/>
    <col min="12290" max="12290" width="37.85546875" style="3" customWidth="1"/>
    <col min="12291" max="12291" width="10.7109375" style="3" customWidth="1"/>
    <col min="12292" max="12292" width="8.42578125" style="3" customWidth="1"/>
    <col min="12293" max="12293" width="9.7109375" style="3" customWidth="1"/>
    <col min="12294" max="12294" width="36.140625" style="3" customWidth="1"/>
    <col min="12295" max="12295" width="10" style="3" customWidth="1"/>
    <col min="12296" max="12296" width="9" style="3" customWidth="1"/>
    <col min="12297" max="12297" width="10.28515625" style="3" customWidth="1"/>
    <col min="12298" max="12544" width="9.140625" style="3"/>
    <col min="12545" max="12545" width="4.85546875" style="3" customWidth="1"/>
    <col min="12546" max="12546" width="37.85546875" style="3" customWidth="1"/>
    <col min="12547" max="12547" width="10.7109375" style="3" customWidth="1"/>
    <col min="12548" max="12548" width="8.42578125" style="3" customWidth="1"/>
    <col min="12549" max="12549" width="9.7109375" style="3" customWidth="1"/>
    <col min="12550" max="12550" width="36.140625" style="3" customWidth="1"/>
    <col min="12551" max="12551" width="10" style="3" customWidth="1"/>
    <col min="12552" max="12552" width="9" style="3" customWidth="1"/>
    <col min="12553" max="12553" width="10.28515625" style="3" customWidth="1"/>
    <col min="12554" max="12800" width="9.140625" style="3"/>
    <col min="12801" max="12801" width="4.85546875" style="3" customWidth="1"/>
    <col min="12802" max="12802" width="37.85546875" style="3" customWidth="1"/>
    <col min="12803" max="12803" width="10.7109375" style="3" customWidth="1"/>
    <col min="12804" max="12804" width="8.42578125" style="3" customWidth="1"/>
    <col min="12805" max="12805" width="9.7109375" style="3" customWidth="1"/>
    <col min="12806" max="12806" width="36.140625" style="3" customWidth="1"/>
    <col min="12807" max="12807" width="10" style="3" customWidth="1"/>
    <col min="12808" max="12808" width="9" style="3" customWidth="1"/>
    <col min="12809" max="12809" width="10.28515625" style="3" customWidth="1"/>
    <col min="12810" max="13056" width="9.140625" style="3"/>
    <col min="13057" max="13057" width="4.85546875" style="3" customWidth="1"/>
    <col min="13058" max="13058" width="37.85546875" style="3" customWidth="1"/>
    <col min="13059" max="13059" width="10.7109375" style="3" customWidth="1"/>
    <col min="13060" max="13060" width="8.42578125" style="3" customWidth="1"/>
    <col min="13061" max="13061" width="9.7109375" style="3" customWidth="1"/>
    <col min="13062" max="13062" width="36.140625" style="3" customWidth="1"/>
    <col min="13063" max="13063" width="10" style="3" customWidth="1"/>
    <col min="13064" max="13064" width="9" style="3" customWidth="1"/>
    <col min="13065" max="13065" width="10.28515625" style="3" customWidth="1"/>
    <col min="13066" max="13312" width="9.140625" style="3"/>
    <col min="13313" max="13313" width="4.85546875" style="3" customWidth="1"/>
    <col min="13314" max="13314" width="37.85546875" style="3" customWidth="1"/>
    <col min="13315" max="13315" width="10.7109375" style="3" customWidth="1"/>
    <col min="13316" max="13316" width="8.42578125" style="3" customWidth="1"/>
    <col min="13317" max="13317" width="9.7109375" style="3" customWidth="1"/>
    <col min="13318" max="13318" width="36.140625" style="3" customWidth="1"/>
    <col min="13319" max="13319" width="10" style="3" customWidth="1"/>
    <col min="13320" max="13320" width="9" style="3" customWidth="1"/>
    <col min="13321" max="13321" width="10.28515625" style="3" customWidth="1"/>
    <col min="13322" max="13568" width="9.140625" style="3"/>
    <col min="13569" max="13569" width="4.85546875" style="3" customWidth="1"/>
    <col min="13570" max="13570" width="37.85546875" style="3" customWidth="1"/>
    <col min="13571" max="13571" width="10.7109375" style="3" customWidth="1"/>
    <col min="13572" max="13572" width="8.42578125" style="3" customWidth="1"/>
    <col min="13573" max="13573" width="9.7109375" style="3" customWidth="1"/>
    <col min="13574" max="13574" width="36.140625" style="3" customWidth="1"/>
    <col min="13575" max="13575" width="10" style="3" customWidth="1"/>
    <col min="13576" max="13576" width="9" style="3" customWidth="1"/>
    <col min="13577" max="13577" width="10.28515625" style="3" customWidth="1"/>
    <col min="13578" max="13824" width="9.140625" style="3"/>
    <col min="13825" max="13825" width="4.85546875" style="3" customWidth="1"/>
    <col min="13826" max="13826" width="37.85546875" style="3" customWidth="1"/>
    <col min="13827" max="13827" width="10.7109375" style="3" customWidth="1"/>
    <col min="13828" max="13828" width="8.42578125" style="3" customWidth="1"/>
    <col min="13829" max="13829" width="9.7109375" style="3" customWidth="1"/>
    <col min="13830" max="13830" width="36.140625" style="3" customWidth="1"/>
    <col min="13831" max="13831" width="10" style="3" customWidth="1"/>
    <col min="13832" max="13832" width="9" style="3" customWidth="1"/>
    <col min="13833" max="13833" width="10.28515625" style="3" customWidth="1"/>
    <col min="13834" max="14080" width="9.140625" style="3"/>
    <col min="14081" max="14081" width="4.85546875" style="3" customWidth="1"/>
    <col min="14082" max="14082" width="37.85546875" style="3" customWidth="1"/>
    <col min="14083" max="14083" width="10.7109375" style="3" customWidth="1"/>
    <col min="14084" max="14084" width="8.42578125" style="3" customWidth="1"/>
    <col min="14085" max="14085" width="9.7109375" style="3" customWidth="1"/>
    <col min="14086" max="14086" width="36.140625" style="3" customWidth="1"/>
    <col min="14087" max="14087" width="10" style="3" customWidth="1"/>
    <col min="14088" max="14088" width="9" style="3" customWidth="1"/>
    <col min="14089" max="14089" width="10.28515625" style="3" customWidth="1"/>
    <col min="14090" max="14336" width="9.140625" style="3"/>
    <col min="14337" max="14337" width="4.85546875" style="3" customWidth="1"/>
    <col min="14338" max="14338" width="37.85546875" style="3" customWidth="1"/>
    <col min="14339" max="14339" width="10.7109375" style="3" customWidth="1"/>
    <col min="14340" max="14340" width="8.42578125" style="3" customWidth="1"/>
    <col min="14341" max="14341" width="9.7109375" style="3" customWidth="1"/>
    <col min="14342" max="14342" width="36.140625" style="3" customWidth="1"/>
    <col min="14343" max="14343" width="10" style="3" customWidth="1"/>
    <col min="14344" max="14344" width="9" style="3" customWidth="1"/>
    <col min="14345" max="14345" width="10.28515625" style="3" customWidth="1"/>
    <col min="14346" max="14592" width="9.140625" style="3"/>
    <col min="14593" max="14593" width="4.85546875" style="3" customWidth="1"/>
    <col min="14594" max="14594" width="37.85546875" style="3" customWidth="1"/>
    <col min="14595" max="14595" width="10.7109375" style="3" customWidth="1"/>
    <col min="14596" max="14596" width="8.42578125" style="3" customWidth="1"/>
    <col min="14597" max="14597" width="9.7109375" style="3" customWidth="1"/>
    <col min="14598" max="14598" width="36.140625" style="3" customWidth="1"/>
    <col min="14599" max="14599" width="10" style="3" customWidth="1"/>
    <col min="14600" max="14600" width="9" style="3" customWidth="1"/>
    <col min="14601" max="14601" width="10.28515625" style="3" customWidth="1"/>
    <col min="14602" max="14848" width="9.140625" style="3"/>
    <col min="14849" max="14849" width="4.85546875" style="3" customWidth="1"/>
    <col min="14850" max="14850" width="37.85546875" style="3" customWidth="1"/>
    <col min="14851" max="14851" width="10.7109375" style="3" customWidth="1"/>
    <col min="14852" max="14852" width="8.42578125" style="3" customWidth="1"/>
    <col min="14853" max="14853" width="9.7109375" style="3" customWidth="1"/>
    <col min="14854" max="14854" width="36.140625" style="3" customWidth="1"/>
    <col min="14855" max="14855" width="10" style="3" customWidth="1"/>
    <col min="14856" max="14856" width="9" style="3" customWidth="1"/>
    <col min="14857" max="14857" width="10.28515625" style="3" customWidth="1"/>
    <col min="14858" max="15104" width="9.140625" style="3"/>
    <col min="15105" max="15105" width="4.85546875" style="3" customWidth="1"/>
    <col min="15106" max="15106" width="37.85546875" style="3" customWidth="1"/>
    <col min="15107" max="15107" width="10.7109375" style="3" customWidth="1"/>
    <col min="15108" max="15108" width="8.42578125" style="3" customWidth="1"/>
    <col min="15109" max="15109" width="9.7109375" style="3" customWidth="1"/>
    <col min="15110" max="15110" width="36.140625" style="3" customWidth="1"/>
    <col min="15111" max="15111" width="10" style="3" customWidth="1"/>
    <col min="15112" max="15112" width="9" style="3" customWidth="1"/>
    <col min="15113" max="15113" width="10.28515625" style="3" customWidth="1"/>
    <col min="15114" max="15360" width="9.140625" style="3"/>
    <col min="15361" max="15361" width="4.85546875" style="3" customWidth="1"/>
    <col min="15362" max="15362" width="37.85546875" style="3" customWidth="1"/>
    <col min="15363" max="15363" width="10.7109375" style="3" customWidth="1"/>
    <col min="15364" max="15364" width="8.42578125" style="3" customWidth="1"/>
    <col min="15365" max="15365" width="9.7109375" style="3" customWidth="1"/>
    <col min="15366" max="15366" width="36.140625" style="3" customWidth="1"/>
    <col min="15367" max="15367" width="10" style="3" customWidth="1"/>
    <col min="15368" max="15368" width="9" style="3" customWidth="1"/>
    <col min="15369" max="15369" width="10.28515625" style="3" customWidth="1"/>
    <col min="15370" max="15616" width="9.140625" style="3"/>
    <col min="15617" max="15617" width="4.85546875" style="3" customWidth="1"/>
    <col min="15618" max="15618" width="37.85546875" style="3" customWidth="1"/>
    <col min="15619" max="15619" width="10.7109375" style="3" customWidth="1"/>
    <col min="15620" max="15620" width="8.42578125" style="3" customWidth="1"/>
    <col min="15621" max="15621" width="9.7109375" style="3" customWidth="1"/>
    <col min="15622" max="15622" width="36.140625" style="3" customWidth="1"/>
    <col min="15623" max="15623" width="10" style="3" customWidth="1"/>
    <col min="15624" max="15624" width="9" style="3" customWidth="1"/>
    <col min="15625" max="15625" width="10.28515625" style="3" customWidth="1"/>
    <col min="15626" max="15872" width="9.140625" style="3"/>
    <col min="15873" max="15873" width="4.85546875" style="3" customWidth="1"/>
    <col min="15874" max="15874" width="37.85546875" style="3" customWidth="1"/>
    <col min="15875" max="15875" width="10.7109375" style="3" customWidth="1"/>
    <col min="15876" max="15876" width="8.42578125" style="3" customWidth="1"/>
    <col min="15877" max="15877" width="9.7109375" style="3" customWidth="1"/>
    <col min="15878" max="15878" width="36.140625" style="3" customWidth="1"/>
    <col min="15879" max="15879" width="10" style="3" customWidth="1"/>
    <col min="15880" max="15880" width="9" style="3" customWidth="1"/>
    <col min="15881" max="15881" width="10.28515625" style="3" customWidth="1"/>
    <col min="15882" max="16128" width="9.140625" style="3"/>
    <col min="16129" max="16129" width="4.85546875" style="3" customWidth="1"/>
    <col min="16130" max="16130" width="37.85546875" style="3" customWidth="1"/>
    <col min="16131" max="16131" width="10.7109375" style="3" customWidth="1"/>
    <col min="16132" max="16132" width="8.42578125" style="3" customWidth="1"/>
    <col min="16133" max="16133" width="9.7109375" style="3" customWidth="1"/>
    <col min="16134" max="16134" width="36.140625" style="3" customWidth="1"/>
    <col min="16135" max="16135" width="10" style="3" customWidth="1"/>
    <col min="16136" max="16136" width="9" style="3" customWidth="1"/>
    <col min="16137" max="16137" width="10.28515625" style="3" customWidth="1"/>
    <col min="16138" max="16384" width="9.140625" style="3"/>
  </cols>
  <sheetData>
    <row r="1" spans="1:256" ht="15" x14ac:dyDescent="0.25">
      <c r="B1" s="110" t="s">
        <v>104</v>
      </c>
      <c r="C1" s="107"/>
      <c r="D1" s="107"/>
      <c r="E1" s="107"/>
      <c r="F1" s="107"/>
      <c r="G1" s="107"/>
      <c r="H1" s="107"/>
      <c r="I1" s="107"/>
    </row>
    <row r="2" spans="1:256" x14ac:dyDescent="0.2">
      <c r="F2" s="80"/>
      <c r="G2" s="80"/>
      <c r="H2" s="80"/>
      <c r="I2" s="80"/>
    </row>
    <row r="3" spans="1:256" x14ac:dyDescent="0.2">
      <c r="F3" s="80"/>
      <c r="G3" s="80"/>
      <c r="H3" s="80"/>
      <c r="I3" s="80"/>
    </row>
    <row r="4" spans="1:256" x14ac:dyDescent="0.2">
      <c r="A4" s="5"/>
      <c r="B4" s="106" t="s">
        <v>0</v>
      </c>
      <c r="C4" s="106"/>
      <c r="D4" s="106"/>
      <c r="E4" s="106"/>
      <c r="F4" s="106"/>
      <c r="G4" s="106"/>
      <c r="H4" s="106"/>
      <c r="I4" s="106"/>
      <c r="J4" s="81"/>
      <c r="K4" s="81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</row>
    <row r="5" spans="1:256" x14ac:dyDescent="0.2">
      <c r="A5" s="5"/>
      <c r="B5" s="125" t="s">
        <v>103</v>
      </c>
      <c r="C5" s="125"/>
      <c r="D5" s="125"/>
      <c r="E5" s="125"/>
      <c r="F5" s="125"/>
      <c r="G5" s="125"/>
      <c r="H5" s="125"/>
      <c r="I5" s="125"/>
      <c r="J5" s="81"/>
      <c r="K5" s="81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x14ac:dyDescent="0.2">
      <c r="A6" s="5"/>
      <c r="B6" s="106" t="s">
        <v>2</v>
      </c>
      <c r="C6" s="106"/>
      <c r="D6" s="106"/>
      <c r="E6" s="106"/>
      <c r="F6" s="106"/>
      <c r="G6" s="106"/>
      <c r="H6" s="106"/>
      <c r="I6" s="106"/>
      <c r="J6" s="81"/>
      <c r="K6" s="81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x14ac:dyDescent="0.2">
      <c r="A7" s="5"/>
      <c r="B7" s="128" t="s">
        <v>3</v>
      </c>
      <c r="C7" s="128"/>
      <c r="D7" s="128"/>
      <c r="E7" s="128"/>
      <c r="F7" s="128"/>
      <c r="G7" s="128"/>
      <c r="H7" s="128"/>
      <c r="I7" s="128"/>
      <c r="J7" s="81"/>
      <c r="K7" s="81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x14ac:dyDescent="0.2">
      <c r="A8" s="129" t="s">
        <v>4</v>
      </c>
      <c r="B8" s="130" t="s">
        <v>5</v>
      </c>
      <c r="C8" s="130" t="s">
        <v>6</v>
      </c>
      <c r="D8" s="130"/>
      <c r="E8" s="130"/>
      <c r="F8" s="131" t="s">
        <v>7</v>
      </c>
      <c r="G8" s="132" t="s">
        <v>8</v>
      </c>
      <c r="H8" s="132"/>
      <c r="I8" s="132"/>
      <c r="J8" s="81"/>
      <c r="K8" s="81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ht="15" x14ac:dyDescent="0.2">
      <c r="A9" s="129"/>
      <c r="B9" s="130"/>
      <c r="C9" s="124" t="s">
        <v>96</v>
      </c>
      <c r="D9" s="122"/>
      <c r="E9" s="121"/>
      <c r="F9" s="131"/>
      <c r="G9" s="124" t="s">
        <v>96</v>
      </c>
      <c r="H9" s="122"/>
      <c r="I9" s="121"/>
      <c r="J9" s="81"/>
      <c r="K9" s="81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ht="19.5" x14ac:dyDescent="0.2">
      <c r="A10" s="129"/>
      <c r="B10" s="82" t="s">
        <v>10</v>
      </c>
      <c r="C10" s="83" t="s">
        <v>11</v>
      </c>
      <c r="D10" s="83" t="s">
        <v>12</v>
      </c>
      <c r="E10" s="83" t="s">
        <v>13</v>
      </c>
      <c r="F10" s="84" t="s">
        <v>14</v>
      </c>
      <c r="G10" s="83" t="s">
        <v>11</v>
      </c>
      <c r="H10" s="83" t="s">
        <v>12</v>
      </c>
      <c r="I10" s="83" t="s">
        <v>13</v>
      </c>
      <c r="J10" s="85"/>
      <c r="K10" s="85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</row>
    <row r="11" spans="1:256" x14ac:dyDescent="0.2">
      <c r="A11" s="86">
        <v>1</v>
      </c>
      <c r="B11" s="87" t="s">
        <v>15</v>
      </c>
      <c r="C11" s="35"/>
      <c r="D11" s="35"/>
      <c r="E11" s="88"/>
      <c r="F11" s="33" t="s">
        <v>16</v>
      </c>
      <c r="G11" s="35"/>
      <c r="H11" s="35"/>
      <c r="I11" s="24"/>
    </row>
    <row r="12" spans="1:256" x14ac:dyDescent="0.2">
      <c r="A12" s="86">
        <f t="shared" ref="A12:A53" si="0">A11+1</f>
        <v>2</v>
      </c>
      <c r="B12" s="18" t="s">
        <v>17</v>
      </c>
      <c r="C12" s="20"/>
      <c r="D12" s="20"/>
      <c r="E12" s="89">
        <f>SUM(C12:D12)</f>
        <v>0</v>
      </c>
      <c r="F12" s="20" t="s">
        <v>18</v>
      </c>
      <c r="G12" s="20">
        <v>38687</v>
      </c>
      <c r="H12" s="20"/>
      <c r="I12" s="22">
        <f>G12+H12</f>
        <v>38687</v>
      </c>
    </row>
    <row r="13" spans="1:256" x14ac:dyDescent="0.2">
      <c r="A13" s="86">
        <f t="shared" si="0"/>
        <v>3</v>
      </c>
      <c r="B13" s="18" t="s">
        <v>19</v>
      </c>
      <c r="C13" s="20"/>
      <c r="D13" s="20"/>
      <c r="E13" s="89">
        <f>SUM(C13:D13)</f>
        <v>0</v>
      </c>
      <c r="F13" s="20" t="s">
        <v>20</v>
      </c>
      <c r="G13" s="20">
        <v>11993</v>
      </c>
      <c r="H13" s="20"/>
      <c r="I13" s="22">
        <f>G13+H13</f>
        <v>11993</v>
      </c>
    </row>
    <row r="14" spans="1:256" x14ac:dyDescent="0.2">
      <c r="A14" s="86">
        <f t="shared" si="0"/>
        <v>4</v>
      </c>
      <c r="B14" s="18" t="s">
        <v>21</v>
      </c>
      <c r="C14" s="20"/>
      <c r="D14" s="20"/>
      <c r="E14" s="89">
        <f>SUM(C14:D14)</f>
        <v>0</v>
      </c>
      <c r="F14" s="20" t="s">
        <v>22</v>
      </c>
      <c r="G14" s="20">
        <v>6571</v>
      </c>
      <c r="H14" s="20"/>
      <c r="I14" s="22">
        <f>G14+H14</f>
        <v>6571</v>
      </c>
    </row>
    <row r="15" spans="1:256" x14ac:dyDescent="0.2">
      <c r="A15" s="86">
        <f t="shared" si="0"/>
        <v>5</v>
      </c>
      <c r="B15" s="23"/>
      <c r="C15" s="20"/>
      <c r="D15" s="20"/>
      <c r="E15" s="89"/>
      <c r="F15" s="20"/>
      <c r="G15" s="20"/>
      <c r="H15" s="20"/>
      <c r="I15" s="22"/>
    </row>
    <row r="16" spans="1:256" x14ac:dyDescent="0.2">
      <c r="A16" s="86">
        <f t="shared" si="0"/>
        <v>6</v>
      </c>
      <c r="B16" s="18" t="s">
        <v>23</v>
      </c>
      <c r="C16" s="20"/>
      <c r="D16" s="20"/>
      <c r="E16" s="89">
        <f>SUM(C16:D16)</f>
        <v>0</v>
      </c>
      <c r="F16" s="20" t="s">
        <v>24</v>
      </c>
      <c r="G16" s="24"/>
      <c r="H16" s="24"/>
      <c r="I16" s="22"/>
    </row>
    <row r="17" spans="1:256" x14ac:dyDescent="0.2">
      <c r="A17" s="86">
        <f t="shared" si="0"/>
        <v>7</v>
      </c>
      <c r="B17" s="18"/>
      <c r="C17" s="20"/>
      <c r="D17" s="20"/>
      <c r="E17" s="89"/>
      <c r="F17" s="20" t="s">
        <v>25</v>
      </c>
      <c r="G17" s="24"/>
      <c r="H17" s="24"/>
      <c r="I17" s="24"/>
    </row>
    <row r="18" spans="1:256" x14ac:dyDescent="0.2">
      <c r="A18" s="86">
        <f t="shared" si="0"/>
        <v>8</v>
      </c>
      <c r="B18" s="18" t="s">
        <v>26</v>
      </c>
      <c r="C18" s="20"/>
      <c r="D18" s="20"/>
      <c r="E18" s="89">
        <f>SUM(C18:D18)</f>
        <v>0</v>
      </c>
      <c r="F18" s="20" t="s">
        <v>27</v>
      </c>
      <c r="G18" s="24"/>
      <c r="H18" s="24"/>
      <c r="I18" s="24"/>
    </row>
    <row r="19" spans="1:256" x14ac:dyDescent="0.2">
      <c r="A19" s="86">
        <f t="shared" si="0"/>
        <v>9</v>
      </c>
      <c r="B19" s="25" t="s">
        <v>28</v>
      </c>
      <c r="C19" s="22"/>
      <c r="D19" s="22"/>
      <c r="E19" s="90"/>
      <c r="F19" s="20" t="s">
        <v>29</v>
      </c>
      <c r="G19" s="24"/>
      <c r="H19" s="24"/>
      <c r="I19" s="24"/>
    </row>
    <row r="20" spans="1:256" x14ac:dyDescent="0.2">
      <c r="A20" s="86">
        <f t="shared" si="0"/>
        <v>10</v>
      </c>
      <c r="B20" s="18" t="s">
        <v>30</v>
      </c>
      <c r="C20" s="22"/>
      <c r="D20" s="22"/>
      <c r="E20" s="90">
        <f>SUM(C20:D20)</f>
        <v>0</v>
      </c>
      <c r="F20" s="20" t="s">
        <v>31</v>
      </c>
      <c r="G20" s="24"/>
      <c r="H20" s="24"/>
      <c r="I20" s="24"/>
    </row>
    <row r="21" spans="1:256" x14ac:dyDescent="0.2">
      <c r="A21" s="86">
        <f t="shared" si="0"/>
        <v>11</v>
      </c>
      <c r="B21" s="44"/>
      <c r="C21" s="22"/>
      <c r="D21" s="22"/>
      <c r="E21" s="90"/>
      <c r="F21" s="20" t="s">
        <v>32</v>
      </c>
      <c r="G21" s="24"/>
      <c r="H21" s="24"/>
      <c r="I21" s="24"/>
    </row>
    <row r="22" spans="1:256" x14ac:dyDescent="0.2">
      <c r="A22" s="86">
        <f t="shared" si="0"/>
        <v>12</v>
      </c>
      <c r="B22" s="44" t="s">
        <v>33</v>
      </c>
      <c r="C22" s="22"/>
      <c r="D22" s="22"/>
      <c r="E22" s="90"/>
      <c r="F22" s="24"/>
      <c r="G22" s="24"/>
      <c r="H22" s="24"/>
      <c r="I22" s="24"/>
      <c r="J22" s="91"/>
      <c r="K22" s="91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</row>
    <row r="23" spans="1:256" x14ac:dyDescent="0.2">
      <c r="A23" s="86">
        <f t="shared" si="0"/>
        <v>13</v>
      </c>
      <c r="B23" s="44" t="s">
        <v>34</v>
      </c>
      <c r="C23" s="22"/>
      <c r="D23" s="22"/>
      <c r="E23" s="90"/>
      <c r="F23" s="24"/>
      <c r="G23" s="24"/>
      <c r="H23" s="24"/>
      <c r="I23" s="24"/>
      <c r="J23" s="91"/>
      <c r="K23" s="91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</row>
    <row r="24" spans="1:256" x14ac:dyDescent="0.2">
      <c r="A24" s="86">
        <f t="shared" si="0"/>
        <v>14</v>
      </c>
      <c r="B24" s="18" t="s">
        <v>35</v>
      </c>
      <c r="C24" s="30"/>
      <c r="D24" s="20"/>
      <c r="E24" s="92"/>
      <c r="F24" s="32" t="s">
        <v>36</v>
      </c>
      <c r="G24" s="32">
        <f>SUM(G12:G22)</f>
        <v>57251</v>
      </c>
      <c r="H24" s="32">
        <f>SUM(H12:H22)</f>
        <v>0</v>
      </c>
      <c r="I24" s="32">
        <f>SUM(I12:I22)</f>
        <v>57251</v>
      </c>
    </row>
    <row r="25" spans="1:256" x14ac:dyDescent="0.2">
      <c r="A25" s="86">
        <f t="shared" si="0"/>
        <v>15</v>
      </c>
      <c r="B25" s="18" t="s">
        <v>37</v>
      </c>
      <c r="C25" s="22"/>
      <c r="D25" s="22"/>
      <c r="E25" s="90"/>
      <c r="F25" s="24"/>
      <c r="G25" s="24"/>
      <c r="H25" s="24"/>
      <c r="I25" s="24"/>
    </row>
    <row r="26" spans="1:256" x14ac:dyDescent="0.2">
      <c r="A26" s="86">
        <f t="shared" si="0"/>
        <v>16</v>
      </c>
      <c r="B26" s="18" t="s">
        <v>38</v>
      </c>
      <c r="C26" s="33"/>
      <c r="D26" s="33"/>
      <c r="E26" s="93"/>
      <c r="F26" s="33" t="s">
        <v>39</v>
      </c>
      <c r="G26" s="35"/>
      <c r="H26" s="35"/>
      <c r="I26" s="24"/>
    </row>
    <row r="27" spans="1:256" x14ac:dyDescent="0.2">
      <c r="A27" s="86">
        <f t="shared" si="0"/>
        <v>17</v>
      </c>
      <c r="B27" s="18" t="s">
        <v>40</v>
      </c>
      <c r="C27" s="20"/>
      <c r="D27" s="20"/>
      <c r="E27" s="89"/>
      <c r="F27" s="20" t="s">
        <v>41</v>
      </c>
      <c r="G27" s="24">
        <v>500</v>
      </c>
      <c r="H27" s="24"/>
      <c r="I27" s="24">
        <f>G27+H27</f>
        <v>500</v>
      </c>
    </row>
    <row r="28" spans="1:256" x14ac:dyDescent="0.2">
      <c r="A28" s="86">
        <f t="shared" si="0"/>
        <v>18</v>
      </c>
      <c r="B28" s="18"/>
      <c r="C28" s="20"/>
      <c r="D28" s="20"/>
      <c r="E28" s="89"/>
      <c r="F28" s="20" t="s">
        <v>42</v>
      </c>
      <c r="G28" s="24"/>
      <c r="H28" s="24"/>
      <c r="I28" s="24"/>
    </row>
    <row r="29" spans="1:256" x14ac:dyDescent="0.2">
      <c r="A29" s="86">
        <f t="shared" si="0"/>
        <v>19</v>
      </c>
      <c r="B29" s="44" t="s">
        <v>43</v>
      </c>
      <c r="C29" s="20"/>
      <c r="D29" s="20"/>
      <c r="E29" s="89"/>
      <c r="F29" s="20" t="s">
        <v>44</v>
      </c>
      <c r="G29" s="24"/>
      <c r="H29" s="24"/>
      <c r="I29" s="24"/>
    </row>
    <row r="30" spans="1:256" x14ac:dyDescent="0.2">
      <c r="A30" s="86">
        <f t="shared" si="0"/>
        <v>20</v>
      </c>
      <c r="B30" s="44" t="s">
        <v>45</v>
      </c>
      <c r="C30" s="20"/>
      <c r="D30" s="20"/>
      <c r="E30" s="89"/>
      <c r="F30" s="20" t="s">
        <v>46</v>
      </c>
      <c r="G30" s="24"/>
      <c r="H30" s="24"/>
      <c r="I30" s="24"/>
      <c r="J30" s="91"/>
      <c r="K30" s="91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</row>
    <row r="31" spans="1:256" x14ac:dyDescent="0.2">
      <c r="A31" s="86">
        <f t="shared" si="0"/>
        <v>21</v>
      </c>
      <c r="B31" s="44"/>
      <c r="C31" s="20"/>
      <c r="D31" s="20"/>
      <c r="E31" s="89"/>
      <c r="F31" s="20" t="s">
        <v>47</v>
      </c>
      <c r="G31" s="24"/>
      <c r="H31" s="24"/>
      <c r="I31" s="24"/>
      <c r="M31" s="94"/>
    </row>
    <row r="32" spans="1:256" x14ac:dyDescent="0.2">
      <c r="A32" s="86">
        <f t="shared" si="0"/>
        <v>22</v>
      </c>
      <c r="B32" s="95" t="s">
        <v>48</v>
      </c>
      <c r="C32" s="22">
        <f>C14+C20</f>
        <v>0</v>
      </c>
      <c r="D32" s="22">
        <f>D14+D20</f>
        <v>0</v>
      </c>
      <c r="E32" s="90">
        <f>E14+E20</f>
        <v>0</v>
      </c>
      <c r="F32" s="20" t="s">
        <v>49</v>
      </c>
      <c r="G32" s="24"/>
      <c r="H32" s="24"/>
      <c r="I32" s="24"/>
      <c r="J32" s="96"/>
      <c r="K32" s="96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  <c r="GC32" s="38"/>
      <c r="GD32" s="38"/>
      <c r="GE32" s="38"/>
      <c r="GF32" s="38"/>
      <c r="GG32" s="38"/>
      <c r="GH32" s="38"/>
      <c r="GI32" s="38"/>
      <c r="GJ32" s="38"/>
      <c r="GK32" s="38"/>
      <c r="GL32" s="38"/>
      <c r="GM32" s="38"/>
      <c r="GN32" s="38"/>
      <c r="GO32" s="38"/>
      <c r="GP32" s="38"/>
      <c r="GQ32" s="38"/>
      <c r="GR32" s="38"/>
      <c r="GS32" s="38"/>
      <c r="GT32" s="38"/>
      <c r="GU32" s="38"/>
      <c r="GV32" s="38"/>
      <c r="GW32" s="38"/>
      <c r="GX32" s="38"/>
      <c r="GY32" s="38"/>
      <c r="GZ32" s="38"/>
      <c r="HA32" s="38"/>
      <c r="HB32" s="38"/>
      <c r="HC32" s="38"/>
      <c r="HD32" s="38"/>
      <c r="HE32" s="38"/>
      <c r="HF32" s="38"/>
      <c r="HG32" s="38"/>
      <c r="HH32" s="38"/>
      <c r="HI32" s="38"/>
      <c r="HJ32" s="38"/>
      <c r="HK32" s="38"/>
      <c r="HL32" s="38"/>
      <c r="HM32" s="38"/>
      <c r="HN32" s="38"/>
      <c r="HO32" s="38"/>
      <c r="HP32" s="38"/>
      <c r="HQ32" s="38"/>
      <c r="HR32" s="38"/>
      <c r="HS32" s="38"/>
      <c r="HT32" s="38"/>
      <c r="HU32" s="38"/>
      <c r="HV32" s="38"/>
      <c r="HW32" s="38"/>
      <c r="HX32" s="38"/>
      <c r="HY32" s="38"/>
      <c r="HZ32" s="38"/>
      <c r="IA32" s="38"/>
      <c r="IB32" s="38"/>
      <c r="IC32" s="38"/>
      <c r="ID32" s="38"/>
      <c r="IE32" s="38"/>
      <c r="IF32" s="38"/>
      <c r="IG32" s="38"/>
      <c r="IH32" s="38"/>
      <c r="II32" s="38"/>
      <c r="IJ32" s="38"/>
      <c r="IK32" s="38"/>
      <c r="IL32" s="38"/>
      <c r="IM32" s="38"/>
      <c r="IN32" s="38"/>
      <c r="IO32" s="38"/>
      <c r="IP32" s="38"/>
      <c r="IQ32" s="38"/>
      <c r="IR32" s="38"/>
      <c r="IS32" s="38"/>
      <c r="IT32" s="38"/>
      <c r="IU32" s="38"/>
      <c r="IV32" s="38"/>
    </row>
    <row r="33" spans="1:256" x14ac:dyDescent="0.2">
      <c r="A33" s="86">
        <f t="shared" si="0"/>
        <v>23</v>
      </c>
      <c r="B33" s="39" t="s">
        <v>50</v>
      </c>
      <c r="C33" s="40"/>
      <c r="D33" s="40">
        <f>D16+D25+D30</f>
        <v>0</v>
      </c>
      <c r="E33" s="97">
        <f>C33+D33</f>
        <v>0</v>
      </c>
      <c r="F33" s="30" t="s">
        <v>51</v>
      </c>
      <c r="G33" s="40">
        <f>SUM(G27:G32)</f>
        <v>500</v>
      </c>
      <c r="H33" s="40">
        <f>SUM(H27:H32)</f>
        <v>0</v>
      </c>
      <c r="I33" s="40">
        <f>SUM(I27:I31)</f>
        <v>500</v>
      </c>
    </row>
    <row r="34" spans="1:256" x14ac:dyDescent="0.2">
      <c r="A34" s="86">
        <f t="shared" si="0"/>
        <v>24</v>
      </c>
      <c r="B34" s="42" t="s">
        <v>52</v>
      </c>
      <c r="C34" s="35">
        <f>SUM(C32:C33)</f>
        <v>0</v>
      </c>
      <c r="D34" s="35">
        <f>SUM(D32:D33)</f>
        <v>0</v>
      </c>
      <c r="E34" s="98">
        <f>SUM(C34:D34)</f>
        <v>0</v>
      </c>
      <c r="F34" s="35" t="s">
        <v>53</v>
      </c>
      <c r="G34" s="35">
        <f>G24+G33</f>
        <v>57751</v>
      </c>
      <c r="H34" s="35">
        <f>H24+H33</f>
        <v>0</v>
      </c>
      <c r="I34" s="35">
        <f>I24+I33</f>
        <v>57751</v>
      </c>
      <c r="N34" s="94"/>
      <c r="O34" s="94"/>
    </row>
    <row r="35" spans="1:256" x14ac:dyDescent="0.2">
      <c r="A35" s="86">
        <f t="shared" si="0"/>
        <v>25</v>
      </c>
      <c r="B35" s="44"/>
      <c r="C35" s="24"/>
      <c r="D35" s="24"/>
      <c r="E35" s="99"/>
      <c r="F35" s="24"/>
      <c r="G35" s="24"/>
      <c r="H35" s="24"/>
      <c r="I35" s="24"/>
    </row>
    <row r="36" spans="1:256" x14ac:dyDescent="0.2">
      <c r="A36" s="86">
        <f t="shared" si="0"/>
        <v>26</v>
      </c>
      <c r="B36" s="44"/>
      <c r="C36" s="24"/>
      <c r="D36" s="24"/>
      <c r="E36" s="99"/>
      <c r="F36" s="32"/>
      <c r="G36" s="32"/>
      <c r="H36" s="32"/>
      <c r="I36" s="32"/>
    </row>
    <row r="37" spans="1:256" x14ac:dyDescent="0.2">
      <c r="A37" s="86">
        <f t="shared" si="0"/>
        <v>27</v>
      </c>
      <c r="B37" s="44"/>
      <c r="C37" s="24"/>
      <c r="D37" s="24"/>
      <c r="E37" s="99"/>
      <c r="F37" s="24"/>
      <c r="G37" s="24"/>
      <c r="H37" s="24"/>
      <c r="I37" s="24"/>
      <c r="J37" s="96"/>
      <c r="K37" s="96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8"/>
      <c r="DH37" s="38"/>
      <c r="DI37" s="38"/>
      <c r="DJ37" s="38"/>
      <c r="DK37" s="38"/>
      <c r="DL37" s="38"/>
      <c r="DM37" s="38"/>
      <c r="DN37" s="38"/>
      <c r="DO37" s="38"/>
      <c r="DP37" s="38"/>
      <c r="DQ37" s="38"/>
      <c r="DR37" s="38"/>
      <c r="DS37" s="38"/>
      <c r="DT37" s="38"/>
      <c r="DU37" s="38"/>
      <c r="DV37" s="38"/>
      <c r="DW37" s="38"/>
      <c r="DX37" s="38"/>
      <c r="DY37" s="38"/>
      <c r="DZ37" s="38"/>
      <c r="EA37" s="38"/>
      <c r="EB37" s="38"/>
      <c r="EC37" s="38"/>
      <c r="ED37" s="38"/>
      <c r="EE37" s="38"/>
      <c r="EF37" s="38"/>
      <c r="EG37" s="38"/>
      <c r="EH37" s="38"/>
      <c r="EI37" s="38"/>
      <c r="EJ37" s="38"/>
      <c r="EK37" s="38"/>
      <c r="EL37" s="38"/>
      <c r="EM37" s="38"/>
      <c r="EN37" s="38"/>
      <c r="EO37" s="38"/>
      <c r="EP37" s="38"/>
      <c r="EQ37" s="38"/>
      <c r="ER37" s="38"/>
      <c r="ES37" s="38"/>
      <c r="ET37" s="38"/>
      <c r="EU37" s="38"/>
      <c r="EV37" s="38"/>
      <c r="EW37" s="38"/>
      <c r="EX37" s="38"/>
      <c r="EY37" s="38"/>
      <c r="EZ37" s="38"/>
      <c r="FA37" s="38"/>
      <c r="FB37" s="38"/>
      <c r="FC37" s="38"/>
      <c r="FD37" s="38"/>
      <c r="FE37" s="38"/>
      <c r="FF37" s="38"/>
      <c r="FG37" s="38"/>
      <c r="FH37" s="38"/>
      <c r="FI37" s="38"/>
      <c r="FJ37" s="38"/>
      <c r="FK37" s="38"/>
      <c r="FL37" s="38"/>
      <c r="FM37" s="38"/>
      <c r="FN37" s="38"/>
      <c r="FO37" s="38"/>
      <c r="FP37" s="38"/>
      <c r="FQ37" s="38"/>
      <c r="FR37" s="38"/>
      <c r="FS37" s="38"/>
      <c r="FT37" s="38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38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  <c r="HF37" s="38"/>
      <c r="HG37" s="38"/>
      <c r="HH37" s="38"/>
      <c r="HI37" s="38"/>
      <c r="HJ37" s="38"/>
      <c r="HK37" s="38"/>
      <c r="HL37" s="38"/>
      <c r="HM37" s="38"/>
      <c r="HN37" s="38"/>
      <c r="HO37" s="38"/>
      <c r="HP37" s="38"/>
      <c r="HQ37" s="38"/>
      <c r="HR37" s="38"/>
      <c r="HS37" s="38"/>
      <c r="HT37" s="38"/>
      <c r="HU37" s="38"/>
      <c r="HV37" s="38"/>
      <c r="HW37" s="38"/>
      <c r="HX37" s="38"/>
      <c r="HY37" s="38"/>
      <c r="HZ37" s="38"/>
      <c r="IA37" s="38"/>
      <c r="IB37" s="38"/>
      <c r="IC37" s="38"/>
      <c r="ID37" s="38"/>
      <c r="IE37" s="38"/>
      <c r="IF37" s="38"/>
      <c r="IG37" s="38"/>
      <c r="IH37" s="38"/>
      <c r="II37" s="38"/>
      <c r="IJ37" s="38"/>
      <c r="IK37" s="38"/>
      <c r="IL37" s="38"/>
      <c r="IM37" s="38"/>
      <c r="IN37" s="38"/>
      <c r="IO37" s="38"/>
      <c r="IP37" s="38"/>
      <c r="IQ37" s="38"/>
      <c r="IR37" s="38"/>
      <c r="IS37" s="38"/>
      <c r="IT37" s="38"/>
      <c r="IU37" s="38"/>
      <c r="IV37" s="38"/>
    </row>
    <row r="38" spans="1:256" x14ac:dyDescent="0.2">
      <c r="A38" s="86">
        <f t="shared" si="0"/>
        <v>28</v>
      </c>
      <c r="B38" s="33" t="s">
        <v>54</v>
      </c>
      <c r="C38" s="33"/>
      <c r="D38" s="33"/>
      <c r="E38" s="93"/>
      <c r="F38" s="33" t="s">
        <v>55</v>
      </c>
      <c r="G38" s="35"/>
      <c r="H38" s="35"/>
      <c r="I38" s="35"/>
      <c r="J38" s="96"/>
      <c r="K38" s="96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8"/>
      <c r="DB38" s="38"/>
      <c r="DC38" s="38"/>
      <c r="DD38" s="38"/>
      <c r="DE38" s="38"/>
      <c r="DF38" s="38"/>
      <c r="DG38" s="38"/>
      <c r="DH38" s="38"/>
      <c r="DI38" s="38"/>
      <c r="DJ38" s="38"/>
      <c r="DK38" s="38"/>
      <c r="DL38" s="38"/>
      <c r="DM38" s="38"/>
      <c r="DN38" s="38"/>
      <c r="DO38" s="38"/>
      <c r="DP38" s="38"/>
      <c r="DQ38" s="38"/>
      <c r="DR38" s="38"/>
      <c r="DS38" s="38"/>
      <c r="DT38" s="38"/>
      <c r="DU38" s="38"/>
      <c r="DV38" s="38"/>
      <c r="DW38" s="38"/>
      <c r="DX38" s="38"/>
      <c r="DY38" s="38"/>
      <c r="DZ38" s="38"/>
      <c r="EA38" s="38"/>
      <c r="EB38" s="38"/>
      <c r="EC38" s="38"/>
      <c r="ED38" s="38"/>
      <c r="EE38" s="38"/>
      <c r="EF38" s="38"/>
      <c r="EG38" s="38"/>
      <c r="EH38" s="38"/>
      <c r="EI38" s="38"/>
      <c r="EJ38" s="38"/>
      <c r="EK38" s="38"/>
      <c r="EL38" s="38"/>
      <c r="EM38" s="38"/>
      <c r="EN38" s="38"/>
      <c r="EO38" s="38"/>
      <c r="EP38" s="38"/>
      <c r="EQ38" s="38"/>
      <c r="ER38" s="38"/>
      <c r="ES38" s="38"/>
      <c r="ET38" s="38"/>
      <c r="EU38" s="38"/>
      <c r="EV38" s="38"/>
      <c r="EW38" s="38"/>
      <c r="EX38" s="38"/>
      <c r="EY38" s="38"/>
      <c r="EZ38" s="38"/>
      <c r="FA38" s="38"/>
      <c r="FB38" s="38"/>
      <c r="FC38" s="38"/>
      <c r="FD38" s="38"/>
      <c r="FE38" s="38"/>
      <c r="FF38" s="38"/>
      <c r="FG38" s="38"/>
      <c r="FH38" s="38"/>
      <c r="FI38" s="38"/>
      <c r="FJ38" s="38"/>
      <c r="FK38" s="38"/>
      <c r="FL38" s="38"/>
      <c r="FM38" s="38"/>
      <c r="FN38" s="38"/>
      <c r="FO38" s="38"/>
      <c r="FP38" s="38"/>
      <c r="FQ38" s="38"/>
      <c r="FR38" s="38"/>
      <c r="FS38" s="38"/>
      <c r="FT38" s="38"/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38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38"/>
      <c r="IK38" s="38"/>
      <c r="IL38" s="38"/>
      <c r="IM38" s="38"/>
      <c r="IN38" s="38"/>
      <c r="IO38" s="38"/>
      <c r="IP38" s="38"/>
      <c r="IQ38" s="38"/>
      <c r="IR38" s="38"/>
      <c r="IS38" s="38"/>
      <c r="IT38" s="38"/>
      <c r="IU38" s="38"/>
      <c r="IV38" s="38"/>
    </row>
    <row r="39" spans="1:256" x14ac:dyDescent="0.2">
      <c r="A39" s="86">
        <f t="shared" si="0"/>
        <v>29</v>
      </c>
      <c r="B39" s="59" t="s">
        <v>56</v>
      </c>
      <c r="C39" s="33"/>
      <c r="D39" s="33"/>
      <c r="E39" s="93"/>
      <c r="F39" s="59" t="s">
        <v>57</v>
      </c>
      <c r="G39" s="35"/>
      <c r="H39" s="42"/>
      <c r="I39" s="42"/>
      <c r="J39" s="96"/>
      <c r="K39" s="96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  <c r="FT39" s="38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/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  <c r="IL39" s="38"/>
      <c r="IM39" s="38"/>
      <c r="IN39" s="38"/>
      <c r="IO39" s="38"/>
      <c r="IP39" s="38"/>
      <c r="IQ39" s="38"/>
      <c r="IR39" s="38"/>
      <c r="IS39" s="38"/>
      <c r="IT39" s="38"/>
      <c r="IU39" s="38"/>
      <c r="IV39" s="38"/>
    </row>
    <row r="40" spans="1:256" x14ac:dyDescent="0.2">
      <c r="A40" s="86">
        <f t="shared" si="0"/>
        <v>30</v>
      </c>
      <c r="B40" s="44" t="s">
        <v>58</v>
      </c>
      <c r="C40" s="33"/>
      <c r="D40" s="33"/>
      <c r="E40" s="93"/>
      <c r="F40" s="44" t="s">
        <v>59</v>
      </c>
      <c r="G40" s="35"/>
      <c r="H40" s="35"/>
      <c r="I40" s="35"/>
      <c r="J40" s="96"/>
      <c r="K40" s="96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38"/>
      <c r="DP40" s="38"/>
      <c r="DQ40" s="38"/>
      <c r="DR40" s="38"/>
      <c r="DS40" s="38"/>
      <c r="DT40" s="38"/>
      <c r="DU40" s="38"/>
      <c r="DV40" s="38"/>
      <c r="DW40" s="38"/>
      <c r="DX40" s="38"/>
      <c r="DY40" s="38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8"/>
      <c r="EO40" s="38"/>
      <c r="EP40" s="38"/>
      <c r="EQ40" s="38"/>
      <c r="ER40" s="38"/>
      <c r="ES40" s="38"/>
      <c r="ET40" s="38"/>
      <c r="EU40" s="38"/>
      <c r="EV40" s="38"/>
      <c r="EW40" s="38"/>
      <c r="EX40" s="38"/>
      <c r="EY40" s="38"/>
      <c r="EZ40" s="38"/>
      <c r="FA40" s="38"/>
      <c r="FB40" s="38"/>
      <c r="FC40" s="38"/>
      <c r="FD40" s="38"/>
      <c r="FE40" s="38"/>
      <c r="FF40" s="38"/>
      <c r="FG40" s="38"/>
      <c r="FH40" s="38"/>
      <c r="FI40" s="38"/>
      <c r="FJ40" s="38"/>
      <c r="FK40" s="38"/>
      <c r="FL40" s="38"/>
      <c r="FM40" s="38"/>
      <c r="FN40" s="38"/>
      <c r="FO40" s="38"/>
      <c r="FP40" s="38"/>
      <c r="FQ40" s="38"/>
      <c r="FR40" s="38"/>
      <c r="FS40" s="38"/>
      <c r="FT40" s="38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38"/>
      <c r="HT40" s="38"/>
      <c r="HU40" s="38"/>
      <c r="HV40" s="38"/>
      <c r="HW40" s="38"/>
      <c r="HX40" s="38"/>
      <c r="HY40" s="38"/>
      <c r="HZ40" s="38"/>
      <c r="IA40" s="38"/>
      <c r="IB40" s="38"/>
      <c r="IC40" s="38"/>
      <c r="ID40" s="38"/>
      <c r="IE40" s="38"/>
      <c r="IF40" s="38"/>
      <c r="IG40" s="38"/>
      <c r="IH40" s="38"/>
      <c r="II40" s="38"/>
      <c r="IJ40" s="38"/>
      <c r="IK40" s="38"/>
      <c r="IL40" s="38"/>
      <c r="IM40" s="38"/>
      <c r="IN40" s="38"/>
      <c r="IO40" s="38"/>
      <c r="IP40" s="38"/>
      <c r="IQ40" s="38"/>
      <c r="IR40" s="38"/>
      <c r="IS40" s="38"/>
      <c r="IT40" s="38"/>
      <c r="IU40" s="38"/>
      <c r="IV40" s="38"/>
    </row>
    <row r="41" spans="1:256" x14ac:dyDescent="0.2">
      <c r="A41" s="86">
        <f t="shared" si="0"/>
        <v>31</v>
      </c>
      <c r="B41" s="20" t="s">
        <v>60</v>
      </c>
      <c r="C41" s="50"/>
      <c r="D41" s="50"/>
      <c r="E41" s="100"/>
      <c r="F41" s="20" t="s">
        <v>61</v>
      </c>
      <c r="G41" s="35"/>
      <c r="H41" s="35"/>
      <c r="I41" s="35"/>
    </row>
    <row r="42" spans="1:256" x14ac:dyDescent="0.2">
      <c r="A42" s="86">
        <f t="shared" si="0"/>
        <v>32</v>
      </c>
      <c r="B42" s="20" t="s">
        <v>62</v>
      </c>
      <c r="C42" s="20"/>
      <c r="D42" s="20"/>
      <c r="E42" s="89"/>
      <c r="F42" s="20" t="s">
        <v>63</v>
      </c>
      <c r="G42" s="35"/>
      <c r="H42" s="35"/>
      <c r="I42" s="35"/>
    </row>
    <row r="43" spans="1:256" x14ac:dyDescent="0.2">
      <c r="A43" s="86">
        <f t="shared" si="0"/>
        <v>33</v>
      </c>
      <c r="B43" s="20" t="s">
        <v>64</v>
      </c>
      <c r="C43" s="20"/>
      <c r="D43" s="20"/>
      <c r="E43" s="89"/>
      <c r="F43" s="20" t="s">
        <v>65</v>
      </c>
      <c r="G43" s="35"/>
      <c r="H43" s="35"/>
      <c r="I43" s="35"/>
    </row>
    <row r="44" spans="1:256" x14ac:dyDescent="0.2">
      <c r="A44" s="86">
        <f t="shared" si="0"/>
        <v>34</v>
      </c>
      <c r="B44" s="20" t="s">
        <v>66</v>
      </c>
      <c r="C44" s="20"/>
      <c r="D44" s="20"/>
      <c r="E44" s="89"/>
      <c r="F44" s="20" t="s">
        <v>67</v>
      </c>
      <c r="G44" s="35"/>
      <c r="H44" s="35"/>
      <c r="I44" s="24"/>
    </row>
    <row r="45" spans="1:256" x14ac:dyDescent="0.2">
      <c r="A45" s="86">
        <f t="shared" si="0"/>
        <v>35</v>
      </c>
      <c r="B45" s="20" t="s">
        <v>68</v>
      </c>
      <c r="C45" s="33"/>
      <c r="D45" s="33"/>
      <c r="E45" s="93"/>
      <c r="F45" s="20" t="s">
        <v>69</v>
      </c>
      <c r="G45" s="35"/>
      <c r="H45" s="35"/>
      <c r="I45" s="24"/>
    </row>
    <row r="46" spans="1:256" x14ac:dyDescent="0.2">
      <c r="A46" s="86">
        <f t="shared" si="0"/>
        <v>36</v>
      </c>
      <c r="B46" s="20" t="s">
        <v>70</v>
      </c>
      <c r="C46" s="20"/>
      <c r="D46" s="20"/>
      <c r="E46" s="89"/>
      <c r="F46" s="20" t="s">
        <v>71</v>
      </c>
      <c r="G46" s="24"/>
      <c r="H46" s="24"/>
      <c r="I46" s="24"/>
    </row>
    <row r="47" spans="1:256" x14ac:dyDescent="0.2">
      <c r="A47" s="86">
        <f t="shared" si="0"/>
        <v>37</v>
      </c>
      <c r="B47" s="20" t="s">
        <v>72</v>
      </c>
      <c r="C47" s="20">
        <f>G24-C32</f>
        <v>57251</v>
      </c>
      <c r="D47" s="20">
        <f>H24-D32</f>
        <v>0</v>
      </c>
      <c r="E47" s="89">
        <f>I24-E32</f>
        <v>57251</v>
      </c>
      <c r="F47" s="20" t="s">
        <v>73</v>
      </c>
      <c r="G47" s="24"/>
      <c r="H47" s="24"/>
      <c r="I47" s="24"/>
    </row>
    <row r="48" spans="1:256" x14ac:dyDescent="0.2">
      <c r="A48" s="86">
        <f t="shared" si="0"/>
        <v>38</v>
      </c>
      <c r="B48" s="20" t="s">
        <v>74</v>
      </c>
      <c r="C48" s="20">
        <f>G33-C33</f>
        <v>500</v>
      </c>
      <c r="D48" s="20">
        <f>H33-D33</f>
        <v>0</v>
      </c>
      <c r="E48" s="89">
        <f>I33-E33</f>
        <v>500</v>
      </c>
      <c r="F48" s="20" t="s">
        <v>75</v>
      </c>
      <c r="G48" s="24"/>
      <c r="H48" s="24"/>
      <c r="I48" s="24"/>
    </row>
    <row r="49" spans="1:9" x14ac:dyDescent="0.2">
      <c r="A49" s="86">
        <f t="shared" si="0"/>
        <v>39</v>
      </c>
      <c r="B49" s="20" t="s">
        <v>76</v>
      </c>
      <c r="C49" s="20"/>
      <c r="D49" s="20"/>
      <c r="E49" s="89"/>
      <c r="F49" s="20" t="s">
        <v>77</v>
      </c>
      <c r="G49" s="24"/>
      <c r="H49" s="24"/>
      <c r="I49" s="24"/>
    </row>
    <row r="50" spans="1:9" x14ac:dyDescent="0.2">
      <c r="A50" s="86">
        <f t="shared" si="0"/>
        <v>40</v>
      </c>
      <c r="B50" s="20" t="s">
        <v>78</v>
      </c>
      <c r="C50" s="20"/>
      <c r="D50" s="20"/>
      <c r="E50" s="89"/>
      <c r="F50" s="20" t="s">
        <v>79</v>
      </c>
      <c r="G50" s="24"/>
      <c r="H50" s="24"/>
      <c r="I50" s="24"/>
    </row>
    <row r="51" spans="1:9" x14ac:dyDescent="0.2">
      <c r="A51" s="86">
        <f t="shared" si="0"/>
        <v>41</v>
      </c>
      <c r="B51" s="20"/>
      <c r="C51" s="20"/>
      <c r="D51" s="20"/>
      <c r="E51" s="89"/>
      <c r="F51" s="20" t="s">
        <v>80</v>
      </c>
      <c r="G51" s="24"/>
      <c r="H51" s="24"/>
      <c r="I51" s="24"/>
    </row>
    <row r="52" spans="1:9" ht="12" thickBot="1" x14ac:dyDescent="0.25">
      <c r="A52" s="86">
        <f t="shared" si="0"/>
        <v>42</v>
      </c>
      <c r="B52" s="42" t="s">
        <v>81</v>
      </c>
      <c r="C52" s="33">
        <f>G34-C34</f>
        <v>57751</v>
      </c>
      <c r="D52" s="33">
        <f>H34-D34</f>
        <v>0</v>
      </c>
      <c r="E52" s="93">
        <f>I34-E34</f>
        <v>57751</v>
      </c>
      <c r="F52" s="33" t="s">
        <v>82</v>
      </c>
      <c r="G52" s="35">
        <f>SUM(G39:G51)</f>
        <v>0</v>
      </c>
      <c r="H52" s="35">
        <f>SUM(H39:H51)</f>
        <v>0</v>
      </c>
      <c r="I52" s="35">
        <f>SUM(I39:I51)</f>
        <v>0</v>
      </c>
    </row>
    <row r="53" spans="1:9" ht="12" thickBot="1" x14ac:dyDescent="0.25">
      <c r="A53" s="101">
        <f t="shared" si="0"/>
        <v>43</v>
      </c>
      <c r="B53" s="102" t="s">
        <v>83</v>
      </c>
      <c r="C53" s="103">
        <f>C34+C52</f>
        <v>57751</v>
      </c>
      <c r="D53" s="104">
        <f>D34+D52</f>
        <v>0</v>
      </c>
      <c r="E53" s="103">
        <f>E34+E52</f>
        <v>57751</v>
      </c>
      <c r="F53" s="102" t="s">
        <v>84</v>
      </c>
      <c r="G53" s="103">
        <f>G34+G52</f>
        <v>57751</v>
      </c>
      <c r="H53" s="104">
        <f>H34+H52</f>
        <v>0</v>
      </c>
      <c r="I53" s="105">
        <f>I34+I52</f>
        <v>57751</v>
      </c>
    </row>
    <row r="54" spans="1:9" x14ac:dyDescent="0.2">
      <c r="A54" s="44"/>
      <c r="B54" s="42"/>
      <c r="C54" s="35"/>
      <c r="D54" s="35"/>
      <c r="E54" s="35"/>
      <c r="F54" s="35"/>
      <c r="G54" s="35"/>
      <c r="H54" s="35"/>
      <c r="I54" s="35"/>
    </row>
    <row r="60" spans="1:9" x14ac:dyDescent="0.2">
      <c r="F60" s="24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1:I1"/>
    <mergeCell ref="B4:I4"/>
    <mergeCell ref="B5:I5"/>
    <mergeCell ref="B6:I6"/>
    <mergeCell ref="B7:I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opLeftCell="H34" workbookViewId="0">
      <selection activeCell="R32" sqref="R32"/>
    </sheetView>
  </sheetViews>
  <sheetFormatPr defaultRowHeight="11.25" x14ac:dyDescent="0.2"/>
  <cols>
    <col min="1" max="1" width="4.85546875" style="1" customWidth="1"/>
    <col min="2" max="2" width="37.85546875" style="1" customWidth="1"/>
    <col min="3" max="3" width="10.7109375" style="2" customWidth="1"/>
    <col min="4" max="4" width="8.42578125" style="2" customWidth="1"/>
    <col min="5" max="10" width="9.7109375" style="2" customWidth="1"/>
    <col min="11" max="11" width="37.28515625" style="2" customWidth="1"/>
    <col min="12" max="12" width="10" style="2" customWidth="1"/>
    <col min="13" max="13" width="9" style="2" customWidth="1"/>
    <col min="14" max="14" width="10.28515625" style="2" customWidth="1"/>
    <col min="15" max="22" width="9.140625" style="1"/>
    <col min="23" max="261" width="9.140625" style="3"/>
    <col min="262" max="262" width="4.85546875" style="3" customWidth="1"/>
    <col min="263" max="263" width="37.85546875" style="3" customWidth="1"/>
    <col min="264" max="264" width="10.7109375" style="3" customWidth="1"/>
    <col min="265" max="265" width="8.42578125" style="3" customWidth="1"/>
    <col min="266" max="266" width="9.7109375" style="3" customWidth="1"/>
    <col min="267" max="267" width="37.28515625" style="3" customWidth="1"/>
    <col min="268" max="268" width="10" style="3" customWidth="1"/>
    <col min="269" max="269" width="9" style="3" customWidth="1"/>
    <col min="270" max="270" width="10.28515625" style="3" customWidth="1"/>
    <col min="271" max="517" width="9.140625" style="3"/>
    <col min="518" max="518" width="4.85546875" style="3" customWidth="1"/>
    <col min="519" max="519" width="37.85546875" style="3" customWidth="1"/>
    <col min="520" max="520" width="10.7109375" style="3" customWidth="1"/>
    <col min="521" max="521" width="8.42578125" style="3" customWidth="1"/>
    <col min="522" max="522" width="9.7109375" style="3" customWidth="1"/>
    <col min="523" max="523" width="37.28515625" style="3" customWidth="1"/>
    <col min="524" max="524" width="10" style="3" customWidth="1"/>
    <col min="525" max="525" width="9" style="3" customWidth="1"/>
    <col min="526" max="526" width="10.28515625" style="3" customWidth="1"/>
    <col min="527" max="773" width="9.140625" style="3"/>
    <col min="774" max="774" width="4.85546875" style="3" customWidth="1"/>
    <col min="775" max="775" width="37.85546875" style="3" customWidth="1"/>
    <col min="776" max="776" width="10.7109375" style="3" customWidth="1"/>
    <col min="777" max="777" width="8.42578125" style="3" customWidth="1"/>
    <col min="778" max="778" width="9.7109375" style="3" customWidth="1"/>
    <col min="779" max="779" width="37.28515625" style="3" customWidth="1"/>
    <col min="780" max="780" width="10" style="3" customWidth="1"/>
    <col min="781" max="781" width="9" style="3" customWidth="1"/>
    <col min="782" max="782" width="10.28515625" style="3" customWidth="1"/>
    <col min="783" max="1029" width="9.140625" style="3"/>
    <col min="1030" max="1030" width="4.85546875" style="3" customWidth="1"/>
    <col min="1031" max="1031" width="37.85546875" style="3" customWidth="1"/>
    <col min="1032" max="1032" width="10.7109375" style="3" customWidth="1"/>
    <col min="1033" max="1033" width="8.42578125" style="3" customWidth="1"/>
    <col min="1034" max="1034" width="9.7109375" style="3" customWidth="1"/>
    <col min="1035" max="1035" width="37.28515625" style="3" customWidth="1"/>
    <col min="1036" max="1036" width="10" style="3" customWidth="1"/>
    <col min="1037" max="1037" width="9" style="3" customWidth="1"/>
    <col min="1038" max="1038" width="10.28515625" style="3" customWidth="1"/>
    <col min="1039" max="1285" width="9.140625" style="3"/>
    <col min="1286" max="1286" width="4.85546875" style="3" customWidth="1"/>
    <col min="1287" max="1287" width="37.85546875" style="3" customWidth="1"/>
    <col min="1288" max="1288" width="10.7109375" style="3" customWidth="1"/>
    <col min="1289" max="1289" width="8.42578125" style="3" customWidth="1"/>
    <col min="1290" max="1290" width="9.7109375" style="3" customWidth="1"/>
    <col min="1291" max="1291" width="37.28515625" style="3" customWidth="1"/>
    <col min="1292" max="1292" width="10" style="3" customWidth="1"/>
    <col min="1293" max="1293" width="9" style="3" customWidth="1"/>
    <col min="1294" max="1294" width="10.28515625" style="3" customWidth="1"/>
    <col min="1295" max="1541" width="9.140625" style="3"/>
    <col min="1542" max="1542" width="4.85546875" style="3" customWidth="1"/>
    <col min="1543" max="1543" width="37.85546875" style="3" customWidth="1"/>
    <col min="1544" max="1544" width="10.7109375" style="3" customWidth="1"/>
    <col min="1545" max="1545" width="8.42578125" style="3" customWidth="1"/>
    <col min="1546" max="1546" width="9.7109375" style="3" customWidth="1"/>
    <col min="1547" max="1547" width="37.28515625" style="3" customWidth="1"/>
    <col min="1548" max="1548" width="10" style="3" customWidth="1"/>
    <col min="1549" max="1549" width="9" style="3" customWidth="1"/>
    <col min="1550" max="1550" width="10.28515625" style="3" customWidth="1"/>
    <col min="1551" max="1797" width="9.140625" style="3"/>
    <col min="1798" max="1798" width="4.85546875" style="3" customWidth="1"/>
    <col min="1799" max="1799" width="37.85546875" style="3" customWidth="1"/>
    <col min="1800" max="1800" width="10.7109375" style="3" customWidth="1"/>
    <col min="1801" max="1801" width="8.42578125" style="3" customWidth="1"/>
    <col min="1802" max="1802" width="9.7109375" style="3" customWidth="1"/>
    <col min="1803" max="1803" width="37.28515625" style="3" customWidth="1"/>
    <col min="1804" max="1804" width="10" style="3" customWidth="1"/>
    <col min="1805" max="1805" width="9" style="3" customWidth="1"/>
    <col min="1806" max="1806" width="10.28515625" style="3" customWidth="1"/>
    <col min="1807" max="2053" width="9.140625" style="3"/>
    <col min="2054" max="2054" width="4.85546875" style="3" customWidth="1"/>
    <col min="2055" max="2055" width="37.85546875" style="3" customWidth="1"/>
    <col min="2056" max="2056" width="10.7109375" style="3" customWidth="1"/>
    <col min="2057" max="2057" width="8.42578125" style="3" customWidth="1"/>
    <col min="2058" max="2058" width="9.7109375" style="3" customWidth="1"/>
    <col min="2059" max="2059" width="37.28515625" style="3" customWidth="1"/>
    <col min="2060" max="2060" width="10" style="3" customWidth="1"/>
    <col min="2061" max="2061" width="9" style="3" customWidth="1"/>
    <col min="2062" max="2062" width="10.28515625" style="3" customWidth="1"/>
    <col min="2063" max="2309" width="9.140625" style="3"/>
    <col min="2310" max="2310" width="4.85546875" style="3" customWidth="1"/>
    <col min="2311" max="2311" width="37.85546875" style="3" customWidth="1"/>
    <col min="2312" max="2312" width="10.7109375" style="3" customWidth="1"/>
    <col min="2313" max="2313" width="8.42578125" style="3" customWidth="1"/>
    <col min="2314" max="2314" width="9.7109375" style="3" customWidth="1"/>
    <col min="2315" max="2315" width="37.28515625" style="3" customWidth="1"/>
    <col min="2316" max="2316" width="10" style="3" customWidth="1"/>
    <col min="2317" max="2317" width="9" style="3" customWidth="1"/>
    <col min="2318" max="2318" width="10.28515625" style="3" customWidth="1"/>
    <col min="2319" max="2565" width="9.140625" style="3"/>
    <col min="2566" max="2566" width="4.85546875" style="3" customWidth="1"/>
    <col min="2567" max="2567" width="37.85546875" style="3" customWidth="1"/>
    <col min="2568" max="2568" width="10.7109375" style="3" customWidth="1"/>
    <col min="2569" max="2569" width="8.42578125" style="3" customWidth="1"/>
    <col min="2570" max="2570" width="9.7109375" style="3" customWidth="1"/>
    <col min="2571" max="2571" width="37.28515625" style="3" customWidth="1"/>
    <col min="2572" max="2572" width="10" style="3" customWidth="1"/>
    <col min="2573" max="2573" width="9" style="3" customWidth="1"/>
    <col min="2574" max="2574" width="10.28515625" style="3" customWidth="1"/>
    <col min="2575" max="2821" width="9.140625" style="3"/>
    <col min="2822" max="2822" width="4.85546875" style="3" customWidth="1"/>
    <col min="2823" max="2823" width="37.85546875" style="3" customWidth="1"/>
    <col min="2824" max="2824" width="10.7109375" style="3" customWidth="1"/>
    <col min="2825" max="2825" width="8.42578125" style="3" customWidth="1"/>
    <col min="2826" max="2826" width="9.7109375" style="3" customWidth="1"/>
    <col min="2827" max="2827" width="37.28515625" style="3" customWidth="1"/>
    <col min="2828" max="2828" width="10" style="3" customWidth="1"/>
    <col min="2829" max="2829" width="9" style="3" customWidth="1"/>
    <col min="2830" max="2830" width="10.28515625" style="3" customWidth="1"/>
    <col min="2831" max="3077" width="9.140625" style="3"/>
    <col min="3078" max="3078" width="4.85546875" style="3" customWidth="1"/>
    <col min="3079" max="3079" width="37.85546875" style="3" customWidth="1"/>
    <col min="3080" max="3080" width="10.7109375" style="3" customWidth="1"/>
    <col min="3081" max="3081" width="8.42578125" style="3" customWidth="1"/>
    <col min="3082" max="3082" width="9.7109375" style="3" customWidth="1"/>
    <col min="3083" max="3083" width="37.28515625" style="3" customWidth="1"/>
    <col min="3084" max="3084" width="10" style="3" customWidth="1"/>
    <col min="3085" max="3085" width="9" style="3" customWidth="1"/>
    <col min="3086" max="3086" width="10.28515625" style="3" customWidth="1"/>
    <col min="3087" max="3333" width="9.140625" style="3"/>
    <col min="3334" max="3334" width="4.85546875" style="3" customWidth="1"/>
    <col min="3335" max="3335" width="37.85546875" style="3" customWidth="1"/>
    <col min="3336" max="3336" width="10.7109375" style="3" customWidth="1"/>
    <col min="3337" max="3337" width="8.42578125" style="3" customWidth="1"/>
    <col min="3338" max="3338" width="9.7109375" style="3" customWidth="1"/>
    <col min="3339" max="3339" width="37.28515625" style="3" customWidth="1"/>
    <col min="3340" max="3340" width="10" style="3" customWidth="1"/>
    <col min="3341" max="3341" width="9" style="3" customWidth="1"/>
    <col min="3342" max="3342" width="10.28515625" style="3" customWidth="1"/>
    <col min="3343" max="3589" width="9.140625" style="3"/>
    <col min="3590" max="3590" width="4.85546875" style="3" customWidth="1"/>
    <col min="3591" max="3591" width="37.85546875" style="3" customWidth="1"/>
    <col min="3592" max="3592" width="10.7109375" style="3" customWidth="1"/>
    <col min="3593" max="3593" width="8.42578125" style="3" customWidth="1"/>
    <col min="3594" max="3594" width="9.7109375" style="3" customWidth="1"/>
    <col min="3595" max="3595" width="37.28515625" style="3" customWidth="1"/>
    <col min="3596" max="3596" width="10" style="3" customWidth="1"/>
    <col min="3597" max="3597" width="9" style="3" customWidth="1"/>
    <col min="3598" max="3598" width="10.28515625" style="3" customWidth="1"/>
    <col min="3599" max="3845" width="9.140625" style="3"/>
    <col min="3846" max="3846" width="4.85546875" style="3" customWidth="1"/>
    <col min="3847" max="3847" width="37.85546875" style="3" customWidth="1"/>
    <col min="3848" max="3848" width="10.7109375" style="3" customWidth="1"/>
    <col min="3849" max="3849" width="8.42578125" style="3" customWidth="1"/>
    <col min="3850" max="3850" width="9.7109375" style="3" customWidth="1"/>
    <col min="3851" max="3851" width="37.28515625" style="3" customWidth="1"/>
    <col min="3852" max="3852" width="10" style="3" customWidth="1"/>
    <col min="3853" max="3853" width="9" style="3" customWidth="1"/>
    <col min="3854" max="3854" width="10.28515625" style="3" customWidth="1"/>
    <col min="3855" max="4101" width="9.140625" style="3"/>
    <col min="4102" max="4102" width="4.85546875" style="3" customWidth="1"/>
    <col min="4103" max="4103" width="37.85546875" style="3" customWidth="1"/>
    <col min="4104" max="4104" width="10.7109375" style="3" customWidth="1"/>
    <col min="4105" max="4105" width="8.42578125" style="3" customWidth="1"/>
    <col min="4106" max="4106" width="9.7109375" style="3" customWidth="1"/>
    <col min="4107" max="4107" width="37.28515625" style="3" customWidth="1"/>
    <col min="4108" max="4108" width="10" style="3" customWidth="1"/>
    <col min="4109" max="4109" width="9" style="3" customWidth="1"/>
    <col min="4110" max="4110" width="10.28515625" style="3" customWidth="1"/>
    <col min="4111" max="4357" width="9.140625" style="3"/>
    <col min="4358" max="4358" width="4.85546875" style="3" customWidth="1"/>
    <col min="4359" max="4359" width="37.85546875" style="3" customWidth="1"/>
    <col min="4360" max="4360" width="10.7109375" style="3" customWidth="1"/>
    <col min="4361" max="4361" width="8.42578125" style="3" customWidth="1"/>
    <col min="4362" max="4362" width="9.7109375" style="3" customWidth="1"/>
    <col min="4363" max="4363" width="37.28515625" style="3" customWidth="1"/>
    <col min="4364" max="4364" width="10" style="3" customWidth="1"/>
    <col min="4365" max="4365" width="9" style="3" customWidth="1"/>
    <col min="4366" max="4366" width="10.28515625" style="3" customWidth="1"/>
    <col min="4367" max="4613" width="9.140625" style="3"/>
    <col min="4614" max="4614" width="4.85546875" style="3" customWidth="1"/>
    <col min="4615" max="4615" width="37.85546875" style="3" customWidth="1"/>
    <col min="4616" max="4616" width="10.7109375" style="3" customWidth="1"/>
    <col min="4617" max="4617" width="8.42578125" style="3" customWidth="1"/>
    <col min="4618" max="4618" width="9.7109375" style="3" customWidth="1"/>
    <col min="4619" max="4619" width="37.28515625" style="3" customWidth="1"/>
    <col min="4620" max="4620" width="10" style="3" customWidth="1"/>
    <col min="4621" max="4621" width="9" style="3" customWidth="1"/>
    <col min="4622" max="4622" width="10.28515625" style="3" customWidth="1"/>
    <col min="4623" max="4869" width="9.140625" style="3"/>
    <col min="4870" max="4870" width="4.85546875" style="3" customWidth="1"/>
    <col min="4871" max="4871" width="37.85546875" style="3" customWidth="1"/>
    <col min="4872" max="4872" width="10.7109375" style="3" customWidth="1"/>
    <col min="4873" max="4873" width="8.42578125" style="3" customWidth="1"/>
    <col min="4874" max="4874" width="9.7109375" style="3" customWidth="1"/>
    <col min="4875" max="4875" width="37.28515625" style="3" customWidth="1"/>
    <col min="4876" max="4876" width="10" style="3" customWidth="1"/>
    <col min="4877" max="4877" width="9" style="3" customWidth="1"/>
    <col min="4878" max="4878" width="10.28515625" style="3" customWidth="1"/>
    <col min="4879" max="5125" width="9.140625" style="3"/>
    <col min="5126" max="5126" width="4.85546875" style="3" customWidth="1"/>
    <col min="5127" max="5127" width="37.85546875" style="3" customWidth="1"/>
    <col min="5128" max="5128" width="10.7109375" style="3" customWidth="1"/>
    <col min="5129" max="5129" width="8.42578125" style="3" customWidth="1"/>
    <col min="5130" max="5130" width="9.7109375" style="3" customWidth="1"/>
    <col min="5131" max="5131" width="37.28515625" style="3" customWidth="1"/>
    <col min="5132" max="5132" width="10" style="3" customWidth="1"/>
    <col min="5133" max="5133" width="9" style="3" customWidth="1"/>
    <col min="5134" max="5134" width="10.28515625" style="3" customWidth="1"/>
    <col min="5135" max="5381" width="9.140625" style="3"/>
    <col min="5382" max="5382" width="4.85546875" style="3" customWidth="1"/>
    <col min="5383" max="5383" width="37.85546875" style="3" customWidth="1"/>
    <col min="5384" max="5384" width="10.7109375" style="3" customWidth="1"/>
    <col min="5385" max="5385" width="8.42578125" style="3" customWidth="1"/>
    <col min="5386" max="5386" width="9.7109375" style="3" customWidth="1"/>
    <col min="5387" max="5387" width="37.28515625" style="3" customWidth="1"/>
    <col min="5388" max="5388" width="10" style="3" customWidth="1"/>
    <col min="5389" max="5389" width="9" style="3" customWidth="1"/>
    <col min="5390" max="5390" width="10.28515625" style="3" customWidth="1"/>
    <col min="5391" max="5637" width="9.140625" style="3"/>
    <col min="5638" max="5638" width="4.85546875" style="3" customWidth="1"/>
    <col min="5639" max="5639" width="37.85546875" style="3" customWidth="1"/>
    <col min="5640" max="5640" width="10.7109375" style="3" customWidth="1"/>
    <col min="5641" max="5641" width="8.42578125" style="3" customWidth="1"/>
    <col min="5642" max="5642" width="9.7109375" style="3" customWidth="1"/>
    <col min="5643" max="5643" width="37.28515625" style="3" customWidth="1"/>
    <col min="5644" max="5644" width="10" style="3" customWidth="1"/>
    <col min="5645" max="5645" width="9" style="3" customWidth="1"/>
    <col min="5646" max="5646" width="10.28515625" style="3" customWidth="1"/>
    <col min="5647" max="5893" width="9.140625" style="3"/>
    <col min="5894" max="5894" width="4.85546875" style="3" customWidth="1"/>
    <col min="5895" max="5895" width="37.85546875" style="3" customWidth="1"/>
    <col min="5896" max="5896" width="10.7109375" style="3" customWidth="1"/>
    <col min="5897" max="5897" width="8.42578125" style="3" customWidth="1"/>
    <col min="5898" max="5898" width="9.7109375" style="3" customWidth="1"/>
    <col min="5899" max="5899" width="37.28515625" style="3" customWidth="1"/>
    <col min="5900" max="5900" width="10" style="3" customWidth="1"/>
    <col min="5901" max="5901" width="9" style="3" customWidth="1"/>
    <col min="5902" max="5902" width="10.28515625" style="3" customWidth="1"/>
    <col min="5903" max="6149" width="9.140625" style="3"/>
    <col min="6150" max="6150" width="4.85546875" style="3" customWidth="1"/>
    <col min="6151" max="6151" width="37.85546875" style="3" customWidth="1"/>
    <col min="6152" max="6152" width="10.7109375" style="3" customWidth="1"/>
    <col min="6153" max="6153" width="8.42578125" style="3" customWidth="1"/>
    <col min="6154" max="6154" width="9.7109375" style="3" customWidth="1"/>
    <col min="6155" max="6155" width="37.28515625" style="3" customWidth="1"/>
    <col min="6156" max="6156" width="10" style="3" customWidth="1"/>
    <col min="6157" max="6157" width="9" style="3" customWidth="1"/>
    <col min="6158" max="6158" width="10.28515625" style="3" customWidth="1"/>
    <col min="6159" max="6405" width="9.140625" style="3"/>
    <col min="6406" max="6406" width="4.85546875" style="3" customWidth="1"/>
    <col min="6407" max="6407" width="37.85546875" style="3" customWidth="1"/>
    <col min="6408" max="6408" width="10.7109375" style="3" customWidth="1"/>
    <col min="6409" max="6409" width="8.42578125" style="3" customWidth="1"/>
    <col min="6410" max="6410" width="9.7109375" style="3" customWidth="1"/>
    <col min="6411" max="6411" width="37.28515625" style="3" customWidth="1"/>
    <col min="6412" max="6412" width="10" style="3" customWidth="1"/>
    <col min="6413" max="6413" width="9" style="3" customWidth="1"/>
    <col min="6414" max="6414" width="10.28515625" style="3" customWidth="1"/>
    <col min="6415" max="6661" width="9.140625" style="3"/>
    <col min="6662" max="6662" width="4.85546875" style="3" customWidth="1"/>
    <col min="6663" max="6663" width="37.85546875" style="3" customWidth="1"/>
    <col min="6664" max="6664" width="10.7109375" style="3" customWidth="1"/>
    <col min="6665" max="6665" width="8.42578125" style="3" customWidth="1"/>
    <col min="6666" max="6666" width="9.7109375" style="3" customWidth="1"/>
    <col min="6667" max="6667" width="37.28515625" style="3" customWidth="1"/>
    <col min="6668" max="6668" width="10" style="3" customWidth="1"/>
    <col min="6669" max="6669" width="9" style="3" customWidth="1"/>
    <col min="6670" max="6670" width="10.28515625" style="3" customWidth="1"/>
    <col min="6671" max="6917" width="9.140625" style="3"/>
    <col min="6918" max="6918" width="4.85546875" style="3" customWidth="1"/>
    <col min="6919" max="6919" width="37.85546875" style="3" customWidth="1"/>
    <col min="6920" max="6920" width="10.7109375" style="3" customWidth="1"/>
    <col min="6921" max="6921" width="8.42578125" style="3" customWidth="1"/>
    <col min="6922" max="6922" width="9.7109375" style="3" customWidth="1"/>
    <col min="6923" max="6923" width="37.28515625" style="3" customWidth="1"/>
    <col min="6924" max="6924" width="10" style="3" customWidth="1"/>
    <col min="6925" max="6925" width="9" style="3" customWidth="1"/>
    <col min="6926" max="6926" width="10.28515625" style="3" customWidth="1"/>
    <col min="6927" max="7173" width="9.140625" style="3"/>
    <col min="7174" max="7174" width="4.85546875" style="3" customWidth="1"/>
    <col min="7175" max="7175" width="37.85546875" style="3" customWidth="1"/>
    <col min="7176" max="7176" width="10.7109375" style="3" customWidth="1"/>
    <col min="7177" max="7177" width="8.42578125" style="3" customWidth="1"/>
    <col min="7178" max="7178" width="9.7109375" style="3" customWidth="1"/>
    <col min="7179" max="7179" width="37.28515625" style="3" customWidth="1"/>
    <col min="7180" max="7180" width="10" style="3" customWidth="1"/>
    <col min="7181" max="7181" width="9" style="3" customWidth="1"/>
    <col min="7182" max="7182" width="10.28515625" style="3" customWidth="1"/>
    <col min="7183" max="7429" width="9.140625" style="3"/>
    <col min="7430" max="7430" width="4.85546875" style="3" customWidth="1"/>
    <col min="7431" max="7431" width="37.85546875" style="3" customWidth="1"/>
    <col min="7432" max="7432" width="10.7109375" style="3" customWidth="1"/>
    <col min="7433" max="7433" width="8.42578125" style="3" customWidth="1"/>
    <col min="7434" max="7434" width="9.7109375" style="3" customWidth="1"/>
    <col min="7435" max="7435" width="37.28515625" style="3" customWidth="1"/>
    <col min="7436" max="7436" width="10" style="3" customWidth="1"/>
    <col min="7437" max="7437" width="9" style="3" customWidth="1"/>
    <col min="7438" max="7438" width="10.28515625" style="3" customWidth="1"/>
    <col min="7439" max="7685" width="9.140625" style="3"/>
    <col min="7686" max="7686" width="4.85546875" style="3" customWidth="1"/>
    <col min="7687" max="7687" width="37.85546875" style="3" customWidth="1"/>
    <col min="7688" max="7688" width="10.7109375" style="3" customWidth="1"/>
    <col min="7689" max="7689" width="8.42578125" style="3" customWidth="1"/>
    <col min="7690" max="7690" width="9.7109375" style="3" customWidth="1"/>
    <col min="7691" max="7691" width="37.28515625" style="3" customWidth="1"/>
    <col min="7692" max="7692" width="10" style="3" customWidth="1"/>
    <col min="7693" max="7693" width="9" style="3" customWidth="1"/>
    <col min="7694" max="7694" width="10.28515625" style="3" customWidth="1"/>
    <col min="7695" max="7941" width="9.140625" style="3"/>
    <col min="7942" max="7942" width="4.85546875" style="3" customWidth="1"/>
    <col min="7943" max="7943" width="37.85546875" style="3" customWidth="1"/>
    <col min="7944" max="7944" width="10.7109375" style="3" customWidth="1"/>
    <col min="7945" max="7945" width="8.42578125" style="3" customWidth="1"/>
    <col min="7946" max="7946" width="9.7109375" style="3" customWidth="1"/>
    <col min="7947" max="7947" width="37.28515625" style="3" customWidth="1"/>
    <col min="7948" max="7948" width="10" style="3" customWidth="1"/>
    <col min="7949" max="7949" width="9" style="3" customWidth="1"/>
    <col min="7950" max="7950" width="10.28515625" style="3" customWidth="1"/>
    <col min="7951" max="8197" width="9.140625" style="3"/>
    <col min="8198" max="8198" width="4.85546875" style="3" customWidth="1"/>
    <col min="8199" max="8199" width="37.85546875" style="3" customWidth="1"/>
    <col min="8200" max="8200" width="10.7109375" style="3" customWidth="1"/>
    <col min="8201" max="8201" width="8.42578125" style="3" customWidth="1"/>
    <col min="8202" max="8202" width="9.7109375" style="3" customWidth="1"/>
    <col min="8203" max="8203" width="37.28515625" style="3" customWidth="1"/>
    <col min="8204" max="8204" width="10" style="3" customWidth="1"/>
    <col min="8205" max="8205" width="9" style="3" customWidth="1"/>
    <col min="8206" max="8206" width="10.28515625" style="3" customWidth="1"/>
    <col min="8207" max="8453" width="9.140625" style="3"/>
    <col min="8454" max="8454" width="4.85546875" style="3" customWidth="1"/>
    <col min="8455" max="8455" width="37.85546875" style="3" customWidth="1"/>
    <col min="8456" max="8456" width="10.7109375" style="3" customWidth="1"/>
    <col min="8457" max="8457" width="8.42578125" style="3" customWidth="1"/>
    <col min="8458" max="8458" width="9.7109375" style="3" customWidth="1"/>
    <col min="8459" max="8459" width="37.28515625" style="3" customWidth="1"/>
    <col min="8460" max="8460" width="10" style="3" customWidth="1"/>
    <col min="8461" max="8461" width="9" style="3" customWidth="1"/>
    <col min="8462" max="8462" width="10.28515625" style="3" customWidth="1"/>
    <col min="8463" max="8709" width="9.140625" style="3"/>
    <col min="8710" max="8710" width="4.85546875" style="3" customWidth="1"/>
    <col min="8711" max="8711" width="37.85546875" style="3" customWidth="1"/>
    <col min="8712" max="8712" width="10.7109375" style="3" customWidth="1"/>
    <col min="8713" max="8713" width="8.42578125" style="3" customWidth="1"/>
    <col min="8714" max="8714" width="9.7109375" style="3" customWidth="1"/>
    <col min="8715" max="8715" width="37.28515625" style="3" customWidth="1"/>
    <col min="8716" max="8716" width="10" style="3" customWidth="1"/>
    <col min="8717" max="8717" width="9" style="3" customWidth="1"/>
    <col min="8718" max="8718" width="10.28515625" style="3" customWidth="1"/>
    <col min="8719" max="8965" width="9.140625" style="3"/>
    <col min="8966" max="8966" width="4.85546875" style="3" customWidth="1"/>
    <col min="8967" max="8967" width="37.85546875" style="3" customWidth="1"/>
    <col min="8968" max="8968" width="10.7109375" style="3" customWidth="1"/>
    <col min="8969" max="8969" width="8.42578125" style="3" customWidth="1"/>
    <col min="8970" max="8970" width="9.7109375" style="3" customWidth="1"/>
    <col min="8971" max="8971" width="37.28515625" style="3" customWidth="1"/>
    <col min="8972" max="8972" width="10" style="3" customWidth="1"/>
    <col min="8973" max="8973" width="9" style="3" customWidth="1"/>
    <col min="8974" max="8974" width="10.28515625" style="3" customWidth="1"/>
    <col min="8975" max="9221" width="9.140625" style="3"/>
    <col min="9222" max="9222" width="4.85546875" style="3" customWidth="1"/>
    <col min="9223" max="9223" width="37.85546875" style="3" customWidth="1"/>
    <col min="9224" max="9224" width="10.7109375" style="3" customWidth="1"/>
    <col min="9225" max="9225" width="8.42578125" style="3" customWidth="1"/>
    <col min="9226" max="9226" width="9.7109375" style="3" customWidth="1"/>
    <col min="9227" max="9227" width="37.28515625" style="3" customWidth="1"/>
    <col min="9228" max="9228" width="10" style="3" customWidth="1"/>
    <col min="9229" max="9229" width="9" style="3" customWidth="1"/>
    <col min="9230" max="9230" width="10.28515625" style="3" customWidth="1"/>
    <col min="9231" max="9477" width="9.140625" style="3"/>
    <col min="9478" max="9478" width="4.85546875" style="3" customWidth="1"/>
    <col min="9479" max="9479" width="37.85546875" style="3" customWidth="1"/>
    <col min="9480" max="9480" width="10.7109375" style="3" customWidth="1"/>
    <col min="9481" max="9481" width="8.42578125" style="3" customWidth="1"/>
    <col min="9482" max="9482" width="9.7109375" style="3" customWidth="1"/>
    <col min="9483" max="9483" width="37.28515625" style="3" customWidth="1"/>
    <col min="9484" max="9484" width="10" style="3" customWidth="1"/>
    <col min="9485" max="9485" width="9" style="3" customWidth="1"/>
    <col min="9486" max="9486" width="10.28515625" style="3" customWidth="1"/>
    <col min="9487" max="9733" width="9.140625" style="3"/>
    <col min="9734" max="9734" width="4.85546875" style="3" customWidth="1"/>
    <col min="9735" max="9735" width="37.85546875" style="3" customWidth="1"/>
    <col min="9736" max="9736" width="10.7109375" style="3" customWidth="1"/>
    <col min="9737" max="9737" width="8.42578125" style="3" customWidth="1"/>
    <col min="9738" max="9738" width="9.7109375" style="3" customWidth="1"/>
    <col min="9739" max="9739" width="37.28515625" style="3" customWidth="1"/>
    <col min="9740" max="9740" width="10" style="3" customWidth="1"/>
    <col min="9741" max="9741" width="9" style="3" customWidth="1"/>
    <col min="9742" max="9742" width="10.28515625" style="3" customWidth="1"/>
    <col min="9743" max="9989" width="9.140625" style="3"/>
    <col min="9990" max="9990" width="4.85546875" style="3" customWidth="1"/>
    <col min="9991" max="9991" width="37.85546875" style="3" customWidth="1"/>
    <col min="9992" max="9992" width="10.7109375" style="3" customWidth="1"/>
    <col min="9993" max="9993" width="8.42578125" style="3" customWidth="1"/>
    <col min="9994" max="9994" width="9.7109375" style="3" customWidth="1"/>
    <col min="9995" max="9995" width="37.28515625" style="3" customWidth="1"/>
    <col min="9996" max="9996" width="10" style="3" customWidth="1"/>
    <col min="9997" max="9997" width="9" style="3" customWidth="1"/>
    <col min="9998" max="9998" width="10.28515625" style="3" customWidth="1"/>
    <col min="9999" max="10245" width="9.140625" style="3"/>
    <col min="10246" max="10246" width="4.85546875" style="3" customWidth="1"/>
    <col min="10247" max="10247" width="37.85546875" style="3" customWidth="1"/>
    <col min="10248" max="10248" width="10.7109375" style="3" customWidth="1"/>
    <col min="10249" max="10249" width="8.42578125" style="3" customWidth="1"/>
    <col min="10250" max="10250" width="9.7109375" style="3" customWidth="1"/>
    <col min="10251" max="10251" width="37.28515625" style="3" customWidth="1"/>
    <col min="10252" max="10252" width="10" style="3" customWidth="1"/>
    <col min="10253" max="10253" width="9" style="3" customWidth="1"/>
    <col min="10254" max="10254" width="10.28515625" style="3" customWidth="1"/>
    <col min="10255" max="10501" width="9.140625" style="3"/>
    <col min="10502" max="10502" width="4.85546875" style="3" customWidth="1"/>
    <col min="10503" max="10503" width="37.85546875" style="3" customWidth="1"/>
    <col min="10504" max="10504" width="10.7109375" style="3" customWidth="1"/>
    <col min="10505" max="10505" width="8.42578125" style="3" customWidth="1"/>
    <col min="10506" max="10506" width="9.7109375" style="3" customWidth="1"/>
    <col min="10507" max="10507" width="37.28515625" style="3" customWidth="1"/>
    <col min="10508" max="10508" width="10" style="3" customWidth="1"/>
    <col min="10509" max="10509" width="9" style="3" customWidth="1"/>
    <col min="10510" max="10510" width="10.28515625" style="3" customWidth="1"/>
    <col min="10511" max="10757" width="9.140625" style="3"/>
    <col min="10758" max="10758" width="4.85546875" style="3" customWidth="1"/>
    <col min="10759" max="10759" width="37.85546875" style="3" customWidth="1"/>
    <col min="10760" max="10760" width="10.7109375" style="3" customWidth="1"/>
    <col min="10761" max="10761" width="8.42578125" style="3" customWidth="1"/>
    <col min="10762" max="10762" width="9.7109375" style="3" customWidth="1"/>
    <col min="10763" max="10763" width="37.28515625" style="3" customWidth="1"/>
    <col min="10764" max="10764" width="10" style="3" customWidth="1"/>
    <col min="10765" max="10765" width="9" style="3" customWidth="1"/>
    <col min="10766" max="10766" width="10.28515625" style="3" customWidth="1"/>
    <col min="10767" max="11013" width="9.140625" style="3"/>
    <col min="11014" max="11014" width="4.85546875" style="3" customWidth="1"/>
    <col min="11015" max="11015" width="37.85546875" style="3" customWidth="1"/>
    <col min="11016" max="11016" width="10.7109375" style="3" customWidth="1"/>
    <col min="11017" max="11017" width="8.42578125" style="3" customWidth="1"/>
    <col min="11018" max="11018" width="9.7109375" style="3" customWidth="1"/>
    <col min="11019" max="11019" width="37.28515625" style="3" customWidth="1"/>
    <col min="11020" max="11020" width="10" style="3" customWidth="1"/>
    <col min="11021" max="11021" width="9" style="3" customWidth="1"/>
    <col min="11022" max="11022" width="10.28515625" style="3" customWidth="1"/>
    <col min="11023" max="11269" width="9.140625" style="3"/>
    <col min="11270" max="11270" width="4.85546875" style="3" customWidth="1"/>
    <col min="11271" max="11271" width="37.85546875" style="3" customWidth="1"/>
    <col min="11272" max="11272" width="10.7109375" style="3" customWidth="1"/>
    <col min="11273" max="11273" width="8.42578125" style="3" customWidth="1"/>
    <col min="11274" max="11274" width="9.7109375" style="3" customWidth="1"/>
    <col min="11275" max="11275" width="37.28515625" style="3" customWidth="1"/>
    <col min="11276" max="11276" width="10" style="3" customWidth="1"/>
    <col min="11277" max="11277" width="9" style="3" customWidth="1"/>
    <col min="11278" max="11278" width="10.28515625" style="3" customWidth="1"/>
    <col min="11279" max="11525" width="9.140625" style="3"/>
    <col min="11526" max="11526" width="4.85546875" style="3" customWidth="1"/>
    <col min="11527" max="11527" width="37.85546875" style="3" customWidth="1"/>
    <col min="11528" max="11528" width="10.7109375" style="3" customWidth="1"/>
    <col min="11529" max="11529" width="8.42578125" style="3" customWidth="1"/>
    <col min="11530" max="11530" width="9.7109375" style="3" customWidth="1"/>
    <col min="11531" max="11531" width="37.28515625" style="3" customWidth="1"/>
    <col min="11532" max="11532" width="10" style="3" customWidth="1"/>
    <col min="11533" max="11533" width="9" style="3" customWidth="1"/>
    <col min="11534" max="11534" width="10.28515625" style="3" customWidth="1"/>
    <col min="11535" max="11781" width="9.140625" style="3"/>
    <col min="11782" max="11782" width="4.85546875" style="3" customWidth="1"/>
    <col min="11783" max="11783" width="37.85546875" style="3" customWidth="1"/>
    <col min="11784" max="11784" width="10.7109375" style="3" customWidth="1"/>
    <col min="11785" max="11785" width="8.42578125" style="3" customWidth="1"/>
    <col min="11786" max="11786" width="9.7109375" style="3" customWidth="1"/>
    <col min="11787" max="11787" width="37.28515625" style="3" customWidth="1"/>
    <col min="11788" max="11788" width="10" style="3" customWidth="1"/>
    <col min="11789" max="11789" width="9" style="3" customWidth="1"/>
    <col min="11790" max="11790" width="10.28515625" style="3" customWidth="1"/>
    <col min="11791" max="12037" width="9.140625" style="3"/>
    <col min="12038" max="12038" width="4.85546875" style="3" customWidth="1"/>
    <col min="12039" max="12039" width="37.85546875" style="3" customWidth="1"/>
    <col min="12040" max="12040" width="10.7109375" style="3" customWidth="1"/>
    <col min="12041" max="12041" width="8.42578125" style="3" customWidth="1"/>
    <col min="12042" max="12042" width="9.7109375" style="3" customWidth="1"/>
    <col min="12043" max="12043" width="37.28515625" style="3" customWidth="1"/>
    <col min="12044" max="12044" width="10" style="3" customWidth="1"/>
    <col min="12045" max="12045" width="9" style="3" customWidth="1"/>
    <col min="12046" max="12046" width="10.28515625" style="3" customWidth="1"/>
    <col min="12047" max="12293" width="9.140625" style="3"/>
    <col min="12294" max="12294" width="4.85546875" style="3" customWidth="1"/>
    <col min="12295" max="12295" width="37.85546875" style="3" customWidth="1"/>
    <col min="12296" max="12296" width="10.7109375" style="3" customWidth="1"/>
    <col min="12297" max="12297" width="8.42578125" style="3" customWidth="1"/>
    <col min="12298" max="12298" width="9.7109375" style="3" customWidth="1"/>
    <col min="12299" max="12299" width="37.28515625" style="3" customWidth="1"/>
    <col min="12300" max="12300" width="10" style="3" customWidth="1"/>
    <col min="12301" max="12301" width="9" style="3" customWidth="1"/>
    <col min="12302" max="12302" width="10.28515625" style="3" customWidth="1"/>
    <col min="12303" max="12549" width="9.140625" style="3"/>
    <col min="12550" max="12550" width="4.85546875" style="3" customWidth="1"/>
    <col min="12551" max="12551" width="37.85546875" style="3" customWidth="1"/>
    <col min="12552" max="12552" width="10.7109375" style="3" customWidth="1"/>
    <col min="12553" max="12553" width="8.42578125" style="3" customWidth="1"/>
    <col min="12554" max="12554" width="9.7109375" style="3" customWidth="1"/>
    <col min="12555" max="12555" width="37.28515625" style="3" customWidth="1"/>
    <col min="12556" max="12556" width="10" style="3" customWidth="1"/>
    <col min="12557" max="12557" width="9" style="3" customWidth="1"/>
    <col min="12558" max="12558" width="10.28515625" style="3" customWidth="1"/>
    <col min="12559" max="12805" width="9.140625" style="3"/>
    <col min="12806" max="12806" width="4.85546875" style="3" customWidth="1"/>
    <col min="12807" max="12807" width="37.85546875" style="3" customWidth="1"/>
    <col min="12808" max="12808" width="10.7109375" style="3" customWidth="1"/>
    <col min="12809" max="12809" width="8.42578125" style="3" customWidth="1"/>
    <col min="12810" max="12810" width="9.7109375" style="3" customWidth="1"/>
    <col min="12811" max="12811" width="37.28515625" style="3" customWidth="1"/>
    <col min="12812" max="12812" width="10" style="3" customWidth="1"/>
    <col min="12813" max="12813" width="9" style="3" customWidth="1"/>
    <col min="12814" max="12814" width="10.28515625" style="3" customWidth="1"/>
    <col min="12815" max="13061" width="9.140625" style="3"/>
    <col min="13062" max="13062" width="4.85546875" style="3" customWidth="1"/>
    <col min="13063" max="13063" width="37.85546875" style="3" customWidth="1"/>
    <col min="13064" max="13064" width="10.7109375" style="3" customWidth="1"/>
    <col min="13065" max="13065" width="8.42578125" style="3" customWidth="1"/>
    <col min="13066" max="13066" width="9.7109375" style="3" customWidth="1"/>
    <col min="13067" max="13067" width="37.28515625" style="3" customWidth="1"/>
    <col min="13068" max="13068" width="10" style="3" customWidth="1"/>
    <col min="13069" max="13069" width="9" style="3" customWidth="1"/>
    <col min="13070" max="13070" width="10.28515625" style="3" customWidth="1"/>
    <col min="13071" max="13317" width="9.140625" style="3"/>
    <col min="13318" max="13318" width="4.85546875" style="3" customWidth="1"/>
    <col min="13319" max="13319" width="37.85546875" style="3" customWidth="1"/>
    <col min="13320" max="13320" width="10.7109375" style="3" customWidth="1"/>
    <col min="13321" max="13321" width="8.42578125" style="3" customWidth="1"/>
    <col min="13322" max="13322" width="9.7109375" style="3" customWidth="1"/>
    <col min="13323" max="13323" width="37.28515625" style="3" customWidth="1"/>
    <col min="13324" max="13324" width="10" style="3" customWidth="1"/>
    <col min="13325" max="13325" width="9" style="3" customWidth="1"/>
    <col min="13326" max="13326" width="10.28515625" style="3" customWidth="1"/>
    <col min="13327" max="13573" width="9.140625" style="3"/>
    <col min="13574" max="13574" width="4.85546875" style="3" customWidth="1"/>
    <col min="13575" max="13575" width="37.85546875" style="3" customWidth="1"/>
    <col min="13576" max="13576" width="10.7109375" style="3" customWidth="1"/>
    <col min="13577" max="13577" width="8.42578125" style="3" customWidth="1"/>
    <col min="13578" max="13578" width="9.7109375" style="3" customWidth="1"/>
    <col min="13579" max="13579" width="37.28515625" style="3" customWidth="1"/>
    <col min="13580" max="13580" width="10" style="3" customWidth="1"/>
    <col min="13581" max="13581" width="9" style="3" customWidth="1"/>
    <col min="13582" max="13582" width="10.28515625" style="3" customWidth="1"/>
    <col min="13583" max="13829" width="9.140625" style="3"/>
    <col min="13830" max="13830" width="4.85546875" style="3" customWidth="1"/>
    <col min="13831" max="13831" width="37.85546875" style="3" customWidth="1"/>
    <col min="13832" max="13832" width="10.7109375" style="3" customWidth="1"/>
    <col min="13833" max="13833" width="8.42578125" style="3" customWidth="1"/>
    <col min="13834" max="13834" width="9.7109375" style="3" customWidth="1"/>
    <col min="13835" max="13835" width="37.28515625" style="3" customWidth="1"/>
    <col min="13836" max="13836" width="10" style="3" customWidth="1"/>
    <col min="13837" max="13837" width="9" style="3" customWidth="1"/>
    <col min="13838" max="13838" width="10.28515625" style="3" customWidth="1"/>
    <col min="13839" max="14085" width="9.140625" style="3"/>
    <col min="14086" max="14086" width="4.85546875" style="3" customWidth="1"/>
    <col min="14087" max="14087" width="37.85546875" style="3" customWidth="1"/>
    <col min="14088" max="14088" width="10.7109375" style="3" customWidth="1"/>
    <col min="14089" max="14089" width="8.42578125" style="3" customWidth="1"/>
    <col min="14090" max="14090" width="9.7109375" style="3" customWidth="1"/>
    <col min="14091" max="14091" width="37.28515625" style="3" customWidth="1"/>
    <col min="14092" max="14092" width="10" style="3" customWidth="1"/>
    <col min="14093" max="14093" width="9" style="3" customWidth="1"/>
    <col min="14094" max="14094" width="10.28515625" style="3" customWidth="1"/>
    <col min="14095" max="14341" width="9.140625" style="3"/>
    <col min="14342" max="14342" width="4.85546875" style="3" customWidth="1"/>
    <col min="14343" max="14343" width="37.85546875" style="3" customWidth="1"/>
    <col min="14344" max="14344" width="10.7109375" style="3" customWidth="1"/>
    <col min="14345" max="14345" width="8.42578125" style="3" customWidth="1"/>
    <col min="14346" max="14346" width="9.7109375" style="3" customWidth="1"/>
    <col min="14347" max="14347" width="37.28515625" style="3" customWidth="1"/>
    <col min="14348" max="14348" width="10" style="3" customWidth="1"/>
    <col min="14349" max="14349" width="9" style="3" customWidth="1"/>
    <col min="14350" max="14350" width="10.28515625" style="3" customWidth="1"/>
    <col min="14351" max="14597" width="9.140625" style="3"/>
    <col min="14598" max="14598" width="4.85546875" style="3" customWidth="1"/>
    <col min="14599" max="14599" width="37.85546875" style="3" customWidth="1"/>
    <col min="14600" max="14600" width="10.7109375" style="3" customWidth="1"/>
    <col min="14601" max="14601" width="8.42578125" style="3" customWidth="1"/>
    <col min="14602" max="14602" width="9.7109375" style="3" customWidth="1"/>
    <col min="14603" max="14603" width="37.28515625" style="3" customWidth="1"/>
    <col min="14604" max="14604" width="10" style="3" customWidth="1"/>
    <col min="14605" max="14605" width="9" style="3" customWidth="1"/>
    <col min="14606" max="14606" width="10.28515625" style="3" customWidth="1"/>
    <col min="14607" max="14853" width="9.140625" style="3"/>
    <col min="14854" max="14854" width="4.85546875" style="3" customWidth="1"/>
    <col min="14855" max="14855" width="37.85546875" style="3" customWidth="1"/>
    <col min="14856" max="14856" width="10.7109375" style="3" customWidth="1"/>
    <col min="14857" max="14857" width="8.42578125" style="3" customWidth="1"/>
    <col min="14858" max="14858" width="9.7109375" style="3" customWidth="1"/>
    <col min="14859" max="14859" width="37.28515625" style="3" customWidth="1"/>
    <col min="14860" max="14860" width="10" style="3" customWidth="1"/>
    <col min="14861" max="14861" width="9" style="3" customWidth="1"/>
    <col min="14862" max="14862" width="10.28515625" style="3" customWidth="1"/>
    <col min="14863" max="15109" width="9.140625" style="3"/>
    <col min="15110" max="15110" width="4.85546875" style="3" customWidth="1"/>
    <col min="15111" max="15111" width="37.85546875" style="3" customWidth="1"/>
    <col min="15112" max="15112" width="10.7109375" style="3" customWidth="1"/>
    <col min="15113" max="15113" width="8.42578125" style="3" customWidth="1"/>
    <col min="15114" max="15114" width="9.7109375" style="3" customWidth="1"/>
    <col min="15115" max="15115" width="37.28515625" style="3" customWidth="1"/>
    <col min="15116" max="15116" width="10" style="3" customWidth="1"/>
    <col min="15117" max="15117" width="9" style="3" customWidth="1"/>
    <col min="15118" max="15118" width="10.28515625" style="3" customWidth="1"/>
    <col min="15119" max="15365" width="9.140625" style="3"/>
    <col min="15366" max="15366" width="4.85546875" style="3" customWidth="1"/>
    <col min="15367" max="15367" width="37.85546875" style="3" customWidth="1"/>
    <col min="15368" max="15368" width="10.7109375" style="3" customWidth="1"/>
    <col min="15369" max="15369" width="8.42578125" style="3" customWidth="1"/>
    <col min="15370" max="15370" width="9.7109375" style="3" customWidth="1"/>
    <col min="15371" max="15371" width="37.28515625" style="3" customWidth="1"/>
    <col min="15372" max="15372" width="10" style="3" customWidth="1"/>
    <col min="15373" max="15373" width="9" style="3" customWidth="1"/>
    <col min="15374" max="15374" width="10.28515625" style="3" customWidth="1"/>
    <col min="15375" max="15621" width="9.140625" style="3"/>
    <col min="15622" max="15622" width="4.85546875" style="3" customWidth="1"/>
    <col min="15623" max="15623" width="37.85546875" style="3" customWidth="1"/>
    <col min="15624" max="15624" width="10.7109375" style="3" customWidth="1"/>
    <col min="15625" max="15625" width="8.42578125" style="3" customWidth="1"/>
    <col min="15626" max="15626" width="9.7109375" style="3" customWidth="1"/>
    <col min="15627" max="15627" width="37.28515625" style="3" customWidth="1"/>
    <col min="15628" max="15628" width="10" style="3" customWidth="1"/>
    <col min="15629" max="15629" width="9" style="3" customWidth="1"/>
    <col min="15630" max="15630" width="10.28515625" style="3" customWidth="1"/>
    <col min="15631" max="15877" width="9.140625" style="3"/>
    <col min="15878" max="15878" width="4.85546875" style="3" customWidth="1"/>
    <col min="15879" max="15879" width="37.85546875" style="3" customWidth="1"/>
    <col min="15880" max="15880" width="10.7109375" style="3" customWidth="1"/>
    <col min="15881" max="15881" width="8.42578125" style="3" customWidth="1"/>
    <col min="15882" max="15882" width="9.7109375" style="3" customWidth="1"/>
    <col min="15883" max="15883" width="37.28515625" style="3" customWidth="1"/>
    <col min="15884" max="15884" width="10" style="3" customWidth="1"/>
    <col min="15885" max="15885" width="9" style="3" customWidth="1"/>
    <col min="15886" max="15886" width="10.28515625" style="3" customWidth="1"/>
    <col min="15887" max="16133" width="9.140625" style="3"/>
    <col min="16134" max="16134" width="4.85546875" style="3" customWidth="1"/>
    <col min="16135" max="16135" width="37.85546875" style="3" customWidth="1"/>
    <col min="16136" max="16136" width="10.7109375" style="3" customWidth="1"/>
    <col min="16137" max="16137" width="8.42578125" style="3" customWidth="1"/>
    <col min="16138" max="16138" width="9.7109375" style="3" customWidth="1"/>
    <col min="16139" max="16139" width="37.28515625" style="3" customWidth="1"/>
    <col min="16140" max="16140" width="10" style="3" customWidth="1"/>
    <col min="16141" max="16141" width="9" style="3" customWidth="1"/>
    <col min="16142" max="16142" width="10.28515625" style="3" customWidth="1"/>
    <col min="16143" max="16384" width="9.140625" style="3"/>
  </cols>
  <sheetData>
    <row r="1" spans="1:22" ht="15" x14ac:dyDescent="0.25">
      <c r="K1" s="110" t="s">
        <v>108</v>
      </c>
      <c r="L1" s="110"/>
      <c r="M1" s="110"/>
      <c r="N1" s="110"/>
      <c r="O1" s="107"/>
      <c r="P1" s="107"/>
      <c r="Q1" s="107"/>
      <c r="R1" s="107"/>
      <c r="S1" s="107"/>
    </row>
    <row r="2" spans="1:22" x14ac:dyDescent="0.2">
      <c r="K2" s="4"/>
      <c r="L2" s="4"/>
      <c r="M2" s="4"/>
      <c r="N2" s="4"/>
    </row>
    <row r="3" spans="1:22" x14ac:dyDescent="0.2">
      <c r="K3" s="4"/>
      <c r="L3" s="4"/>
      <c r="M3" s="4"/>
      <c r="N3" s="4"/>
    </row>
    <row r="4" spans="1:22" s="6" customFormat="1" ht="15" x14ac:dyDescent="0.25">
      <c r="A4" s="5"/>
      <c r="B4" s="106" t="s">
        <v>0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/>
      <c r="P4" s="107"/>
      <c r="Q4" s="107"/>
      <c r="R4" s="107"/>
      <c r="S4" s="107"/>
      <c r="T4" s="5"/>
      <c r="U4" s="5"/>
      <c r="V4" s="5"/>
    </row>
    <row r="5" spans="1:22" s="6" customFormat="1" ht="15" x14ac:dyDescent="0.25">
      <c r="A5" s="5"/>
      <c r="B5" s="125" t="s">
        <v>1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07"/>
      <c r="P5" s="107"/>
      <c r="Q5" s="107"/>
      <c r="R5" s="107"/>
      <c r="S5" s="107"/>
      <c r="T5" s="5"/>
      <c r="U5" s="5"/>
      <c r="V5" s="5"/>
    </row>
    <row r="6" spans="1:22" s="6" customFormat="1" ht="15" x14ac:dyDescent="0.25">
      <c r="A6" s="5"/>
      <c r="B6" s="106" t="s">
        <v>2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7"/>
      <c r="P6" s="107"/>
      <c r="Q6" s="107"/>
      <c r="R6" s="107"/>
      <c r="S6" s="107"/>
      <c r="T6" s="5"/>
      <c r="U6" s="5"/>
      <c r="V6" s="5"/>
    </row>
    <row r="7" spans="1:22" s="6" customFormat="1" ht="15" x14ac:dyDescent="0.25">
      <c r="A7" s="5"/>
      <c r="B7" s="108" t="s">
        <v>3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9"/>
      <c r="P7" s="109"/>
      <c r="Q7" s="109"/>
      <c r="R7" s="109"/>
      <c r="S7" s="109"/>
      <c r="T7" s="5"/>
      <c r="U7" s="5"/>
      <c r="V7" s="5"/>
    </row>
    <row r="8" spans="1:22" s="6" customFormat="1" ht="12.75" customHeight="1" x14ac:dyDescent="0.2">
      <c r="A8" s="111" t="s">
        <v>4</v>
      </c>
      <c r="B8" s="112" t="s">
        <v>5</v>
      </c>
      <c r="C8" s="113" t="s">
        <v>6</v>
      </c>
      <c r="D8" s="113"/>
      <c r="E8" s="133"/>
      <c r="F8" s="120" t="s">
        <v>7</v>
      </c>
      <c r="G8" s="121"/>
      <c r="H8" s="112" t="s">
        <v>8</v>
      </c>
      <c r="I8" s="122"/>
      <c r="J8" s="121"/>
      <c r="K8" s="115" t="s">
        <v>97</v>
      </c>
      <c r="L8" s="116" t="s">
        <v>98</v>
      </c>
      <c r="M8" s="117"/>
      <c r="N8" s="117"/>
      <c r="O8" s="120" t="s">
        <v>99</v>
      </c>
      <c r="P8" s="121"/>
      <c r="Q8" s="112" t="s">
        <v>100</v>
      </c>
      <c r="R8" s="122"/>
      <c r="S8" s="121"/>
      <c r="T8" s="5"/>
      <c r="U8" s="5"/>
      <c r="V8" s="5"/>
    </row>
    <row r="9" spans="1:22" s="6" customFormat="1" ht="12.75" customHeight="1" x14ac:dyDescent="0.2">
      <c r="A9" s="111"/>
      <c r="B9" s="112"/>
      <c r="C9" s="118" t="s">
        <v>9</v>
      </c>
      <c r="D9" s="118"/>
      <c r="E9" s="134"/>
      <c r="F9" s="123" t="s">
        <v>95</v>
      </c>
      <c r="G9" s="121"/>
      <c r="H9" s="124" t="s">
        <v>96</v>
      </c>
      <c r="I9" s="122"/>
      <c r="J9" s="121"/>
      <c r="K9" s="115"/>
      <c r="L9" s="118" t="s">
        <v>9</v>
      </c>
      <c r="M9" s="118"/>
      <c r="N9" s="118"/>
      <c r="O9" s="123" t="s">
        <v>95</v>
      </c>
      <c r="P9" s="121"/>
      <c r="Q9" s="124" t="s">
        <v>96</v>
      </c>
      <c r="R9" s="122"/>
      <c r="S9" s="121"/>
      <c r="T9" s="5"/>
      <c r="U9" s="5"/>
      <c r="V9" s="5"/>
    </row>
    <row r="10" spans="1:22" s="12" customFormat="1" ht="36.6" customHeight="1" x14ac:dyDescent="0.25">
      <c r="A10" s="111"/>
      <c r="B10" s="7" t="s">
        <v>10</v>
      </c>
      <c r="C10" s="8" t="s">
        <v>11</v>
      </c>
      <c r="D10" s="8" t="s">
        <v>12</v>
      </c>
      <c r="E10" s="61" t="s">
        <v>13</v>
      </c>
      <c r="F10" s="60" t="s">
        <v>11</v>
      </c>
      <c r="G10" s="8" t="s">
        <v>12</v>
      </c>
      <c r="H10" s="8" t="s">
        <v>11</v>
      </c>
      <c r="I10" s="8" t="s">
        <v>12</v>
      </c>
      <c r="J10" s="9" t="s">
        <v>13</v>
      </c>
      <c r="K10" s="10" t="s">
        <v>14</v>
      </c>
      <c r="L10" s="8" t="s">
        <v>11</v>
      </c>
      <c r="M10" s="8" t="s">
        <v>12</v>
      </c>
      <c r="N10" s="8" t="s">
        <v>13</v>
      </c>
      <c r="O10" s="60" t="s">
        <v>11</v>
      </c>
      <c r="P10" s="8" t="s">
        <v>12</v>
      </c>
      <c r="Q10" s="8" t="s">
        <v>11</v>
      </c>
      <c r="R10" s="8" t="s">
        <v>12</v>
      </c>
      <c r="S10" s="9" t="s">
        <v>13</v>
      </c>
      <c r="T10" s="11"/>
      <c r="U10" s="11"/>
      <c r="V10" s="11"/>
    </row>
    <row r="11" spans="1:22" ht="11.45" customHeight="1" x14ac:dyDescent="0.2">
      <c r="A11" s="13">
        <v>1</v>
      </c>
      <c r="B11" s="14" t="s">
        <v>15</v>
      </c>
      <c r="C11" s="15"/>
      <c r="D11" s="15"/>
      <c r="E11" s="15"/>
      <c r="F11" s="15"/>
      <c r="G11" s="15"/>
      <c r="H11" s="15"/>
      <c r="I11" s="15"/>
      <c r="J11" s="15"/>
      <c r="K11" s="16" t="s">
        <v>16</v>
      </c>
      <c r="L11" s="15"/>
      <c r="M11" s="15"/>
      <c r="N11" s="17"/>
    </row>
    <row r="12" spans="1:22" x14ac:dyDescent="0.2">
      <c r="A12" s="13">
        <f t="shared" ref="A12:A53" si="0">A11+1</f>
        <v>2</v>
      </c>
      <c r="B12" s="18" t="s">
        <v>17</v>
      </c>
      <c r="C12" s="19"/>
      <c r="D12" s="19"/>
      <c r="E12" s="20">
        <f t="shared" ref="E12:E18" si="1">SUM(C12:D12)</f>
        <v>0</v>
      </c>
      <c r="F12" s="20"/>
      <c r="G12" s="20"/>
      <c r="H12" s="20"/>
      <c r="I12" s="20"/>
      <c r="J12" s="20"/>
      <c r="K12" s="21" t="s">
        <v>18</v>
      </c>
      <c r="L12" s="24">
        <v>57185</v>
      </c>
      <c r="M12" s="24">
        <v>79218</v>
      </c>
      <c r="N12" s="79">
        <f>SUM(L12:M12)</f>
        <v>136403</v>
      </c>
      <c r="O12" s="2"/>
      <c r="P12" s="2">
        <v>16198</v>
      </c>
      <c r="Q12" s="2">
        <f>L12+O12</f>
        <v>57185</v>
      </c>
      <c r="R12" s="2">
        <f>M12+P12</f>
        <v>95416</v>
      </c>
      <c r="S12" s="2">
        <f>Q12+R12</f>
        <v>152601</v>
      </c>
    </row>
    <row r="13" spans="1:22" x14ac:dyDescent="0.2">
      <c r="A13" s="13">
        <f t="shared" si="0"/>
        <v>3</v>
      </c>
      <c r="B13" s="18" t="s">
        <v>19</v>
      </c>
      <c r="C13" s="19"/>
      <c r="D13" s="19"/>
      <c r="E13" s="20">
        <f t="shared" si="1"/>
        <v>0</v>
      </c>
      <c r="F13" s="20"/>
      <c r="G13" s="20"/>
      <c r="H13" s="20"/>
      <c r="I13" s="20"/>
      <c r="J13" s="20"/>
      <c r="K13" s="21" t="s">
        <v>20</v>
      </c>
      <c r="L13" s="24">
        <v>17450</v>
      </c>
      <c r="M13" s="24">
        <v>22377</v>
      </c>
      <c r="N13" s="79">
        <f>SUM(L13:M13)</f>
        <v>39827</v>
      </c>
      <c r="O13" s="2"/>
      <c r="P13" s="2">
        <v>3936</v>
      </c>
      <c r="Q13" s="2">
        <f t="shared" ref="Q13:Q34" si="2">L13+O13</f>
        <v>17450</v>
      </c>
      <c r="R13" s="2">
        <f t="shared" ref="R13:R34" si="3">M13+P13</f>
        <v>26313</v>
      </c>
      <c r="S13" s="2">
        <f t="shared" ref="S13:S34" si="4">Q13+R13</f>
        <v>43763</v>
      </c>
    </row>
    <row r="14" spans="1:22" x14ac:dyDescent="0.2">
      <c r="A14" s="13">
        <f t="shared" si="0"/>
        <v>4</v>
      </c>
      <c r="B14" s="18" t="s">
        <v>21</v>
      </c>
      <c r="C14" s="19">
        <v>8300</v>
      </c>
      <c r="D14" s="19">
        <v>531</v>
      </c>
      <c r="E14" s="20">
        <f t="shared" si="1"/>
        <v>8831</v>
      </c>
      <c r="F14" s="20"/>
      <c r="G14" s="20">
        <v>644</v>
      </c>
      <c r="H14" s="20">
        <f>C14+F14</f>
        <v>8300</v>
      </c>
      <c r="I14" s="20">
        <f>D14+G14</f>
        <v>1175</v>
      </c>
      <c r="J14" s="20">
        <f>I14+H14</f>
        <v>9475</v>
      </c>
      <c r="K14" s="21" t="s">
        <v>22</v>
      </c>
      <c r="L14" s="24">
        <v>13795</v>
      </c>
      <c r="M14" s="24">
        <v>57793</v>
      </c>
      <c r="N14" s="79">
        <f>SUM(L14:M14)</f>
        <v>71588</v>
      </c>
      <c r="O14" s="2">
        <v>99</v>
      </c>
      <c r="P14" s="2">
        <v>1748</v>
      </c>
      <c r="Q14" s="2">
        <f t="shared" si="2"/>
        <v>13894</v>
      </c>
      <c r="R14" s="2">
        <f t="shared" si="3"/>
        <v>59541</v>
      </c>
      <c r="S14" s="2">
        <f t="shared" si="4"/>
        <v>73435</v>
      </c>
    </row>
    <row r="15" spans="1:22" ht="12" customHeight="1" x14ac:dyDescent="0.2">
      <c r="A15" s="13">
        <f t="shared" si="0"/>
        <v>5</v>
      </c>
      <c r="B15" s="23"/>
      <c r="C15" s="19"/>
      <c r="D15" s="19"/>
      <c r="E15" s="20"/>
      <c r="F15" s="20"/>
      <c r="G15" s="20"/>
      <c r="H15" s="20"/>
      <c r="I15" s="20"/>
      <c r="J15" s="20"/>
      <c r="K15" s="21"/>
      <c r="L15" s="19"/>
      <c r="M15" s="19"/>
      <c r="N15" s="19"/>
      <c r="O15" s="2"/>
      <c r="P15" s="2"/>
      <c r="Q15" s="2">
        <f t="shared" si="2"/>
        <v>0</v>
      </c>
      <c r="R15" s="2">
        <f t="shared" si="3"/>
        <v>0</v>
      </c>
      <c r="S15" s="2">
        <f t="shared" si="4"/>
        <v>0</v>
      </c>
    </row>
    <row r="16" spans="1:22" x14ac:dyDescent="0.2">
      <c r="A16" s="13">
        <f t="shared" si="0"/>
        <v>6</v>
      </c>
      <c r="B16" s="18" t="s">
        <v>23</v>
      </c>
      <c r="C16" s="19"/>
      <c r="D16" s="19"/>
      <c r="E16" s="20">
        <f t="shared" si="1"/>
        <v>0</v>
      </c>
      <c r="F16" s="20"/>
      <c r="G16" s="20"/>
      <c r="H16" s="20">
        <f t="shared" ref="H16:H53" si="5">C16+F16</f>
        <v>0</v>
      </c>
      <c r="I16" s="20">
        <f t="shared" ref="I16:I52" si="6">D16+G16</f>
        <v>0</v>
      </c>
      <c r="J16" s="20">
        <f t="shared" ref="J16:J53" si="7">H16+I16</f>
        <v>0</v>
      </c>
      <c r="K16" s="21" t="s">
        <v>24</v>
      </c>
      <c r="L16" s="24"/>
      <c r="M16" s="24"/>
      <c r="N16" s="24"/>
      <c r="O16" s="2"/>
      <c r="P16" s="2"/>
      <c r="Q16" s="2">
        <f t="shared" si="2"/>
        <v>0</v>
      </c>
      <c r="R16" s="2">
        <f t="shared" si="3"/>
        <v>0</v>
      </c>
      <c r="S16" s="2">
        <f t="shared" si="4"/>
        <v>0</v>
      </c>
    </row>
    <row r="17" spans="1:22" x14ac:dyDescent="0.2">
      <c r="A17" s="13">
        <f t="shared" si="0"/>
        <v>7</v>
      </c>
      <c r="B17" s="18"/>
      <c r="C17" s="19"/>
      <c r="D17" s="19"/>
      <c r="E17" s="20"/>
      <c r="F17" s="20"/>
      <c r="G17" s="20"/>
      <c r="H17" s="20"/>
      <c r="I17" s="20"/>
      <c r="J17" s="20"/>
      <c r="K17" s="21" t="s">
        <v>25</v>
      </c>
      <c r="L17" s="24"/>
      <c r="M17" s="24"/>
      <c r="N17" s="24"/>
      <c r="O17" s="2"/>
      <c r="P17" s="2"/>
      <c r="Q17" s="2">
        <f t="shared" si="2"/>
        <v>0</v>
      </c>
      <c r="R17" s="2">
        <f t="shared" si="3"/>
        <v>0</v>
      </c>
      <c r="S17" s="2">
        <f t="shared" si="4"/>
        <v>0</v>
      </c>
    </row>
    <row r="18" spans="1:22" x14ac:dyDescent="0.2">
      <c r="A18" s="13">
        <f t="shared" si="0"/>
        <v>8</v>
      </c>
      <c r="B18" s="18" t="s">
        <v>26</v>
      </c>
      <c r="C18" s="19"/>
      <c r="D18" s="19"/>
      <c r="E18" s="20">
        <f t="shared" si="1"/>
        <v>0</v>
      </c>
      <c r="F18" s="20"/>
      <c r="G18" s="20"/>
      <c r="H18" s="20">
        <f t="shared" si="5"/>
        <v>0</v>
      </c>
      <c r="I18" s="20">
        <f t="shared" si="6"/>
        <v>0</v>
      </c>
      <c r="J18" s="20">
        <f t="shared" si="7"/>
        <v>0</v>
      </c>
      <c r="K18" s="21" t="s">
        <v>27</v>
      </c>
      <c r="L18" s="24"/>
      <c r="M18" s="24"/>
      <c r="N18" s="24"/>
      <c r="O18" s="2"/>
      <c r="P18" s="2"/>
      <c r="Q18" s="2">
        <f t="shared" si="2"/>
        <v>0</v>
      </c>
      <c r="R18" s="2">
        <f t="shared" si="3"/>
        <v>0</v>
      </c>
      <c r="S18" s="2">
        <f t="shared" si="4"/>
        <v>0</v>
      </c>
    </row>
    <row r="19" spans="1:22" x14ac:dyDescent="0.2">
      <c r="A19" s="13">
        <f t="shared" si="0"/>
        <v>9</v>
      </c>
      <c r="B19" s="25" t="s">
        <v>28</v>
      </c>
      <c r="C19" s="22"/>
      <c r="D19" s="22"/>
      <c r="E19" s="22"/>
      <c r="F19" s="22"/>
      <c r="G19" s="22"/>
      <c r="H19" s="20"/>
      <c r="I19" s="20"/>
      <c r="J19" s="20"/>
      <c r="K19" s="21" t="s">
        <v>29</v>
      </c>
      <c r="L19" s="24"/>
      <c r="M19" s="24"/>
      <c r="N19" s="24"/>
      <c r="O19" s="2"/>
      <c r="P19" s="2"/>
      <c r="Q19" s="2">
        <f t="shared" si="2"/>
        <v>0</v>
      </c>
      <c r="R19" s="2">
        <f t="shared" si="3"/>
        <v>0</v>
      </c>
      <c r="S19" s="2">
        <f t="shared" si="4"/>
        <v>0</v>
      </c>
    </row>
    <row r="20" spans="1:22" x14ac:dyDescent="0.2">
      <c r="A20" s="13">
        <f t="shared" si="0"/>
        <v>10</v>
      </c>
      <c r="B20" s="26" t="s">
        <v>30</v>
      </c>
      <c r="C20" s="22">
        <v>8932</v>
      </c>
      <c r="D20" s="22">
        <v>59774</v>
      </c>
      <c r="E20" s="22">
        <f>SUM(C20:D20)</f>
        <v>68706</v>
      </c>
      <c r="F20" s="22"/>
      <c r="G20" s="22"/>
      <c r="H20" s="20">
        <f t="shared" si="5"/>
        <v>8932</v>
      </c>
      <c r="I20" s="20">
        <f t="shared" si="6"/>
        <v>59774</v>
      </c>
      <c r="J20" s="20">
        <f t="shared" si="7"/>
        <v>68706</v>
      </c>
      <c r="K20" s="21" t="s">
        <v>31</v>
      </c>
      <c r="L20" s="24"/>
      <c r="M20" s="24"/>
      <c r="N20" s="24"/>
      <c r="O20" s="2"/>
      <c r="P20" s="2"/>
      <c r="Q20" s="2">
        <f t="shared" si="2"/>
        <v>0</v>
      </c>
      <c r="R20" s="2">
        <f t="shared" si="3"/>
        <v>0</v>
      </c>
      <c r="S20" s="2">
        <f t="shared" si="4"/>
        <v>0</v>
      </c>
    </row>
    <row r="21" spans="1:22" x14ac:dyDescent="0.2">
      <c r="A21" s="13">
        <f t="shared" si="0"/>
        <v>11</v>
      </c>
      <c r="C21" s="22"/>
      <c r="D21" s="22"/>
      <c r="E21" s="22"/>
      <c r="F21" s="22"/>
      <c r="G21" s="22"/>
      <c r="H21" s="20"/>
      <c r="I21" s="20"/>
      <c r="J21" s="20"/>
      <c r="K21" s="21" t="s">
        <v>32</v>
      </c>
      <c r="L21" s="24"/>
      <c r="M21" s="24"/>
      <c r="N21" s="24"/>
      <c r="O21" s="2"/>
      <c r="P21" s="2"/>
      <c r="Q21" s="2">
        <f t="shared" si="2"/>
        <v>0</v>
      </c>
      <c r="R21" s="2">
        <f t="shared" si="3"/>
        <v>0</v>
      </c>
      <c r="S21" s="2">
        <f t="shared" si="4"/>
        <v>0</v>
      </c>
    </row>
    <row r="22" spans="1:22" s="29" customFormat="1" x14ac:dyDescent="0.2">
      <c r="A22" s="13">
        <f t="shared" si="0"/>
        <v>12</v>
      </c>
      <c r="B22" s="1" t="s">
        <v>33</v>
      </c>
      <c r="C22" s="22"/>
      <c r="D22" s="22"/>
      <c r="E22" s="22"/>
      <c r="F22" s="22"/>
      <c r="G22" s="22"/>
      <c r="H22" s="20"/>
      <c r="I22" s="20"/>
      <c r="J22" s="20"/>
      <c r="K22" s="27"/>
      <c r="L22" s="24"/>
      <c r="M22" s="24"/>
      <c r="N22" s="24"/>
      <c r="O22" s="66"/>
      <c r="P22" s="66"/>
      <c r="Q22" s="2">
        <f t="shared" si="2"/>
        <v>0</v>
      </c>
      <c r="R22" s="2">
        <f t="shared" si="3"/>
        <v>0</v>
      </c>
      <c r="S22" s="2">
        <f t="shared" si="4"/>
        <v>0</v>
      </c>
      <c r="T22" s="28"/>
      <c r="U22" s="28"/>
      <c r="V22" s="28"/>
    </row>
    <row r="23" spans="1:22" s="29" customFormat="1" x14ac:dyDescent="0.2">
      <c r="A23" s="13">
        <f t="shared" si="0"/>
        <v>13</v>
      </c>
      <c r="B23" s="1" t="s">
        <v>34</v>
      </c>
      <c r="C23" s="22"/>
      <c r="D23" s="22"/>
      <c r="E23" s="22"/>
      <c r="F23" s="22"/>
      <c r="G23" s="22"/>
      <c r="H23" s="20">
        <f t="shared" si="5"/>
        <v>0</v>
      </c>
      <c r="I23" s="20">
        <f t="shared" si="6"/>
        <v>0</v>
      </c>
      <c r="J23" s="20">
        <f t="shared" si="7"/>
        <v>0</v>
      </c>
      <c r="K23" s="27"/>
      <c r="L23" s="24"/>
      <c r="M23" s="24"/>
      <c r="N23" s="24"/>
      <c r="O23" s="66"/>
      <c r="P23" s="66"/>
      <c r="Q23" s="2">
        <f t="shared" si="2"/>
        <v>0</v>
      </c>
      <c r="R23" s="2">
        <f t="shared" si="3"/>
        <v>0</v>
      </c>
      <c r="S23" s="2">
        <f t="shared" si="4"/>
        <v>0</v>
      </c>
      <c r="T23" s="28"/>
      <c r="U23" s="28"/>
      <c r="V23" s="28"/>
    </row>
    <row r="24" spans="1:22" x14ac:dyDescent="0.2">
      <c r="A24" s="13">
        <f t="shared" si="0"/>
        <v>14</v>
      </c>
      <c r="B24" s="18" t="s">
        <v>35</v>
      </c>
      <c r="C24" s="30"/>
      <c r="D24" s="30"/>
      <c r="E24" s="30"/>
      <c r="F24" s="30"/>
      <c r="G24" s="30"/>
      <c r="H24" s="20">
        <f t="shared" si="5"/>
        <v>0</v>
      </c>
      <c r="I24" s="20">
        <f t="shared" si="6"/>
        <v>0</v>
      </c>
      <c r="J24" s="20">
        <f t="shared" si="7"/>
        <v>0</v>
      </c>
      <c r="K24" s="31" t="s">
        <v>36</v>
      </c>
      <c r="L24" s="32">
        <f>SUM(L12:L22)</f>
        <v>88430</v>
      </c>
      <c r="M24" s="32">
        <f>SUM(M12:M22)</f>
        <v>159388</v>
      </c>
      <c r="N24" s="32">
        <f>SUM(N12:N22)</f>
        <v>247818</v>
      </c>
      <c r="O24" s="2">
        <f>O12+O13+O14+O16+O18+O19+O20+O21</f>
        <v>99</v>
      </c>
      <c r="P24" s="2">
        <f>P12+P13+P14+P17+P18+P19+P20+P21</f>
        <v>21882</v>
      </c>
      <c r="Q24" s="2">
        <f t="shared" si="2"/>
        <v>88529</v>
      </c>
      <c r="R24" s="2">
        <f t="shared" si="3"/>
        <v>181270</v>
      </c>
      <c r="S24" s="2">
        <f t="shared" si="4"/>
        <v>269799</v>
      </c>
    </row>
    <row r="25" spans="1:22" x14ac:dyDescent="0.2">
      <c r="A25" s="13">
        <f t="shared" si="0"/>
        <v>15</v>
      </c>
      <c r="B25" s="18" t="s">
        <v>37</v>
      </c>
      <c r="C25" s="22"/>
      <c r="D25" s="22"/>
      <c r="E25" s="22"/>
      <c r="F25" s="22"/>
      <c r="G25" s="22"/>
      <c r="H25" s="20">
        <f t="shared" si="5"/>
        <v>0</v>
      </c>
      <c r="I25" s="20">
        <f t="shared" si="6"/>
        <v>0</v>
      </c>
      <c r="J25" s="20">
        <f t="shared" si="7"/>
        <v>0</v>
      </c>
      <c r="K25" s="27"/>
      <c r="L25" s="24"/>
      <c r="M25" s="24"/>
      <c r="N25" s="24"/>
      <c r="O25" s="2"/>
      <c r="P25" s="2"/>
      <c r="Q25" s="2">
        <f t="shared" si="2"/>
        <v>0</v>
      </c>
      <c r="R25" s="2">
        <f t="shared" si="3"/>
        <v>0</v>
      </c>
      <c r="S25" s="2">
        <f t="shared" si="4"/>
        <v>0</v>
      </c>
    </row>
    <row r="26" spans="1:22" x14ac:dyDescent="0.2">
      <c r="A26" s="13">
        <f t="shared" si="0"/>
        <v>16</v>
      </c>
      <c r="B26" s="26" t="s">
        <v>38</v>
      </c>
      <c r="C26" s="33"/>
      <c r="D26" s="33"/>
      <c r="E26" s="33"/>
      <c r="F26" s="33"/>
      <c r="G26" s="33"/>
      <c r="H26" s="20">
        <f t="shared" si="5"/>
        <v>0</v>
      </c>
      <c r="I26" s="20">
        <f t="shared" si="6"/>
        <v>0</v>
      </c>
      <c r="J26" s="20">
        <f t="shared" si="7"/>
        <v>0</v>
      </c>
      <c r="K26" s="34" t="s">
        <v>39</v>
      </c>
      <c r="L26" s="35"/>
      <c r="M26" s="35"/>
      <c r="N26" s="24"/>
      <c r="O26" s="2"/>
      <c r="P26" s="2"/>
      <c r="Q26" s="2">
        <f t="shared" si="2"/>
        <v>0</v>
      </c>
      <c r="R26" s="2">
        <f t="shared" si="3"/>
        <v>0</v>
      </c>
      <c r="S26" s="2">
        <f t="shared" si="4"/>
        <v>0</v>
      </c>
    </row>
    <row r="27" spans="1:22" x14ac:dyDescent="0.2">
      <c r="A27" s="13">
        <f t="shared" si="0"/>
        <v>17</v>
      </c>
      <c r="B27" s="18" t="s">
        <v>40</v>
      </c>
      <c r="C27" s="20"/>
      <c r="D27" s="20"/>
      <c r="E27" s="20"/>
      <c r="F27" s="20"/>
      <c r="G27" s="20"/>
      <c r="H27" s="20">
        <f t="shared" si="5"/>
        <v>0</v>
      </c>
      <c r="I27" s="20">
        <f t="shared" si="6"/>
        <v>0</v>
      </c>
      <c r="J27" s="20">
        <f t="shared" si="7"/>
        <v>0</v>
      </c>
      <c r="K27" s="21" t="s">
        <v>41</v>
      </c>
      <c r="L27" s="24">
        <v>848</v>
      </c>
      <c r="M27" s="24">
        <f>'[1]felhalm. kiad.  '!H117</f>
        <v>1539</v>
      </c>
      <c r="N27" s="24">
        <f>SUM(L27:M27)</f>
        <v>2387</v>
      </c>
      <c r="O27" s="2">
        <v>308</v>
      </c>
      <c r="P27" s="2">
        <v>50</v>
      </c>
      <c r="Q27" s="2">
        <f t="shared" si="2"/>
        <v>1156</v>
      </c>
      <c r="R27" s="2">
        <f t="shared" si="3"/>
        <v>1589</v>
      </c>
      <c r="S27" s="2">
        <f t="shared" si="4"/>
        <v>2745</v>
      </c>
    </row>
    <row r="28" spans="1:22" x14ac:dyDescent="0.2">
      <c r="A28" s="13">
        <f t="shared" si="0"/>
        <v>18</v>
      </c>
      <c r="B28" s="18"/>
      <c r="C28" s="20"/>
      <c r="D28" s="20"/>
      <c r="E28" s="20"/>
      <c r="F28" s="20"/>
      <c r="G28" s="20"/>
      <c r="H28" s="20"/>
      <c r="I28" s="20"/>
      <c r="J28" s="20"/>
      <c r="K28" s="21" t="s">
        <v>42</v>
      </c>
      <c r="L28" s="24"/>
      <c r="M28" s="24"/>
      <c r="N28" s="24"/>
      <c r="O28" s="2"/>
      <c r="P28" s="2"/>
      <c r="Q28" s="2">
        <f t="shared" si="2"/>
        <v>0</v>
      </c>
      <c r="R28" s="2">
        <f t="shared" si="3"/>
        <v>0</v>
      </c>
      <c r="S28" s="2">
        <f t="shared" si="4"/>
        <v>0</v>
      </c>
    </row>
    <row r="29" spans="1:22" x14ac:dyDescent="0.2">
      <c r="A29" s="13">
        <f t="shared" si="0"/>
        <v>19</v>
      </c>
      <c r="B29" s="1" t="s">
        <v>43</v>
      </c>
      <c r="C29" s="20"/>
      <c r="D29" s="20"/>
      <c r="E29" s="20"/>
      <c r="F29" s="20"/>
      <c r="G29" s="20"/>
      <c r="H29" s="20">
        <f t="shared" si="5"/>
        <v>0</v>
      </c>
      <c r="I29" s="20">
        <f t="shared" si="6"/>
        <v>0</v>
      </c>
      <c r="J29" s="20">
        <f t="shared" si="7"/>
        <v>0</v>
      </c>
      <c r="K29" s="21" t="s">
        <v>44</v>
      </c>
      <c r="L29" s="24"/>
      <c r="M29" s="24"/>
      <c r="N29" s="24"/>
      <c r="O29" s="2"/>
      <c r="P29" s="2"/>
      <c r="Q29" s="2">
        <f t="shared" si="2"/>
        <v>0</v>
      </c>
      <c r="R29" s="2">
        <f t="shared" si="3"/>
        <v>0</v>
      </c>
      <c r="S29" s="2">
        <f t="shared" si="4"/>
        <v>0</v>
      </c>
    </row>
    <row r="30" spans="1:22" s="29" customFormat="1" x14ac:dyDescent="0.2">
      <c r="A30" s="13">
        <f t="shared" si="0"/>
        <v>20</v>
      </c>
      <c r="B30" s="1" t="s">
        <v>45</v>
      </c>
      <c r="C30" s="20"/>
      <c r="D30" s="20"/>
      <c r="E30" s="20"/>
      <c r="F30" s="20"/>
      <c r="G30" s="20"/>
      <c r="H30" s="20">
        <f t="shared" si="5"/>
        <v>0</v>
      </c>
      <c r="I30" s="20">
        <f t="shared" si="6"/>
        <v>0</v>
      </c>
      <c r="J30" s="20">
        <f t="shared" si="7"/>
        <v>0</v>
      </c>
      <c r="K30" s="21" t="s">
        <v>46</v>
      </c>
      <c r="L30" s="24"/>
      <c r="M30" s="24"/>
      <c r="N30" s="24"/>
      <c r="O30" s="66"/>
      <c r="P30" s="66"/>
      <c r="Q30" s="2">
        <f t="shared" si="2"/>
        <v>0</v>
      </c>
      <c r="R30" s="2">
        <f t="shared" si="3"/>
        <v>0</v>
      </c>
      <c r="S30" s="2">
        <f t="shared" si="4"/>
        <v>0</v>
      </c>
      <c r="T30" s="28"/>
      <c r="U30" s="28"/>
      <c r="V30" s="28"/>
    </row>
    <row r="31" spans="1:22" x14ac:dyDescent="0.2">
      <c r="A31" s="13">
        <f t="shared" si="0"/>
        <v>21</v>
      </c>
      <c r="C31" s="20"/>
      <c r="D31" s="20"/>
      <c r="E31" s="20"/>
      <c r="F31" s="20"/>
      <c r="G31" s="20"/>
      <c r="H31" s="20"/>
      <c r="I31" s="20"/>
      <c r="J31" s="20"/>
      <c r="K31" s="21" t="s">
        <v>47</v>
      </c>
      <c r="L31" s="24"/>
      <c r="M31" s="24"/>
      <c r="N31" s="24"/>
      <c r="O31" s="2"/>
      <c r="P31" s="2"/>
      <c r="Q31" s="2">
        <f t="shared" si="2"/>
        <v>0</v>
      </c>
      <c r="R31" s="2">
        <f t="shared" si="3"/>
        <v>0</v>
      </c>
      <c r="S31" s="2">
        <f t="shared" si="4"/>
        <v>0</v>
      </c>
    </row>
    <row r="32" spans="1:22" s="38" customFormat="1" x14ac:dyDescent="0.2">
      <c r="A32" s="13">
        <f t="shared" si="0"/>
        <v>22</v>
      </c>
      <c r="B32" s="36" t="s">
        <v>48</v>
      </c>
      <c r="C32" s="22">
        <f>C14+C20</f>
        <v>17232</v>
      </c>
      <c r="D32" s="22">
        <f>D14+D20</f>
        <v>60305</v>
      </c>
      <c r="E32" s="22">
        <f>E14+E20</f>
        <v>77537</v>
      </c>
      <c r="F32" s="22">
        <f>F13+F14+F18+F20+F29</f>
        <v>0</v>
      </c>
      <c r="G32" s="22">
        <f>G13+G14+G18+G20+G29</f>
        <v>644</v>
      </c>
      <c r="H32" s="20">
        <f t="shared" si="5"/>
        <v>17232</v>
      </c>
      <c r="I32" s="20">
        <f t="shared" si="6"/>
        <v>60949</v>
      </c>
      <c r="J32" s="20">
        <f t="shared" si="7"/>
        <v>78181</v>
      </c>
      <c r="K32" s="21" t="s">
        <v>49</v>
      </c>
      <c r="L32" s="2"/>
      <c r="M32" s="2"/>
      <c r="N32" s="24"/>
      <c r="O32" s="48"/>
      <c r="P32" s="48"/>
      <c r="Q32" s="2">
        <f t="shared" si="2"/>
        <v>0</v>
      </c>
      <c r="R32" s="2">
        <f t="shared" si="3"/>
        <v>0</v>
      </c>
      <c r="S32" s="2">
        <f t="shared" si="4"/>
        <v>0</v>
      </c>
      <c r="T32" s="37"/>
      <c r="U32" s="37"/>
      <c r="V32" s="37"/>
    </row>
    <row r="33" spans="1:22" x14ac:dyDescent="0.2">
      <c r="A33" s="13">
        <f t="shared" si="0"/>
        <v>23</v>
      </c>
      <c r="B33" s="39" t="s">
        <v>50</v>
      </c>
      <c r="C33" s="40"/>
      <c r="D33" s="40"/>
      <c r="E33" s="40"/>
      <c r="F33" s="35">
        <f>F15+F23+F24+F29</f>
        <v>0</v>
      </c>
      <c r="G33" s="35">
        <f>G15+G23+G24+G29</f>
        <v>0</v>
      </c>
      <c r="H33" s="20">
        <f t="shared" si="5"/>
        <v>0</v>
      </c>
      <c r="I33" s="20">
        <f t="shared" si="6"/>
        <v>0</v>
      </c>
      <c r="J33" s="20">
        <f t="shared" si="7"/>
        <v>0</v>
      </c>
      <c r="K33" s="41" t="s">
        <v>51</v>
      </c>
      <c r="L33" s="40">
        <f>SUM(L27:L32)</f>
        <v>848</v>
      </c>
      <c r="M33" s="40">
        <f>SUM(M27:M32)</f>
        <v>1539</v>
      </c>
      <c r="N33" s="40">
        <f>SUM(N27:N31)</f>
        <v>2387</v>
      </c>
      <c r="O33" s="2">
        <f>O27+O28+O30+O31+O32</f>
        <v>308</v>
      </c>
      <c r="P33" s="2">
        <f>P27+P28+P30+P31+P32</f>
        <v>50</v>
      </c>
      <c r="Q33" s="2">
        <f t="shared" si="2"/>
        <v>1156</v>
      </c>
      <c r="R33" s="2">
        <f t="shared" si="3"/>
        <v>1589</v>
      </c>
      <c r="S33" s="2">
        <f t="shared" si="4"/>
        <v>2745</v>
      </c>
    </row>
    <row r="34" spans="1:22" x14ac:dyDescent="0.2">
      <c r="A34" s="13">
        <f t="shared" si="0"/>
        <v>24</v>
      </c>
      <c r="B34" s="42" t="s">
        <v>52</v>
      </c>
      <c r="C34" s="35">
        <f>SUM(C32:C33)</f>
        <v>17232</v>
      </c>
      <c r="D34" s="35">
        <f>SUM(D32:D33)</f>
        <v>60305</v>
      </c>
      <c r="E34" s="35">
        <f>SUM(C34:D34)</f>
        <v>77537</v>
      </c>
      <c r="F34" s="35">
        <f>F33+F32</f>
        <v>0</v>
      </c>
      <c r="G34" s="35">
        <f>G32+G33</f>
        <v>644</v>
      </c>
      <c r="H34" s="33">
        <f t="shared" si="5"/>
        <v>17232</v>
      </c>
      <c r="I34" s="33">
        <f t="shared" si="6"/>
        <v>60949</v>
      </c>
      <c r="J34" s="33">
        <f t="shared" si="7"/>
        <v>78181</v>
      </c>
      <c r="K34" s="43" t="s">
        <v>53</v>
      </c>
      <c r="L34" s="35">
        <f>L24+L33</f>
        <v>89278</v>
      </c>
      <c r="M34" s="35">
        <f>M24+M33</f>
        <v>160927</v>
      </c>
      <c r="N34" s="35">
        <f>N24+N33</f>
        <v>250205</v>
      </c>
      <c r="O34" s="2">
        <f>O24+O33</f>
        <v>407</v>
      </c>
      <c r="P34" s="2">
        <f>P24+P33</f>
        <v>21932</v>
      </c>
      <c r="Q34" s="2">
        <f t="shared" si="2"/>
        <v>89685</v>
      </c>
      <c r="R34" s="2">
        <f t="shared" si="3"/>
        <v>182859</v>
      </c>
      <c r="S34" s="2">
        <f t="shared" si="4"/>
        <v>272544</v>
      </c>
    </row>
    <row r="35" spans="1:22" x14ac:dyDescent="0.2">
      <c r="A35" s="13">
        <f t="shared" si="0"/>
        <v>25</v>
      </c>
      <c r="B35" s="44"/>
      <c r="C35" s="24"/>
      <c r="D35" s="24"/>
      <c r="E35" s="24"/>
      <c r="F35" s="24"/>
      <c r="G35" s="24"/>
      <c r="H35" s="20"/>
      <c r="I35" s="20"/>
      <c r="J35" s="20"/>
      <c r="K35" s="27"/>
      <c r="L35" s="24"/>
      <c r="M35" s="24"/>
      <c r="N35" s="24"/>
      <c r="O35" s="2"/>
      <c r="P35" s="2"/>
      <c r="Q35" s="2"/>
      <c r="R35" s="2"/>
      <c r="S35" s="2"/>
    </row>
    <row r="36" spans="1:22" x14ac:dyDescent="0.2">
      <c r="A36" s="13">
        <f t="shared" si="0"/>
        <v>26</v>
      </c>
      <c r="B36" s="44"/>
      <c r="C36" s="24"/>
      <c r="D36" s="24"/>
      <c r="E36" s="24"/>
      <c r="F36" s="24"/>
      <c r="G36" s="24"/>
      <c r="H36" s="20"/>
      <c r="I36" s="20"/>
      <c r="J36" s="20"/>
      <c r="K36" s="31"/>
      <c r="L36" s="32"/>
      <c r="M36" s="32"/>
      <c r="N36" s="32"/>
      <c r="O36" s="2"/>
      <c r="P36" s="2"/>
      <c r="Q36" s="2"/>
      <c r="R36" s="2"/>
      <c r="S36" s="2"/>
    </row>
    <row r="37" spans="1:22" s="38" customFormat="1" x14ac:dyDescent="0.2">
      <c r="A37" s="13">
        <f t="shared" si="0"/>
        <v>27</v>
      </c>
      <c r="B37" s="44"/>
      <c r="C37" s="24"/>
      <c r="D37" s="24"/>
      <c r="E37" s="24"/>
      <c r="F37" s="24"/>
      <c r="G37" s="24"/>
      <c r="H37" s="20"/>
      <c r="I37" s="20"/>
      <c r="J37" s="20"/>
      <c r="K37" s="27"/>
      <c r="L37" s="24"/>
      <c r="M37" s="24"/>
      <c r="N37" s="24"/>
      <c r="O37" s="48"/>
      <c r="P37" s="48"/>
      <c r="Q37" s="2"/>
      <c r="R37" s="2"/>
      <c r="S37" s="2"/>
      <c r="T37" s="37"/>
      <c r="U37" s="37"/>
      <c r="V37" s="37"/>
    </row>
    <row r="38" spans="1:22" s="38" customFormat="1" x14ac:dyDescent="0.2">
      <c r="A38" s="13">
        <f t="shared" si="0"/>
        <v>28</v>
      </c>
      <c r="B38" s="45" t="s">
        <v>54</v>
      </c>
      <c r="C38" s="33"/>
      <c r="D38" s="33"/>
      <c r="E38" s="33"/>
      <c r="F38" s="33"/>
      <c r="G38" s="33"/>
      <c r="H38" s="20"/>
      <c r="I38" s="20"/>
      <c r="J38" s="20"/>
      <c r="K38" s="34" t="s">
        <v>55</v>
      </c>
      <c r="L38" s="35"/>
      <c r="M38" s="35"/>
      <c r="N38" s="35"/>
      <c r="O38" s="48"/>
      <c r="P38" s="48"/>
      <c r="Q38" s="2"/>
      <c r="R38" s="2"/>
      <c r="S38" s="2"/>
      <c r="T38" s="37"/>
      <c r="U38" s="37"/>
      <c r="V38" s="37"/>
    </row>
    <row r="39" spans="1:22" s="38" customFormat="1" x14ac:dyDescent="0.2">
      <c r="A39" s="13">
        <f t="shared" si="0"/>
        <v>29</v>
      </c>
      <c r="B39" s="46" t="s">
        <v>56</v>
      </c>
      <c r="C39" s="33"/>
      <c r="D39" s="33"/>
      <c r="E39" s="33"/>
      <c r="F39" s="33"/>
      <c r="G39" s="33"/>
      <c r="H39" s="20"/>
      <c r="I39" s="20"/>
      <c r="J39" s="20"/>
      <c r="K39" s="47" t="s">
        <v>57</v>
      </c>
      <c r="L39" s="48"/>
      <c r="M39" s="37"/>
      <c r="N39" s="37"/>
      <c r="O39" s="48"/>
      <c r="P39" s="48"/>
      <c r="Q39" s="2"/>
      <c r="R39" s="2"/>
      <c r="S39" s="2"/>
      <c r="T39" s="37"/>
      <c r="U39" s="37"/>
      <c r="V39" s="37"/>
    </row>
    <row r="40" spans="1:22" s="38" customFormat="1" x14ac:dyDescent="0.2">
      <c r="A40" s="13">
        <f t="shared" si="0"/>
        <v>30</v>
      </c>
      <c r="B40" s="1" t="s">
        <v>58</v>
      </c>
      <c r="C40" s="33"/>
      <c r="D40" s="33"/>
      <c r="E40" s="33"/>
      <c r="F40" s="33"/>
      <c r="G40" s="33"/>
      <c r="H40" s="20"/>
      <c r="I40" s="20"/>
      <c r="J40" s="20"/>
      <c r="K40" s="49" t="s">
        <v>59</v>
      </c>
      <c r="L40" s="35"/>
      <c r="M40" s="35"/>
      <c r="N40" s="35"/>
      <c r="O40" s="48"/>
      <c r="P40" s="48"/>
      <c r="Q40" s="2"/>
      <c r="R40" s="2"/>
      <c r="S40" s="2"/>
      <c r="T40" s="37"/>
      <c r="U40" s="37"/>
      <c r="V40" s="37"/>
    </row>
    <row r="41" spans="1:22" x14ac:dyDescent="0.2">
      <c r="A41" s="13">
        <f t="shared" si="0"/>
        <v>31</v>
      </c>
      <c r="B41" s="19" t="s">
        <v>60</v>
      </c>
      <c r="C41" s="50"/>
      <c r="D41" s="50"/>
      <c r="E41" s="50"/>
      <c r="F41" s="50"/>
      <c r="G41" s="50"/>
      <c r="H41" s="20"/>
      <c r="I41" s="20"/>
      <c r="J41" s="20"/>
      <c r="K41" s="21" t="s">
        <v>61</v>
      </c>
      <c r="L41" s="35"/>
      <c r="M41" s="35"/>
      <c r="N41" s="35"/>
      <c r="O41" s="2"/>
      <c r="P41" s="2"/>
      <c r="Q41" s="2"/>
      <c r="R41" s="2"/>
      <c r="S41" s="2"/>
    </row>
    <row r="42" spans="1:22" x14ac:dyDescent="0.2">
      <c r="A42" s="13">
        <f t="shared" si="0"/>
        <v>32</v>
      </c>
      <c r="B42" s="19" t="s">
        <v>62</v>
      </c>
      <c r="C42" s="20"/>
      <c r="D42" s="20"/>
      <c r="E42" s="20"/>
      <c r="F42" s="20"/>
      <c r="G42" s="20"/>
      <c r="H42" s="20"/>
      <c r="I42" s="20"/>
      <c r="J42" s="20"/>
      <c r="K42" s="21" t="s">
        <v>63</v>
      </c>
      <c r="L42" s="48"/>
      <c r="M42" s="48"/>
      <c r="N42" s="48"/>
      <c r="O42" s="2"/>
      <c r="P42" s="2"/>
      <c r="Q42" s="2"/>
      <c r="R42" s="2"/>
      <c r="S42" s="2"/>
    </row>
    <row r="43" spans="1:22" x14ac:dyDescent="0.2">
      <c r="A43" s="13">
        <f t="shared" si="0"/>
        <v>33</v>
      </c>
      <c r="B43" s="19" t="s">
        <v>64</v>
      </c>
      <c r="C43" s="20"/>
      <c r="D43" s="20"/>
      <c r="E43" s="20"/>
      <c r="F43" s="20"/>
      <c r="G43" s="20"/>
      <c r="H43" s="20">
        <f t="shared" si="5"/>
        <v>0</v>
      </c>
      <c r="I43" s="20">
        <f t="shared" si="6"/>
        <v>0</v>
      </c>
      <c r="J43" s="20">
        <f t="shared" si="7"/>
        <v>0</v>
      </c>
      <c r="K43" s="21" t="s">
        <v>65</v>
      </c>
      <c r="L43" s="48"/>
      <c r="M43" s="48"/>
      <c r="N43" s="48"/>
      <c r="O43" s="2"/>
      <c r="P43" s="2"/>
      <c r="Q43" s="2"/>
      <c r="R43" s="2"/>
      <c r="S43" s="2"/>
    </row>
    <row r="44" spans="1:22" x14ac:dyDescent="0.2">
      <c r="A44" s="13">
        <f t="shared" si="0"/>
        <v>34</v>
      </c>
      <c r="B44" s="20" t="s">
        <v>66</v>
      </c>
      <c r="C44" s="20"/>
      <c r="D44" s="20"/>
      <c r="E44" s="20"/>
      <c r="F44" s="20"/>
      <c r="G44" s="20"/>
      <c r="H44" s="20"/>
      <c r="I44" s="20"/>
      <c r="J44" s="20"/>
      <c r="K44" s="21" t="s">
        <v>67</v>
      </c>
      <c r="L44" s="35"/>
      <c r="M44" s="35"/>
      <c r="N44" s="24"/>
      <c r="O44" s="2"/>
      <c r="P44" s="2"/>
      <c r="Q44" s="2"/>
      <c r="R44" s="2"/>
      <c r="S44" s="2"/>
    </row>
    <row r="45" spans="1:22" x14ac:dyDescent="0.2">
      <c r="A45" s="13">
        <f t="shared" si="0"/>
        <v>35</v>
      </c>
      <c r="B45" s="20" t="s">
        <v>68</v>
      </c>
      <c r="C45" s="33"/>
      <c r="D45" s="33"/>
      <c r="E45" s="33"/>
      <c r="F45" s="33"/>
      <c r="G45" s="33"/>
      <c r="H45" s="20"/>
      <c r="I45" s="20"/>
      <c r="J45" s="20"/>
      <c r="K45" s="21" t="s">
        <v>69</v>
      </c>
      <c r="L45" s="35"/>
      <c r="M45" s="35"/>
      <c r="N45" s="24"/>
      <c r="O45" s="2"/>
      <c r="P45" s="2"/>
      <c r="Q45" s="2"/>
      <c r="R45" s="2"/>
      <c r="S45" s="2"/>
    </row>
    <row r="46" spans="1:22" x14ac:dyDescent="0.2">
      <c r="A46" s="13">
        <f t="shared" si="0"/>
        <v>36</v>
      </c>
      <c r="B46" s="19" t="s">
        <v>70</v>
      </c>
      <c r="C46" s="20"/>
      <c r="D46" s="20"/>
      <c r="E46" s="20"/>
      <c r="F46" s="20"/>
      <c r="G46" s="20"/>
      <c r="H46" s="20"/>
      <c r="I46" s="20"/>
      <c r="J46" s="20"/>
      <c r="K46" s="21" t="s">
        <v>71</v>
      </c>
      <c r="L46" s="24"/>
      <c r="M46" s="24"/>
      <c r="N46" s="24"/>
      <c r="O46" s="2"/>
      <c r="P46" s="2"/>
      <c r="Q46" s="2"/>
      <c r="R46" s="2"/>
      <c r="S46" s="2"/>
    </row>
    <row r="47" spans="1:22" x14ac:dyDescent="0.2">
      <c r="A47" s="13">
        <f t="shared" si="0"/>
        <v>37</v>
      </c>
      <c r="B47" s="19" t="s">
        <v>72</v>
      </c>
      <c r="C47" s="20">
        <f>L24-C34</f>
        <v>71198</v>
      </c>
      <c r="D47" s="20">
        <f>M24-D34</f>
        <v>99083</v>
      </c>
      <c r="E47" s="20">
        <f>N24-E34</f>
        <v>170281</v>
      </c>
      <c r="F47" s="20">
        <v>99</v>
      </c>
      <c r="G47" s="20">
        <v>21238</v>
      </c>
      <c r="H47" s="20">
        <f t="shared" si="5"/>
        <v>71297</v>
      </c>
      <c r="I47" s="20">
        <f t="shared" si="6"/>
        <v>120321</v>
      </c>
      <c r="J47" s="20">
        <f t="shared" si="7"/>
        <v>191618</v>
      </c>
      <c r="K47" s="21" t="s">
        <v>73</v>
      </c>
      <c r="L47" s="24"/>
      <c r="M47" s="24"/>
      <c r="N47" s="24"/>
      <c r="O47" s="2"/>
      <c r="P47" s="2"/>
      <c r="Q47" s="2"/>
      <c r="R47" s="2"/>
      <c r="S47" s="2"/>
    </row>
    <row r="48" spans="1:22" x14ac:dyDescent="0.2">
      <c r="A48" s="13">
        <f t="shared" si="0"/>
        <v>38</v>
      </c>
      <c r="B48" s="19" t="s">
        <v>74</v>
      </c>
      <c r="C48" s="20">
        <f>L33-C33</f>
        <v>848</v>
      </c>
      <c r="D48" s="20">
        <f>M33-D33</f>
        <v>1539</v>
      </c>
      <c r="E48" s="20">
        <f>N33-E33</f>
        <v>2387</v>
      </c>
      <c r="F48" s="20">
        <v>308</v>
      </c>
      <c r="G48" s="20">
        <v>50</v>
      </c>
      <c r="H48" s="20">
        <f t="shared" si="5"/>
        <v>1156</v>
      </c>
      <c r="I48" s="20">
        <f t="shared" si="6"/>
        <v>1589</v>
      </c>
      <c r="J48" s="20">
        <f t="shared" si="7"/>
        <v>2745</v>
      </c>
      <c r="K48" s="21" t="s">
        <v>75</v>
      </c>
      <c r="L48" s="24"/>
      <c r="M48" s="24"/>
      <c r="N48" s="24"/>
      <c r="O48" s="2"/>
      <c r="P48" s="2"/>
      <c r="Q48" s="2"/>
      <c r="R48" s="2"/>
      <c r="S48" s="2"/>
    </row>
    <row r="49" spans="1:19" x14ac:dyDescent="0.2">
      <c r="A49" s="13">
        <f t="shared" si="0"/>
        <v>39</v>
      </c>
      <c r="B49" s="19" t="s">
        <v>76</v>
      </c>
      <c r="C49" s="20"/>
      <c r="D49" s="20"/>
      <c r="E49" s="20"/>
      <c r="F49" s="20"/>
      <c r="G49" s="20"/>
      <c r="H49" s="20">
        <f t="shared" si="5"/>
        <v>0</v>
      </c>
      <c r="I49" s="20">
        <f t="shared" si="6"/>
        <v>0</v>
      </c>
      <c r="J49" s="20">
        <f t="shared" si="7"/>
        <v>0</v>
      </c>
      <c r="K49" s="21" t="s">
        <v>77</v>
      </c>
      <c r="L49" s="24"/>
      <c r="M49" s="24"/>
      <c r="N49" s="24"/>
      <c r="O49" s="2"/>
      <c r="P49" s="2"/>
      <c r="Q49" s="2"/>
      <c r="R49" s="2"/>
      <c r="S49" s="2"/>
    </row>
    <row r="50" spans="1:19" x14ac:dyDescent="0.2">
      <c r="A50" s="13">
        <f t="shared" si="0"/>
        <v>40</v>
      </c>
      <c r="B50" s="19" t="s">
        <v>78</v>
      </c>
      <c r="C50" s="20"/>
      <c r="D50" s="20"/>
      <c r="E50" s="20"/>
      <c r="F50" s="20"/>
      <c r="G50" s="20"/>
      <c r="H50" s="20">
        <f t="shared" si="5"/>
        <v>0</v>
      </c>
      <c r="I50" s="20">
        <f t="shared" si="6"/>
        <v>0</v>
      </c>
      <c r="J50" s="20">
        <f t="shared" si="7"/>
        <v>0</v>
      </c>
      <c r="K50" s="21" t="s">
        <v>79</v>
      </c>
      <c r="L50" s="24"/>
      <c r="M50" s="24"/>
      <c r="N50" s="24"/>
      <c r="O50" s="2"/>
      <c r="P50" s="2"/>
      <c r="Q50" s="2"/>
      <c r="R50" s="2"/>
      <c r="S50" s="2"/>
    </row>
    <row r="51" spans="1:19" x14ac:dyDescent="0.2">
      <c r="A51" s="13">
        <f t="shared" si="0"/>
        <v>41</v>
      </c>
      <c r="B51" s="19"/>
      <c r="C51" s="20"/>
      <c r="D51" s="20"/>
      <c r="E51" s="20"/>
      <c r="F51" s="20"/>
      <c r="G51" s="20"/>
      <c r="H51" s="20">
        <f t="shared" si="5"/>
        <v>0</v>
      </c>
      <c r="I51" s="20">
        <f t="shared" si="6"/>
        <v>0</v>
      </c>
      <c r="J51" s="20">
        <f t="shared" si="7"/>
        <v>0</v>
      </c>
      <c r="K51" s="21" t="s">
        <v>80</v>
      </c>
      <c r="L51" s="24"/>
      <c r="M51" s="24"/>
      <c r="N51" s="24"/>
      <c r="O51" s="2"/>
      <c r="P51" s="2"/>
      <c r="Q51" s="2"/>
      <c r="R51" s="2"/>
      <c r="S51" s="2"/>
    </row>
    <row r="52" spans="1:19" ht="12" thickBot="1" x14ac:dyDescent="0.25">
      <c r="A52" s="13">
        <f t="shared" si="0"/>
        <v>42</v>
      </c>
      <c r="B52" s="42" t="s">
        <v>81</v>
      </c>
      <c r="C52" s="51">
        <f>SUM(C39:C50)</f>
        <v>72046</v>
      </c>
      <c r="D52" s="51">
        <f>SUM(D39:D50)</f>
        <v>100622</v>
      </c>
      <c r="E52" s="33">
        <f>SUM(E39:E50)</f>
        <v>172668</v>
      </c>
      <c r="F52" s="33">
        <f>F47+F48</f>
        <v>407</v>
      </c>
      <c r="G52" s="33">
        <f>G47+G48</f>
        <v>21288</v>
      </c>
      <c r="H52" s="20">
        <f t="shared" si="5"/>
        <v>72453</v>
      </c>
      <c r="I52" s="20">
        <f t="shared" si="6"/>
        <v>121910</v>
      </c>
      <c r="J52" s="20">
        <f t="shared" si="7"/>
        <v>194363</v>
      </c>
      <c r="K52" s="34" t="s">
        <v>82</v>
      </c>
      <c r="L52" s="35">
        <f>SUM(L39:L51)</f>
        <v>0</v>
      </c>
      <c r="M52" s="35">
        <f>SUM(M39:M51)</f>
        <v>0</v>
      </c>
      <c r="N52" s="35">
        <f>SUM(N39:N51)</f>
        <v>0</v>
      </c>
      <c r="O52" s="35">
        <f t="shared" ref="O52:S52" si="8">SUM(O39:O51)</f>
        <v>0</v>
      </c>
      <c r="P52" s="35">
        <f t="shared" si="8"/>
        <v>0</v>
      </c>
      <c r="Q52" s="35">
        <f t="shared" si="8"/>
        <v>0</v>
      </c>
      <c r="R52" s="35">
        <f t="shared" si="8"/>
        <v>0</v>
      </c>
      <c r="S52" s="35">
        <f t="shared" si="8"/>
        <v>0</v>
      </c>
    </row>
    <row r="53" spans="1:19" ht="12" thickBot="1" x14ac:dyDescent="0.25">
      <c r="A53" s="13">
        <f t="shared" si="0"/>
        <v>43</v>
      </c>
      <c r="B53" s="52" t="s">
        <v>83</v>
      </c>
      <c r="C53" s="53">
        <f>C34+C52</f>
        <v>89278</v>
      </c>
      <c r="D53" s="53">
        <f>D34+D52</f>
        <v>160927</v>
      </c>
      <c r="E53" s="54">
        <f>E34+E52</f>
        <v>250205</v>
      </c>
      <c r="F53" s="64">
        <f>F34+F52</f>
        <v>407</v>
      </c>
      <c r="G53" s="64">
        <f>G34+G52</f>
        <v>21932</v>
      </c>
      <c r="H53" s="136">
        <f t="shared" si="5"/>
        <v>89685</v>
      </c>
      <c r="I53" s="65">
        <f>D53+G53</f>
        <v>182859</v>
      </c>
      <c r="J53" s="136">
        <f t="shared" si="7"/>
        <v>272544</v>
      </c>
      <c r="K53" s="63" t="s">
        <v>84</v>
      </c>
      <c r="L53" s="55">
        <f>L34+L52</f>
        <v>89278</v>
      </c>
      <c r="M53" s="55">
        <f>M34+M52</f>
        <v>160927</v>
      </c>
      <c r="N53" s="54">
        <f>N34+N52</f>
        <v>250205</v>
      </c>
      <c r="O53" s="54">
        <f t="shared" ref="O53:S53" si="9">O34+O52</f>
        <v>407</v>
      </c>
      <c r="P53" s="54">
        <f t="shared" si="9"/>
        <v>21932</v>
      </c>
      <c r="Q53" s="54">
        <f t="shared" si="9"/>
        <v>89685</v>
      </c>
      <c r="R53" s="54">
        <f t="shared" si="9"/>
        <v>182859</v>
      </c>
      <c r="S53" s="54">
        <f t="shared" si="9"/>
        <v>272544</v>
      </c>
    </row>
    <row r="54" spans="1:19" x14ac:dyDescent="0.2">
      <c r="B54" s="37"/>
      <c r="C54" s="48"/>
      <c r="D54" s="48"/>
      <c r="E54" s="48"/>
      <c r="F54" s="48"/>
      <c r="G54" s="48"/>
      <c r="H54" s="20"/>
      <c r="I54" s="48"/>
      <c r="J54" s="48"/>
      <c r="K54" s="48"/>
      <c r="L54" s="48"/>
      <c r="M54" s="48"/>
      <c r="N54" s="48"/>
    </row>
  </sheetData>
  <mergeCells count="20">
    <mergeCell ref="A8:A10"/>
    <mergeCell ref="B8:B9"/>
    <mergeCell ref="C8:E8"/>
    <mergeCell ref="K8:K9"/>
    <mergeCell ref="L8:N8"/>
    <mergeCell ref="F8:G8"/>
    <mergeCell ref="H8:J8"/>
    <mergeCell ref="F9:G9"/>
    <mergeCell ref="H9:J9"/>
    <mergeCell ref="C9:E9"/>
    <mergeCell ref="L9:N9"/>
    <mergeCell ref="O8:P8"/>
    <mergeCell ref="Q8:S8"/>
    <mergeCell ref="O9:P9"/>
    <mergeCell ref="Q9:S9"/>
    <mergeCell ref="K1:S1"/>
    <mergeCell ref="B4:S4"/>
    <mergeCell ref="B5:S5"/>
    <mergeCell ref="B6:S6"/>
    <mergeCell ref="B7:S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Önk és Int</vt:lpstr>
      <vt:lpstr>Önk</vt:lpstr>
      <vt:lpstr>PH</vt:lpstr>
      <vt:lpstr>GAMESZ</vt:lpstr>
      <vt:lpstr>Festetics</vt:lpstr>
      <vt:lpstr>Brunszvik</vt:lpstr>
      <vt:lpstr>TASZII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2014-06-12T15:07:48Z</dcterms:modified>
</cp:coreProperties>
</file>