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firstSheet="10" activeTab="20"/>
  </bookViews>
  <sheets>
    <sheet name="T-I-1" sheetId="1" r:id="rId1"/>
    <sheet name="T-I-2" sheetId="2" r:id="rId2"/>
    <sheet name="T-I-3" sheetId="3" r:id="rId3"/>
    <sheet name="T-I-4" sheetId="4" r:id="rId4"/>
    <sheet name="T-I-5" sheetId="5" r:id="rId5"/>
    <sheet name="T-I-6" sheetId="6" r:id="rId6"/>
    <sheet name="T-II-1-1" sheetId="7" r:id="rId7"/>
    <sheet name="T-II-1-2" sheetId="8" r:id="rId8"/>
    <sheet name="T-II-2-1" sheetId="9" r:id="rId9"/>
    <sheet name="T-II-2-2" sheetId="10" r:id="rId10"/>
    <sheet name="T-II-3-1" sheetId="11" r:id="rId11"/>
    <sheet name="T-II-3-2" sheetId="12" r:id="rId12"/>
    <sheet name="T-II-3-3" sheetId="13" r:id="rId13"/>
    <sheet name="T-II-4-1" sheetId="14" r:id="rId14"/>
    <sheet name="T-II-4-2" sheetId="15" r:id="rId15"/>
    <sheet name="T-II-5-1" sheetId="16" r:id="rId16"/>
    <sheet name="T-II-5-2" sheetId="17" r:id="rId17"/>
    <sheet name="T-II-6-1" sheetId="18" r:id="rId18"/>
    <sheet name="T-II-6-2" sheetId="19" r:id="rId19"/>
    <sheet name="T-II-6-3" sheetId="20" r:id="rId20"/>
    <sheet name="T-III" sheetId="21" r:id="rId21"/>
  </sheets>
  <definedNames>
    <definedName name="_xlnm.Print_Titles" localSheetId="0">'T-I-1'!$7:$8</definedName>
    <definedName name="_xlnm.Print_Titles" localSheetId="2">'T-I-3'!$6:$7</definedName>
    <definedName name="_xlnm.Print_Titles" localSheetId="3">'T-I-4'!$6:$7</definedName>
    <definedName name="_xlnm.Print_Titles" localSheetId="4">'T-I-5'!$6:$7</definedName>
    <definedName name="_xlnm.Print_Titles" localSheetId="15">'T-II-5-1'!$9:$10</definedName>
    <definedName name="_xlnm.Print_Titles" localSheetId="16">'T-II-5-2'!$9:$10</definedName>
    <definedName name="_xlnm.Print_Titles" localSheetId="20">'T-III'!$6:$7</definedName>
  </definedNames>
  <calcPr fullCalcOnLoad="1"/>
</workbook>
</file>

<file path=xl/sharedStrings.xml><?xml version="1.0" encoding="utf-8"?>
<sst xmlns="http://schemas.openxmlformats.org/spreadsheetml/2006/main" count="1915" uniqueCount="744">
  <si>
    <t>2010.évi normatív hozzájárulás lemondá- sából származó támogatás elvonás</t>
  </si>
  <si>
    <t>Központosított állami támogatás - alapfokú művészet oktatás</t>
  </si>
  <si>
    <t>Központosított áll.tám. (osztályfőnöki feladatokat ellátók támogatása)</t>
  </si>
  <si>
    <t>Intézményi működési bevétel (fordított vissza nem igényelhető ÁFA)</t>
  </si>
  <si>
    <t>Intézményi működési bevétel (visszaigényelhető fordított ÁFA)</t>
  </si>
  <si>
    <t>Hévízi Kistérség Önk.Többcélú Társulása (közoktatási feladatok)</t>
  </si>
  <si>
    <t>Hévízi Kistérség Önk.Többcélú Társulása (továbbtanulás, pályaválasztás)</t>
  </si>
  <si>
    <t>Hévízi Kistérség Önk.Többcélú Társulása (logopédiai ellátás)</t>
  </si>
  <si>
    <t>Hévízi Kistérség Önk.Többcélú Társulása (gyógytestnevelés)</t>
  </si>
  <si>
    <t>Hévízi Kistérség Önk.Többcélú Társulása (családsegítés)</t>
  </si>
  <si>
    <t>Hévízi Kistérség Önk.Többcélú Társulása (házi segítségnyújtás)</t>
  </si>
  <si>
    <t>Hévízi Kistérség Önk.Többcélú Társulása (gyermekjóléti alapszolgáltatás)</t>
  </si>
  <si>
    <t>Központi Költségvetési szervtől átvett pénzeszköz</t>
  </si>
  <si>
    <t>KGO/73/2010- ikt.sz.</t>
  </si>
  <si>
    <t>10/2009.(IV.14.)NFGM.rend.</t>
  </si>
  <si>
    <t>Egyéb központi támogatás (üdülőhelyi díj kieg.tám.)</t>
  </si>
  <si>
    <t>Egyéb központi támogatás (üdülőhelyi díj kieg. tám.)</t>
  </si>
  <si>
    <t>KGO/73 /2010. ikt.sz.</t>
  </si>
  <si>
    <t>Kompetencia alapú oktatás projekt kamatából megvalósított dologi kiadások</t>
  </si>
  <si>
    <t>Önkormányzati választás személyi juttatást és dologi kiadást terhelő elvonás (27%+54%)</t>
  </si>
  <si>
    <t>Pályázati alap hasznosításából</t>
  </si>
  <si>
    <t>Pályázati alap (Rózsakert rehab. visszaigényelhető ÁFA)</t>
  </si>
  <si>
    <t>Feladat átvétel Sármellék (családsegítés - gyermekjóléti alapfeladat - 1854 fő) TASZII állami támogatás működésre</t>
  </si>
  <si>
    <t>KGO/144-48/2010. ikt.sz.</t>
  </si>
  <si>
    <t>SZO/156/2010. ikt.sz.</t>
  </si>
  <si>
    <t>853111/1</t>
  </si>
  <si>
    <t>Bibó AGSZ Pedagógiai program felülvizsgálata</t>
  </si>
  <si>
    <t>Illyés Gy.Ált.Isk. Pedagógiai program felülvizsgálata (5-8.évf.)</t>
  </si>
  <si>
    <t>Illyés Gy.Ált.Isk. Pedagógiai program felülvizsgálata (1-4.évf.)</t>
  </si>
  <si>
    <t>Brunszvik Teréz N.O.Óvoda Pedagógiai program felülvizsgálata</t>
  </si>
  <si>
    <t>Zrínyiu utcai játszótéri ingatlan beruházás</t>
  </si>
  <si>
    <t>Zrínyiu utcai játszótéri ingatlan beruházás  ÁFA</t>
  </si>
  <si>
    <t>Zrínyi utcai játszótér gép, berendezés beszerzés</t>
  </si>
  <si>
    <t>Zrínyi utcai játszótér gép, berendezés beszerzés ÁFA</t>
  </si>
  <si>
    <t>Dologi kiadás (DRV területén kialakított közösségi tér)</t>
  </si>
  <si>
    <t>Hévíz gyógyhely városközpont rehabilitációja I.ütem (Festetics téri ivó- és szennyvíz közmű tervezés)</t>
  </si>
  <si>
    <t>Hévíz gyógyhely városközpont rehabilitációja I.ütem (Festetics téri ivó- és szennyvíz közmű tervezés ÁFA)</t>
  </si>
  <si>
    <t>Hévíz gyógyhely városközpont rehabilitációja  I.ütem (Rózsakert mód. ép. engedély másolás költsége)</t>
  </si>
  <si>
    <t>Hévíz gyógyhely városközpont rehabilitációja  I.ütem (Rózsakert mód. ép. engedély másolás költsége ÁFA)</t>
  </si>
  <si>
    <t>Kompetencia alapú okt.TÁMOP-3.1.4. fenntartó - nyugdíjjárulék</t>
  </si>
  <si>
    <t>Kompetencia alapú okt.TÁMOP-3.1.4. Illyés Gy.Ált.Isk .(egészségbiztosítási járulék pénzbeni juttatás)</t>
  </si>
  <si>
    <t>Kompetencia alapú okt.TÁMOP-3.1.4. Brunszvik T.N.O.Óvoda Sugár u. (nyg.járulék)</t>
  </si>
  <si>
    <t>Kompetencia alapú okt.TÁMOP-3.1.4. Brunszvik T.N.O.Óvoda Sugár u.(egészségbizt. járulék temészetbeni juttatás)</t>
  </si>
  <si>
    <t>Kompetencia alapú okt.TÁMOP-3.1.4. Brunszvik T.N.O.Óvoda Sugár u. (munkaerőpiaci járulék)</t>
  </si>
  <si>
    <t>Kompetencia alapú okt.TÁMOP-3.1.4. Brunszvik T.N.O.Óvoda Sugár u.(EHO)</t>
  </si>
  <si>
    <t>Kompetencia alapú okt.TÁMOP-3.1.4. Brunszvik T.N.O.Óvoda Egregyi (nyg.járulék)</t>
  </si>
  <si>
    <t>Kompetencia alapú okt.TÁMOP-3.1.4. Brunszvik T.N.O.Óvoda Egregyi (egészségbizt.járulék, természetbeni juttatás)</t>
  </si>
  <si>
    <t>Kompetencia alapú okt.TÁMOP-3.1.4. Brunszvik T.N.O.Óvoda Egregyi (egészségbizt.járulék, pénzbeni juttatás)</t>
  </si>
  <si>
    <t>Kompetencia alapú okt.TÁMOP-3.1.4. Brunszvik T.N.O.Óvoda Egregyi (munkaerőpiaci járulék)</t>
  </si>
  <si>
    <t>Kompetencia alapú okt.TÁMOP-3.1.4. Brunszvik T.N.O.Óvoda Egregyi (EHO)</t>
  </si>
  <si>
    <t>Kompetencia alapú okt.TÁMOP-3.1.4. Illyés Gyula Általános Iskola (szakmai anyag)</t>
  </si>
  <si>
    <t>Kompetencia alapú okt. TÁMOP-3.1.4. (útiköltség) Brunszvik T. Napközi Otthonos Óvoda - Egregyi</t>
  </si>
  <si>
    <t>Kompetencia alapú okt. TÁMOP-3.1.4. (vásárolt közszolgáltatás-pedagógus továbbképzés) Brunszvik T. Napközi Otthonos Óvoda - Egregyi</t>
  </si>
  <si>
    <t>Kompetencia alapú okt. TÁMOP-3.1.4. (szaktanácsadás) Brunszvik T. Napközi Otthonos Óvoda - Egregyi</t>
  </si>
  <si>
    <t>Kompetencia alapú okt. TÁMOP-3.1.4. (kisértékű tárgyi eszköz) Brunszvik T. N. O. Óvoda - Egregyi</t>
  </si>
  <si>
    <t>Kompetencia alapú okt. TÁMOP-3.1.4. (irodaszerek) Brunszvik T.N.O.Óvoda-Egregyi</t>
  </si>
  <si>
    <t>Kompetencia alapú okt. TÁMOP-3.1.4.  (ÁFA) Brunszvik T. N. O. Óvoda - Egregyi</t>
  </si>
  <si>
    <t>Kompetencia alapú okt. TÁMOP-3.1.4. (útiköltség,kiküldetés ) Brunszvik T. N. O. Óvoda - Sugár u.</t>
  </si>
  <si>
    <t>Kompetencia alapú okt. TÁMOP-3.1.4. (vásárolt közszolgáltatás-pedagógus továbbképz.) Brunszvik T.N.O.Óvoda-Sugár u.</t>
  </si>
  <si>
    <t>Kompetencia alapú okt. TÁMOP-3.1.4. (szaktanácsadás) Brunszvik T. Napközi Otthonos Óvoda - Sugár u.</t>
  </si>
  <si>
    <t>Kompetencia alapú okt. TÁMOP-3.1.4.  (reklám) Brunszvik T.N.O.Óvoda - Sugár u.</t>
  </si>
  <si>
    <t>Kompetencia alapú okt. TÁMOP-3.1.4. (kisértékű tárgyi eszköz) Brunszvik T. N. O. Óvoda - Sugár u.</t>
  </si>
  <si>
    <t>Kompetencia alapú okt. TÁMOP-3.1.4. (irdodaszerek) Brunszvik T.N.O.Óvoda-Sugár u.</t>
  </si>
  <si>
    <t>Kompetencia alapú okt. TÁMOP-3.1.4.  Brunszvik T. N. O. Óvoda - Sugár u.( ÁFA)</t>
  </si>
  <si>
    <t>Kompetencia alapú okt. TÁMOP-3.1.4. projektmenedzser 2009.XII.havi munkaadói járulék - fenntartó</t>
  </si>
  <si>
    <t>Kompetencia alapú okt. TÁMOP-3.1.4. Pedagógus helyett. egészségbizt.járulék természetbeni juttatás Bibó AGSZ.</t>
  </si>
  <si>
    <t>Kompetencia alapú okt. TÁMOP-3.1.4. Pedagógus helyett. egészségbizt.járulék pénzbeni juttatás Bibó AGSZ.</t>
  </si>
  <si>
    <t>Kompetencia alapú okt. TÁMOP-3.1.4. Pedagógus helyettesítés-munkaerőpiaci járulék Bibó AGSZ.</t>
  </si>
  <si>
    <t>Kompetencia alapú okt. TÁMOP-3.1.4. Pedagógus helyett. ny.jár.Illyés Gy.Ált.Isk.</t>
  </si>
  <si>
    <t>Kompetencia alapú okt. TÁMOP-3.1.4. Pedagógus helyett. egészségbizt.jár. természetbeni juttatás Illyés Gy.Ált.Isk.</t>
  </si>
  <si>
    <t>Kompetencia alapú okt. TÁMOP-3.1.4. Pedagógus helyett. egészségbizt.jár. pénzbeni juttatás Illyés Gy.Ált.Isk.</t>
  </si>
  <si>
    <t>Kompetencia alapú okt. TÁMOP-3.1.4. Pedagógus helyett. munkaerőpiaci járulék Illyés Gyula Általános Iskola</t>
  </si>
  <si>
    <t>Kompetencia alapú okt. TÁMOP-3.1.4. útiköltség,kiküldetés Illyés Gyula Ált. Iskola</t>
  </si>
  <si>
    <t>Kompetencia alapú okt. TÁMOP-3.1.4. Nev.program mód. önálló- és fejl.innováció megbíz.díj Brunszvik T.N.O.Óvoda-Sugár u.</t>
  </si>
  <si>
    <t>Kompetencia alapú okt. TÁMOP-3.1.4. Pedagógus helyettesítés munkadíj Brunszvik Teréz Napközi Ootthonos Óvoda-Sugár u.</t>
  </si>
  <si>
    <t>Kompetencia alapú okt. TÁMOP-3.1.4. Nev.program mód. önálló- és fejl.innováció megbíz.díj nyugdíjjáruléka Brunszvik T.N.O.Óvoda-Sugár u.</t>
  </si>
  <si>
    <t>Kompetencia alapú okt. TÁMOP-3.1.4. Nev.program mód. önálló- és fejl.innováció megbíz.díj eg.bizt.jár.természetbeni juttatás Brunszvik T.N.O.Óvoda-Sugár u.</t>
  </si>
  <si>
    <t>Kompetencia alapú okt. TÁMOP-3.1.4. Nev.program mód. önálló- és fejl.innováció megbíz.díj eg.bizt.jár.pénzbeni juttatás Brunszvik T.N.O.Óvoda-Sugár u.</t>
  </si>
  <si>
    <t>Kompetencia alapú okt. TÁMOP-3.1.4. Nev.program mód. önálló- és fejl.innováció megbíz.díj munkaerőpiaci járulék Brunszvik T.N.O.Óvoda-Sugár u.</t>
  </si>
  <si>
    <t>Kompetencia alapú okt. TÁMOP-3.1.4. Nev.program mód. önálló- és fejl.innováció megbíz.díj EHO Brunszvik T.N.O.Óvoda-Sugár u.</t>
  </si>
  <si>
    <t>Kompetencia alapú okt. TÁMOP-3.1.4. Pedagógus helyettesítés nyugdíjjáruléka Brunszvik T.N.O.Óvoda-Sugár u.</t>
  </si>
  <si>
    <t>Kompetencia alapú okt. TÁMOP-3.1.4. Pedagógus helyettesítés egészségbizt.jár. természetbeni juttatás után Brunszvik T.N.O.Óvoda-Sugár u.</t>
  </si>
  <si>
    <t>Kompetencia alapú okt. TÁMOP-3.1.4. Pedagógus helyettesítés egészségbizt.jár. pénzbeni juttatás után Brunszvik Teréz N.O.Óvoda-Sugár u.</t>
  </si>
  <si>
    <t>Kompetencia alapú okt. TÁMOP-3.1.4. Pedagógus helyettesítés munkaerőpiaci járulék Brunszvik Teréz N.O.Óvoda-Sugár u.</t>
  </si>
  <si>
    <t>Kompetencia alapú okt. TÁMOP-3.1.4. útiköltség,kiküldetés Brunszvik Teréz Napközi Otthonos Óvoda - Sugár u.</t>
  </si>
  <si>
    <t xml:space="preserve">Önkormányzati saját erő működésre - Brunszvik T. N.O.Óvoda </t>
  </si>
  <si>
    <t>TÁMOP-3.1.4. Pedagógus helyettesítési díj - Brunszvik Teréz N.O.Óvoda Egregyi</t>
  </si>
  <si>
    <t>TÁMOP-3.14. Pedagógus helyettesítés nyugdíjjáruléka Brunszvik Teréz N.Otthonos Óvoda / Egregyi</t>
  </si>
  <si>
    <t>TÁMOP-3.14. Pedagógus helyettesítés munkaerőpiaci járulék Brunszvik Teréz N.Otthonos Óvoda / Egregyi</t>
  </si>
  <si>
    <t>TÁMOP-3.14. útiköltség, kiküldetés Brunszvik Teréz N.Otthonos Óvoda / Egregyi</t>
  </si>
  <si>
    <t>Önkormányzati saját erő működésre - Brunszvik Teréz Napközi Otthonos Óvoda</t>
  </si>
  <si>
    <t>Hévíz Gyógyhely Városközpont rehabilitáció I. ütem  visszaigényelhető fordított ÁFA</t>
  </si>
  <si>
    <t>Hévíz Gyógyhely Városközpont rehabilitáció I. ütem befizetendő ÁFA</t>
  </si>
  <si>
    <t>Kompetencia alapú okt. TÁMOP-3.1.4. Pedagógus helyettesítés díja Illyés Gy.Ált.Isk.</t>
  </si>
  <si>
    <t>Önkorm. saját erő működésre-Bibó AGSZ</t>
  </si>
  <si>
    <t>TÁMOP-3.14. Pedagógus helyettesítés egészségbiztosítási járulék pénzbeni juttatás Brunszvik Teréz N.Otthonos Óvoda / Egregyi</t>
  </si>
  <si>
    <t>Kompetencia alapú oktatás           TÁMOP-3.1.4. projekt (óvodai nevelés)</t>
  </si>
  <si>
    <t>Kompetencia alapú okt. TÁMOP-3.1.4. projekt (általános iskola oktatás)</t>
  </si>
  <si>
    <t xml:space="preserve">Kompetencia alapú oktatás           TÁMOP-3.1.4. projekt </t>
  </si>
  <si>
    <t>Kompetencia alapú okt. TÁMOP-3.1.4. projekt (középfokú oktatás)</t>
  </si>
  <si>
    <t>Támogatás értékű működési célú bevétel összesen:</t>
  </si>
  <si>
    <t>Festetics Művelődési Kp. önkormányzati saját erő működésre (Pedagógus-nap)</t>
  </si>
  <si>
    <t>Illyés Gy.Ált.Iskola önkormányzati saját erő működésre</t>
  </si>
  <si>
    <t>VFO/78/2010. ikt.sz.</t>
  </si>
  <si>
    <t>KGO/48/2010. ikt.sz.    KGO/256/2010. ikt.sz.</t>
  </si>
  <si>
    <t>Hévíz,Ady u. közvilágítás nélküli szakasz közvilágítás tervezése (18 db kandeláber)</t>
  </si>
  <si>
    <t>KGO/144-55/2010.ikt.sz.</t>
  </si>
  <si>
    <t>VFO/362/2010. ikt.sz.</t>
  </si>
  <si>
    <t>SZO/137/2010.ikt.sz.</t>
  </si>
  <si>
    <t>173/2010.(X.11.) KT.hat.</t>
  </si>
  <si>
    <t>"Vörösiszap" katasztrófa károsultjainak támogatása</t>
  </si>
  <si>
    <t>1295/4 hrsz. ingyenes átvétel közút céljára</t>
  </si>
  <si>
    <t>E-on kötbér szerződésszegő energia vételezés miatt</t>
  </si>
  <si>
    <t>KGO/144-41/2010. ikt.sz.</t>
  </si>
  <si>
    <t>Ped.program módosítása önálló és fejl. innováció (megbízási díj) TÁMOP-3.1.4. projekt</t>
  </si>
  <si>
    <t>Pedagógus helyettesítés munkabére  TÁMOP-3.1.4. projekt</t>
  </si>
  <si>
    <t>Ped.program módosítása önálló és fejl. innováció -megbízási díjat terhelő elvonások (27%) TÁMOP-3.1.4.</t>
  </si>
  <si>
    <t>KGO/46-41/2010. ikt.sz.</t>
  </si>
  <si>
    <t>Személyi juttatás (továbbtanulás)</t>
  </si>
  <si>
    <t>Személyi juttatás (logopédia)</t>
  </si>
  <si>
    <t>Személyi juttatás (gyógytestnevelés)</t>
  </si>
  <si>
    <t>Ped.pr.mód, önálló innov.fejl. innov.megbízási díja TÁMOP-3.1.4.</t>
  </si>
  <si>
    <t>Komp.alapú oktatás pedagógus helyettesítés bére</t>
  </si>
  <si>
    <t>Személyi juttatás járulékai  (27%)     (logopédia)</t>
  </si>
  <si>
    <t>Személyi juttatás járulékai  (27%)     (gyógytestnevelés)</t>
  </si>
  <si>
    <t>Személyi juttatás járulékai (27%)  (osztályfőnöki pótlék)</t>
  </si>
  <si>
    <t>Dr. Hegedűs Lajos felajánlása</t>
  </si>
  <si>
    <t>Állami támogatás működésre (pedagógus továbbképzésre)</t>
  </si>
  <si>
    <t>KGO/144-48/2010 ikt.sz.</t>
  </si>
  <si>
    <t>Működési bevétel összesen:</t>
  </si>
  <si>
    <t>TÁMOP-3.1.4. Nevelési pr.mód, önálló és fejl.innov.megbízási díja</t>
  </si>
  <si>
    <t>TÁMOP-3.1.4. ped.helyettesítése</t>
  </si>
  <si>
    <t>TÁMOP-3.1.4. Nevelési pr.mód, önálló és fejl.innov.megbízási díját terhelő 27%</t>
  </si>
  <si>
    <t>TÁMOP-3.1.4. ped.helyettesítéset terhelő elvonás</t>
  </si>
  <si>
    <t>Dologi kiadás (közoktatási, intézményi feladatok)</t>
  </si>
  <si>
    <t>TÁMOP-3.1.4. utiköltség, kiküldetés</t>
  </si>
  <si>
    <t>Komp.alapú okt. projekt menedzser munkaerőpiaci járulék</t>
  </si>
  <si>
    <t>Komp.alapú okt. projekt menedzser 2009.XII. munkadói járulék</t>
  </si>
  <si>
    <t>Ped.pr.mód, önálló innov.fejl. innov.megbízási díjat terhelő 27% járulék</t>
  </si>
  <si>
    <t>Pedagógus helyettesítés bérét terhelő elvonás (27%)</t>
  </si>
  <si>
    <t>Munkaadót terhelő elv.összesen</t>
  </si>
  <si>
    <t>Városi pedagógusnap megrendezése</t>
  </si>
  <si>
    <t>Alapfokú műv.oktatás dologi kiadása</t>
  </si>
  <si>
    <t>Ped.szak.szolg.szervezésének dologi kiadása</t>
  </si>
  <si>
    <t>Komp.alapú okt. utiktg, kiküldetés</t>
  </si>
  <si>
    <t>Nemzeti Utánpótlás-Nevelési Intézet</t>
  </si>
  <si>
    <t>ÁHT-n kívüli működési c. pénzeszköz átvétel</t>
  </si>
  <si>
    <t>Nemzeti Utánpótlás-Nevelési Intézet javítás</t>
  </si>
  <si>
    <t>KGO/46-93/2010 ikt.sz.</t>
  </si>
  <si>
    <t>KGO/144-45/2010 ikt.sz.</t>
  </si>
  <si>
    <t>KGO/46-87/2010 ikt.sz.</t>
  </si>
  <si>
    <t>KGO/117-12/2010 ikt.sz.</t>
  </si>
  <si>
    <t>Állami támogatás működésre (ápr.lemond)</t>
  </si>
  <si>
    <t>KGO/46-82/2010 ikt.sz.</t>
  </si>
  <si>
    <t>Állami támogatás működésre (oszt.főn.pótlék)</t>
  </si>
  <si>
    <t>Kistérségi támogatás működésre (továbbtanulás)</t>
  </si>
  <si>
    <t>Kistérségi támogatás működésre (logopédia)</t>
  </si>
  <si>
    <t>Kistérségi támogatás működésre (gyógytestnevelés)</t>
  </si>
  <si>
    <t>138/2010.(VIII.31) KT. hat.</t>
  </si>
  <si>
    <t>Önkormányzati saját erő működésre</t>
  </si>
  <si>
    <t>KGO/73/2010 ikt.sz.</t>
  </si>
  <si>
    <t>VFO/86-27/2010. ikt.sz</t>
  </si>
  <si>
    <t>VFO/161/2010. ikt. sz.</t>
  </si>
  <si>
    <t>Római kori romok zöldfelületi rehabilitációja (Romkert-előleg)</t>
  </si>
  <si>
    <t xml:space="preserve">Működési bevétel </t>
  </si>
  <si>
    <t>99/2010.(V.25.) ikt.sz.</t>
  </si>
  <si>
    <t>85/2010.(IV.27.) ikt.sz.</t>
  </si>
  <si>
    <t>KGO/144-50/2010. ikt.sz.</t>
  </si>
  <si>
    <t>Kompetencia alapú oktatás projekt előleg kamata</t>
  </si>
  <si>
    <t>2010.évi adóerőképesség növekedés miatt  SZJA elvonás</t>
  </si>
  <si>
    <t>KGO/117-12/2010.ikt.sz.</t>
  </si>
  <si>
    <t>Normatív állami támogatás</t>
  </si>
  <si>
    <t>KGO/117-23/2010.ikt.sz.</t>
  </si>
  <si>
    <t>2010.évi normatív hozzájárulás pótigényből származó támogatás</t>
  </si>
  <si>
    <t>KGO/46-93/2010. ikt.sz.</t>
  </si>
  <si>
    <t>KGO/46-87/2010. ikt.sz.</t>
  </si>
  <si>
    <t>Központosított állami támogatás - Pedagógiai szakszolgálat szervezése</t>
  </si>
  <si>
    <t>KGO/46-81/2010. ikt.sz.</t>
  </si>
  <si>
    <t>Központosított állami támogatás - érettségi vizsgák</t>
  </si>
  <si>
    <t>Központosított állami támogatás - szakmai vizsgák</t>
  </si>
  <si>
    <t>Központosított állami támogatás - könyvtári érdekeltségnövelés</t>
  </si>
  <si>
    <t>KGO/46-72/2010. ikt.sz.</t>
  </si>
  <si>
    <t>Központosított állami támogatás - gyermekszegénység ellen (nyári étk.)</t>
  </si>
  <si>
    <t>Központosított állami támogatás - Pedagógiai szakvizsga és továbbképzés támogatása</t>
  </si>
  <si>
    <t>KGO/46-82/2010. ikt.sz.</t>
  </si>
  <si>
    <t>Támogatás értékű működési célú bevétel</t>
  </si>
  <si>
    <t>SZO/222/2010. ikt.sz.</t>
  </si>
  <si>
    <t>KGO/46-94/2010.ikt.sz.</t>
  </si>
  <si>
    <t>Fejezeti kezelésű pénzeszköz átvétel-prémium évek prog. miatti támogatása</t>
  </si>
  <si>
    <t>Központosított állami támogatás - prémium évek program</t>
  </si>
  <si>
    <t>Felhalmozási bevétel</t>
  </si>
  <si>
    <t>17/2010. (V.13.) ÖM.rend.</t>
  </si>
  <si>
    <t>Üdülőhelyi feladatok kiegészítő támogatása</t>
  </si>
  <si>
    <t>KGO/46-95/2010. ikt.sz.</t>
  </si>
  <si>
    <t>2010.évi egyszeri kereset-kiegészítés</t>
  </si>
  <si>
    <t>Központosított állami támogatás - bérpolitikai intézkedés támogatása</t>
  </si>
  <si>
    <t>Támogatás értékű felhalmozási célú bevétel</t>
  </si>
  <si>
    <t>VFO/86-27/2010. ikt.sz.</t>
  </si>
  <si>
    <t>Brunszvik Teréz Napközi Otthonos Óvoda Sugár u.ép.bőv.akadálymentesítés I.ütem</t>
  </si>
  <si>
    <t>Brunszvik Teréz Napközi Otthonos Óvoda Sugár u.ép.bőv.akadályment. I.ütem ÁFA</t>
  </si>
  <si>
    <t>VFO/161/2010. ikt.sz.</t>
  </si>
  <si>
    <t>Római kori romok zöldfelületi rehabilitációja (Romkert)</t>
  </si>
  <si>
    <t>Római kori romok zöldfelületi rehabilitációja (Romkert) ÁFA</t>
  </si>
  <si>
    <t>Önkormányzati választás személyi juttatás</t>
  </si>
  <si>
    <t>99/2010. (V.25.) KT. hat.</t>
  </si>
  <si>
    <t>Közterülethasználat követelés elengedése</t>
  </si>
  <si>
    <t>85/2010. (IV.27.) KT.hat.</t>
  </si>
  <si>
    <t>"Hévízi Tavasz"közterülethasználat követelés elengedése</t>
  </si>
  <si>
    <t>"Hévízi Ősz" bérleti díj követelés elengedése</t>
  </si>
  <si>
    <t>Önkormányzati választás dologi kiadásai</t>
  </si>
  <si>
    <t>Befizetendő fordított ÁFA</t>
  </si>
  <si>
    <t>Szociálpolitikai juttatás</t>
  </si>
  <si>
    <t>Nyári gyermekétkeztetés</t>
  </si>
  <si>
    <t>Római kori romok zöldfelület rehabilitációja és turisztikai célú haszn.</t>
  </si>
  <si>
    <t>Osztályfőnöki feladatok pótléka</t>
  </si>
  <si>
    <t>Céltartalék összesen</t>
  </si>
  <si>
    <t>10/2009.(IV.14.)NFGM rend.</t>
  </si>
  <si>
    <t>Illyés Gy.Ált.Iskola állami támogatása</t>
  </si>
  <si>
    <t>Illyés Gy.Ált.Iskola állami támogatása működésre</t>
  </si>
  <si>
    <t>Brunszvik T.N.O.Óvoda kistérségi működési támogatása</t>
  </si>
  <si>
    <t>TASZII kistérségi támogatás működésre</t>
  </si>
  <si>
    <t>Bibó AGSZ állami támogatás működésre</t>
  </si>
  <si>
    <t>Festetics Gy.Műv.Kp.áll.tám.működésre</t>
  </si>
  <si>
    <t>TASZII állami támogatás működésre</t>
  </si>
  <si>
    <t>Illyés Gy.ált.Iskola áll.tám.működésre</t>
  </si>
  <si>
    <t>Brunszvik T.N.O.Óvoda áll.tám.működés</t>
  </si>
  <si>
    <t>Brunszvik T.N.O.Óvoda önk. saját erő</t>
  </si>
  <si>
    <t>Illyés Gy. Ált. Iskola kistérségi műk. tám.</t>
  </si>
  <si>
    <t>VFO/78-100/2010. ikt.sz.</t>
  </si>
  <si>
    <t>T/III. számú melléklet</t>
  </si>
  <si>
    <t>2010. január 1. napjától 2010. október 12. napjáig</t>
  </si>
  <si>
    <t>K-2010-NyDOP-3.1.1/A-2f-15470/169</t>
  </si>
  <si>
    <t>2010.09.23:164921</t>
  </si>
  <si>
    <t>elnyert</t>
  </si>
  <si>
    <t>TÁMOP 3.1.4-08/2.-2009-0134</t>
  </si>
  <si>
    <t>2009.07.20: 22.400 + 2010.04.09: 7.132+2010.06.22.:  10.344+2010.10.13:  2967+ 2010.08.19:1134</t>
  </si>
  <si>
    <t>1681-11/2009 ikt.sz.</t>
  </si>
  <si>
    <t>2009.06.29 11.000 e Ft, vissza út.: 1.720 e Ft, fel nem haszn. 2010.6.17.</t>
  </si>
  <si>
    <t>NYDOP-5.1.1/B-09-2009-0006</t>
  </si>
  <si>
    <t>2010.08.18:28 000</t>
  </si>
  <si>
    <t>NYDOP-4.3.1/B-09-2009-0006</t>
  </si>
  <si>
    <t>JHS-Sz-068/0-2010.</t>
  </si>
  <si>
    <t>2010.03.16: 1375 + 2010.04.16: 875+ 2010.07.15.:875</t>
  </si>
  <si>
    <t>SZOC-IBL-09-0355</t>
  </si>
  <si>
    <t>VFO/220-12/2010. ikt.sz.</t>
  </si>
  <si>
    <t>Pályázati alap vállalt önerő 13 519</t>
  </si>
  <si>
    <t>Európai Bizottság</t>
  </si>
  <si>
    <t>154/2010.(VIII.31.)</t>
  </si>
  <si>
    <t>HUHR/1001/2.2.2.</t>
  </si>
  <si>
    <t>Magyarország-Horvátország IPA Határon átnyúló Együttműködési Program</t>
  </si>
  <si>
    <t xml:space="preserve"> kedvező elbírálás esetén Általános tartalák    1 050</t>
  </si>
  <si>
    <t xml:space="preserve"> </t>
  </si>
  <si>
    <t>TÁMOP-3.1.5-09/A-2-2010-0365</t>
  </si>
  <si>
    <t>2621/341/2009</t>
  </si>
  <si>
    <t>Magyar és ART besorolású filmek vetítésének normatív támogatása Maximális tám.</t>
  </si>
  <si>
    <t>2009. évben 3509;2010.03.25. 1.206</t>
  </si>
  <si>
    <t>21.</t>
  </si>
  <si>
    <t>22.</t>
  </si>
  <si>
    <t>2621/380/2010.</t>
  </si>
  <si>
    <t>Magyar és ART besorolású filmek vetítésének normatív támogatása, Maximális tám.</t>
  </si>
  <si>
    <t>23.</t>
  </si>
  <si>
    <t>24.</t>
  </si>
  <si>
    <t>Nemzeti Kulturális Alapítvány</t>
  </si>
  <si>
    <t>ART mozik közösségkapcsolatának fejlesztésére</t>
  </si>
  <si>
    <t>bírálat alatt</t>
  </si>
  <si>
    <t>25.</t>
  </si>
  <si>
    <t>ART filmek E - cinema technikán történő vetítése</t>
  </si>
  <si>
    <t>Hévíz gyógyhely városközpont rehabilitációja (tartalék alap) ÁFA</t>
  </si>
  <si>
    <t>Hévíz gyógyhely városközpont rehabilitációja I. ütem (tervezői felügyelet)</t>
  </si>
  <si>
    <t>Hévíz gyógyhely városközpont rehab.  I. ütem (tervezői felügyelet) ÁFA</t>
  </si>
  <si>
    <t>Építményüzemeltetés - ingatlankarbantartás</t>
  </si>
  <si>
    <t>VFO/684-4/2010. ikt.sz.</t>
  </si>
  <si>
    <t>Zrínyi utcai játszótér dologi kiadásai</t>
  </si>
  <si>
    <t>VFO/684-5/2010. ikt.sz.</t>
  </si>
  <si>
    <t>Sugár utcai játszótér ingatlan-beruházás</t>
  </si>
  <si>
    <t>Sugár u. játszótér ingatlanberuh.  ÁFA</t>
  </si>
  <si>
    <t>Sugár u.játszótér gép,berend.beszerzés</t>
  </si>
  <si>
    <t>Sugár u.játszótér gép,berend.besz. ÁFA</t>
  </si>
  <si>
    <t>Sugár u.játszótér  dologi (hulladékgyűjtő)</t>
  </si>
  <si>
    <t>Hitel kamata</t>
  </si>
  <si>
    <t>VFO/684-2/2010. ikt.sz.</t>
  </si>
  <si>
    <t>Elektormos elosztó és fogyasztésmérő (rendezvényudvarban -DRV területén)</t>
  </si>
  <si>
    <t>Elektormos elosztó és fogyasztésmérő (rendezv.udvarban -DRV ter.)  ÁFA</t>
  </si>
  <si>
    <t>KGO/144-23/2010. ikt.sz.</t>
  </si>
  <si>
    <t>ORGAN-P közzétételi díj</t>
  </si>
  <si>
    <t>ORGAN-P közzétételi díj ÁFA</t>
  </si>
  <si>
    <t>Polg.Hiv.szervezetfejl.szükséges szoftver (ÁROP)</t>
  </si>
  <si>
    <t>Polg.Hiv.szervezetfejl.szükséges szoftver (ÁROP)  ÁFA</t>
  </si>
  <si>
    <t>Hévíz gyógyhely városközpont rehabilitációja (tartalékalap)</t>
  </si>
  <si>
    <t>Hévíz gyógyhely városközpont rehabilitációja (tartalékalap)  ÁFA</t>
  </si>
  <si>
    <t>Kompetencia alapú okt. pályázati projekt szoftver beszerzése</t>
  </si>
  <si>
    <t>Kompetencia alapú okt. pályázati projekt szoftver beszerzése ÁFA</t>
  </si>
  <si>
    <t>Kompetencia alapú okt. pályázati projekt eszköz beszerzése</t>
  </si>
  <si>
    <t>Kompetencia alapú okt. pályázati projekt eszköz beszerzése ÁFA</t>
  </si>
  <si>
    <t>Kompetencia alapú okt. TÁMOP-3.1.4. projekt (fenntartó)</t>
  </si>
  <si>
    <t>Kompetencia alapú okt. TÁMOP-3.1.4. projekt (Bibó AGSZ.)</t>
  </si>
  <si>
    <t>Kompetencia alapú okt. TÁMOP-3.1.4. projekt (Illyés Gy.Ált. Iskola)</t>
  </si>
  <si>
    <t>851011/1</t>
  </si>
  <si>
    <t>851011/2</t>
  </si>
  <si>
    <t>Kompetencia alapú okt. TÁMOP-3.1.4. projekt (Brunszvik T.N.O.Óvoda/Sugár u)</t>
  </si>
  <si>
    <t>Kompetencia alapú okt. TÁMOP-3.1.4. projekt (Brunszvik T.N.O.Óvoda/Egregyi</t>
  </si>
  <si>
    <t>Munakadót terhelő elvonás</t>
  </si>
  <si>
    <t>Kompetencia alapú okt.TÁMOP-3.1.4. fenntartó (munkaerőpiaci járulék)</t>
  </si>
  <si>
    <t>Kompetencia alapú okt.TÁMOP-3.1.4. fenntartó (2009.dec.munkaadói járulék)</t>
  </si>
  <si>
    <t>Munakadót terhelő elvonás össz.</t>
  </si>
  <si>
    <t xml:space="preserve">Kompetencia alapú okt.TÁMOP-3.1.4. fenntartó </t>
  </si>
  <si>
    <t>Kompetencia alapú okt.TÁMOP-3.1.4. Bibó AGSZ. (nyugdíjjárulék)</t>
  </si>
  <si>
    <t>Kompetencia alapú okt.TÁMOP-3.1.4. Bibó AGSZ. (egészségbizt.járulék,természetbeni jutt.)</t>
  </si>
  <si>
    <t>Kompetencia alapú okt.TÁMOP-3.1.4. Bibó AGSZ. (munkaerőpiaci járulék)</t>
  </si>
  <si>
    <t>Kompetencia alapú okt.TÁMOP-3.1.4. Bibó AGSZ. (EHO)</t>
  </si>
  <si>
    <t>Munkaadót terhelő elvonás össz.</t>
  </si>
  <si>
    <t>Kompetencia alapú okt.TÁMOP-3.1.4. Illyés Gy.Ált.Iskola (nyugdíjjárulék)</t>
  </si>
  <si>
    <t>Kompetencia alapú okt.TÁMOP-3.1.4. Illyés Gy.Ált.Iskola (munkaerőpiaci jár.)</t>
  </si>
  <si>
    <t>Kompetencia alapú okt.TÁMOP-3.1.4. Bibó AGSZ. (utiköltség, kiküldetés)</t>
  </si>
  <si>
    <t>Kompetencia alapú okt.TÁMOP-3.1.4. Bibó AGSZ. (vásárolt közszolgáltatás - pedagógus továbbképzés)</t>
  </si>
  <si>
    <t>Kompetencia alapú okt.TÁMOP-3.1.4. Bibó AGSZ. (szaktanácsadás)</t>
  </si>
  <si>
    <t>20 db laptop beszerzése ÁFA</t>
  </si>
  <si>
    <t>Kompetencia alapú okt.TÁMOP-3.1.4. Bibó AGSZ. (reklám)</t>
  </si>
  <si>
    <t>Kompetencia alapú okt.TÁMOP-3.1.4. Bibó AGSZ. (kisértékű tárgyi eszköz)</t>
  </si>
  <si>
    <t>Kompetencia alapú okt.TÁMOP-3.1.4. Bibó AGSZ. (irodaszerek)</t>
  </si>
  <si>
    <t>Kompetencia alapú okt.TÁMOP-3.1.4. Bibó AGSZ. ( ÁFA )</t>
  </si>
  <si>
    <t>Kompetencia alapú okt.TÁMOP-3.1.4. Illyés Gy. Ált. Isk.-útiköltség,kiküldetés</t>
  </si>
  <si>
    <t>Kompetencia alapú okt.TÁMOP-3.1.4. Illyés Gy.Ált.Isk. (vásárolt közszolg. - pedagógus továbbképzés)</t>
  </si>
  <si>
    <t>Kompetencia alapú okt.TÁMOP-3.1.4. Illyés Gy.Ált.Isk. (szaktanácsadás)</t>
  </si>
  <si>
    <t>Kompetencia alapú okt.TÁMOP-3.1.4. Illyés Gy.Ált.Isk. (reklám)</t>
  </si>
  <si>
    <t>Kompetencia alapú okt.TÁMOP-3.1.4. Illyés Gy.Ált.Isk. (kisértékű tárgyi eszköz)</t>
  </si>
  <si>
    <t>Kompetencia alapú okt.TÁMOP-3.1.4. Illyés Gy.Ált.Isk. (irodaszerek)</t>
  </si>
  <si>
    <t>Kompetencia alapú okt.TÁMOP-3.1.4. Illyés Gyula Ált. Iskola ( ÁFA )</t>
  </si>
  <si>
    <t>Kompetencia alapú okt. TÁMOP-3.1.4. Egyéb különféle dologi (szakmai anyag) Brunszvik T. Napközi Otthonos Óvoda - Egregyi</t>
  </si>
  <si>
    <t>81011/1</t>
  </si>
  <si>
    <t>Kompetencia alapú okt. TÁMOP-3.1.4. Egyéb különféle dologi (reklám) Brunszvik T. Napközi Otthonos Óvoda - Egregyi</t>
  </si>
  <si>
    <t>Dologi és egyéb folyó kiadás össz.</t>
  </si>
  <si>
    <t>Támogatás értékű működési célú pénzeszköz átvétel</t>
  </si>
  <si>
    <t>Zala Megyei Önkormányzat</t>
  </si>
  <si>
    <t>Eötvös József Ped. Szolgáltató</t>
  </si>
  <si>
    <t>Állami támogatás működésre (érettségi vizsgák támogatása)</t>
  </si>
  <si>
    <t>Állami támogatás működésre (szakmai vizsgák támogatása)</t>
  </si>
  <si>
    <t>KGO/46-82/2010.ikt.sz.</t>
  </si>
  <si>
    <t>KGO/144-51/2010.ikt.sz.</t>
  </si>
  <si>
    <t>KGO/46-81/2010.ikt.sz.</t>
  </si>
  <si>
    <t>117/2010.(VI.29.)KT.hat.</t>
  </si>
  <si>
    <t>Önkormányzati saját erő működésre - GAMESZ</t>
  </si>
  <si>
    <t>121/2010.(VI.29.)KT.hat.</t>
  </si>
  <si>
    <t>939/1 hrsz. ingatlan önkormányzati tulajdonba vétele</t>
  </si>
  <si>
    <t>120/2010.(VI.29.)KT.hat.</t>
  </si>
  <si>
    <t>134/2010.(VI.29.)KT.hat.</t>
  </si>
  <si>
    <t>Nemesbüki bekötőút (73178) környezetvédelmi engedélye módosításának tervdokumentuma</t>
  </si>
  <si>
    <t>Nemesbüki bekötőút (73178) környezetvédelmi engedélye módosításának tervdokumentuma ÁFA</t>
  </si>
  <si>
    <t>Alapilletmények</t>
  </si>
  <si>
    <t>Érettségi lebonyolítása</t>
  </si>
  <si>
    <t>Szakmai vizsgák lebonyolítása</t>
  </si>
  <si>
    <t>Osztályfőnöki pótlék kötelező emelése</t>
  </si>
  <si>
    <t>26 % TB járulék</t>
  </si>
  <si>
    <t>1 % Munkaerőpiaci járulék</t>
  </si>
  <si>
    <t>Érettségi lebonyolítását terhelő TB és munkaerőpiaci járulék</t>
  </si>
  <si>
    <t>Szakmai vizsgák lebonyolítását terhelő TB és munkaerőpiaci járulék</t>
  </si>
  <si>
    <t>Személyi juttatást terhelő 27 %-os jár.</t>
  </si>
  <si>
    <t>Osztályfőnöki pótlék kötelező emelését terhelő 27 %-os jár.</t>
  </si>
  <si>
    <t>Pedagógus helyettesítés munkabére  miatti elvonás (27 % )TÁMOP-3.1.4.</t>
  </si>
  <si>
    <t>Kiküldetés, útiköltség TÁMOP</t>
  </si>
  <si>
    <t>Intézmény finanszírozás</t>
  </si>
  <si>
    <t>117/2010.(VI.29. KT.hat.</t>
  </si>
  <si>
    <t>Piac üzemeltetése</t>
  </si>
  <si>
    <t>Kompetencia alapú okt. TÁMOP-3.1.4. projektmenedzser bére - fenntartó</t>
  </si>
  <si>
    <t>Kompetencia alapú okt. TÁMOP-3.1.4. projektmenedzser ny.járuléka - fenntartó</t>
  </si>
  <si>
    <t>Kompetencia alapú okt. TÁMOP-3.1.4. projektmenedzser munkaerőpiaci járulék - fenntartó</t>
  </si>
  <si>
    <t>Illyés Gyula Általános Iskola önkormányzati saját erő</t>
  </si>
  <si>
    <t>Kompetencia alapú okt. TÁMOP-3.1.4. Ped.program mód. önálló- és fejl.innováció megbízási díja Bibó AGSZ.</t>
  </si>
  <si>
    <t>Kompetencia alapú okt. TÁMOP-3.1.4. Ped.program mód. önálló- és fejl.innováció nyugdíjjárulék Bibó AGSZ.</t>
  </si>
  <si>
    <t>Kompetencia alapú okt. TÁMOP-3.1.4. projektmenedzser egészségbiztosítási jár. pénzbeni juttatás - fenntartó</t>
  </si>
  <si>
    <t>Kompetencia alapú okt. TÁMOP-3.1.4. projektmenedzser egészségbiztosítási jár. természetbeni juttatás - fenntartó</t>
  </si>
  <si>
    <t>Kompetencia alapú okt.TÁMOP-3.1.4. fenntartó (egészségbiztosítási járulék természetbeni juttatás)</t>
  </si>
  <si>
    <t>Kompetencia alapú okt.TÁMOP-3.1.4. Bibó AGSZ. (egészségbiztosítási járulék természetbeni juttatás)</t>
  </si>
  <si>
    <t>Kompetencia alapú okt.TÁMOP-3.1.4. Illyés Gy.Ált.Isk .(egészségbiztosítási járulék természetbeni juttatás)</t>
  </si>
  <si>
    <t>Kompetencia alapú okt. TÁMOP-3.1.4. Ped.program mód. önálló- és fejl.innováció egészégbiztosítási járulék természetbeni juttatás Bibó AGSZ.</t>
  </si>
  <si>
    <t>Kompetencia alapú okt. TÁMOP-3.1.4. Ped.program mód. önálló- és fejl.innováció egészégbiztosítási járulék pénzbeni juttatás Bibó AGSZ.</t>
  </si>
  <si>
    <t>Kompetencia alapú okt. TÁMOP-3.1.4. Ped.program mód. önálló- és fejl.innováció munkaerőpiaci járulék  Bibó AGSZ.</t>
  </si>
  <si>
    <t>Kompetencia alapú okt. TÁMOP-3.1.4. Ped.program mód. önálló- és fejl.innováció EHO  Bibó AGSZ.</t>
  </si>
  <si>
    <t>Kompetencia alapú okt. TÁMOP-3.1.4. útiköltség, kiküldetés - Bibó AGSZ</t>
  </si>
  <si>
    <t>Önkormányzati saját erő működésre - Bibó AGSZ</t>
  </si>
  <si>
    <t>Kompetencia alapú okt. TÁMOP-3.1.4. Ped.program mód. önálló- és fejl.innováció megbízási díja Illyés Gyula Ált.Iskola</t>
  </si>
  <si>
    <t>Kompetencia alapú okt. TÁMOP-3.1.4. Ped.program mód. önálló- és fejl.innováció nyugdíjjárulék Illyés Gy.Ált.Iskola</t>
  </si>
  <si>
    <t>Kompetencia alapú okt. TÁMOP-3.1.4. Ped.program mód. önálló- és fejl.innováció egészégbiztosítási járulék természetbeni juttatás Illyés Gyula Általános Iskola</t>
  </si>
  <si>
    <t>Kompetencia alapú okt. TÁMOP-3.1.4. Ped.program mód. önálló- és fejl.innováció egészégbiztosítási járulék pénzbeni juttatás Illyés Gyula Általános Iskola</t>
  </si>
  <si>
    <t>Kompetencia alapú okt. TÁMOP-3.1.4. Ped.program mód. önálló- és fejl.innováció munkaerőpiaci járulék Illyés Gy. Ált. Iskola</t>
  </si>
  <si>
    <t>Önkormányzati saját erő működésre Illyés Gyula Általános Iskola</t>
  </si>
  <si>
    <t>TÁMOP-3.1.4. Nevelési program önálló- és fejl.innováció megbízási díj - Brunszvik Teréz N.O.Óvoda Egregyi</t>
  </si>
  <si>
    <t>TÁMOP-3.1.4. Nevelési program mód.önálló- és fejl.innováció egészségbizt .jár. term. jutt.  Brunszvik T.N.O.Óvoda Egregyi</t>
  </si>
  <si>
    <t>TÁMOP-3.1.4. Nevelési program mód.önálló- és fejl.innováció egészségbizt .jár. pénzbeni. jutt.  Brunszvik T.N.O.Óvoda Egregyi</t>
  </si>
  <si>
    <t>TÁMOP-3.1.4. Nevelési program mód.önálló- és fejl.innováció munkaerőpiaci járulék  Brunszvik T.N.O.Óvoda Egregyi</t>
  </si>
  <si>
    <t>TÁMOP-3.1.4. Nevelési program mód.önálló- és fejl.innováció EHO  Brunszvik Teréz N.O.Óvoda Egregyi</t>
  </si>
  <si>
    <t>TÁMOP-3.1.4. Nevelési program mód.önálló- és fejl.innováció nyugdíjjárulék  Brunszvik T.N.O.Óvoda Egregyi</t>
  </si>
  <si>
    <t>138/2010. (VIII.31.) KT.hat.</t>
  </si>
  <si>
    <t>Önkormányzati kinevezett dolgozók juttatása</t>
  </si>
  <si>
    <t>Rózsakert épület mód.eng.tervének és konyhatechnológiai tervének elkészítése</t>
  </si>
  <si>
    <t>Rózsakert épület mód.eng.tervének és konyhatechn.tervének elkészítése ÁFA</t>
  </si>
  <si>
    <t xml:space="preserve">ÁHT-n kívüli működési célú pénzeszköz átadás </t>
  </si>
  <si>
    <t>KGO/220/2010.,KGO/28/2010., KGO/226/2010. ikt.sz.</t>
  </si>
  <si>
    <t>Közhasznú szervezetek, alapítványok, egyesületek, sportklubok támogatása</t>
  </si>
  <si>
    <t>Támogatás értékű pénzeszköz átadás</t>
  </si>
  <si>
    <t>Önkormányzat és Gimnázium támogatása</t>
  </si>
  <si>
    <t>160/2010.(VIII.31.) KT.hat.</t>
  </si>
  <si>
    <t>KGO/73/2010.ikt.sz.</t>
  </si>
  <si>
    <t>1550/4 és 1550/5 hrsz.ingatlan ingyenes átvételét terhelő kiadások</t>
  </si>
  <si>
    <t>Kistérségi működési támogatás (közokt. intézményi feladatokra)</t>
  </si>
  <si>
    <t>Dr.Moll Károly tér és Gyöngyvirág közben 8 db poller</t>
  </si>
  <si>
    <t>Dr.Moll Károly tér és Gyöngyvirág közben 8 db poller  ÁFA</t>
  </si>
  <si>
    <t>153/2010.(VIII.31.)KT.hat</t>
  </si>
  <si>
    <t>Hévíz,Ady u. közvilágítás nélküli szakasz közvilágítás tervezése   ÁFA</t>
  </si>
  <si>
    <t>152/2010.(VIII.31.)KT.hat</t>
  </si>
  <si>
    <t>149/2010.(VIII.31.)KT.hat</t>
  </si>
  <si>
    <t>Államháztartáson kívüli működési célú pénzeszköz átadás</t>
  </si>
  <si>
    <t>HÉVÍZ SK támogatása</t>
  </si>
  <si>
    <t>138/2010.(VIII.31.)KT.hat</t>
  </si>
  <si>
    <t>Hévíz Közbiztonságáért Polgárőr Egyesület támogatása</t>
  </si>
  <si>
    <t>Brunszvik T.N.O.Óvoda Sugár úti épület bővítése akadálymentesítéssel  I.ütem</t>
  </si>
  <si>
    <t>Brunszvik T.N.O.Óvoda Sugár úti épület bővítése akadályment.  I.ütem  ÁFA</t>
  </si>
  <si>
    <t>SZO/271/2010.ikt.sz.</t>
  </si>
  <si>
    <t>Kézfogás harangjának poliészter másolata</t>
  </si>
  <si>
    <t>Kézfogás harangjának pol.másolata ÁFA</t>
  </si>
  <si>
    <t>VFO/162/2010.ikt.sz.</t>
  </si>
  <si>
    <t>Hévíz, Petőfi u. útburkolat pótmunkálatai</t>
  </si>
  <si>
    <t>Hévíz, Petőfi u. útburk. pótmunk. ÁFA</t>
  </si>
  <si>
    <t>8414031  5521992</t>
  </si>
  <si>
    <t>Rózsakert terasz alatti használaton kívüli tartállyal kapcsolatos munkák</t>
  </si>
  <si>
    <t>Önkormányzati választások</t>
  </si>
  <si>
    <t>Önkormányzati saját erő működésre - Brunszvik Teréz Napközi Otth. Óvoda</t>
  </si>
  <si>
    <t>Brunszvik T.N.O.Óvoda Egregyi épület infrastrukturális fejlesztése</t>
  </si>
  <si>
    <t>Brunszvik T.N.O.Óvoda Egregyi épület infrastrukturális fejlesztése ÁFA</t>
  </si>
  <si>
    <t>Sírkőműhely vásárlás és járulékai</t>
  </si>
  <si>
    <t>Sírkőműhely vásárlás és járulékai ÁFA</t>
  </si>
  <si>
    <t>SZO/25-88/2010.ikt.sz.</t>
  </si>
  <si>
    <t>Balázs István földért. (1624/2 hrsz.) ügye</t>
  </si>
  <si>
    <t>Támogatás értékű működési célú pénzeszköz átadás</t>
  </si>
  <si>
    <t>20 db laptop beszerzése</t>
  </si>
  <si>
    <t>Intézményi működési bevétel</t>
  </si>
  <si>
    <t>KGO/144-46/2010.ikt.sz.</t>
  </si>
  <si>
    <t>Piac épület kialakítási munkálatai</t>
  </si>
  <si>
    <t>Int.műk.bevétel összesen</t>
  </si>
  <si>
    <t>Piac épület kialakítási munkái</t>
  </si>
  <si>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</si>
  <si>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</si>
  <si>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</si>
  <si>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</si>
  <si>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</si>
  <si>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</si>
  <si>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</si>
  <si>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</si>
  <si>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</si>
  <si>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</si>
  <si>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</si>
  <si>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</si>
  <si>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</si>
  <si>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</si>
  <si>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</si>
  <si>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</si>
  <si>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</si>
  <si>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</si>
  <si>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</si>
  <si>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</si>
  <si>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</si>
  <si>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Egyenleg:</t>
  </si>
  <si>
    <t>T/I/5. számú táblázat</t>
  </si>
  <si>
    <t>Dologi kiadás</t>
  </si>
  <si>
    <t>Intézményfinanszírozás</t>
  </si>
  <si>
    <t>Általános tartalék</t>
  </si>
  <si>
    <t>Működési bevétel</t>
  </si>
  <si>
    <t>Felhalmozási kiadás</t>
  </si>
  <si>
    <t>Intézményfinanszírozás összesen:</t>
  </si>
  <si>
    <t>Teréz Anya Szociális Integrált Intézmény</t>
  </si>
  <si>
    <t>T/II/5/1. számú táblázat</t>
  </si>
  <si>
    <t>T/II/5/2. számú táblázat</t>
  </si>
  <si>
    <t>Pályázati alap</t>
  </si>
  <si>
    <t>Felhalmozási kiadás össz.</t>
  </si>
  <si>
    <t>Felhalmozási célú kiadás</t>
  </si>
  <si>
    <t>Testületi hatáskörben felhasználható</t>
  </si>
  <si>
    <t>Felhalmozási célú kiadás össz.</t>
  </si>
  <si>
    <t xml:space="preserve">T/I/4. számú táblázat      </t>
  </si>
  <si>
    <t>Fők.szla.</t>
  </si>
  <si>
    <t>Hévíz gyógyhely városközpont rehabilitációja (tartalék alap)</t>
  </si>
  <si>
    <t>Működési bevétel összesen</t>
  </si>
  <si>
    <t>Igazságügyi és Rendészeti Minisztérium</t>
  </si>
  <si>
    <t>Szociális és Munkaügyi Minisztérium</t>
  </si>
  <si>
    <t>Támogatás értékű működési bevétel összesen</t>
  </si>
  <si>
    <t>Mindösszesen</t>
  </si>
  <si>
    <t>Személyi juttatás</t>
  </si>
  <si>
    <t>Munkaadót terhelő járulék</t>
  </si>
  <si>
    <t>Dologi kiadás összesen</t>
  </si>
  <si>
    <t>Általános tartalék összesen</t>
  </si>
  <si>
    <t>Intézményfinanszírozás össz.</t>
  </si>
  <si>
    <t>Felhalmozási kiadás összesen:</t>
  </si>
  <si>
    <t>GAMESZ</t>
  </si>
  <si>
    <t>Bevételi</t>
  </si>
  <si>
    <t>előirányzat módosítás</t>
  </si>
  <si>
    <t>Önkorm-i saját erő működésre</t>
  </si>
  <si>
    <t xml:space="preserve"> Egyenleg</t>
  </si>
  <si>
    <t>T/II/1/2. számú táblázat</t>
  </si>
  <si>
    <t>T/II/1/1. számú táblázat</t>
  </si>
  <si>
    <t>BIBÓ AGSZ</t>
  </si>
  <si>
    <t>T/II/2/1. számú táblázat</t>
  </si>
  <si>
    <t>T/II/2/2. számú táblázat</t>
  </si>
  <si>
    <t>T/II/3/1. számú táblázat</t>
  </si>
  <si>
    <t>Támogatás ért.műk.célú pe.átv.</t>
  </si>
  <si>
    <t>KGO/144-12/2010.ikt.</t>
  </si>
  <si>
    <t>T/II/3/2. számú táblázat</t>
  </si>
  <si>
    <t>Brunszvik Teréz Napközi Otthonos Óvoda</t>
  </si>
  <si>
    <t>T/II/4/1. számú táblázat</t>
  </si>
  <si>
    <t>T/II/4/2. számú táblázat</t>
  </si>
  <si>
    <t>Munkaügyi Központ támogatása</t>
  </si>
  <si>
    <t xml:space="preserve">Személyi juttatás </t>
  </si>
  <si>
    <t>Munkaadót terhelő jár.össz.</t>
  </si>
  <si>
    <t>Személyi juttatás összesen:</t>
  </si>
  <si>
    <t>Festetics György Művelődési Központ</t>
  </si>
  <si>
    <t>T/II/6/1. számú táblázat</t>
  </si>
  <si>
    <t>T/II/6/2. számú táblázat</t>
  </si>
  <si>
    <t>Illyés Gyula Általános Iskola</t>
  </si>
  <si>
    <t>Pályázati Alap</t>
  </si>
  <si>
    <t xml:space="preserve">T/I/6. számú táblázat      </t>
  </si>
  <si>
    <t>Hévíz Város Önkormányzata által a 2010. évben benyújtott, valamint a 2010. évet érintő folyamatban lévő pályázatok alakulása</t>
  </si>
  <si>
    <t>Adatok e Ft-ban</t>
  </si>
  <si>
    <t>Sorsz.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</si>
  <si>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</si>
  <si>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</si>
  <si>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</si>
  <si>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</si>
  <si>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</si>
  <si>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</si>
  <si>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</si>
  <si>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</si>
  <si>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</si>
  <si>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Támogatási szerződés száma</t>
  </si>
  <si>
    <t>Átutalás időpontja</t>
  </si>
  <si>
    <t>Átutalt, jóváírt támogatási összeg</t>
  </si>
  <si>
    <t>Pály. Státusza</t>
  </si>
  <si>
    <t>azonosítója</t>
  </si>
  <si>
    <t>címe</t>
  </si>
  <si>
    <t>célja</t>
  </si>
  <si>
    <t>Polgármesteri Hivatal:</t>
  </si>
  <si>
    <t>2007. évről áthúzódó pályázat</t>
  </si>
  <si>
    <t>1.</t>
  </si>
  <si>
    <t>Nyugat-dunántúli Operatív Program</t>
  </si>
  <si>
    <t>103/2007. (VII. 10.)</t>
  </si>
  <si>
    <t>NYDOP-2007-5.1.1/E (Új Magyarország Fejlesztési Terv)</t>
  </si>
  <si>
    <t>Kompetencia alapú okt. TÁMOP-3.1.4. Pedagógus helyettesítés  Bibó AGSZ.</t>
  </si>
  <si>
    <t>Kompetencia alapú okt. TÁMOP-3.1.4. Pedagógus helyett. ny.jár. Bibó AGSZ.</t>
  </si>
  <si>
    <t>TÁMOP-3.14. Pedagógus helyettesítés egészségbiztosítási járulék természetbeni juttatás Brunszvik Teréz Napközi Otthonos Óvoda / Egregyi</t>
  </si>
  <si>
    <t>Alapszintű közszolgáltatások fejlesztésének támogatása</t>
  </si>
  <si>
    <t>Orvosi rendelő (Hévíz, József A. u. 2.) akadálymentesítése</t>
  </si>
  <si>
    <t>00937-0002</t>
  </si>
  <si>
    <t>folyamatban</t>
  </si>
  <si>
    <t>2008. évről áthúzódó pályázatok</t>
  </si>
  <si>
    <t>2.</t>
  </si>
  <si>
    <t>Államreform Operatív Program</t>
  </si>
  <si>
    <t>115/2008. (VI.24.)</t>
  </si>
  <si>
    <t>ÁROP-1.A.2/A-2008-0147</t>
  </si>
  <si>
    <t>Polgármesteri Hivatalok szervezetfejlesztése</t>
  </si>
  <si>
    <t>Szervezeti és működési rendszer fejlesztése</t>
  </si>
  <si>
    <t>2009.06.26:2300+ 2010.06.14:6698</t>
  </si>
  <si>
    <t>3.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</si>
  <si>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</si>
  <si>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</si>
  <si>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</si>
  <si>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</si>
  <si>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Polgármestei Hivatal összesen: (2007-2008.)</t>
  </si>
  <si>
    <t>2009. évről áthúzódó pályázatok:</t>
  </si>
  <si>
    <t>4.</t>
  </si>
  <si>
    <t>Oktatási és Kulturális Minisztérium</t>
  </si>
  <si>
    <t>4/2009. (I. 29.) KT. hat.</t>
  </si>
  <si>
    <t>Kompetencia alapú oktatás egyenlő hozzáférés</t>
  </si>
  <si>
    <t>Brunszvik Teréz N. O. Óvoda (egregyi sugárúti telephely) Illyés Gyula Ált. és Műv. Isk., Bibó István AGSZ</t>
  </si>
  <si>
    <t>5.</t>
  </si>
  <si>
    <t>Önkormányzati Minisztérium</t>
  </si>
  <si>
    <t>35/2009. (II.24.) KT. hat.</t>
  </si>
  <si>
    <t>Közoktatási intézmények infrastruktúra fejlesztése</t>
  </si>
  <si>
    <t>Brunszvik Teréz N. O. Óvoda - Egregyi telephely</t>
  </si>
  <si>
    <t>felújítási előirányzat</t>
  </si>
  <si>
    <t>6.</t>
  </si>
  <si>
    <t>Ny-dunántúli Regionális Fejl. Tanács</t>
  </si>
  <si>
    <t>222/2009.(XII.1.)KT. hat.</t>
  </si>
  <si>
    <t>Bölcsődei intézmény létesítése és gyermekjólésti szolgáltatások fejlesztése</t>
  </si>
  <si>
    <t>Brunszvik Teréz Napközi Otthonos Óvoda Bölcsődei egység kialakítása</t>
  </si>
  <si>
    <t>90 max: 80000</t>
  </si>
  <si>
    <t>pályázati alap</t>
  </si>
  <si>
    <t>7.</t>
  </si>
  <si>
    <t>Mezőgazdasági és Vidékfejlesztési Minisztérium</t>
  </si>
  <si>
    <t>192/2009.(X.27.)</t>
  </si>
  <si>
    <t>6888/2009. ikt.sz.</t>
  </si>
  <si>
    <t>Mezőgazdasági utak fejlesztése</t>
  </si>
  <si>
    <t>Dombföldi-, Zrinyi u zártkeri és külterületi szakasz Hosszúföldekig</t>
  </si>
  <si>
    <t xml:space="preserve"> nettó 75</t>
  </si>
  <si>
    <t>nincs</t>
  </si>
  <si>
    <t>8.</t>
  </si>
  <si>
    <t>140/2009.(VII.20.) KT.hat.</t>
  </si>
  <si>
    <t>Kerékpárút fejlesztése Alsópáhok és Hévíz között</t>
  </si>
  <si>
    <t>Kerékpárút kiépítése Gesztor: Alsópáhok**</t>
  </si>
  <si>
    <t>nyert</t>
  </si>
  <si>
    <t>9.</t>
  </si>
  <si>
    <t>200/2009.(XI.5.) KT.hat.</t>
  </si>
  <si>
    <t>NYDOP-3.2.1/B-09</t>
  </si>
  <si>
    <t>Városi autóbuszpályaudvar áthelyezése a hévízi tó természetvédelme, területvédelme érdekében</t>
  </si>
  <si>
    <t>Új városi autóbuszpályudvar építése *</t>
  </si>
  <si>
    <t>befogadott</t>
  </si>
  <si>
    <t>10.</t>
  </si>
  <si>
    <t>193/2009.(X.27.) KT.hat.</t>
  </si>
  <si>
    <t>JHS/000250/09</t>
  </si>
  <si>
    <t>Jelzőrendszeres házisegítségnyújtást működtetők állami támogatása</t>
  </si>
  <si>
    <t>100 db jelzőkészülékhez állami támogatás biztosítása</t>
  </si>
  <si>
    <t>Polgármestei Hivatal összesen: (2009.)</t>
  </si>
  <si>
    <t>*Az összegek nettó értékben szerepelnek, mivel az ÁFA összege visszigényelhető. Bruttó összeg: 414.658 e FT</t>
  </si>
  <si>
    <t>**</t>
  </si>
  <si>
    <t>2010. évben benyújtott pályázatok</t>
  </si>
  <si>
    <t>11.</t>
  </si>
  <si>
    <t>Egészségügyi Minisztérium</t>
  </si>
  <si>
    <t>Polg.mest.hat.körben  hozott döntés</t>
  </si>
  <si>
    <t>JESZ2010.II</t>
  </si>
  <si>
    <t>1db félautómata defibrillátor készülék + 10 fő oktatás</t>
  </si>
  <si>
    <t>2010. évi költségvetés fejlesztési előirányzat</t>
  </si>
  <si>
    <t>benyújtott</t>
  </si>
  <si>
    <t>nem nyert</t>
  </si>
  <si>
    <t>12.</t>
  </si>
  <si>
    <t>Idősek tartós bentlakásos intézmények kiegészítő támogatása</t>
  </si>
  <si>
    <t xml:space="preserve">Nem demens idős emberek ellátását végző dolgozók mbérének és járulékainak kieg.tám. </t>
  </si>
  <si>
    <t>intézményi költségvetés</t>
  </si>
  <si>
    <t>13.</t>
  </si>
  <si>
    <t>33/2010(II.23.)</t>
  </si>
  <si>
    <t>Közterületfelügyelőket foglalkoztató önkormányzatok részére településőrök foglalkoztatása</t>
  </si>
  <si>
    <t xml:space="preserve"> Településőrök foglalkoztatása</t>
  </si>
  <si>
    <t>14.</t>
  </si>
  <si>
    <t>41/2010(II.23.)</t>
  </si>
  <si>
    <t>Közoktatási intézmények infrastuktúrális fejlesztése</t>
  </si>
  <si>
    <t>Brunszvik Teréz Napközi Otthonos Óvoda Sugár utcai épület</t>
  </si>
  <si>
    <t>15.</t>
  </si>
  <si>
    <t>95/2010(V.25.)</t>
  </si>
  <si>
    <t>NYDOP-2009-2.1.1/F.09</t>
  </si>
  <si>
    <t>Balatoni Térség turisztikai vonzerejének</t>
  </si>
  <si>
    <t>Római kori romok zöldfelületi rehab. és turisztikai hasznosítása Hévízen</t>
  </si>
  <si>
    <t>Polgármestei Hivatal összesen: (2010.)</t>
  </si>
  <si>
    <t>Bibó István Alternatív Gimnázium és Szakközépiskola:</t>
  </si>
  <si>
    <t>OKM Támogatáskezelő Igazg.</t>
  </si>
  <si>
    <t>TÁMOP-3.1.5-09/A/2</t>
  </si>
  <si>
    <t>Pedagógusképzések (a pedagógiai kultúra korszerűsítése, pedagógusok új szerepben)</t>
  </si>
  <si>
    <t>1 fő pedagógus továbbképzése</t>
  </si>
  <si>
    <t>Bibó István Alternatív Gimnázium és Szakközépiskola összesen: (2010)</t>
  </si>
  <si>
    <t xml:space="preserve">Illyés Gyula Általános Iskola: </t>
  </si>
  <si>
    <t>2009. évről áthúzódó pályázat</t>
  </si>
  <si>
    <t>16.</t>
  </si>
  <si>
    <t>Magyar Gyermek Labdarugó Szövetség</t>
  </si>
  <si>
    <t>Nevelési-közoktatási int. Ped.porg.hoz igazodva, gyerm. Egészséges életmódra nevelése</t>
  </si>
  <si>
    <t>Labdarugás népszerűsítése</t>
  </si>
  <si>
    <t>18/2009.</t>
  </si>
  <si>
    <t>17.</t>
  </si>
  <si>
    <t>A sport XXI. Utánpótlás -nevelési Program.</t>
  </si>
  <si>
    <t>Labdarugó tehetségek felism.,kiválaszt., képpzése és fokozott gondozása.</t>
  </si>
  <si>
    <t>397/624/09</t>
  </si>
  <si>
    <t>Illyés Gyula Általános Iskola összesen: (2009.)</t>
  </si>
  <si>
    <t>Gróf. I. Festetics György Művelődési Központ:</t>
  </si>
  <si>
    <t>18.</t>
  </si>
  <si>
    <t>Balatoni Fejlesztési Tanács</t>
  </si>
  <si>
    <t>P-R-18/2009.</t>
  </si>
  <si>
    <t>II. Magyar Borok Ünnepnapjai Hévízen és Kistérségében</t>
  </si>
  <si>
    <t>Intézményi működési bevétel (bérleti díj elengedése) DRV.üzemi ter.közösségi udvar "Hévízi Ősz"</t>
  </si>
  <si>
    <t>Támogatás ért. működési célú bevétel</t>
  </si>
  <si>
    <t>Balaton Kiemelt Üdülőkörzetben 2009-ben megvalósuló kiemelt rendezvények támogatása</t>
  </si>
  <si>
    <t>2009.11.23: 3146 + 2010.04.06: 189</t>
  </si>
  <si>
    <t>Gróf. I. Festetics György Művelődési Központ összesen: (2009.)</t>
  </si>
  <si>
    <t>19.</t>
  </si>
  <si>
    <t>Magyar Mozgókép Közalapítvány</t>
  </si>
  <si>
    <t xml:space="preserve">Magyar és ART besorolású filmek vetítésének normatív támogatása </t>
  </si>
  <si>
    <t>20.</t>
  </si>
  <si>
    <t>Szelektív pályázat - E-cinema rendszer üzemeltetése</t>
  </si>
  <si>
    <t xml:space="preserve"> Gróf. I. Festetics György Művelődési Központ összesen: (2010.)</t>
  </si>
  <si>
    <t>Önkormányzat összesen:</t>
  </si>
  <si>
    <t>Dologi és egyéb folyó kiadás</t>
  </si>
  <si>
    <t>Polgármesteri hatáskörben felhasználható</t>
  </si>
  <si>
    <t>A projekt mindkét önkormányzatot érintően pályázott összege 140 055 e Ft, melyből 60% jut Hévízre, az önerő teljes összege 24 715 e Ft, melynek 60%-a Hévízt terheli továbbá 4 105 e Ft nem támogatott rész.</t>
  </si>
  <si>
    <t>2009.03.28  2724 + 2010.04.20 4.844</t>
  </si>
  <si>
    <t>befejezett</t>
  </si>
  <si>
    <t>Támogatás értékű felhalmozási pénzeszköz átvétel</t>
  </si>
  <si>
    <t>T/II/6/3. számú táblázat</t>
  </si>
  <si>
    <t>138/2010.(VIII.31.)</t>
  </si>
  <si>
    <t>Városi pedagógusnap rendezésére biztosított előirányzat elvonása</t>
  </si>
  <si>
    <t>KGO/46-62/2010. ikt.sz.</t>
  </si>
  <si>
    <t>Dologi kiadás összesen:</t>
  </si>
  <si>
    <t>Támogatás értékű műk.pénzeszköz átvétel</t>
  </si>
  <si>
    <t>Önk.Min.II.Magyar Borok támogatása (2009. évi)</t>
  </si>
  <si>
    <t>ÁHT-n kívüli működési célú pénzeszköz átvétel</t>
  </si>
  <si>
    <t>előirányzat átcsoportosítás</t>
  </si>
  <si>
    <t>138/2010.(VIII.31.) KT. hat.</t>
  </si>
  <si>
    <t>Önkorm.saját erő működésre elvonása</t>
  </si>
  <si>
    <t>KGO/46-62/2010. ikt. sz.</t>
  </si>
  <si>
    <t>Áll. Tám. Működésre</t>
  </si>
  <si>
    <t>KGO/144-42/2010. ikt.sz.</t>
  </si>
  <si>
    <t>Személyi juttatás-alapbér</t>
  </si>
  <si>
    <t>Alapbér</t>
  </si>
  <si>
    <t>KGO/144-43/2010. ikt.sz.</t>
  </si>
  <si>
    <t>Munkaadót terhelő elvonás (27%)</t>
  </si>
  <si>
    <t>Munkaadót terhelő elvonás</t>
  </si>
  <si>
    <t>Alapbért terhelő elvonás (27%)</t>
  </si>
  <si>
    <t>Személyi juttatást terhelő elvonás (27%)</t>
  </si>
  <si>
    <t>Munkaadót terhelő elvonás összesen:</t>
  </si>
  <si>
    <t>Kiküldetés</t>
  </si>
  <si>
    <t>KGO/70-30/2010. ikt.sz.</t>
  </si>
  <si>
    <t>Kistérségi tám.működésre (családsegítés)</t>
  </si>
  <si>
    <t>Kistérségi tám.működésre (házi segítésnyújtás)</t>
  </si>
  <si>
    <t>Kistérségi tám.működésre (gyerekjóléti alapszolg)</t>
  </si>
  <si>
    <t>KGO/117-12/2010. ikt.sz.</t>
  </si>
  <si>
    <t>Állami támogatás működésre</t>
  </si>
  <si>
    <t>KGO/117-23/2010. ikt.sz.</t>
  </si>
  <si>
    <t>Alapilletmények (közcélú)</t>
  </si>
  <si>
    <t>Étkezési hozzájárulás (közcélú)</t>
  </si>
  <si>
    <t>26 % TB járulék (közcélú)</t>
  </si>
  <si>
    <t>1 % munkaerőp.jár. (közcélú)</t>
  </si>
  <si>
    <t>Munkaadót terhelő elv. össz:</t>
  </si>
  <si>
    <t>KGO/70-30/2010 ikt.sz.</t>
  </si>
  <si>
    <t>KGO/46-83/2010 ikt.sz.</t>
  </si>
  <si>
    <t>Pedagógus szakvizsga és továbbképzés 2009/10 és 2010/11 nev.év doligi kiadás</t>
  </si>
  <si>
    <t>Terembérleti díj</t>
  </si>
  <si>
    <t>Kamatbevétel</t>
  </si>
  <si>
    <t>Közcélú foglalkoztatott</t>
  </si>
  <si>
    <t>KGO/46-83/2010. ikt.sz.</t>
  </si>
  <si>
    <t>Állami támogatás működésre (norm.júl.mód)</t>
  </si>
  <si>
    <t>Intézményfinanszírozás elvonás</t>
  </si>
  <si>
    <t>KGO/73/2010. ikt.sz.</t>
  </si>
  <si>
    <t>T/II/3/3. számú táblázat</t>
  </si>
  <si>
    <t>KGO/144-45/2010 ikt. sz.</t>
  </si>
  <si>
    <t>Alapilletmény</t>
  </si>
  <si>
    <t>KGO/144-47/2010 ikt. sz.</t>
  </si>
  <si>
    <t>KGO/144-44/2010 ikt. sz.</t>
  </si>
  <si>
    <t>KGO/117-12/2010 ikt. sz.</t>
  </si>
  <si>
    <t>KGO/46-82/2010 ikt. sz.</t>
  </si>
  <si>
    <t>Osz.főnöki pótlékra jogosultak kötelező emelése</t>
  </si>
  <si>
    <t>KGO/73/2010 ikt. sz.</t>
  </si>
  <si>
    <t>Komp.alapú okt. projekt menedzser bére</t>
  </si>
  <si>
    <t>26% TB</t>
  </si>
  <si>
    <t>1% munkaerőpiaci járulék</t>
  </si>
  <si>
    <t>Személyi juttatás járulékai (27%)</t>
  </si>
  <si>
    <t>Komp.alapú okt. projekt menedzser nyugdíjjárulék</t>
  </si>
  <si>
    <t>Komp.alapú okt. projekt menedzser egészségbizt. természetbeni járulék</t>
  </si>
  <si>
    <t>Komp.alapú okt. projekt menedzser nyugdíjbiztosítás pénzbeni járulék</t>
  </si>
  <si>
    <t>Brunszvik T.N.O.Óvoda Sugár u.ép.bővítése pályázati forrásból (a pályázat nem nyert)</t>
  </si>
  <si>
    <t>Intézményi működési bevétel (közterület használat elengedése) utcazene-fesztivál</t>
  </si>
  <si>
    <t>Intézményi működési bevétel (közterület használat elengedése) "Hévízi Tavasz"</t>
  </si>
  <si>
    <t>Sajátos működési bevétel - építésügyi bírság</t>
  </si>
  <si>
    <t>Normatív állami támogatás feladat-átvétel (családsegítés, gyermekjóléti alapfeladat) Sármellék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</si>
</sst>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\ _F_t_-;\-* #,##0\ _F_t_-;_-* &quot;-&quot;??\ _F_t_-;_-@_-"/>
  </numFmts>
  <fonts count="34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1"/>
      <name val="Arial"/>
      <family val="0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" fillId="0" borderId="11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3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1" fillId="0" borderId="12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14" fontId="1" fillId="0" borderId="14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7" fillId="0" borderId="12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14" fontId="1" fillId="0" borderId="11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14" fontId="0" fillId="0" borderId="11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14" fontId="1" fillId="0" borderId="11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4" fontId="1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2" xfId="0" applyFont="1" applyBorder="1" applyAlignment="1">
      <alignment wrapText="1"/>
    </xf>
    <xf numFmtId="0" fontId="0" fillId="0" borderId="0" xfId="0" applyFont="1" applyAlignment="1">
      <alignment/>
    </xf>
    <xf numFmtId="14" fontId="1" fillId="0" borderId="11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6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4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4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1" fillId="0" borderId="0" xfId="57" applyBorder="1">
      <alignment/>
      <protection/>
    </xf>
    <xf numFmtId="0" fontId="21" fillId="0" borderId="0" xfId="57">
      <alignment/>
      <protection/>
    </xf>
    <xf numFmtId="0" fontId="10" fillId="0" borderId="0" xfId="56" applyFont="1" applyFill="1" applyBorder="1" applyAlignment="1">
      <alignment horizontal="centerContinuous"/>
      <protection/>
    </xf>
    <xf numFmtId="0" fontId="8" fillId="0" borderId="17" xfId="56" applyFont="1" applyFill="1" applyBorder="1" applyAlignment="1">
      <alignment horizontal="center"/>
      <protection/>
    </xf>
    <xf numFmtId="0" fontId="8" fillId="0" borderId="17" xfId="56" applyFont="1" applyFill="1" applyBorder="1" applyAlignment="1">
      <alignment horizontal="centerContinuous"/>
      <protection/>
    </xf>
    <xf numFmtId="0" fontId="7" fillId="0" borderId="0" xfId="57" applyFont="1" applyBorder="1">
      <alignment/>
      <protection/>
    </xf>
    <xf numFmtId="0" fontId="7" fillId="0" borderId="17" xfId="57" applyFont="1" applyBorder="1">
      <alignment/>
      <protection/>
    </xf>
    <xf numFmtId="0" fontId="3" fillId="0" borderId="17" xfId="56" applyFont="1" applyFill="1" applyBorder="1" applyAlignment="1">
      <alignment horizontal="left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17" xfId="57" applyFont="1" applyBorder="1" applyAlignment="1">
      <alignment horizontal="center" vertical="center"/>
      <protection/>
    </xf>
    <xf numFmtId="0" fontId="8" fillId="0" borderId="17" xfId="56" applyFont="1" applyFill="1" applyBorder="1" applyAlignment="1">
      <alignment horizontal="center" vertical="center"/>
      <protection/>
    </xf>
    <xf numFmtId="0" fontId="8" fillId="0" borderId="17" xfId="56" applyFont="1" applyFill="1" applyBorder="1" applyAlignment="1">
      <alignment horizontal="left" textRotation="90"/>
      <protection/>
    </xf>
    <xf numFmtId="0" fontId="8" fillId="0" borderId="17" xfId="56" applyFont="1" applyFill="1" applyBorder="1" applyAlignment="1">
      <alignment horizontal="left" vertical="center" wrapText="1"/>
      <protection/>
    </xf>
    <xf numFmtId="0" fontId="8" fillId="0" borderId="17" xfId="56" applyFont="1" applyFill="1" applyBorder="1" applyAlignment="1">
      <alignment horizontal="left" vertical="center"/>
      <protection/>
    </xf>
    <xf numFmtId="0" fontId="7" fillId="0" borderId="17" xfId="56" applyFont="1" applyFill="1" applyBorder="1" applyAlignment="1">
      <alignment vertical="center" wrapText="1"/>
      <protection/>
    </xf>
    <xf numFmtId="0" fontId="7" fillId="0" borderId="17" xfId="56" applyFont="1" applyFill="1" applyBorder="1" applyAlignment="1">
      <alignment/>
      <protection/>
    </xf>
    <xf numFmtId="0" fontId="8" fillId="0" borderId="17" xfId="56" applyFont="1" applyFill="1" applyBorder="1" applyAlignment="1">
      <alignment horizontal="left"/>
      <protection/>
    </xf>
    <xf numFmtId="0" fontId="7" fillId="0" borderId="17" xfId="56" applyFont="1" applyFill="1" applyBorder="1" applyAlignment="1">
      <alignment horizontal="left" vertical="center" wrapText="1"/>
      <protection/>
    </xf>
    <xf numFmtId="3" fontId="7" fillId="0" borderId="17" xfId="56" applyNumberFormat="1" applyFont="1" applyFill="1" applyBorder="1" applyAlignment="1">
      <alignment/>
      <protection/>
    </xf>
    <xf numFmtId="0" fontId="7" fillId="0" borderId="17" xfId="56" applyFont="1" applyFill="1" applyBorder="1" applyAlignment="1">
      <alignment wrapText="1"/>
      <protection/>
    </xf>
    <xf numFmtId="14" fontId="7" fillId="0" borderId="17" xfId="56" applyNumberFormat="1" applyFont="1" applyFill="1" applyBorder="1" applyAlignment="1">
      <alignment wrapText="1"/>
      <protection/>
    </xf>
    <xf numFmtId="14" fontId="7" fillId="0" borderId="17" xfId="56" applyNumberFormat="1" applyFont="1" applyFill="1" applyBorder="1" applyAlignment="1">
      <alignment/>
      <protection/>
    </xf>
    <xf numFmtId="0" fontId="7" fillId="0" borderId="17" xfId="56" applyFont="1" applyFill="1" applyBorder="1" applyAlignment="1">
      <alignment horizontal="left" vertical="center"/>
      <protection/>
    </xf>
    <xf numFmtId="4" fontId="7" fillId="0" borderId="17" xfId="56" applyNumberFormat="1" applyFont="1" applyFill="1" applyBorder="1" applyAlignment="1">
      <alignment/>
      <protection/>
    </xf>
    <xf numFmtId="3" fontId="7" fillId="0" borderId="17" xfId="56" applyNumberFormat="1" applyFont="1" applyFill="1" applyBorder="1" applyAlignment="1">
      <alignment wrapText="1"/>
      <protection/>
    </xf>
    <xf numFmtId="3" fontId="8" fillId="0" borderId="17" xfId="56" applyNumberFormat="1" applyFont="1" applyFill="1" applyBorder="1" applyAlignment="1">
      <alignment/>
      <protection/>
    </xf>
    <xf numFmtId="0" fontId="8" fillId="0" borderId="17" xfId="56" applyFont="1" applyFill="1" applyBorder="1" applyAlignme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3" fontId="7" fillId="0" borderId="0" xfId="56" applyNumberFormat="1" applyFont="1" applyFill="1" applyBorder="1" applyAlignment="1">
      <alignment/>
      <protection/>
    </xf>
    <xf numFmtId="0" fontId="7" fillId="0" borderId="0" xfId="56" applyFont="1" applyFill="1" applyBorder="1" applyAlignment="1">
      <alignment/>
      <protection/>
    </xf>
    <xf numFmtId="0" fontId="7" fillId="0" borderId="18" xfId="57" applyFont="1" applyBorder="1">
      <alignment/>
      <protection/>
    </xf>
    <xf numFmtId="0" fontId="7" fillId="0" borderId="17" xfId="56" applyNumberFormat="1" applyFont="1" applyFill="1" applyBorder="1" applyAlignment="1">
      <alignment/>
      <protection/>
    </xf>
    <xf numFmtId="169" fontId="7" fillId="0" borderId="17" xfId="40" applyNumberFormat="1" applyFont="1" applyFill="1" applyBorder="1" applyAlignment="1">
      <alignment horizontal="right"/>
    </xf>
    <xf numFmtId="0" fontId="7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horizontal="left"/>
      <protection/>
    </xf>
    <xf numFmtId="0" fontId="7" fillId="0" borderId="17" xfId="56" applyNumberFormat="1" applyFont="1" applyFill="1" applyBorder="1" applyAlignment="1">
      <alignment vertical="center"/>
      <protection/>
    </xf>
    <xf numFmtId="3" fontId="7" fillId="0" borderId="17" xfId="56" applyNumberFormat="1" applyFont="1" applyFill="1" applyBorder="1" applyAlignment="1">
      <alignment vertical="center"/>
      <protection/>
    </xf>
    <xf numFmtId="0" fontId="33" fillId="0" borderId="17" xfId="56" applyFont="1" applyFill="1" applyBorder="1" applyAlignment="1">
      <alignment wrapText="1"/>
      <protection/>
    </xf>
    <xf numFmtId="0" fontId="8" fillId="0" borderId="0" xfId="57" applyFont="1" applyBorder="1">
      <alignment/>
      <protection/>
    </xf>
    <xf numFmtId="0" fontId="8" fillId="0" borderId="17" xfId="57" applyFont="1" applyBorder="1">
      <alignment/>
      <protection/>
    </xf>
    <xf numFmtId="14" fontId="7" fillId="0" borderId="17" xfId="56" applyNumberFormat="1" applyFont="1" applyFill="1" applyBorder="1" applyAlignment="1">
      <alignment vertical="center"/>
      <protection/>
    </xf>
    <xf numFmtId="0" fontId="7" fillId="0" borderId="19" xfId="57" applyFont="1" applyBorder="1">
      <alignment/>
      <protection/>
    </xf>
    <xf numFmtId="0" fontId="7" fillId="0" borderId="20" xfId="57" applyFont="1" applyBorder="1">
      <alignment/>
      <protection/>
    </xf>
    <xf numFmtId="3" fontId="8" fillId="0" borderId="0" xfId="56" applyNumberFormat="1" applyFont="1" applyFill="1" applyBorder="1" applyAlignment="1">
      <alignment/>
      <protection/>
    </xf>
    <xf numFmtId="3" fontId="7" fillId="0" borderId="0" xfId="56" applyNumberFormat="1" applyFont="1" applyFill="1" applyBorder="1" applyAlignment="1">
      <alignment vertical="center" wrapText="1"/>
      <protection/>
    </xf>
    <xf numFmtId="0" fontId="7" fillId="0" borderId="0" xfId="56" applyFont="1" applyFill="1" applyBorder="1" applyAlignment="1">
      <alignment wrapText="1"/>
      <protection/>
    </xf>
    <xf numFmtId="14" fontId="7" fillId="0" borderId="17" xfId="56" applyNumberFormat="1" applyFont="1" applyFill="1" applyBorder="1" applyAlignment="1">
      <alignment vertical="center" wrapText="1"/>
      <protection/>
    </xf>
    <xf numFmtId="3" fontId="8" fillId="0" borderId="17" xfId="56" applyNumberFormat="1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14" fontId="7" fillId="0" borderId="0" xfId="56" applyNumberFormat="1" applyFont="1" applyFill="1" applyBorder="1" applyAlignment="1">
      <alignment vertical="center" wrapText="1"/>
      <protection/>
    </xf>
    <xf numFmtId="14" fontId="7" fillId="0" borderId="0" xfId="56" applyNumberFormat="1" applyFont="1" applyFill="1" applyBorder="1" applyAlignment="1">
      <alignment/>
      <protection/>
    </xf>
    <xf numFmtId="3" fontId="7" fillId="0" borderId="11" xfId="56" applyNumberFormat="1" applyFont="1" applyFill="1" applyBorder="1" applyAlignment="1">
      <alignment vertical="center"/>
      <protection/>
    </xf>
    <xf numFmtId="3" fontId="8" fillId="0" borderId="11" xfId="56" applyNumberFormat="1" applyFont="1" applyFill="1" applyBorder="1" applyAlignment="1">
      <alignment/>
      <protection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 shrinkToFit="1"/>
    </xf>
    <xf numFmtId="0" fontId="9" fillId="0" borderId="12" xfId="0" applyFont="1" applyBorder="1" applyAlignment="1">
      <alignment horizontal="left" wrapText="1" shrinkToFit="1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left"/>
    </xf>
    <xf numFmtId="0" fontId="32" fillId="0" borderId="0" xfId="56" applyFont="1" applyFill="1" applyBorder="1" applyAlignment="1">
      <alignment horizontal="center"/>
      <protection/>
    </xf>
    <xf numFmtId="0" fontId="10" fillId="0" borderId="0" xfId="56" applyFont="1" applyFill="1" applyBorder="1" applyAlignment="1">
      <alignment horizontal="center"/>
      <protection/>
    </xf>
    <xf numFmtId="0" fontId="3" fillId="0" borderId="17" xfId="56" applyFont="1" applyFill="1" applyBorder="1" applyAlignment="1">
      <alignment horizontal="center"/>
      <protection/>
    </xf>
    <xf numFmtId="0" fontId="8" fillId="0" borderId="17" xfId="56" applyFont="1" applyFill="1" applyBorder="1" applyAlignment="1">
      <alignment horizontal="center"/>
      <protection/>
    </xf>
    <xf numFmtId="0" fontId="32" fillId="0" borderId="21" xfId="56" applyFont="1" applyFill="1" applyBorder="1" applyAlignment="1">
      <alignment horizontal="left"/>
      <protection/>
    </xf>
    <xf numFmtId="0" fontId="10" fillId="0" borderId="21" xfId="56" applyFont="1" applyFill="1" applyBorder="1" applyAlignment="1">
      <alignment horizont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8" fillId="0" borderId="17" xfId="56" applyFont="1" applyFill="1" applyBorder="1" applyAlignment="1">
      <alignment horizontal="center" vertical="center" textRotation="90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7" fillId="0" borderId="17" xfId="56" applyFont="1" applyFill="1" applyBorder="1" applyAlignment="1">
      <alignment horizontal="left" vertical="center" wrapText="1"/>
      <protection/>
    </xf>
    <xf numFmtId="3" fontId="7" fillId="0" borderId="17" xfId="56" applyNumberFormat="1" applyFont="1" applyFill="1" applyBorder="1" applyAlignment="1">
      <alignment/>
      <protection/>
    </xf>
    <xf numFmtId="0" fontId="7" fillId="0" borderId="17" xfId="56" applyFont="1" applyFill="1" applyBorder="1" applyAlignment="1">
      <alignment horizontal="center" vertical="center" wrapText="1"/>
      <protection/>
    </xf>
    <xf numFmtId="0" fontId="7" fillId="0" borderId="17" xfId="56" applyFont="1" applyFill="1" applyBorder="1" applyAlignment="1">
      <alignment vertical="center" wrapText="1"/>
      <protection/>
    </xf>
    <xf numFmtId="14" fontId="7" fillId="0" borderId="17" xfId="56" applyNumberFormat="1" applyFont="1" applyFill="1" applyBorder="1" applyAlignment="1">
      <alignment wrapText="1"/>
      <protection/>
    </xf>
    <xf numFmtId="0" fontId="7" fillId="0" borderId="17" xfId="56" applyFont="1" applyFill="1" applyBorder="1" applyAlignment="1">
      <alignment wrapText="1"/>
      <protection/>
    </xf>
    <xf numFmtId="0" fontId="8" fillId="0" borderId="17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3" fontId="7" fillId="0" borderId="17" xfId="56" applyNumberFormat="1" applyFont="1" applyFill="1" applyBorder="1" applyAlignment="1">
      <alignment wrapText="1"/>
      <protection/>
    </xf>
    <xf numFmtId="0" fontId="7" fillId="0" borderId="17" xfId="56" applyFont="1" applyFill="1" applyBorder="1" applyAlignment="1">
      <alignment/>
      <protection/>
    </xf>
    <xf numFmtId="0" fontId="7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horizontal="left"/>
      <protection/>
    </xf>
    <xf numFmtId="0" fontId="7" fillId="0" borderId="0" xfId="56" applyFont="1" applyFill="1" applyBorder="1" applyAlignment="1">
      <alignment/>
      <protection/>
    </xf>
    <xf numFmtId="0" fontId="8" fillId="0" borderId="0" xfId="56" applyFont="1" applyFill="1" applyBorder="1" applyAlignment="1">
      <alignment horizontal="left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tájékoztató táblák II.mód" xfId="56"/>
    <cellStyle name="Normál_pályázatok alakulása 2010 okt 12-ei állapo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12"/>
  </sheetPr>
  <dimension ref="A1:H122"/>
  <sheetViews>
    <sheetView workbookViewId="0" topLeftCell="A4">
      <selection activeCell="A24" sqref="A24"/>
    </sheetView>
  </sheetViews>
  <sheetFormatPr defaultColWidth="9.00390625" defaultRowHeight="15.75"/>
  <cols>
    <col min="1" max="1" width="10.00390625" style="74" customWidth="1"/>
    <col min="2" max="2" width="25.00390625" style="74" customWidth="1"/>
    <col min="3" max="3" width="19.25390625" style="74" customWidth="1"/>
    <col min="4" max="4" width="12.75390625" style="85" customWidth="1"/>
    <col min="5" max="5" width="8.125" style="74" customWidth="1"/>
    <col min="6" max="6" width="10.875" style="74" bestFit="1" customWidth="1"/>
    <col min="7" max="7" width="10.375" style="74" customWidth="1"/>
    <col min="8" max="8" width="28.25390625" style="74" customWidth="1"/>
    <col min="9" max="16384" width="9.00390625" style="74" customWidth="1"/>
  </cols>
  <sheetData>
    <row r="1" spans="1:8" ht="17.25" customHeight="1">
      <c r="A1" s="201" t="s">
        <v>440</v>
      </c>
      <c r="B1" s="201"/>
      <c r="F1" s="200" t="s">
        <v>456</v>
      </c>
      <c r="G1" s="200"/>
      <c r="H1" s="200"/>
    </row>
    <row r="2" spans="1:2" ht="15.75" customHeight="1">
      <c r="A2" s="202" t="s">
        <v>441</v>
      </c>
      <c r="B2" s="202"/>
    </row>
    <row r="3" spans="1:2" ht="15.75" customHeight="1">
      <c r="A3" s="27"/>
      <c r="B3" s="27"/>
    </row>
    <row r="4" spans="1:8" s="87" customFormat="1" ht="14.25" customHeight="1">
      <c r="A4" s="205" t="s">
        <v>442</v>
      </c>
      <c r="B4" s="205"/>
      <c r="C4" s="205"/>
      <c r="D4" s="205"/>
      <c r="E4" s="205"/>
      <c r="F4" s="205"/>
      <c r="G4" s="205"/>
      <c r="H4" s="205"/>
    </row>
    <row r="5" spans="1:8" s="87" customFormat="1" ht="13.5" customHeight="1">
      <c r="A5" s="205" t="s">
        <v>443</v>
      </c>
      <c r="B5" s="205"/>
      <c r="C5" s="205"/>
      <c r="D5" s="205"/>
      <c r="E5" s="205"/>
      <c r="F5" s="205"/>
      <c r="G5" s="205"/>
      <c r="H5" s="205"/>
    </row>
    <row r="6" spans="1:3" ht="16.5" customHeight="1">
      <c r="A6" s="87"/>
      <c r="B6" s="87"/>
      <c r="C6" s="87"/>
    </row>
    <row r="7" spans="1:8" s="90" customFormat="1" ht="15.75">
      <c r="A7" s="88" t="s">
        <v>452</v>
      </c>
      <c r="B7" s="88" t="s">
        <v>444</v>
      </c>
      <c r="C7" s="88" t="s">
        <v>445</v>
      </c>
      <c r="D7" s="89" t="s">
        <v>446</v>
      </c>
      <c r="E7" s="86" t="s">
        <v>447</v>
      </c>
      <c r="F7" s="204" t="s">
        <v>448</v>
      </c>
      <c r="G7" s="204"/>
      <c r="H7" s="88" t="s">
        <v>451</v>
      </c>
    </row>
    <row r="8" spans="1:8" s="90" customFormat="1" ht="15.75">
      <c r="A8" s="88"/>
      <c r="B8" s="88"/>
      <c r="C8" s="88"/>
      <c r="D8" s="89"/>
      <c r="E8" s="86"/>
      <c r="F8" s="91" t="s">
        <v>449</v>
      </c>
      <c r="G8" s="91" t="s">
        <v>450</v>
      </c>
      <c r="H8" s="88"/>
    </row>
    <row r="9" spans="1:8" s="97" customFormat="1" ht="30" customHeight="1">
      <c r="A9" s="59">
        <v>40477</v>
      </c>
      <c r="B9" s="131" t="s">
        <v>677</v>
      </c>
      <c r="C9" s="82" t="s">
        <v>161</v>
      </c>
      <c r="D9" s="92"/>
      <c r="E9" s="93"/>
      <c r="F9" s="94"/>
      <c r="G9" s="7">
        <v>20000000</v>
      </c>
      <c r="H9" s="96" t="s">
        <v>739</v>
      </c>
    </row>
    <row r="10" spans="1:8" s="97" customFormat="1" ht="27" customHeight="1">
      <c r="A10" s="98"/>
      <c r="B10" s="131" t="s">
        <v>677</v>
      </c>
      <c r="C10" s="103" t="s">
        <v>162</v>
      </c>
      <c r="D10" s="100"/>
      <c r="E10" s="72"/>
      <c r="F10" s="101">
        <v>23000000</v>
      </c>
      <c r="G10" s="101"/>
      <c r="H10" s="96" t="s">
        <v>163</v>
      </c>
    </row>
    <row r="11" spans="1:8" s="106" customFormat="1" ht="25.5" customHeight="1">
      <c r="A11" s="102"/>
      <c r="B11" s="132" t="s">
        <v>677</v>
      </c>
      <c r="C11" s="103"/>
      <c r="D11" s="100"/>
      <c r="E11" s="72"/>
      <c r="F11" s="10">
        <f>SUM(F10)</f>
        <v>23000000</v>
      </c>
      <c r="G11" s="116">
        <f>SUM(G9:G10)</f>
        <v>20000000</v>
      </c>
      <c r="H11" s="96"/>
    </row>
    <row r="12" spans="1:8" s="106" customFormat="1" ht="26.25">
      <c r="A12" s="102"/>
      <c r="B12" s="99" t="s">
        <v>164</v>
      </c>
      <c r="C12" s="103" t="s">
        <v>165</v>
      </c>
      <c r="D12" s="117">
        <v>682002</v>
      </c>
      <c r="E12" s="72"/>
      <c r="F12" s="101">
        <v>448000</v>
      </c>
      <c r="G12" s="104"/>
      <c r="H12" s="110" t="s">
        <v>740</v>
      </c>
    </row>
    <row r="13" spans="1:8" s="106" customFormat="1" ht="26.25">
      <c r="A13" s="102"/>
      <c r="B13" s="99" t="s">
        <v>164</v>
      </c>
      <c r="C13" s="103" t="s">
        <v>166</v>
      </c>
      <c r="D13" s="117">
        <v>682002</v>
      </c>
      <c r="E13" s="72"/>
      <c r="F13" s="101">
        <v>641000</v>
      </c>
      <c r="G13" s="104"/>
      <c r="H13" s="110" t="s">
        <v>741</v>
      </c>
    </row>
    <row r="14" spans="1:8" s="106" customFormat="1" ht="37.5" customHeight="1">
      <c r="A14" s="102"/>
      <c r="B14" s="99" t="s">
        <v>164</v>
      </c>
      <c r="C14" s="103" t="s">
        <v>166</v>
      </c>
      <c r="D14" s="117">
        <v>682002</v>
      </c>
      <c r="E14" s="72"/>
      <c r="F14" s="101">
        <v>641000</v>
      </c>
      <c r="G14" s="104"/>
      <c r="H14" s="96" t="s">
        <v>660</v>
      </c>
    </row>
    <row r="15" spans="1:8" s="106" customFormat="1" ht="15.75">
      <c r="A15" s="102"/>
      <c r="B15" s="99" t="s">
        <v>164</v>
      </c>
      <c r="C15" s="103" t="s">
        <v>167</v>
      </c>
      <c r="D15" s="117">
        <v>841126</v>
      </c>
      <c r="E15" s="72"/>
      <c r="F15" s="101">
        <v>14460000</v>
      </c>
      <c r="G15" s="104"/>
      <c r="H15" s="105" t="s">
        <v>717</v>
      </c>
    </row>
    <row r="16" spans="1:8" s="106" customFormat="1" ht="26.25">
      <c r="A16" s="102"/>
      <c r="B16" s="99" t="s">
        <v>164</v>
      </c>
      <c r="C16" s="103" t="s">
        <v>13</v>
      </c>
      <c r="D16" s="117">
        <v>841126</v>
      </c>
      <c r="E16" s="72"/>
      <c r="F16" s="101">
        <v>378000</v>
      </c>
      <c r="G16" s="104"/>
      <c r="H16" s="110" t="s">
        <v>168</v>
      </c>
    </row>
    <row r="17" spans="1:8" s="106" customFormat="1" ht="26.25">
      <c r="A17" s="102"/>
      <c r="B17" s="99" t="s">
        <v>164</v>
      </c>
      <c r="C17" s="103" t="s">
        <v>707</v>
      </c>
      <c r="D17" s="117">
        <v>841901</v>
      </c>
      <c r="E17" s="72"/>
      <c r="F17" s="101"/>
      <c r="G17" s="104">
        <v>3041000</v>
      </c>
      <c r="H17" s="110" t="s">
        <v>169</v>
      </c>
    </row>
    <row r="18" spans="1:8" s="106" customFormat="1" ht="26.25">
      <c r="A18" s="102"/>
      <c r="B18" s="99" t="s">
        <v>164</v>
      </c>
      <c r="C18" s="120" t="s">
        <v>14</v>
      </c>
      <c r="D18" s="100"/>
      <c r="E18" s="72"/>
      <c r="F18" s="101"/>
      <c r="G18" s="104">
        <v>1000000</v>
      </c>
      <c r="H18" s="110" t="s">
        <v>742</v>
      </c>
    </row>
    <row r="19" spans="1:8" s="106" customFormat="1" ht="15.75">
      <c r="A19" s="102"/>
      <c r="B19" s="99" t="s">
        <v>164</v>
      </c>
      <c r="C19" s="103" t="s">
        <v>170</v>
      </c>
      <c r="D19" s="100"/>
      <c r="E19" s="72"/>
      <c r="F19" s="101"/>
      <c r="G19" s="104">
        <v>1828000</v>
      </c>
      <c r="H19" s="105" t="s">
        <v>171</v>
      </c>
    </row>
    <row r="20" spans="1:8" s="106" customFormat="1" ht="39">
      <c r="A20" s="102"/>
      <c r="B20" s="99" t="s">
        <v>164</v>
      </c>
      <c r="C20" s="103" t="s">
        <v>170</v>
      </c>
      <c r="D20" s="100"/>
      <c r="E20" s="72"/>
      <c r="F20" s="101">
        <v>1343000</v>
      </c>
      <c r="G20" s="104"/>
      <c r="H20" s="47" t="s">
        <v>743</v>
      </c>
    </row>
    <row r="21" spans="1:8" s="106" customFormat="1" ht="26.25">
      <c r="A21" s="102"/>
      <c r="B21" s="99" t="s">
        <v>164</v>
      </c>
      <c r="C21" s="103" t="s">
        <v>172</v>
      </c>
      <c r="D21" s="117">
        <v>841901</v>
      </c>
      <c r="E21" s="72"/>
      <c r="F21" s="101">
        <v>24310000</v>
      </c>
      <c r="G21" s="104"/>
      <c r="H21" s="47" t="s">
        <v>173</v>
      </c>
    </row>
    <row r="22" spans="1:8" s="106" customFormat="1" ht="26.25">
      <c r="A22" s="102"/>
      <c r="B22" s="99" t="s">
        <v>164</v>
      </c>
      <c r="C22" s="103" t="s">
        <v>172</v>
      </c>
      <c r="D22" s="117">
        <v>841901</v>
      </c>
      <c r="E22" s="72"/>
      <c r="F22" s="101"/>
      <c r="G22" s="104">
        <v>416000</v>
      </c>
      <c r="H22" s="47" t="s">
        <v>0</v>
      </c>
    </row>
    <row r="23" spans="1:8" s="106" customFormat="1" ht="26.25">
      <c r="A23" s="102"/>
      <c r="B23" s="99" t="s">
        <v>164</v>
      </c>
      <c r="C23" s="103" t="s">
        <v>174</v>
      </c>
      <c r="D23" s="100"/>
      <c r="E23" s="72"/>
      <c r="F23" s="101">
        <v>361000</v>
      </c>
      <c r="G23" s="104"/>
      <c r="H23" s="47" t="s">
        <v>1</v>
      </c>
    </row>
    <row r="24" spans="1:8" s="106" customFormat="1" ht="26.25">
      <c r="A24" s="102"/>
      <c r="B24" s="99" t="s">
        <v>164</v>
      </c>
      <c r="C24" s="103" t="s">
        <v>175</v>
      </c>
      <c r="D24" s="100"/>
      <c r="E24" s="72"/>
      <c r="F24" s="101">
        <v>60000</v>
      </c>
      <c r="G24" s="104"/>
      <c r="H24" s="47" t="s">
        <v>176</v>
      </c>
    </row>
    <row r="25" spans="1:8" s="106" customFormat="1" ht="26.25">
      <c r="A25" s="102"/>
      <c r="B25" s="99" t="s">
        <v>164</v>
      </c>
      <c r="C25" s="103" t="s">
        <v>177</v>
      </c>
      <c r="D25" s="100"/>
      <c r="E25" s="72"/>
      <c r="F25" s="101">
        <v>283000</v>
      </c>
      <c r="G25" s="104"/>
      <c r="H25" s="47" t="s">
        <v>178</v>
      </c>
    </row>
    <row r="26" spans="1:8" s="106" customFormat="1" ht="26.25">
      <c r="A26" s="102"/>
      <c r="B26" s="99" t="s">
        <v>164</v>
      </c>
      <c r="C26" s="103" t="s">
        <v>177</v>
      </c>
      <c r="D26" s="100"/>
      <c r="E26" s="72"/>
      <c r="F26" s="101">
        <v>18000</v>
      </c>
      <c r="G26" s="104"/>
      <c r="H26" s="47" t="s">
        <v>179</v>
      </c>
    </row>
    <row r="27" spans="1:8" s="106" customFormat="1" ht="26.25">
      <c r="A27" s="102"/>
      <c r="B27" s="99" t="s">
        <v>164</v>
      </c>
      <c r="C27" s="103" t="s">
        <v>681</v>
      </c>
      <c r="D27" s="100"/>
      <c r="E27" s="72"/>
      <c r="F27" s="101">
        <v>204000</v>
      </c>
      <c r="G27" s="104"/>
      <c r="H27" s="47" t="s">
        <v>180</v>
      </c>
    </row>
    <row r="28" spans="1:8" s="106" customFormat="1" ht="26.25">
      <c r="A28" s="102"/>
      <c r="B28" s="99" t="s">
        <v>164</v>
      </c>
      <c r="C28" s="103" t="s">
        <v>181</v>
      </c>
      <c r="D28" s="100"/>
      <c r="E28" s="72"/>
      <c r="F28" s="101">
        <v>200000</v>
      </c>
      <c r="G28" s="104"/>
      <c r="H28" s="47" t="s">
        <v>182</v>
      </c>
    </row>
    <row r="29" spans="1:8" s="106" customFormat="1" ht="27.75" customHeight="1">
      <c r="A29" s="102"/>
      <c r="B29" s="99" t="s">
        <v>164</v>
      </c>
      <c r="C29" s="103" t="s">
        <v>719</v>
      </c>
      <c r="D29" s="100"/>
      <c r="E29" s="72"/>
      <c r="F29" s="101">
        <v>250000</v>
      </c>
      <c r="G29" s="104"/>
      <c r="H29" s="48" t="s">
        <v>183</v>
      </c>
    </row>
    <row r="30" spans="1:8" s="106" customFormat="1" ht="27.75" customHeight="1">
      <c r="A30" s="102"/>
      <c r="B30" s="99" t="s">
        <v>164</v>
      </c>
      <c r="C30" s="103" t="s">
        <v>184</v>
      </c>
      <c r="D30" s="100"/>
      <c r="E30" s="72"/>
      <c r="F30" s="101">
        <v>706000</v>
      </c>
      <c r="G30" s="104"/>
      <c r="H30" s="48" t="s">
        <v>2</v>
      </c>
    </row>
    <row r="31" spans="1:8" s="106" customFormat="1" ht="27.75" customHeight="1">
      <c r="A31" s="102"/>
      <c r="B31" s="99" t="s">
        <v>164</v>
      </c>
      <c r="C31" s="103"/>
      <c r="D31" s="100"/>
      <c r="E31" s="72"/>
      <c r="F31" s="101">
        <v>251600000</v>
      </c>
      <c r="G31" s="104"/>
      <c r="H31" s="48" t="s">
        <v>3</v>
      </c>
    </row>
    <row r="32" spans="1:8" s="106" customFormat="1" ht="25.5" customHeight="1">
      <c r="A32" s="102"/>
      <c r="B32" s="99" t="s">
        <v>164</v>
      </c>
      <c r="C32" s="103"/>
      <c r="D32" s="100"/>
      <c r="E32" s="72"/>
      <c r="F32" s="101">
        <v>67000000</v>
      </c>
      <c r="G32" s="104"/>
      <c r="H32" s="48" t="s">
        <v>4</v>
      </c>
    </row>
    <row r="33" spans="1:8" s="106" customFormat="1" ht="15.75">
      <c r="A33" s="98"/>
      <c r="B33" s="107" t="s">
        <v>480</v>
      </c>
      <c r="C33" s="103"/>
      <c r="D33" s="100"/>
      <c r="E33" s="108"/>
      <c r="F33" s="94">
        <f>SUM(F12:F32)</f>
        <v>362903000</v>
      </c>
      <c r="G33" s="94">
        <f>SUM(G12:G30)</f>
        <v>6285000</v>
      </c>
      <c r="H33" s="105"/>
    </row>
    <row r="34" spans="1:8" s="106" customFormat="1" ht="29.25" customHeight="1">
      <c r="A34" s="98"/>
      <c r="B34" s="19" t="s">
        <v>185</v>
      </c>
      <c r="C34" s="103" t="s">
        <v>701</v>
      </c>
      <c r="D34" s="117">
        <v>851011</v>
      </c>
      <c r="E34" s="108"/>
      <c r="F34" s="7">
        <v>105000</v>
      </c>
      <c r="G34" s="101"/>
      <c r="H34" s="96" t="s">
        <v>5</v>
      </c>
    </row>
    <row r="35" spans="1:8" s="106" customFormat="1" ht="28.5" customHeight="1">
      <c r="A35" s="98"/>
      <c r="B35" s="99" t="s">
        <v>185</v>
      </c>
      <c r="C35" s="103" t="s">
        <v>701</v>
      </c>
      <c r="D35" s="117">
        <v>856011</v>
      </c>
      <c r="E35" s="108"/>
      <c r="F35" s="101">
        <v>4000</v>
      </c>
      <c r="G35" s="101"/>
      <c r="H35" s="96" t="s">
        <v>6</v>
      </c>
    </row>
    <row r="36" spans="1:8" s="106" customFormat="1" ht="27.75" customHeight="1">
      <c r="A36" s="98"/>
      <c r="B36" s="99" t="s">
        <v>185</v>
      </c>
      <c r="C36" s="103" t="s">
        <v>701</v>
      </c>
      <c r="D36" s="117">
        <v>856011</v>
      </c>
      <c r="E36" s="108"/>
      <c r="F36" s="101"/>
      <c r="G36" s="101">
        <v>242000</v>
      </c>
      <c r="H36" s="110" t="s">
        <v>7</v>
      </c>
    </row>
    <row r="37" spans="1:8" s="106" customFormat="1" ht="30">
      <c r="A37" s="98"/>
      <c r="B37" s="99" t="s">
        <v>185</v>
      </c>
      <c r="C37" s="103" t="s">
        <v>701</v>
      </c>
      <c r="D37" s="117">
        <v>856011</v>
      </c>
      <c r="E37" s="108"/>
      <c r="F37" s="101">
        <v>836000</v>
      </c>
      <c r="G37" s="101"/>
      <c r="H37" s="110" t="s">
        <v>8</v>
      </c>
    </row>
    <row r="38" spans="1:8" s="106" customFormat="1" ht="30">
      <c r="A38" s="98"/>
      <c r="B38" s="99" t="s">
        <v>185</v>
      </c>
      <c r="C38" s="103" t="s">
        <v>701</v>
      </c>
      <c r="D38" s="117">
        <v>889924</v>
      </c>
      <c r="E38" s="108"/>
      <c r="F38" s="101">
        <v>533000</v>
      </c>
      <c r="G38" s="101"/>
      <c r="H38" s="110" t="s">
        <v>9</v>
      </c>
    </row>
    <row r="39" spans="1:8" s="106" customFormat="1" ht="30">
      <c r="A39" s="98"/>
      <c r="B39" s="99" t="s">
        <v>185</v>
      </c>
      <c r="C39" s="103" t="s">
        <v>701</v>
      </c>
      <c r="D39" s="117">
        <v>889922</v>
      </c>
      <c r="E39" s="108"/>
      <c r="F39" s="101">
        <v>400000</v>
      </c>
      <c r="G39" s="101"/>
      <c r="H39" s="110" t="s">
        <v>10</v>
      </c>
    </row>
    <row r="40" spans="1:8" s="106" customFormat="1" ht="30" customHeight="1">
      <c r="A40" s="98"/>
      <c r="B40" s="99" t="s">
        <v>185</v>
      </c>
      <c r="C40" s="103" t="s">
        <v>701</v>
      </c>
      <c r="D40" s="117">
        <v>889201</v>
      </c>
      <c r="E40" s="108"/>
      <c r="F40" s="101">
        <v>192000</v>
      </c>
      <c r="G40" s="101"/>
      <c r="H40" s="110" t="s">
        <v>11</v>
      </c>
    </row>
    <row r="41" spans="1:8" s="106" customFormat="1" ht="30">
      <c r="A41" s="98"/>
      <c r="B41" s="99" t="s">
        <v>185</v>
      </c>
      <c r="C41" s="103" t="s">
        <v>186</v>
      </c>
      <c r="D41" s="129">
        <v>841115</v>
      </c>
      <c r="E41" s="108"/>
      <c r="F41" s="101">
        <v>118000</v>
      </c>
      <c r="G41" s="101"/>
      <c r="H41" s="110" t="s">
        <v>12</v>
      </c>
    </row>
    <row r="42" spans="1:8" s="106" customFormat="1" ht="29.25">
      <c r="A42" s="102"/>
      <c r="B42" s="107" t="s">
        <v>483</v>
      </c>
      <c r="C42" s="95"/>
      <c r="D42" s="100"/>
      <c r="E42" s="108"/>
      <c r="F42" s="94">
        <f>SUM(F34:F41)</f>
        <v>2188000</v>
      </c>
      <c r="G42" s="94">
        <f>SUM(G34:G41)</f>
        <v>242000</v>
      </c>
      <c r="H42" s="109"/>
    </row>
    <row r="43" spans="1:8" s="106" customFormat="1" ht="15.75">
      <c r="A43" s="102"/>
      <c r="B43" s="107" t="s">
        <v>484</v>
      </c>
      <c r="C43" s="95"/>
      <c r="D43" s="100"/>
      <c r="E43" s="108"/>
      <c r="F43" s="94">
        <f>SUM(F11+F33+F42)</f>
        <v>388091000</v>
      </c>
      <c r="G43" s="94">
        <f>SUM(G11+G33+G42)</f>
        <v>26527000</v>
      </c>
      <c r="H43" s="110"/>
    </row>
    <row r="44" spans="1:8" s="87" customFormat="1" ht="15.75">
      <c r="A44" s="111"/>
      <c r="B44" s="108" t="s">
        <v>461</v>
      </c>
      <c r="C44" s="112"/>
      <c r="D44" s="100"/>
      <c r="E44" s="72"/>
      <c r="F44" s="203">
        <f>F43-G43</f>
        <v>361564000</v>
      </c>
      <c r="G44" s="203"/>
      <c r="H44" s="113"/>
    </row>
    <row r="45" spans="1:7" ht="15.75">
      <c r="A45" s="87"/>
      <c r="B45" s="87"/>
      <c r="C45" s="87"/>
      <c r="F45" s="114"/>
      <c r="G45" s="114"/>
    </row>
    <row r="46" spans="6:7" ht="15.75">
      <c r="F46" s="114"/>
      <c r="G46" s="114"/>
    </row>
    <row r="47" spans="6:7" ht="15.75">
      <c r="F47" s="114"/>
      <c r="G47" s="114"/>
    </row>
    <row r="48" spans="6:7" ht="15.75">
      <c r="F48" s="114"/>
      <c r="G48" s="114"/>
    </row>
    <row r="49" spans="6:7" ht="15.75">
      <c r="F49" s="114"/>
      <c r="G49" s="114"/>
    </row>
    <row r="50" spans="6:7" ht="15.75">
      <c r="F50" s="114"/>
      <c r="G50" s="114"/>
    </row>
    <row r="51" spans="6:7" ht="15.75">
      <c r="F51" s="114"/>
      <c r="G51" s="114"/>
    </row>
    <row r="52" spans="6:7" ht="15.75">
      <c r="F52" s="114"/>
      <c r="G52" s="114"/>
    </row>
    <row r="53" spans="6:7" ht="15.75">
      <c r="F53" s="114"/>
      <c r="G53" s="114"/>
    </row>
    <row r="54" spans="6:7" ht="15.75">
      <c r="F54" s="114"/>
      <c r="G54" s="114"/>
    </row>
    <row r="55" spans="6:7" ht="15.75">
      <c r="F55" s="114"/>
      <c r="G55" s="114"/>
    </row>
    <row r="56" spans="6:7" ht="15.75">
      <c r="F56" s="114"/>
      <c r="G56" s="114"/>
    </row>
    <row r="57" spans="6:7" ht="15.75">
      <c r="F57" s="114"/>
      <c r="G57" s="114"/>
    </row>
    <row r="58" spans="6:7" ht="15.75">
      <c r="F58" s="114"/>
      <c r="G58" s="114"/>
    </row>
    <row r="59" spans="6:7" ht="15.75">
      <c r="F59" s="114"/>
      <c r="G59" s="114"/>
    </row>
    <row r="60" spans="6:7" ht="15.75">
      <c r="F60" s="114"/>
      <c r="G60" s="114"/>
    </row>
    <row r="61" spans="6:7" ht="15.75">
      <c r="F61" s="114"/>
      <c r="G61" s="114"/>
    </row>
    <row r="62" spans="6:7" ht="15.75">
      <c r="F62" s="114"/>
      <c r="G62" s="114"/>
    </row>
    <row r="63" spans="6:7" ht="15.75">
      <c r="F63" s="114"/>
      <c r="G63" s="114"/>
    </row>
    <row r="64" spans="6:7" ht="15.75">
      <c r="F64" s="114"/>
      <c r="G64" s="114"/>
    </row>
    <row r="65" spans="6:7" ht="15.75">
      <c r="F65" s="114"/>
      <c r="G65" s="114"/>
    </row>
    <row r="66" spans="6:7" ht="15.75">
      <c r="F66" s="114"/>
      <c r="G66" s="114"/>
    </row>
    <row r="67" spans="6:7" ht="15.75">
      <c r="F67" s="114"/>
      <c r="G67" s="114"/>
    </row>
    <row r="68" spans="6:7" ht="15.75">
      <c r="F68" s="114"/>
      <c r="G68" s="114"/>
    </row>
    <row r="69" spans="6:7" ht="15.75">
      <c r="F69" s="114"/>
      <c r="G69" s="114"/>
    </row>
    <row r="70" spans="6:7" ht="15.75">
      <c r="F70" s="114"/>
      <c r="G70" s="114"/>
    </row>
    <row r="71" spans="6:7" ht="15.75">
      <c r="F71" s="114"/>
      <c r="G71" s="114"/>
    </row>
    <row r="72" spans="6:7" ht="15.75">
      <c r="F72" s="114"/>
      <c r="G72" s="114"/>
    </row>
    <row r="73" spans="6:7" ht="15.75">
      <c r="F73" s="114"/>
      <c r="G73" s="114"/>
    </row>
    <row r="74" spans="6:7" ht="15.75">
      <c r="F74" s="114"/>
      <c r="G74" s="114"/>
    </row>
    <row r="75" spans="6:7" ht="15.75">
      <c r="F75" s="114"/>
      <c r="G75" s="114"/>
    </row>
    <row r="76" spans="6:7" ht="15.75">
      <c r="F76" s="114"/>
      <c r="G76" s="114"/>
    </row>
    <row r="77" spans="6:7" ht="15.75">
      <c r="F77" s="114"/>
      <c r="G77" s="114"/>
    </row>
    <row r="78" spans="6:7" ht="15.75">
      <c r="F78" s="114"/>
      <c r="G78" s="114"/>
    </row>
    <row r="79" spans="6:7" ht="15.75">
      <c r="F79" s="114"/>
      <c r="G79" s="114"/>
    </row>
    <row r="80" spans="6:7" ht="15.75">
      <c r="F80" s="114"/>
      <c r="G80" s="114"/>
    </row>
    <row r="81" spans="6:7" ht="15.75">
      <c r="F81" s="114"/>
      <c r="G81" s="114"/>
    </row>
    <row r="82" spans="6:7" ht="15.75">
      <c r="F82" s="114"/>
      <c r="G82" s="114"/>
    </row>
    <row r="83" spans="6:7" ht="15.75">
      <c r="F83" s="114"/>
      <c r="G83" s="114"/>
    </row>
    <row r="84" spans="6:7" ht="15.75">
      <c r="F84" s="114"/>
      <c r="G84" s="114"/>
    </row>
    <row r="85" spans="6:7" ht="15.75">
      <c r="F85" s="114"/>
      <c r="G85" s="114"/>
    </row>
    <row r="86" spans="6:7" ht="15.75">
      <c r="F86" s="114"/>
      <c r="G86" s="114"/>
    </row>
    <row r="87" ht="15.75">
      <c r="G87" s="114"/>
    </row>
    <row r="88" ht="15.75">
      <c r="G88" s="114"/>
    </row>
    <row r="89" ht="15.75">
      <c r="G89" s="114"/>
    </row>
    <row r="90" ht="15.75">
      <c r="G90" s="114"/>
    </row>
    <row r="91" ht="15.75">
      <c r="G91" s="114"/>
    </row>
    <row r="92" ht="15.75">
      <c r="G92" s="114"/>
    </row>
    <row r="93" ht="15.75">
      <c r="G93" s="114"/>
    </row>
    <row r="94" ht="15.75">
      <c r="G94" s="114"/>
    </row>
    <row r="95" ht="15.75">
      <c r="G95" s="114"/>
    </row>
    <row r="96" ht="15.75">
      <c r="G96" s="114"/>
    </row>
    <row r="97" ht="15.75">
      <c r="G97" s="114"/>
    </row>
    <row r="98" ht="15.75">
      <c r="G98" s="114"/>
    </row>
    <row r="99" ht="15.75">
      <c r="G99" s="114"/>
    </row>
    <row r="100" ht="15.75">
      <c r="G100" s="114"/>
    </row>
    <row r="101" ht="15.75">
      <c r="G101" s="114"/>
    </row>
    <row r="102" ht="15.75">
      <c r="G102" s="114"/>
    </row>
    <row r="103" ht="15.75">
      <c r="G103" s="114"/>
    </row>
    <row r="104" ht="15.75">
      <c r="G104" s="114"/>
    </row>
    <row r="105" ht="15.75">
      <c r="G105" s="114"/>
    </row>
    <row r="106" ht="15.75">
      <c r="G106" s="114"/>
    </row>
    <row r="107" ht="15.75">
      <c r="G107" s="114"/>
    </row>
    <row r="108" ht="15.75">
      <c r="G108" s="114"/>
    </row>
    <row r="109" ht="15.75">
      <c r="G109" s="114"/>
    </row>
    <row r="110" ht="15.75">
      <c r="G110" s="114"/>
    </row>
    <row r="111" ht="15.75">
      <c r="G111" s="114"/>
    </row>
    <row r="112" ht="15.75">
      <c r="G112" s="114"/>
    </row>
    <row r="113" ht="15.75">
      <c r="G113" s="114"/>
    </row>
    <row r="114" ht="15.75">
      <c r="G114" s="114"/>
    </row>
    <row r="115" ht="15.75">
      <c r="G115" s="114"/>
    </row>
    <row r="116" ht="15.75">
      <c r="G116" s="114"/>
    </row>
    <row r="117" ht="15.75">
      <c r="G117" s="114"/>
    </row>
    <row r="118" ht="15.75">
      <c r="G118" s="114"/>
    </row>
    <row r="119" ht="15.75">
      <c r="G119" s="114"/>
    </row>
    <row r="120" ht="15.75">
      <c r="G120" s="114"/>
    </row>
    <row r="121" ht="15.75">
      <c r="G121" s="114"/>
    </row>
    <row r="122" ht="15.75">
      <c r="G122" s="114"/>
    </row>
  </sheetData>
  <mergeCells count="7">
    <mergeCell ref="F1:H1"/>
    <mergeCell ref="A1:B1"/>
    <mergeCell ref="A2:B2"/>
    <mergeCell ref="F44:G44"/>
    <mergeCell ref="F7:G7"/>
    <mergeCell ref="A4:H4"/>
    <mergeCell ref="A5:H5"/>
  </mergeCells>
  <printOptions/>
  <pageMargins left="0.5905511811023623" right="0.5905511811023623" top="0.1968503937007874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M33"/>
  <sheetViews>
    <sheetView workbookViewId="0" topLeftCell="A7">
      <selection activeCell="G21" sqref="G21"/>
    </sheetView>
  </sheetViews>
  <sheetFormatPr defaultColWidth="9.00390625" defaultRowHeight="15.75"/>
  <cols>
    <col min="1" max="1" width="9.875" style="0" bestFit="1" customWidth="1"/>
    <col min="4" max="4" width="6.25390625" style="0" customWidth="1"/>
    <col min="6" max="6" width="11.00390625" style="0" customWidth="1"/>
    <col min="7" max="7" width="8.75390625" style="0" customWidth="1"/>
    <col min="8" max="8" width="7.375" style="0" customWidth="1"/>
    <col min="9" max="9" width="10.625" style="0" customWidth="1"/>
    <col min="10" max="10" width="11.375" style="0" customWidth="1"/>
  </cols>
  <sheetData>
    <row r="1" spans="1:13" ht="15.75">
      <c r="A1" s="206" t="s">
        <v>498</v>
      </c>
      <c r="B1" s="206"/>
      <c r="K1" s="209" t="s">
        <v>500</v>
      </c>
      <c r="L1" s="209"/>
      <c r="M1" s="209"/>
    </row>
    <row r="2" spans="1:2" ht="15.75">
      <c r="A2" s="209" t="s">
        <v>441</v>
      </c>
      <c r="B2" s="209"/>
    </row>
    <row r="3" spans="1:2" ht="15.75">
      <c r="A3" s="24"/>
      <c r="B3" s="24"/>
    </row>
    <row r="4" spans="6:8" ht="15.75">
      <c r="F4" s="206" t="s">
        <v>453</v>
      </c>
      <c r="G4" s="206"/>
      <c r="H4" s="206"/>
    </row>
    <row r="5" spans="6:8" ht="15.75">
      <c r="F5" s="206" t="s">
        <v>493</v>
      </c>
      <c r="G5" s="206"/>
      <c r="H5" s="206"/>
    </row>
    <row r="7" spans="1:13" ht="15.75">
      <c r="A7" s="3" t="s">
        <v>452</v>
      </c>
      <c r="B7" s="206" t="s">
        <v>444</v>
      </c>
      <c r="C7" s="206"/>
      <c r="D7" s="206"/>
      <c r="E7" s="201" t="s">
        <v>445</v>
      </c>
      <c r="F7" s="201"/>
      <c r="G7" s="49" t="s">
        <v>446</v>
      </c>
      <c r="H7" s="28" t="s">
        <v>478</v>
      </c>
      <c r="I7" s="206" t="s">
        <v>448</v>
      </c>
      <c r="J7" s="206"/>
      <c r="K7" s="206" t="s">
        <v>451</v>
      </c>
      <c r="L7" s="206"/>
      <c r="M7" s="206"/>
    </row>
    <row r="8" spans="2:13" ht="15.75">
      <c r="B8" s="209"/>
      <c r="C8" s="209"/>
      <c r="D8" s="209"/>
      <c r="E8" s="209"/>
      <c r="F8" s="209"/>
      <c r="I8" s="5" t="s">
        <v>449</v>
      </c>
      <c r="J8" s="5" t="s">
        <v>450</v>
      </c>
      <c r="K8" s="209"/>
      <c r="L8" s="209"/>
      <c r="M8" s="209"/>
    </row>
    <row r="9" spans="1:13" ht="15.75">
      <c r="A9" s="59">
        <v>40477</v>
      </c>
      <c r="B9" s="186" t="s">
        <v>485</v>
      </c>
      <c r="C9" s="186"/>
      <c r="D9" s="186"/>
      <c r="E9" s="211" t="s">
        <v>338</v>
      </c>
      <c r="F9" s="211"/>
      <c r="G9" s="6"/>
      <c r="H9" s="6"/>
      <c r="I9" s="56">
        <v>236000</v>
      </c>
      <c r="J9" s="51"/>
      <c r="K9" s="211" t="s">
        <v>348</v>
      </c>
      <c r="L9" s="211"/>
      <c r="M9" s="212"/>
    </row>
    <row r="10" spans="1:13" ht="15.75">
      <c r="A10" s="8"/>
      <c r="B10" s="186" t="s">
        <v>485</v>
      </c>
      <c r="C10" s="186"/>
      <c r="D10" s="186"/>
      <c r="E10" s="211" t="s">
        <v>177</v>
      </c>
      <c r="F10" s="211"/>
      <c r="G10" s="6"/>
      <c r="H10" s="6"/>
      <c r="I10" s="51">
        <v>223000</v>
      </c>
      <c r="J10" s="51"/>
      <c r="K10" s="189" t="s">
        <v>349</v>
      </c>
      <c r="L10" s="189"/>
      <c r="M10" s="190"/>
    </row>
    <row r="11" spans="1:13" ht="15.75">
      <c r="A11" s="8"/>
      <c r="B11" s="186" t="s">
        <v>485</v>
      </c>
      <c r="C11" s="186"/>
      <c r="D11" s="186"/>
      <c r="E11" s="211" t="s">
        <v>177</v>
      </c>
      <c r="F11" s="211"/>
      <c r="G11" s="6"/>
      <c r="H11" s="6"/>
      <c r="I11" s="51">
        <v>14000</v>
      </c>
      <c r="J11" s="51"/>
      <c r="K11" s="189" t="s">
        <v>350</v>
      </c>
      <c r="L11" s="189"/>
      <c r="M11" s="190"/>
    </row>
    <row r="12" spans="1:13" ht="15.75">
      <c r="A12" s="8"/>
      <c r="B12" s="186" t="s">
        <v>485</v>
      </c>
      <c r="C12" s="186"/>
      <c r="D12" s="186"/>
      <c r="E12" s="211" t="s">
        <v>113</v>
      </c>
      <c r="F12" s="211"/>
      <c r="G12" s="6"/>
      <c r="H12" s="6"/>
      <c r="I12" s="51"/>
      <c r="J12" s="51">
        <v>268000</v>
      </c>
      <c r="K12" s="189" t="s">
        <v>485</v>
      </c>
      <c r="L12" s="189"/>
      <c r="M12" s="190"/>
    </row>
    <row r="13" spans="1:13" ht="18" customHeight="1">
      <c r="A13" s="8"/>
      <c r="B13" s="186" t="s">
        <v>485</v>
      </c>
      <c r="C13" s="186"/>
      <c r="D13" s="186"/>
      <c r="E13" s="211" t="s">
        <v>337</v>
      </c>
      <c r="F13" s="211"/>
      <c r="G13" s="6"/>
      <c r="H13" s="6"/>
      <c r="I13" s="51">
        <v>192000</v>
      </c>
      <c r="J13" s="51"/>
      <c r="K13" s="187" t="s">
        <v>351</v>
      </c>
      <c r="L13" s="187"/>
      <c r="M13" s="188"/>
    </row>
    <row r="14" spans="1:13" ht="33" customHeight="1">
      <c r="A14" s="8"/>
      <c r="B14" s="186" t="s">
        <v>485</v>
      </c>
      <c r="C14" s="186"/>
      <c r="D14" s="186"/>
      <c r="E14" s="211" t="s">
        <v>722</v>
      </c>
      <c r="F14" s="211"/>
      <c r="G14" s="6"/>
      <c r="H14" s="6"/>
      <c r="I14" s="51">
        <v>3750000</v>
      </c>
      <c r="J14" s="51"/>
      <c r="K14" s="221" t="s">
        <v>114</v>
      </c>
      <c r="L14" s="221"/>
      <c r="M14" s="222"/>
    </row>
    <row r="15" spans="1:13" ht="27.75" customHeight="1">
      <c r="A15" s="8"/>
      <c r="B15" s="186" t="s">
        <v>485</v>
      </c>
      <c r="C15" s="186"/>
      <c r="D15" s="186"/>
      <c r="E15" s="211" t="s">
        <v>722</v>
      </c>
      <c r="F15" s="211"/>
      <c r="G15" s="6"/>
      <c r="H15" s="6"/>
      <c r="I15" s="51">
        <v>287000</v>
      </c>
      <c r="J15" s="51"/>
      <c r="K15" s="187" t="s">
        <v>115</v>
      </c>
      <c r="L15" s="187"/>
      <c r="M15" s="188"/>
    </row>
    <row r="16" spans="1:13" ht="15.75">
      <c r="A16" s="8"/>
      <c r="B16" s="219" t="s">
        <v>511</v>
      </c>
      <c r="C16" s="219"/>
      <c r="D16" s="219"/>
      <c r="E16" s="211"/>
      <c r="F16" s="211"/>
      <c r="G16" s="6"/>
      <c r="H16" s="6"/>
      <c r="I16" s="52">
        <f>SUM(I9:I15)</f>
        <v>4702000</v>
      </c>
      <c r="J16" s="52">
        <f>SUM(J9:J15)</f>
        <v>268000</v>
      </c>
      <c r="K16" s="211"/>
      <c r="L16" s="211"/>
      <c r="M16" s="212"/>
    </row>
    <row r="17" spans="1:13" ht="15.75">
      <c r="A17" s="8"/>
      <c r="B17" s="186" t="s">
        <v>486</v>
      </c>
      <c r="C17" s="186"/>
      <c r="D17" s="186"/>
      <c r="E17" s="211" t="s">
        <v>338</v>
      </c>
      <c r="F17" s="211"/>
      <c r="G17" s="6"/>
      <c r="H17" s="6"/>
      <c r="I17" s="56">
        <v>62000</v>
      </c>
      <c r="J17" s="52"/>
      <c r="K17" s="211" t="s">
        <v>352</v>
      </c>
      <c r="L17" s="211"/>
      <c r="M17" s="212"/>
    </row>
    <row r="18" spans="1:13" ht="15.75">
      <c r="A18" s="8"/>
      <c r="B18" s="186" t="s">
        <v>486</v>
      </c>
      <c r="C18" s="186"/>
      <c r="D18" s="186"/>
      <c r="E18" s="211" t="s">
        <v>338</v>
      </c>
      <c r="F18" s="211"/>
      <c r="G18" s="6"/>
      <c r="H18" s="6"/>
      <c r="I18" s="56">
        <v>2000</v>
      </c>
      <c r="J18" s="52"/>
      <c r="K18" s="211" t="s">
        <v>353</v>
      </c>
      <c r="L18" s="211"/>
      <c r="M18" s="212"/>
    </row>
    <row r="19" spans="1:13" ht="27" customHeight="1">
      <c r="A19" s="8"/>
      <c r="B19" s="186" t="s">
        <v>696</v>
      </c>
      <c r="C19" s="186"/>
      <c r="D19" s="186"/>
      <c r="E19" s="211" t="s">
        <v>177</v>
      </c>
      <c r="F19" s="211"/>
      <c r="G19" s="6"/>
      <c r="H19" s="6"/>
      <c r="I19" s="56">
        <v>60000</v>
      </c>
      <c r="J19" s="56"/>
      <c r="K19" s="187" t="s">
        <v>354</v>
      </c>
      <c r="L19" s="187"/>
      <c r="M19" s="188"/>
    </row>
    <row r="20" spans="1:13" ht="25.5" customHeight="1">
      <c r="A20" s="8"/>
      <c r="B20" s="186" t="s">
        <v>696</v>
      </c>
      <c r="C20" s="186"/>
      <c r="D20" s="186"/>
      <c r="E20" s="211" t="s">
        <v>177</v>
      </c>
      <c r="F20" s="211"/>
      <c r="G20" s="6"/>
      <c r="H20" s="6"/>
      <c r="I20" s="56">
        <v>4000</v>
      </c>
      <c r="J20" s="56"/>
      <c r="K20" s="187" t="s">
        <v>355</v>
      </c>
      <c r="L20" s="187"/>
      <c r="M20" s="188"/>
    </row>
    <row r="21" spans="1:13" ht="15.75">
      <c r="A21" s="8"/>
      <c r="B21" s="186" t="s">
        <v>696</v>
      </c>
      <c r="C21" s="186"/>
      <c r="D21" s="186"/>
      <c r="E21" s="211" t="s">
        <v>117</v>
      </c>
      <c r="F21" s="211"/>
      <c r="G21" s="6"/>
      <c r="H21" s="6"/>
      <c r="I21" s="56"/>
      <c r="J21" s="56">
        <v>72000</v>
      </c>
      <c r="K21" s="189" t="s">
        <v>356</v>
      </c>
      <c r="L21" s="189"/>
      <c r="M21" s="190"/>
    </row>
    <row r="22" spans="1:13" ht="27.75" customHeight="1">
      <c r="A22" s="8"/>
      <c r="B22" s="186" t="s">
        <v>696</v>
      </c>
      <c r="C22" s="186"/>
      <c r="D22" s="186"/>
      <c r="E22" s="211" t="s">
        <v>337</v>
      </c>
      <c r="F22" s="211"/>
      <c r="G22" s="6"/>
      <c r="H22" s="6"/>
      <c r="I22" s="56">
        <v>52000</v>
      </c>
      <c r="J22" s="56"/>
      <c r="K22" s="187" t="s">
        <v>357</v>
      </c>
      <c r="L22" s="187"/>
      <c r="M22" s="188"/>
    </row>
    <row r="23" spans="1:13" ht="38.25" customHeight="1">
      <c r="A23" s="8"/>
      <c r="B23" s="186" t="s">
        <v>696</v>
      </c>
      <c r="C23" s="186"/>
      <c r="D23" s="186"/>
      <c r="E23" s="211" t="s">
        <v>722</v>
      </c>
      <c r="F23" s="211"/>
      <c r="G23" s="6"/>
      <c r="H23" s="6"/>
      <c r="I23" s="56">
        <v>911000</v>
      </c>
      <c r="J23" s="56"/>
      <c r="K23" s="191" t="s">
        <v>116</v>
      </c>
      <c r="L23" s="191"/>
      <c r="M23" s="192"/>
    </row>
    <row r="24" spans="1:13" ht="27" customHeight="1">
      <c r="A24" s="8"/>
      <c r="B24" s="186" t="s">
        <v>696</v>
      </c>
      <c r="C24" s="186"/>
      <c r="D24" s="186"/>
      <c r="E24" s="211" t="s">
        <v>722</v>
      </c>
      <c r="F24" s="211"/>
      <c r="G24" s="6"/>
      <c r="H24" s="6"/>
      <c r="I24" s="56">
        <v>77000</v>
      </c>
      <c r="J24" s="56"/>
      <c r="K24" s="187" t="s">
        <v>358</v>
      </c>
      <c r="L24" s="187"/>
      <c r="M24" s="188"/>
    </row>
    <row r="25" spans="1:13" ht="15.75">
      <c r="A25" s="8"/>
      <c r="B25" s="224" t="s">
        <v>510</v>
      </c>
      <c r="C25" s="224"/>
      <c r="D25" s="224"/>
      <c r="E25" s="195"/>
      <c r="F25" s="195"/>
      <c r="G25" s="6"/>
      <c r="H25" s="6"/>
      <c r="I25" s="52">
        <f>SUM(I17:I24)</f>
        <v>1168000</v>
      </c>
      <c r="J25" s="52">
        <f>SUM(J17:J24)</f>
        <v>72000</v>
      </c>
      <c r="K25" s="195"/>
      <c r="L25" s="195"/>
      <c r="M25" s="223"/>
    </row>
    <row r="26" spans="1:13" ht="20.25" customHeight="1">
      <c r="A26" s="8"/>
      <c r="B26" s="224" t="s">
        <v>463</v>
      </c>
      <c r="C26" s="224"/>
      <c r="D26" s="224"/>
      <c r="E26" s="211" t="s">
        <v>722</v>
      </c>
      <c r="F26" s="211"/>
      <c r="G26" s="6"/>
      <c r="H26" s="6"/>
      <c r="I26" s="52">
        <v>44000</v>
      </c>
      <c r="J26" s="52"/>
      <c r="K26" s="194" t="s">
        <v>359</v>
      </c>
      <c r="L26" s="194"/>
      <c r="M26" s="196"/>
    </row>
    <row r="27" spans="1:13" ht="19.5" customHeight="1">
      <c r="A27" s="54"/>
      <c r="B27" s="219" t="s">
        <v>484</v>
      </c>
      <c r="C27" s="219"/>
      <c r="D27" s="219"/>
      <c r="E27" s="195"/>
      <c r="F27" s="195"/>
      <c r="G27" s="50"/>
      <c r="H27" s="50"/>
      <c r="I27" s="55">
        <f>I16+I25+I26</f>
        <v>5914000</v>
      </c>
      <c r="J27" s="55">
        <f>J16+J25+J26</f>
        <v>340000</v>
      </c>
      <c r="K27" s="195"/>
      <c r="L27" s="195"/>
      <c r="M27" s="223"/>
    </row>
    <row r="28" spans="1:13" ht="20.25" customHeight="1">
      <c r="A28" s="54"/>
      <c r="B28" s="193" t="s">
        <v>495</v>
      </c>
      <c r="C28" s="193"/>
      <c r="D28" s="193"/>
      <c r="E28" s="216"/>
      <c r="F28" s="216"/>
      <c r="G28" s="50"/>
      <c r="H28" s="50"/>
      <c r="I28" s="218">
        <f>I27-J27</f>
        <v>5574000</v>
      </c>
      <c r="J28" s="218"/>
      <c r="K28" s="216"/>
      <c r="L28" s="216"/>
      <c r="M28" s="217"/>
    </row>
    <row r="29" spans="2:13" ht="15.75">
      <c r="B29" s="209"/>
      <c r="C29" s="209"/>
      <c r="D29" s="209"/>
      <c r="E29" s="209"/>
      <c r="F29" s="209"/>
      <c r="I29" s="1"/>
      <c r="J29" s="1"/>
      <c r="K29" s="209"/>
      <c r="L29" s="209"/>
      <c r="M29" s="209"/>
    </row>
    <row r="30" spans="2:13" ht="15.75">
      <c r="B30" s="209"/>
      <c r="C30" s="209"/>
      <c r="D30" s="209"/>
      <c r="E30" s="209"/>
      <c r="F30" s="209"/>
      <c r="I30" s="1"/>
      <c r="J30" s="1"/>
      <c r="K30" s="209"/>
      <c r="L30" s="209"/>
      <c r="M30" s="209"/>
    </row>
    <row r="31" spans="9:10" ht="15.75">
      <c r="I31" s="1"/>
      <c r="J31" s="1"/>
    </row>
    <row r="32" spans="9:10" ht="15.75">
      <c r="I32" s="1"/>
      <c r="J32" s="1"/>
    </row>
    <row r="33" ht="15.75">
      <c r="J33" s="1"/>
    </row>
  </sheetData>
  <mergeCells count="79">
    <mergeCell ref="B29:D29"/>
    <mergeCell ref="E29:F29"/>
    <mergeCell ref="K29:M29"/>
    <mergeCell ref="B30:D30"/>
    <mergeCell ref="E30:F30"/>
    <mergeCell ref="K30:M30"/>
    <mergeCell ref="B28:D28"/>
    <mergeCell ref="E28:F28"/>
    <mergeCell ref="I28:J28"/>
    <mergeCell ref="K28:M28"/>
    <mergeCell ref="B27:D27"/>
    <mergeCell ref="E27:F27"/>
    <mergeCell ref="K27:M27"/>
    <mergeCell ref="B25:D25"/>
    <mergeCell ref="E25:F25"/>
    <mergeCell ref="K25:M25"/>
    <mergeCell ref="B26:D26"/>
    <mergeCell ref="E26:F26"/>
    <mergeCell ref="K26:M26"/>
    <mergeCell ref="B10:D10"/>
    <mergeCell ref="E10:F10"/>
    <mergeCell ref="K10:M10"/>
    <mergeCell ref="B11:D11"/>
    <mergeCell ref="E11:F11"/>
    <mergeCell ref="K11:M11"/>
    <mergeCell ref="B8:D8"/>
    <mergeCell ref="E8:F8"/>
    <mergeCell ref="K8:M8"/>
    <mergeCell ref="B9:D9"/>
    <mergeCell ref="E9:F9"/>
    <mergeCell ref="K9:M9"/>
    <mergeCell ref="A1:B1"/>
    <mergeCell ref="K1:M1"/>
    <mergeCell ref="F5:H5"/>
    <mergeCell ref="B7:D7"/>
    <mergeCell ref="E7:F7"/>
    <mergeCell ref="I7:J7"/>
    <mergeCell ref="K7:M7"/>
    <mergeCell ref="A2:B2"/>
    <mergeCell ref="F4:H4"/>
    <mergeCell ref="B12:D12"/>
    <mergeCell ref="B13:D13"/>
    <mergeCell ref="B14:D14"/>
    <mergeCell ref="B15:D15"/>
    <mergeCell ref="B16:D16"/>
    <mergeCell ref="B21:D21"/>
    <mergeCell ref="B22:D22"/>
    <mergeCell ref="B23:D23"/>
    <mergeCell ref="B17:D17"/>
    <mergeCell ref="B18:D18"/>
    <mergeCell ref="B19:D19"/>
    <mergeCell ref="B20:D20"/>
    <mergeCell ref="E16:F16"/>
    <mergeCell ref="E21:F21"/>
    <mergeCell ref="E22:F22"/>
    <mergeCell ref="E23:F23"/>
    <mergeCell ref="E17:F17"/>
    <mergeCell ref="E18:F18"/>
    <mergeCell ref="E19:F19"/>
    <mergeCell ref="E20:F20"/>
    <mergeCell ref="E12:F12"/>
    <mergeCell ref="E13:F13"/>
    <mergeCell ref="E14:F14"/>
    <mergeCell ref="E15:F15"/>
    <mergeCell ref="K12:M12"/>
    <mergeCell ref="K13:M13"/>
    <mergeCell ref="K14:M14"/>
    <mergeCell ref="K15:M15"/>
    <mergeCell ref="K16:M16"/>
    <mergeCell ref="K21:M21"/>
    <mergeCell ref="K22:M22"/>
    <mergeCell ref="K23:M23"/>
    <mergeCell ref="K18:M18"/>
    <mergeCell ref="K19:M19"/>
    <mergeCell ref="K20:M20"/>
    <mergeCell ref="B24:D24"/>
    <mergeCell ref="E24:F24"/>
    <mergeCell ref="K24:M24"/>
    <mergeCell ref="K17:M17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M27"/>
  <sheetViews>
    <sheetView workbookViewId="0" topLeftCell="A1">
      <selection activeCell="H7" sqref="H7"/>
    </sheetView>
  </sheetViews>
  <sheetFormatPr defaultColWidth="9.00390625" defaultRowHeight="15.75"/>
  <cols>
    <col min="1" max="1" width="9.875" style="31" bestFit="1" customWidth="1"/>
    <col min="2" max="2" width="9.50390625" style="31" customWidth="1"/>
    <col min="3" max="3" width="9.00390625" style="31" customWidth="1"/>
    <col min="4" max="4" width="8.00390625" style="31" customWidth="1"/>
    <col min="5" max="5" width="9.00390625" style="31" customWidth="1"/>
    <col min="6" max="6" width="12.625" style="31" customWidth="1"/>
    <col min="7" max="7" width="9.375" style="31" customWidth="1"/>
    <col min="8" max="8" width="7.50390625" style="31" customWidth="1"/>
    <col min="9" max="9" width="10.625" style="31" customWidth="1"/>
    <col min="10" max="10" width="10.50390625" style="31" customWidth="1"/>
    <col min="11" max="16384" width="9.00390625" style="31" customWidth="1"/>
  </cols>
  <sheetData>
    <row r="1" spans="1:13" ht="15">
      <c r="A1" s="201" t="s">
        <v>515</v>
      </c>
      <c r="B1" s="201"/>
      <c r="C1" s="201"/>
      <c r="K1" s="229" t="s">
        <v>501</v>
      </c>
      <c r="L1" s="229"/>
      <c r="M1" s="229"/>
    </row>
    <row r="2" spans="1:3" ht="15">
      <c r="A2" s="229" t="s">
        <v>441</v>
      </c>
      <c r="B2" s="229"/>
      <c r="C2" s="229"/>
    </row>
    <row r="3" spans="1:3" ht="15">
      <c r="A3" s="62"/>
      <c r="B3" s="62"/>
      <c r="C3" s="62"/>
    </row>
    <row r="4" ht="15">
      <c r="G4" s="4" t="s">
        <v>492</v>
      </c>
    </row>
    <row r="5" spans="6:8" ht="15">
      <c r="F5" s="201" t="s">
        <v>493</v>
      </c>
      <c r="G5" s="201"/>
      <c r="H5" s="201"/>
    </row>
    <row r="7" spans="1:13" ht="15">
      <c r="A7" s="5" t="s">
        <v>452</v>
      </c>
      <c r="B7" s="201" t="s">
        <v>444</v>
      </c>
      <c r="C7" s="201"/>
      <c r="D7" s="201"/>
      <c r="E7" s="201" t="s">
        <v>445</v>
      </c>
      <c r="F7" s="201"/>
      <c r="G7" s="49" t="s">
        <v>446</v>
      </c>
      <c r="H7" s="28" t="s">
        <v>478</v>
      </c>
      <c r="I7" s="201" t="s">
        <v>448</v>
      </c>
      <c r="J7" s="201"/>
      <c r="K7" s="201" t="s">
        <v>451</v>
      </c>
      <c r="L7" s="201"/>
      <c r="M7" s="201"/>
    </row>
    <row r="8" spans="2:13" ht="15">
      <c r="B8" s="229"/>
      <c r="C8" s="229"/>
      <c r="D8" s="229"/>
      <c r="E8" s="229"/>
      <c r="F8" s="229"/>
      <c r="I8" s="5" t="s">
        <v>449</v>
      </c>
      <c r="J8" s="5" t="s">
        <v>450</v>
      </c>
      <c r="K8" s="229"/>
      <c r="L8" s="229"/>
      <c r="M8" s="229"/>
    </row>
    <row r="9" spans="1:13" ht="15">
      <c r="A9" s="80">
        <v>40477</v>
      </c>
      <c r="B9" s="224" t="s">
        <v>502</v>
      </c>
      <c r="C9" s="224"/>
      <c r="D9" s="224"/>
      <c r="E9" s="224" t="s">
        <v>149</v>
      </c>
      <c r="F9" s="224"/>
      <c r="G9" s="14"/>
      <c r="H9" s="14"/>
      <c r="I9" s="10">
        <v>597000</v>
      </c>
      <c r="J9" s="10"/>
      <c r="K9" s="224" t="s">
        <v>508</v>
      </c>
      <c r="L9" s="224"/>
      <c r="M9" s="230"/>
    </row>
    <row r="10" spans="1:13" ht="15">
      <c r="A10" s="34"/>
      <c r="B10" s="225" t="s">
        <v>464</v>
      </c>
      <c r="C10" s="225"/>
      <c r="D10" s="225"/>
      <c r="E10" s="225" t="s">
        <v>148</v>
      </c>
      <c r="F10" s="225"/>
      <c r="G10" s="13"/>
      <c r="H10" s="13"/>
      <c r="I10" s="7">
        <v>361000</v>
      </c>
      <c r="J10" s="7"/>
      <c r="K10" s="225" t="s">
        <v>706</v>
      </c>
      <c r="L10" s="225"/>
      <c r="M10" s="228"/>
    </row>
    <row r="11" spans="1:13" ht="15">
      <c r="A11" s="34"/>
      <c r="B11" s="225" t="s">
        <v>464</v>
      </c>
      <c r="C11" s="225"/>
      <c r="D11" s="225"/>
      <c r="E11" s="225" t="s">
        <v>150</v>
      </c>
      <c r="F11" s="225"/>
      <c r="G11" s="13"/>
      <c r="H11" s="13"/>
      <c r="I11" s="7">
        <v>60000</v>
      </c>
      <c r="J11" s="7"/>
      <c r="K11" s="225" t="s">
        <v>706</v>
      </c>
      <c r="L11" s="225"/>
      <c r="M11" s="228"/>
    </row>
    <row r="12" spans="1:13" ht="31.5" customHeight="1">
      <c r="A12" s="34"/>
      <c r="B12" s="225" t="s">
        <v>464</v>
      </c>
      <c r="C12" s="225"/>
      <c r="D12" s="225"/>
      <c r="E12" s="225" t="s">
        <v>151</v>
      </c>
      <c r="F12" s="225"/>
      <c r="G12" s="13"/>
      <c r="H12" s="13"/>
      <c r="I12" s="7"/>
      <c r="J12" s="7">
        <v>801000</v>
      </c>
      <c r="K12" s="226" t="s">
        <v>152</v>
      </c>
      <c r="L12" s="226"/>
      <c r="M12" s="227"/>
    </row>
    <row r="13" spans="1:13" ht="33" customHeight="1">
      <c r="A13" s="34"/>
      <c r="B13" s="225" t="s">
        <v>464</v>
      </c>
      <c r="C13" s="225"/>
      <c r="D13" s="225"/>
      <c r="E13" s="225" t="s">
        <v>153</v>
      </c>
      <c r="F13" s="225"/>
      <c r="G13" s="13"/>
      <c r="H13" s="13"/>
      <c r="I13" s="7">
        <v>439000</v>
      </c>
      <c r="J13" s="7"/>
      <c r="K13" s="226" t="s">
        <v>154</v>
      </c>
      <c r="L13" s="226"/>
      <c r="M13" s="227"/>
    </row>
    <row r="14" spans="1:13" ht="31.5" customHeight="1">
      <c r="A14" s="34"/>
      <c r="B14" s="225" t="s">
        <v>464</v>
      </c>
      <c r="C14" s="225"/>
      <c r="D14" s="225"/>
      <c r="E14" s="225" t="s">
        <v>713</v>
      </c>
      <c r="F14" s="225"/>
      <c r="G14" s="13"/>
      <c r="H14" s="13"/>
      <c r="I14" s="7">
        <v>4000</v>
      </c>
      <c r="J14" s="7"/>
      <c r="K14" s="226" t="s">
        <v>155</v>
      </c>
      <c r="L14" s="226"/>
      <c r="M14" s="227"/>
    </row>
    <row r="15" spans="1:13" ht="31.5" customHeight="1">
      <c r="A15" s="34"/>
      <c r="B15" s="225" t="s">
        <v>464</v>
      </c>
      <c r="C15" s="225"/>
      <c r="D15" s="225"/>
      <c r="E15" s="225" t="s">
        <v>713</v>
      </c>
      <c r="F15" s="225"/>
      <c r="G15" s="13"/>
      <c r="H15" s="13"/>
      <c r="I15" s="7"/>
      <c r="J15" s="7">
        <v>242000</v>
      </c>
      <c r="K15" s="226" t="s">
        <v>156</v>
      </c>
      <c r="L15" s="226"/>
      <c r="M15" s="227"/>
    </row>
    <row r="16" spans="1:13" ht="31.5" customHeight="1">
      <c r="A16" s="34"/>
      <c r="B16" s="225" t="s">
        <v>464</v>
      </c>
      <c r="C16" s="225"/>
      <c r="D16" s="225"/>
      <c r="E16" s="225" t="s">
        <v>713</v>
      </c>
      <c r="F16" s="225"/>
      <c r="G16" s="13"/>
      <c r="H16" s="13"/>
      <c r="I16" s="7">
        <v>836000</v>
      </c>
      <c r="J16" s="7"/>
      <c r="K16" s="226" t="s">
        <v>157</v>
      </c>
      <c r="L16" s="226"/>
      <c r="M16" s="227"/>
    </row>
    <row r="17" spans="1:13" ht="31.5" customHeight="1">
      <c r="A17" s="34"/>
      <c r="B17" s="225" t="s">
        <v>464</v>
      </c>
      <c r="C17" s="225"/>
      <c r="D17" s="225"/>
      <c r="E17" s="61" t="s">
        <v>158</v>
      </c>
      <c r="F17" s="61"/>
      <c r="G17" s="13"/>
      <c r="H17" s="13"/>
      <c r="I17" s="7">
        <v>270000</v>
      </c>
      <c r="J17" s="7"/>
      <c r="K17" s="226" t="s">
        <v>159</v>
      </c>
      <c r="L17" s="226"/>
      <c r="M17" s="227"/>
    </row>
    <row r="18" spans="1:13" ht="15">
      <c r="A18" s="34"/>
      <c r="B18" s="225" t="s">
        <v>464</v>
      </c>
      <c r="C18" s="225"/>
      <c r="D18" s="225"/>
      <c r="E18" s="225" t="s">
        <v>160</v>
      </c>
      <c r="F18" s="225"/>
      <c r="G18" s="13"/>
      <c r="H18" s="13"/>
      <c r="I18" s="7">
        <v>1182000</v>
      </c>
      <c r="J18" s="7"/>
      <c r="K18" s="225" t="s">
        <v>159</v>
      </c>
      <c r="L18" s="225"/>
      <c r="M18" s="228"/>
    </row>
    <row r="19" spans="1:13" ht="15">
      <c r="A19" s="34"/>
      <c r="B19" s="225" t="s">
        <v>464</v>
      </c>
      <c r="C19" s="225"/>
      <c r="D19" s="225"/>
      <c r="E19" s="225" t="s">
        <v>160</v>
      </c>
      <c r="F19" s="225"/>
      <c r="G19" s="13"/>
      <c r="H19" s="13"/>
      <c r="I19" s="7">
        <v>5248000</v>
      </c>
      <c r="J19" s="7"/>
      <c r="K19" s="225" t="s">
        <v>159</v>
      </c>
      <c r="L19" s="225"/>
      <c r="M19" s="228"/>
    </row>
    <row r="20" spans="1:13" ht="15">
      <c r="A20" s="34"/>
      <c r="B20" s="224" t="s">
        <v>489</v>
      </c>
      <c r="C20" s="224"/>
      <c r="D20" s="224"/>
      <c r="E20" s="235"/>
      <c r="F20" s="235"/>
      <c r="G20" s="13"/>
      <c r="H20" s="13"/>
      <c r="I20" s="10">
        <f>SUM(I10:I19)</f>
        <v>8400000</v>
      </c>
      <c r="J20" s="10">
        <f>SUM(J10:J19)</f>
        <v>1043000</v>
      </c>
      <c r="K20" s="235"/>
      <c r="L20" s="235"/>
      <c r="M20" s="236"/>
    </row>
    <row r="21" spans="1:13" ht="15">
      <c r="A21" s="78"/>
      <c r="B21" s="224" t="s">
        <v>484</v>
      </c>
      <c r="C21" s="224"/>
      <c r="D21" s="224"/>
      <c r="E21" s="235"/>
      <c r="F21" s="235"/>
      <c r="G21" s="79"/>
      <c r="H21" s="79"/>
      <c r="I21" s="81">
        <f>I9+I20</f>
        <v>8997000</v>
      </c>
      <c r="J21" s="81">
        <f>J9+J20</f>
        <v>1043000</v>
      </c>
      <c r="K21" s="235"/>
      <c r="L21" s="235"/>
      <c r="M21" s="236"/>
    </row>
    <row r="22" spans="1:13" ht="15">
      <c r="A22" s="78"/>
      <c r="B22" s="231" t="s">
        <v>460</v>
      </c>
      <c r="C22" s="231"/>
      <c r="D22" s="231"/>
      <c r="E22" s="232"/>
      <c r="F22" s="232"/>
      <c r="G22" s="79"/>
      <c r="H22" s="79"/>
      <c r="I22" s="233">
        <f>I21-J21</f>
        <v>7954000</v>
      </c>
      <c r="J22" s="233"/>
      <c r="K22" s="232"/>
      <c r="L22" s="232"/>
      <c r="M22" s="234"/>
    </row>
    <row r="23" spans="2:13" ht="15">
      <c r="B23" s="229"/>
      <c r="C23" s="229"/>
      <c r="D23" s="229"/>
      <c r="E23" s="229"/>
      <c r="F23" s="229"/>
      <c r="I23" s="30"/>
      <c r="J23" s="30"/>
      <c r="K23" s="229"/>
      <c r="L23" s="229"/>
      <c r="M23" s="229"/>
    </row>
    <row r="24" spans="2:13" ht="15">
      <c r="B24" s="229"/>
      <c r="C24" s="229"/>
      <c r="D24" s="229"/>
      <c r="E24" s="229"/>
      <c r="F24" s="229"/>
      <c r="I24" s="30"/>
      <c r="J24" s="30"/>
      <c r="K24" s="229"/>
      <c r="L24" s="229"/>
      <c r="M24" s="229"/>
    </row>
    <row r="25" spans="9:10" ht="15">
      <c r="I25" s="30"/>
      <c r="J25" s="30"/>
    </row>
    <row r="26" spans="9:10" ht="15">
      <c r="I26" s="30"/>
      <c r="J26" s="30"/>
    </row>
    <row r="27" ht="15">
      <c r="J27" s="30"/>
    </row>
  </sheetData>
  <mergeCells count="59">
    <mergeCell ref="B21:D21"/>
    <mergeCell ref="E21:F21"/>
    <mergeCell ref="K21:M21"/>
    <mergeCell ref="B20:D20"/>
    <mergeCell ref="E20:F20"/>
    <mergeCell ref="K20:M20"/>
    <mergeCell ref="B23:D23"/>
    <mergeCell ref="E23:F23"/>
    <mergeCell ref="K23:M23"/>
    <mergeCell ref="B24:D24"/>
    <mergeCell ref="E24:F24"/>
    <mergeCell ref="K24:M24"/>
    <mergeCell ref="B22:D22"/>
    <mergeCell ref="E22:F22"/>
    <mergeCell ref="I22:J22"/>
    <mergeCell ref="K22:M22"/>
    <mergeCell ref="B10:D10"/>
    <mergeCell ref="E10:F10"/>
    <mergeCell ref="K10:M10"/>
    <mergeCell ref="B8:D8"/>
    <mergeCell ref="E8:F8"/>
    <mergeCell ref="K8:M8"/>
    <mergeCell ref="B9:D9"/>
    <mergeCell ref="E9:F9"/>
    <mergeCell ref="K9:M9"/>
    <mergeCell ref="K1:M1"/>
    <mergeCell ref="F5:H5"/>
    <mergeCell ref="B7:D7"/>
    <mergeCell ref="E7:F7"/>
    <mergeCell ref="I7:J7"/>
    <mergeCell ref="K7:M7"/>
    <mergeCell ref="A1:C1"/>
    <mergeCell ref="A2:C2"/>
    <mergeCell ref="B11:D11"/>
    <mergeCell ref="E11:F11"/>
    <mergeCell ref="K11:M11"/>
    <mergeCell ref="B12:D12"/>
    <mergeCell ref="E12:F12"/>
    <mergeCell ref="K12:M12"/>
    <mergeCell ref="B13:D13"/>
    <mergeCell ref="E13:F13"/>
    <mergeCell ref="K13:M13"/>
    <mergeCell ref="B14:D14"/>
    <mergeCell ref="E14:F14"/>
    <mergeCell ref="K14:M14"/>
    <mergeCell ref="B18:D18"/>
    <mergeCell ref="E18:F18"/>
    <mergeCell ref="K18:M18"/>
    <mergeCell ref="B19:D19"/>
    <mergeCell ref="E19:F19"/>
    <mergeCell ref="K19:M19"/>
    <mergeCell ref="B17:D17"/>
    <mergeCell ref="K17:M17"/>
    <mergeCell ref="B15:D15"/>
    <mergeCell ref="E15:F15"/>
    <mergeCell ref="K15:M15"/>
    <mergeCell ref="B16:D16"/>
    <mergeCell ref="E16:F16"/>
    <mergeCell ref="K16:M1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M17"/>
  <sheetViews>
    <sheetView workbookViewId="0" topLeftCell="A1">
      <selection activeCell="N4" sqref="N4"/>
    </sheetView>
  </sheetViews>
  <sheetFormatPr defaultColWidth="9.00390625" defaultRowHeight="15.75"/>
  <cols>
    <col min="1" max="1" width="9.875" style="0" bestFit="1" customWidth="1"/>
    <col min="2" max="2" width="9.50390625" style="0" customWidth="1"/>
    <col min="4" max="4" width="8.00390625" style="0" customWidth="1"/>
    <col min="6" max="6" width="10.25390625" style="0" customWidth="1"/>
    <col min="7" max="7" width="8.75390625" style="0" customWidth="1"/>
    <col min="8" max="8" width="7.50390625" style="0" customWidth="1"/>
    <col min="9" max="9" width="10.625" style="0" customWidth="1"/>
    <col min="10" max="10" width="10.50390625" style="0" customWidth="1"/>
  </cols>
  <sheetData>
    <row r="1" spans="1:13" ht="15.75">
      <c r="A1" s="206" t="s">
        <v>515</v>
      </c>
      <c r="B1" s="206"/>
      <c r="C1" s="206"/>
      <c r="K1" s="209" t="s">
        <v>504</v>
      </c>
      <c r="L1" s="209"/>
      <c r="M1" s="209"/>
    </row>
    <row r="2" spans="1:3" ht="15.75">
      <c r="A2" s="209" t="s">
        <v>441</v>
      </c>
      <c r="B2" s="209"/>
      <c r="C2" s="209"/>
    </row>
    <row r="3" spans="1:3" ht="15.75">
      <c r="A3" s="24"/>
      <c r="B3" s="24"/>
      <c r="C3" s="24"/>
    </row>
    <row r="4" ht="15.75">
      <c r="G4" s="2" t="s">
        <v>492</v>
      </c>
    </row>
    <row r="5" spans="6:8" ht="15.75">
      <c r="F5" s="206" t="s">
        <v>686</v>
      </c>
      <c r="G5" s="206"/>
      <c r="H5" s="206"/>
    </row>
    <row r="7" spans="1:13" ht="15.75">
      <c r="A7" s="3" t="s">
        <v>452</v>
      </c>
      <c r="B7" s="206" t="s">
        <v>444</v>
      </c>
      <c r="C7" s="206"/>
      <c r="D7" s="206"/>
      <c r="E7" s="201" t="s">
        <v>445</v>
      </c>
      <c r="F7" s="201"/>
      <c r="G7" s="49" t="s">
        <v>446</v>
      </c>
      <c r="H7" s="28" t="s">
        <v>478</v>
      </c>
      <c r="I7" s="206" t="s">
        <v>448</v>
      </c>
      <c r="J7" s="206"/>
      <c r="K7" s="206" t="s">
        <v>451</v>
      </c>
      <c r="L7" s="206"/>
      <c r="M7" s="206"/>
    </row>
    <row r="8" spans="2:13" ht="15.75">
      <c r="B8" s="209"/>
      <c r="C8" s="209"/>
      <c r="D8" s="209"/>
      <c r="E8" s="209"/>
      <c r="F8" s="209"/>
      <c r="I8" s="5" t="s">
        <v>449</v>
      </c>
      <c r="J8" s="5" t="s">
        <v>450</v>
      </c>
      <c r="K8" s="209"/>
      <c r="L8" s="209"/>
      <c r="M8" s="209"/>
    </row>
    <row r="9" spans="1:13" ht="30.75" customHeight="1">
      <c r="A9" s="53">
        <v>40477</v>
      </c>
      <c r="B9" s="224" t="s">
        <v>502</v>
      </c>
      <c r="C9" s="224"/>
      <c r="D9" s="224"/>
      <c r="E9" s="224" t="s">
        <v>503</v>
      </c>
      <c r="F9" s="224"/>
      <c r="G9" s="9"/>
      <c r="H9" s="9"/>
      <c r="I9" s="52"/>
      <c r="J9" s="52">
        <v>125000</v>
      </c>
      <c r="K9" s="199" t="s">
        <v>145</v>
      </c>
      <c r="L9" s="199"/>
      <c r="M9" s="237"/>
    </row>
    <row r="10" spans="1:13" s="2" customFormat="1" ht="34.5" customHeight="1">
      <c r="A10" s="65"/>
      <c r="B10" s="220" t="s">
        <v>146</v>
      </c>
      <c r="C10" s="220"/>
      <c r="D10" s="220"/>
      <c r="E10" s="224" t="s">
        <v>503</v>
      </c>
      <c r="F10" s="224"/>
      <c r="G10" s="9"/>
      <c r="H10" s="9"/>
      <c r="I10" s="52">
        <v>125000</v>
      </c>
      <c r="J10" s="52"/>
      <c r="K10" s="199" t="s">
        <v>147</v>
      </c>
      <c r="L10" s="199"/>
      <c r="M10" s="237"/>
    </row>
    <row r="11" spans="1:13" ht="15.75">
      <c r="A11" s="54"/>
      <c r="B11" s="219" t="s">
        <v>484</v>
      </c>
      <c r="C11" s="219"/>
      <c r="D11" s="219"/>
      <c r="E11" s="195"/>
      <c r="F11" s="195"/>
      <c r="G11" s="50"/>
      <c r="H11" s="50"/>
      <c r="I11" s="60">
        <f>SUM(I9:I10)</f>
        <v>125000</v>
      </c>
      <c r="J11" s="60">
        <f>SUM(J9:J10)</f>
        <v>125000</v>
      </c>
      <c r="K11" s="195"/>
      <c r="L11" s="195"/>
      <c r="M11" s="223"/>
    </row>
    <row r="12" spans="1:13" ht="15.75">
      <c r="A12" s="54"/>
      <c r="B12" s="193" t="s">
        <v>460</v>
      </c>
      <c r="C12" s="193"/>
      <c r="D12" s="193"/>
      <c r="E12" s="216"/>
      <c r="F12" s="216"/>
      <c r="G12" s="50"/>
      <c r="H12" s="50"/>
      <c r="I12" s="218">
        <f>I11-J11</f>
        <v>0</v>
      </c>
      <c r="J12" s="218"/>
      <c r="K12" s="216"/>
      <c r="L12" s="216"/>
      <c r="M12" s="217"/>
    </row>
    <row r="13" spans="2:13" ht="15.75">
      <c r="B13" s="209"/>
      <c r="C13" s="209"/>
      <c r="D13" s="209"/>
      <c r="E13" s="209"/>
      <c r="F13" s="209"/>
      <c r="I13" s="1"/>
      <c r="J13" s="1"/>
      <c r="K13" s="209"/>
      <c r="L13" s="209"/>
      <c r="M13" s="209"/>
    </row>
    <row r="14" spans="2:13" ht="15.75">
      <c r="B14" s="209"/>
      <c r="C14" s="209"/>
      <c r="D14" s="209"/>
      <c r="E14" s="209"/>
      <c r="F14" s="209"/>
      <c r="I14" s="1"/>
      <c r="J14" s="1"/>
      <c r="K14" s="209"/>
      <c r="L14" s="209"/>
      <c r="M14" s="209"/>
    </row>
    <row r="15" spans="9:10" ht="15.75">
      <c r="I15" s="1"/>
      <c r="J15" s="1"/>
    </row>
    <row r="16" spans="9:10" ht="15.75">
      <c r="I16" s="1"/>
      <c r="J16" s="1"/>
    </row>
    <row r="17" ht="15.75">
      <c r="J17" s="1"/>
    </row>
  </sheetData>
  <mergeCells count="30">
    <mergeCell ref="A1:C1"/>
    <mergeCell ref="K1:M1"/>
    <mergeCell ref="A2:C2"/>
    <mergeCell ref="F5:H5"/>
    <mergeCell ref="B7:D7"/>
    <mergeCell ref="E7:F7"/>
    <mergeCell ref="I7:J7"/>
    <mergeCell ref="K7:M7"/>
    <mergeCell ref="B8:D8"/>
    <mergeCell ref="E8:F8"/>
    <mergeCell ref="K8:M8"/>
    <mergeCell ref="B9:D9"/>
    <mergeCell ref="E9:F9"/>
    <mergeCell ref="K9:M9"/>
    <mergeCell ref="B11:D11"/>
    <mergeCell ref="E11:F11"/>
    <mergeCell ref="K11:M11"/>
    <mergeCell ref="B10:D10"/>
    <mergeCell ref="E10:F10"/>
    <mergeCell ref="K10:M10"/>
    <mergeCell ref="B12:D12"/>
    <mergeCell ref="E12:F12"/>
    <mergeCell ref="I12:J12"/>
    <mergeCell ref="K12:M12"/>
    <mergeCell ref="B13:D13"/>
    <mergeCell ref="E13:F13"/>
    <mergeCell ref="K13:M13"/>
    <mergeCell ref="B14:D14"/>
    <mergeCell ref="E14:F14"/>
    <mergeCell ref="K14:M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M44"/>
  <sheetViews>
    <sheetView workbookViewId="0" topLeftCell="A25">
      <selection activeCell="H24" sqref="H24"/>
    </sheetView>
  </sheetViews>
  <sheetFormatPr defaultColWidth="9.00390625" defaultRowHeight="15.75"/>
  <cols>
    <col min="1" max="3" width="9.00390625" style="31" customWidth="1"/>
    <col min="4" max="4" width="9.375" style="31" customWidth="1"/>
    <col min="5" max="5" width="9.00390625" style="31" customWidth="1"/>
    <col min="6" max="6" width="13.375" style="31" customWidth="1"/>
    <col min="7" max="7" width="8.75390625" style="31" customWidth="1"/>
    <col min="8" max="8" width="7.50390625" style="31" customWidth="1"/>
    <col min="9" max="9" width="10.625" style="31" customWidth="1"/>
    <col min="10" max="10" width="10.25390625" style="31" customWidth="1"/>
    <col min="11" max="12" width="9.00390625" style="31" customWidth="1"/>
    <col min="13" max="13" width="9.875" style="31" customWidth="1"/>
    <col min="14" max="16384" width="9.00390625" style="31" customWidth="1"/>
  </cols>
  <sheetData>
    <row r="1" spans="1:13" ht="15">
      <c r="A1" s="201" t="s">
        <v>515</v>
      </c>
      <c r="B1" s="201"/>
      <c r="C1" s="201"/>
      <c r="K1" s="229" t="s">
        <v>723</v>
      </c>
      <c r="L1" s="229"/>
      <c r="M1" s="229"/>
    </row>
    <row r="2" spans="1:13" ht="15">
      <c r="A2" s="229" t="s">
        <v>441</v>
      </c>
      <c r="B2" s="229"/>
      <c r="C2" s="229"/>
      <c r="K2" s="62"/>
      <c r="L2" s="62"/>
      <c r="M2" s="62"/>
    </row>
    <row r="4" spans="6:8" ht="15.75" customHeight="1">
      <c r="F4" s="201" t="s">
        <v>453</v>
      </c>
      <c r="G4" s="201"/>
      <c r="H4" s="201"/>
    </row>
    <row r="5" spans="6:8" ht="15">
      <c r="F5" s="201" t="s">
        <v>493</v>
      </c>
      <c r="G5" s="201"/>
      <c r="H5" s="201"/>
    </row>
    <row r="7" spans="1:13" ht="15">
      <c r="A7" s="5" t="s">
        <v>452</v>
      </c>
      <c r="B7" s="201" t="s">
        <v>444</v>
      </c>
      <c r="C7" s="201"/>
      <c r="D7" s="201"/>
      <c r="E7" s="201" t="s">
        <v>445</v>
      </c>
      <c r="F7" s="201"/>
      <c r="G7" s="49" t="s">
        <v>446</v>
      </c>
      <c r="H7" s="28" t="s">
        <v>478</v>
      </c>
      <c r="I7" s="201" t="s">
        <v>448</v>
      </c>
      <c r="J7" s="201"/>
      <c r="K7" s="201" t="s">
        <v>451</v>
      </c>
      <c r="L7" s="201"/>
      <c r="M7" s="201"/>
    </row>
    <row r="8" spans="2:13" ht="15">
      <c r="B8" s="229"/>
      <c r="C8" s="229"/>
      <c r="D8" s="229"/>
      <c r="E8" s="229"/>
      <c r="F8" s="229"/>
      <c r="I8" s="5" t="s">
        <v>449</v>
      </c>
      <c r="J8" s="5" t="s">
        <v>450</v>
      </c>
      <c r="K8" s="229"/>
      <c r="L8" s="229"/>
      <c r="M8" s="229"/>
    </row>
    <row r="9" spans="1:13" ht="18" customHeight="1">
      <c r="A9" s="71">
        <v>40477</v>
      </c>
      <c r="B9" s="225" t="s">
        <v>485</v>
      </c>
      <c r="C9" s="225"/>
      <c r="D9" s="225"/>
      <c r="E9" s="225" t="s">
        <v>724</v>
      </c>
      <c r="F9" s="225"/>
      <c r="G9" s="13"/>
      <c r="H9" s="13"/>
      <c r="I9" s="7">
        <v>470000</v>
      </c>
      <c r="J9" s="7"/>
      <c r="K9" s="225" t="s">
        <v>725</v>
      </c>
      <c r="L9" s="225"/>
      <c r="M9" s="228"/>
    </row>
    <row r="10" spans="1:13" ht="18" customHeight="1">
      <c r="A10" s="71"/>
      <c r="B10" s="225" t="s">
        <v>485</v>
      </c>
      <c r="C10" s="225"/>
      <c r="D10" s="225"/>
      <c r="E10" s="225" t="s">
        <v>726</v>
      </c>
      <c r="F10" s="225"/>
      <c r="G10" s="13"/>
      <c r="H10" s="13"/>
      <c r="I10" s="7">
        <v>4000</v>
      </c>
      <c r="J10" s="7"/>
      <c r="K10" s="225" t="s">
        <v>118</v>
      </c>
      <c r="L10" s="225"/>
      <c r="M10" s="228"/>
    </row>
    <row r="11" spans="1:13" ht="18" customHeight="1">
      <c r="A11" s="71"/>
      <c r="B11" s="225" t="s">
        <v>485</v>
      </c>
      <c r="C11" s="225"/>
      <c r="D11" s="225"/>
      <c r="E11" s="225" t="s">
        <v>727</v>
      </c>
      <c r="F11" s="225"/>
      <c r="G11" s="13"/>
      <c r="H11" s="13"/>
      <c r="I11" s="7"/>
      <c r="J11" s="7">
        <v>191000</v>
      </c>
      <c r="K11" s="225" t="s">
        <v>119</v>
      </c>
      <c r="L11" s="225"/>
      <c r="M11" s="228"/>
    </row>
    <row r="12" spans="1:13" ht="18" customHeight="1">
      <c r="A12" s="71"/>
      <c r="B12" s="225" t="s">
        <v>485</v>
      </c>
      <c r="C12" s="225"/>
      <c r="D12" s="225"/>
      <c r="E12" s="225" t="s">
        <v>727</v>
      </c>
      <c r="F12" s="225"/>
      <c r="G12" s="13"/>
      <c r="H12" s="13"/>
      <c r="I12" s="7">
        <v>658000</v>
      </c>
      <c r="J12" s="7"/>
      <c r="K12" s="225" t="s">
        <v>120</v>
      </c>
      <c r="L12" s="225"/>
      <c r="M12" s="228"/>
    </row>
    <row r="13" spans="1:13" ht="18" customHeight="1">
      <c r="A13" s="71"/>
      <c r="B13" s="225" t="s">
        <v>485</v>
      </c>
      <c r="C13" s="225"/>
      <c r="D13" s="225"/>
      <c r="E13" s="225" t="s">
        <v>728</v>
      </c>
      <c r="F13" s="225"/>
      <c r="G13" s="13"/>
      <c r="H13" s="13"/>
      <c r="I13" s="7"/>
      <c r="J13" s="7">
        <v>631000</v>
      </c>
      <c r="K13" s="225" t="s">
        <v>485</v>
      </c>
      <c r="L13" s="225"/>
      <c r="M13" s="228"/>
    </row>
    <row r="14" spans="1:13" ht="32.25" customHeight="1">
      <c r="A14" s="71"/>
      <c r="B14" s="225" t="s">
        <v>485</v>
      </c>
      <c r="C14" s="225"/>
      <c r="D14" s="225"/>
      <c r="E14" s="225" t="s">
        <v>729</v>
      </c>
      <c r="F14" s="225"/>
      <c r="G14" s="13"/>
      <c r="H14" s="13"/>
      <c r="I14" s="7">
        <v>346000</v>
      </c>
      <c r="J14" s="7"/>
      <c r="K14" s="226" t="s">
        <v>730</v>
      </c>
      <c r="L14" s="226"/>
      <c r="M14" s="227"/>
    </row>
    <row r="15" spans="1:13" ht="31.5" customHeight="1">
      <c r="A15" s="71"/>
      <c r="B15" s="225" t="s">
        <v>485</v>
      </c>
      <c r="C15" s="225"/>
      <c r="D15" s="225"/>
      <c r="E15" s="225" t="s">
        <v>731</v>
      </c>
      <c r="F15" s="225"/>
      <c r="G15" s="13"/>
      <c r="H15" s="13"/>
      <c r="I15" s="7">
        <v>928000</v>
      </c>
      <c r="J15" s="7"/>
      <c r="K15" s="226" t="s">
        <v>732</v>
      </c>
      <c r="L15" s="226"/>
      <c r="M15" s="227"/>
    </row>
    <row r="16" spans="1:13" ht="31.5" customHeight="1">
      <c r="A16" s="71"/>
      <c r="B16" s="225" t="s">
        <v>485</v>
      </c>
      <c r="C16" s="225"/>
      <c r="D16" s="225"/>
      <c r="E16" s="225" t="s">
        <v>731</v>
      </c>
      <c r="F16" s="225"/>
      <c r="G16" s="13"/>
      <c r="H16" s="13"/>
      <c r="I16" s="7">
        <v>3750000</v>
      </c>
      <c r="J16" s="7"/>
      <c r="K16" s="226" t="s">
        <v>121</v>
      </c>
      <c r="L16" s="226"/>
      <c r="M16" s="227"/>
    </row>
    <row r="17" spans="1:13" ht="31.5" customHeight="1">
      <c r="A17" s="71"/>
      <c r="B17" s="225" t="s">
        <v>485</v>
      </c>
      <c r="C17" s="225"/>
      <c r="D17" s="225"/>
      <c r="E17" s="225" t="s">
        <v>731</v>
      </c>
      <c r="F17" s="225"/>
      <c r="G17" s="13"/>
      <c r="H17" s="13"/>
      <c r="I17" s="7">
        <v>445000</v>
      </c>
      <c r="J17" s="7"/>
      <c r="K17" s="226" t="s">
        <v>122</v>
      </c>
      <c r="L17" s="226"/>
      <c r="M17" s="227"/>
    </row>
    <row r="18" spans="1:13" s="4" customFormat="1" ht="18" customHeight="1">
      <c r="A18" s="64"/>
      <c r="B18" s="224" t="s">
        <v>511</v>
      </c>
      <c r="C18" s="224"/>
      <c r="D18" s="224"/>
      <c r="E18" s="224"/>
      <c r="F18" s="224"/>
      <c r="G18" s="14"/>
      <c r="H18" s="14"/>
      <c r="I18" s="10">
        <f>SUM(I9:I17)</f>
        <v>6601000</v>
      </c>
      <c r="J18" s="10">
        <f>SUM(J9:J17)</f>
        <v>822000</v>
      </c>
      <c r="K18" s="224"/>
      <c r="L18" s="224"/>
      <c r="M18" s="230"/>
    </row>
    <row r="19" spans="1:13" ht="15">
      <c r="A19" s="34"/>
      <c r="B19" s="225" t="s">
        <v>696</v>
      </c>
      <c r="C19" s="225"/>
      <c r="D19" s="225"/>
      <c r="E19" s="225" t="s">
        <v>724</v>
      </c>
      <c r="F19" s="225"/>
      <c r="G19" s="13"/>
      <c r="H19" s="13"/>
      <c r="I19" s="7">
        <v>122000</v>
      </c>
      <c r="J19" s="7"/>
      <c r="K19" s="225" t="s">
        <v>733</v>
      </c>
      <c r="L19" s="225"/>
      <c r="M19" s="228"/>
    </row>
    <row r="20" spans="1:13" ht="15">
      <c r="A20" s="34"/>
      <c r="B20" s="225" t="s">
        <v>696</v>
      </c>
      <c r="C20" s="225"/>
      <c r="D20" s="225"/>
      <c r="E20" s="225" t="s">
        <v>724</v>
      </c>
      <c r="F20" s="225"/>
      <c r="G20" s="13"/>
      <c r="H20" s="13"/>
      <c r="I20" s="7">
        <v>5000</v>
      </c>
      <c r="J20" s="7"/>
      <c r="K20" s="225" t="s">
        <v>734</v>
      </c>
      <c r="L20" s="225"/>
      <c r="M20" s="228"/>
    </row>
    <row r="21" spans="1:13" ht="27" customHeight="1">
      <c r="A21" s="34"/>
      <c r="B21" s="225" t="s">
        <v>696</v>
      </c>
      <c r="C21" s="225"/>
      <c r="D21" s="225"/>
      <c r="E21" s="225" t="s">
        <v>727</v>
      </c>
      <c r="F21" s="225"/>
      <c r="G21" s="13"/>
      <c r="H21" s="13"/>
      <c r="I21" s="7"/>
      <c r="J21" s="7">
        <v>51000</v>
      </c>
      <c r="K21" s="238" t="s">
        <v>123</v>
      </c>
      <c r="L21" s="238"/>
      <c r="M21" s="239"/>
    </row>
    <row r="22" spans="1:13" ht="27.75" customHeight="1">
      <c r="A22" s="34"/>
      <c r="B22" s="225" t="s">
        <v>696</v>
      </c>
      <c r="C22" s="225"/>
      <c r="D22" s="225"/>
      <c r="E22" s="225" t="s">
        <v>727</v>
      </c>
      <c r="F22" s="225"/>
      <c r="G22" s="13"/>
      <c r="H22" s="13"/>
      <c r="I22" s="7">
        <v>178000</v>
      </c>
      <c r="J22" s="7"/>
      <c r="K22" s="238" t="s">
        <v>124</v>
      </c>
      <c r="L22" s="238"/>
      <c r="M22" s="239"/>
    </row>
    <row r="23" spans="1:13" ht="18.75" customHeight="1">
      <c r="A23" s="34"/>
      <c r="B23" s="225" t="s">
        <v>696</v>
      </c>
      <c r="C23" s="225"/>
      <c r="D23" s="225"/>
      <c r="E23" s="225" t="s">
        <v>728</v>
      </c>
      <c r="F23" s="225"/>
      <c r="G23" s="13"/>
      <c r="H23" s="13"/>
      <c r="I23" s="7"/>
      <c r="J23" s="7">
        <v>170000</v>
      </c>
      <c r="K23" s="225" t="s">
        <v>735</v>
      </c>
      <c r="L23" s="225"/>
      <c r="M23" s="228"/>
    </row>
    <row r="24" spans="1:13" ht="30" customHeight="1">
      <c r="A24" s="34"/>
      <c r="B24" s="225" t="s">
        <v>696</v>
      </c>
      <c r="C24" s="225"/>
      <c r="D24" s="225"/>
      <c r="E24" s="225" t="s">
        <v>729</v>
      </c>
      <c r="F24" s="225"/>
      <c r="G24" s="13"/>
      <c r="H24" s="13"/>
      <c r="I24" s="7">
        <v>93000</v>
      </c>
      <c r="J24" s="7"/>
      <c r="K24" s="226" t="s">
        <v>125</v>
      </c>
      <c r="L24" s="226"/>
      <c r="M24" s="227"/>
    </row>
    <row r="25" spans="1:13" ht="30" customHeight="1">
      <c r="A25" s="34"/>
      <c r="B25" s="225" t="s">
        <v>696</v>
      </c>
      <c r="C25" s="225"/>
      <c r="D25" s="225"/>
      <c r="E25" s="225" t="s">
        <v>731</v>
      </c>
      <c r="F25" s="225"/>
      <c r="G25" s="13"/>
      <c r="H25" s="13"/>
      <c r="I25" s="7">
        <v>223000</v>
      </c>
      <c r="J25" s="7"/>
      <c r="K25" s="226" t="s">
        <v>736</v>
      </c>
      <c r="L25" s="226"/>
      <c r="M25" s="227"/>
    </row>
    <row r="26" spans="1:13" ht="30" customHeight="1">
      <c r="A26" s="34"/>
      <c r="B26" s="225" t="s">
        <v>696</v>
      </c>
      <c r="C26" s="225"/>
      <c r="D26" s="225"/>
      <c r="E26" s="225" t="s">
        <v>731</v>
      </c>
      <c r="F26" s="225"/>
      <c r="G26" s="13"/>
      <c r="H26" s="13"/>
      <c r="I26" s="7">
        <v>16000</v>
      </c>
      <c r="J26" s="7"/>
      <c r="K26" s="226" t="s">
        <v>737</v>
      </c>
      <c r="L26" s="226"/>
      <c r="M26" s="227"/>
    </row>
    <row r="27" spans="1:13" ht="35.25" customHeight="1">
      <c r="A27" s="34"/>
      <c r="B27" s="225" t="s">
        <v>696</v>
      </c>
      <c r="C27" s="225"/>
      <c r="D27" s="225"/>
      <c r="E27" s="225" t="s">
        <v>731</v>
      </c>
      <c r="F27" s="225"/>
      <c r="G27" s="13"/>
      <c r="H27" s="13"/>
      <c r="I27" s="7">
        <v>5000</v>
      </c>
      <c r="J27" s="7"/>
      <c r="K27" s="226" t="s">
        <v>738</v>
      </c>
      <c r="L27" s="226"/>
      <c r="M27" s="227"/>
    </row>
    <row r="28" spans="1:13" ht="31.5" customHeight="1">
      <c r="A28" s="34"/>
      <c r="B28" s="225" t="s">
        <v>696</v>
      </c>
      <c r="C28" s="225"/>
      <c r="D28" s="225"/>
      <c r="E28" s="225" t="s">
        <v>731</v>
      </c>
      <c r="F28" s="225"/>
      <c r="G28" s="13"/>
      <c r="H28" s="13"/>
      <c r="I28" s="7">
        <v>8000</v>
      </c>
      <c r="J28" s="7"/>
      <c r="K28" s="226" t="s">
        <v>136</v>
      </c>
      <c r="L28" s="226"/>
      <c r="M28" s="227"/>
    </row>
    <row r="29" spans="1:13" ht="33.75" customHeight="1">
      <c r="A29" s="34"/>
      <c r="B29" s="225" t="s">
        <v>696</v>
      </c>
      <c r="C29" s="225"/>
      <c r="D29" s="225"/>
      <c r="E29" s="225" t="s">
        <v>731</v>
      </c>
      <c r="F29" s="225"/>
      <c r="G29" s="13"/>
      <c r="H29" s="13"/>
      <c r="I29" s="7">
        <v>2000</v>
      </c>
      <c r="J29" s="7"/>
      <c r="K29" s="226" t="s">
        <v>137</v>
      </c>
      <c r="L29" s="226"/>
      <c r="M29" s="227"/>
    </row>
    <row r="30" spans="1:13" ht="45" customHeight="1">
      <c r="A30" s="34"/>
      <c r="B30" s="225" t="s">
        <v>696</v>
      </c>
      <c r="C30" s="225"/>
      <c r="D30" s="225"/>
      <c r="E30" s="225" t="s">
        <v>731</v>
      </c>
      <c r="F30" s="225"/>
      <c r="G30" s="13"/>
      <c r="H30" s="13"/>
      <c r="I30" s="7">
        <v>911000</v>
      </c>
      <c r="J30" s="7"/>
      <c r="K30" s="226" t="s">
        <v>138</v>
      </c>
      <c r="L30" s="226"/>
      <c r="M30" s="227"/>
    </row>
    <row r="31" spans="1:13" ht="30" customHeight="1">
      <c r="A31" s="34"/>
      <c r="B31" s="225" t="s">
        <v>696</v>
      </c>
      <c r="C31" s="225"/>
      <c r="D31" s="225"/>
      <c r="E31" s="225" t="s">
        <v>731</v>
      </c>
      <c r="F31" s="225"/>
      <c r="G31" s="13"/>
      <c r="H31" s="13"/>
      <c r="I31" s="7">
        <v>120000</v>
      </c>
      <c r="J31" s="7"/>
      <c r="K31" s="226" t="s">
        <v>139</v>
      </c>
      <c r="L31" s="226"/>
      <c r="M31" s="227"/>
    </row>
    <row r="32" spans="1:13" ht="19.5" customHeight="1">
      <c r="A32" s="34"/>
      <c r="B32" s="224" t="s">
        <v>140</v>
      </c>
      <c r="C32" s="224"/>
      <c r="D32" s="224"/>
      <c r="E32" s="235"/>
      <c r="F32" s="235"/>
      <c r="G32" s="13"/>
      <c r="H32" s="13"/>
      <c r="I32" s="10">
        <f>SUM(I19:I31)</f>
        <v>1683000</v>
      </c>
      <c r="J32" s="10">
        <f>SUM(J19:J31)</f>
        <v>221000</v>
      </c>
      <c r="K32" s="235"/>
      <c r="L32" s="235"/>
      <c r="M32" s="236"/>
    </row>
    <row r="33" spans="1:13" ht="18" customHeight="1">
      <c r="A33" s="78"/>
      <c r="B33" s="225" t="s">
        <v>463</v>
      </c>
      <c r="C33" s="225"/>
      <c r="D33" s="225"/>
      <c r="E33" s="225" t="s">
        <v>687</v>
      </c>
      <c r="F33" s="225"/>
      <c r="G33" s="79"/>
      <c r="H33" s="79"/>
      <c r="I33" s="39">
        <v>270000</v>
      </c>
      <c r="J33" s="42"/>
      <c r="K33" s="225" t="s">
        <v>141</v>
      </c>
      <c r="L33" s="225"/>
      <c r="M33" s="228"/>
    </row>
    <row r="34" spans="1:13" ht="18" customHeight="1">
      <c r="A34" s="78"/>
      <c r="B34" s="225" t="s">
        <v>463</v>
      </c>
      <c r="C34" s="225"/>
      <c r="D34" s="225"/>
      <c r="E34" s="225" t="s">
        <v>726</v>
      </c>
      <c r="F34" s="225"/>
      <c r="G34" s="79"/>
      <c r="H34" s="79"/>
      <c r="I34" s="39">
        <v>361000</v>
      </c>
      <c r="J34" s="42"/>
      <c r="K34" s="225" t="s">
        <v>142</v>
      </c>
      <c r="L34" s="225"/>
      <c r="M34" s="228"/>
    </row>
    <row r="35" spans="1:13" ht="30" customHeight="1">
      <c r="A35" s="78"/>
      <c r="B35" s="225" t="s">
        <v>463</v>
      </c>
      <c r="C35" s="225"/>
      <c r="D35" s="225"/>
      <c r="E35" s="225" t="s">
        <v>726</v>
      </c>
      <c r="F35" s="225"/>
      <c r="G35" s="79"/>
      <c r="H35" s="79"/>
      <c r="I35" s="39">
        <v>60000</v>
      </c>
      <c r="J35" s="42"/>
      <c r="K35" s="226" t="s">
        <v>143</v>
      </c>
      <c r="L35" s="226"/>
      <c r="M35" s="227"/>
    </row>
    <row r="36" spans="1:13" ht="27" customHeight="1">
      <c r="A36" s="78"/>
      <c r="B36" s="225" t="s">
        <v>463</v>
      </c>
      <c r="C36" s="225"/>
      <c r="D36" s="225"/>
      <c r="E36" s="225" t="s">
        <v>731</v>
      </c>
      <c r="F36" s="225"/>
      <c r="G36" s="79"/>
      <c r="H36" s="79"/>
      <c r="I36" s="39">
        <v>22000</v>
      </c>
      <c r="J36" s="42"/>
      <c r="K36" s="240" t="s">
        <v>144</v>
      </c>
      <c r="L36" s="240"/>
      <c r="M36" s="241"/>
    </row>
    <row r="37" spans="1:13" ht="15">
      <c r="A37" s="78"/>
      <c r="B37" s="224" t="s">
        <v>487</v>
      </c>
      <c r="C37" s="224"/>
      <c r="D37" s="224"/>
      <c r="E37" s="225"/>
      <c r="F37" s="225"/>
      <c r="G37" s="79"/>
      <c r="H37" s="79"/>
      <c r="I37" s="42">
        <f>SUM(I33:I36)</f>
        <v>713000</v>
      </c>
      <c r="J37" s="42">
        <f>SUM(J33:J36)</f>
        <v>0</v>
      </c>
      <c r="K37" s="235"/>
      <c r="L37" s="235"/>
      <c r="M37" s="236"/>
    </row>
    <row r="38" spans="1:13" ht="16.5" customHeight="1">
      <c r="A38" s="78"/>
      <c r="B38" s="224" t="s">
        <v>484</v>
      </c>
      <c r="C38" s="224"/>
      <c r="D38" s="224"/>
      <c r="E38" s="235"/>
      <c r="F38" s="235"/>
      <c r="G38" s="79"/>
      <c r="H38" s="79"/>
      <c r="I38" s="42">
        <f>I32+I37+I18</f>
        <v>8997000</v>
      </c>
      <c r="J38" s="42">
        <f>J32+J37+J18</f>
        <v>1043000</v>
      </c>
      <c r="K38" s="235"/>
      <c r="L38" s="235"/>
      <c r="M38" s="236"/>
    </row>
    <row r="39" spans="1:13" ht="17.25" customHeight="1">
      <c r="A39" s="78"/>
      <c r="B39" s="231" t="s">
        <v>495</v>
      </c>
      <c r="C39" s="231"/>
      <c r="D39" s="231"/>
      <c r="E39" s="232"/>
      <c r="F39" s="232"/>
      <c r="G39" s="79"/>
      <c r="H39" s="79"/>
      <c r="I39" s="233">
        <f>I38-J38</f>
        <v>7954000</v>
      </c>
      <c r="J39" s="233"/>
      <c r="K39" s="232"/>
      <c r="L39" s="232"/>
      <c r="M39" s="234"/>
    </row>
    <row r="40" spans="2:13" ht="15">
      <c r="B40" s="229"/>
      <c r="C40" s="229"/>
      <c r="D40" s="229"/>
      <c r="E40" s="229"/>
      <c r="F40" s="229"/>
      <c r="I40" s="30"/>
      <c r="J40" s="30"/>
      <c r="K40" s="229"/>
      <c r="L40" s="229"/>
      <c r="M40" s="229"/>
    </row>
    <row r="41" spans="2:13" ht="15">
      <c r="B41" s="229"/>
      <c r="C41" s="229"/>
      <c r="D41" s="229"/>
      <c r="E41" s="229"/>
      <c r="F41" s="229"/>
      <c r="I41" s="30"/>
      <c r="J41" s="30"/>
      <c r="K41" s="229"/>
      <c r="L41" s="229"/>
      <c r="M41" s="229"/>
    </row>
    <row r="42" spans="9:10" ht="15">
      <c r="I42" s="30"/>
      <c r="J42" s="30"/>
    </row>
    <row r="43" spans="9:10" ht="15">
      <c r="I43" s="30"/>
      <c r="J43" s="30"/>
    </row>
    <row r="44" ht="15">
      <c r="J44" s="30"/>
    </row>
  </sheetData>
  <mergeCells count="112">
    <mergeCell ref="K37:M37"/>
    <mergeCell ref="E37:F37"/>
    <mergeCell ref="B36:D36"/>
    <mergeCell ref="E36:F36"/>
    <mergeCell ref="K36:M36"/>
    <mergeCell ref="B40:D40"/>
    <mergeCell ref="E40:F40"/>
    <mergeCell ref="K40:M40"/>
    <mergeCell ref="B41:D41"/>
    <mergeCell ref="E41:F41"/>
    <mergeCell ref="K41:M41"/>
    <mergeCell ref="B39:D39"/>
    <mergeCell ref="E39:F39"/>
    <mergeCell ref="I39:J39"/>
    <mergeCell ref="K39:M39"/>
    <mergeCell ref="B32:D32"/>
    <mergeCell ref="E32:F32"/>
    <mergeCell ref="K32:M32"/>
    <mergeCell ref="B38:D38"/>
    <mergeCell ref="E38:F38"/>
    <mergeCell ref="K38:M38"/>
    <mergeCell ref="B33:D33"/>
    <mergeCell ref="E33:F33"/>
    <mergeCell ref="K33:M33"/>
    <mergeCell ref="B37:D37"/>
    <mergeCell ref="B34:D34"/>
    <mergeCell ref="E34:F34"/>
    <mergeCell ref="K34:M34"/>
    <mergeCell ref="B35:D35"/>
    <mergeCell ref="E35:F35"/>
    <mergeCell ref="K35:M35"/>
    <mergeCell ref="B8:D8"/>
    <mergeCell ref="E8:F8"/>
    <mergeCell ref="K8:M8"/>
    <mergeCell ref="B9:D9"/>
    <mergeCell ref="E9:F9"/>
    <mergeCell ref="K9:M9"/>
    <mergeCell ref="K1:M1"/>
    <mergeCell ref="F5:H5"/>
    <mergeCell ref="B7:D7"/>
    <mergeCell ref="E7:F7"/>
    <mergeCell ref="I7:J7"/>
    <mergeCell ref="K7:M7"/>
    <mergeCell ref="A2:C2"/>
    <mergeCell ref="A1:C1"/>
    <mergeCell ref="F4:H4"/>
    <mergeCell ref="B10:D10"/>
    <mergeCell ref="E10:F10"/>
    <mergeCell ref="K10:M10"/>
    <mergeCell ref="B11:D11"/>
    <mergeCell ref="E11:F11"/>
    <mergeCell ref="K11:M11"/>
    <mergeCell ref="B12:D12"/>
    <mergeCell ref="E12:F12"/>
    <mergeCell ref="K12:M12"/>
    <mergeCell ref="B13:D13"/>
    <mergeCell ref="E13:F13"/>
    <mergeCell ref="K13:M13"/>
    <mergeCell ref="B14:D14"/>
    <mergeCell ref="E14:F14"/>
    <mergeCell ref="K14:M14"/>
    <mergeCell ref="B15:D15"/>
    <mergeCell ref="E15:F15"/>
    <mergeCell ref="K15:M15"/>
    <mergeCell ref="B16:D16"/>
    <mergeCell ref="E16:F16"/>
    <mergeCell ref="K16:M16"/>
    <mergeCell ref="B17:D17"/>
    <mergeCell ref="E17:F17"/>
    <mergeCell ref="K17:M17"/>
    <mergeCell ref="B18:D18"/>
    <mergeCell ref="E18:F18"/>
    <mergeCell ref="K18:M18"/>
    <mergeCell ref="B19:D19"/>
    <mergeCell ref="E19:F19"/>
    <mergeCell ref="K19:M19"/>
    <mergeCell ref="B20:D20"/>
    <mergeCell ref="E20:F20"/>
    <mergeCell ref="K20:M20"/>
    <mergeCell ref="B21:D21"/>
    <mergeCell ref="E21:F21"/>
    <mergeCell ref="K21:M21"/>
    <mergeCell ref="B22:D22"/>
    <mergeCell ref="E22:F22"/>
    <mergeCell ref="K22:M22"/>
    <mergeCell ref="B23:D23"/>
    <mergeCell ref="E23:F23"/>
    <mergeCell ref="K23:M23"/>
    <mergeCell ref="B24:D24"/>
    <mergeCell ref="E24:F24"/>
    <mergeCell ref="K24:M24"/>
    <mergeCell ref="B25:D25"/>
    <mergeCell ref="E25:F25"/>
    <mergeCell ref="K25:M25"/>
    <mergeCell ref="B26:D26"/>
    <mergeCell ref="E26:F26"/>
    <mergeCell ref="K26:M26"/>
    <mergeCell ref="B27:D27"/>
    <mergeCell ref="E27:F27"/>
    <mergeCell ref="K27:M27"/>
    <mergeCell ref="B28:D28"/>
    <mergeCell ref="E28:F28"/>
    <mergeCell ref="K28:M28"/>
    <mergeCell ref="B29:D29"/>
    <mergeCell ref="E29:F29"/>
    <mergeCell ref="K29:M29"/>
    <mergeCell ref="B30:D30"/>
    <mergeCell ref="E30:F30"/>
    <mergeCell ref="K30:M30"/>
    <mergeCell ref="B31:D31"/>
    <mergeCell ref="E31:F31"/>
    <mergeCell ref="K31:M3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M26"/>
  <sheetViews>
    <sheetView workbookViewId="0" topLeftCell="A1">
      <selection activeCell="J14" sqref="J14"/>
    </sheetView>
  </sheetViews>
  <sheetFormatPr defaultColWidth="9.00390625" defaultRowHeight="15.75"/>
  <cols>
    <col min="1" max="1" width="9.875" style="0" bestFit="1" customWidth="1"/>
    <col min="2" max="2" width="9.50390625" style="0" customWidth="1"/>
    <col min="4" max="4" width="7.00390625" style="0" customWidth="1"/>
    <col min="6" max="6" width="10.125" style="0" customWidth="1"/>
    <col min="7" max="7" width="8.75390625" style="0" customWidth="1"/>
    <col min="8" max="8" width="8.25390625" style="0" customWidth="1"/>
    <col min="9" max="9" width="10.625" style="0" customWidth="1"/>
    <col min="10" max="10" width="11.375" style="0" customWidth="1"/>
  </cols>
  <sheetData>
    <row r="1" spans="1:13" ht="15.75">
      <c r="A1" s="206" t="s">
        <v>505</v>
      </c>
      <c r="B1" s="206"/>
      <c r="C1" s="206"/>
      <c r="D1" s="206"/>
      <c r="E1" s="206"/>
      <c r="K1" s="209" t="s">
        <v>506</v>
      </c>
      <c r="L1" s="209"/>
      <c r="M1" s="209"/>
    </row>
    <row r="2" spans="1:13" ht="15.75">
      <c r="A2" s="243" t="s">
        <v>441</v>
      </c>
      <c r="B2" s="243"/>
      <c r="C2" s="243"/>
      <c r="D2" s="243"/>
      <c r="E2" s="243"/>
      <c r="K2" s="24"/>
      <c r="L2" s="24"/>
      <c r="M2" s="24"/>
    </row>
    <row r="4" ht="15.75">
      <c r="G4" s="2" t="s">
        <v>492</v>
      </c>
    </row>
    <row r="5" spans="6:8" ht="15.75">
      <c r="F5" s="206" t="s">
        <v>493</v>
      </c>
      <c r="G5" s="206"/>
      <c r="H5" s="206"/>
    </row>
    <row r="7" spans="1:13" ht="15.75">
      <c r="A7" s="3" t="s">
        <v>452</v>
      </c>
      <c r="B7" s="206" t="s">
        <v>444</v>
      </c>
      <c r="C7" s="206"/>
      <c r="D7" s="206"/>
      <c r="E7" s="201" t="s">
        <v>445</v>
      </c>
      <c r="F7" s="201"/>
      <c r="G7" s="49" t="s">
        <v>446</v>
      </c>
      <c r="H7" s="28" t="s">
        <v>478</v>
      </c>
      <c r="I7" s="206" t="s">
        <v>448</v>
      </c>
      <c r="J7" s="206"/>
      <c r="K7" s="206" t="s">
        <v>451</v>
      </c>
      <c r="L7" s="206"/>
      <c r="M7" s="206"/>
    </row>
    <row r="8" spans="2:13" ht="15.75">
      <c r="B8" s="209"/>
      <c r="C8" s="209"/>
      <c r="D8" s="209"/>
      <c r="E8" s="209"/>
      <c r="F8" s="209"/>
      <c r="I8" s="5" t="s">
        <v>449</v>
      </c>
      <c r="J8" s="5" t="s">
        <v>450</v>
      </c>
      <c r="K8" s="209"/>
      <c r="L8" s="209"/>
      <c r="M8" s="209"/>
    </row>
    <row r="9" spans="1:13" ht="15.75">
      <c r="A9" s="53">
        <v>40477</v>
      </c>
      <c r="B9" s="186" t="s">
        <v>466</v>
      </c>
      <c r="C9" s="186"/>
      <c r="D9" s="186"/>
      <c r="E9" s="211" t="s">
        <v>106</v>
      </c>
      <c r="F9" s="211"/>
      <c r="G9" s="6"/>
      <c r="H9" s="6"/>
      <c r="I9" s="56">
        <v>80000</v>
      </c>
      <c r="J9" s="51"/>
      <c r="K9" s="211" t="s">
        <v>716</v>
      </c>
      <c r="L9" s="211"/>
      <c r="M9" s="212"/>
    </row>
    <row r="10" spans="1:13" ht="15.75">
      <c r="A10" s="53"/>
      <c r="B10" s="186" t="s">
        <v>466</v>
      </c>
      <c r="C10" s="186"/>
      <c r="D10" s="186"/>
      <c r="E10" s="211" t="s">
        <v>106</v>
      </c>
      <c r="F10" s="211"/>
      <c r="G10" s="6"/>
      <c r="H10" s="6"/>
      <c r="I10" s="56">
        <v>1000</v>
      </c>
      <c r="J10" s="51"/>
      <c r="K10" s="211" t="s">
        <v>717</v>
      </c>
      <c r="L10" s="211"/>
      <c r="M10" s="212"/>
    </row>
    <row r="11" spans="1:13" ht="15.75">
      <c r="A11" s="53"/>
      <c r="B11" s="219" t="s">
        <v>129</v>
      </c>
      <c r="C11" s="219"/>
      <c r="D11" s="219"/>
      <c r="E11" s="242"/>
      <c r="F11" s="242"/>
      <c r="G11" s="6"/>
      <c r="H11" s="6"/>
      <c r="I11" s="52">
        <f>SUM(I9:I10)</f>
        <v>81000</v>
      </c>
      <c r="J11" s="51"/>
      <c r="K11" s="211"/>
      <c r="L11" s="211"/>
      <c r="M11" s="212"/>
    </row>
    <row r="12" spans="1:13" s="2" customFormat="1" ht="31.5" customHeight="1">
      <c r="A12" s="77"/>
      <c r="B12" s="220" t="s">
        <v>685</v>
      </c>
      <c r="C12" s="220"/>
      <c r="D12" s="220"/>
      <c r="E12" s="211" t="s">
        <v>106</v>
      </c>
      <c r="F12" s="211"/>
      <c r="G12" s="9"/>
      <c r="H12" s="9"/>
      <c r="I12" s="52">
        <v>100000</v>
      </c>
      <c r="J12" s="52"/>
      <c r="K12" s="225" t="s">
        <v>126</v>
      </c>
      <c r="L12" s="225"/>
      <c r="M12" s="228"/>
    </row>
    <row r="13" spans="1:13" ht="15.75">
      <c r="A13" s="53"/>
      <c r="B13" s="186" t="s">
        <v>464</v>
      </c>
      <c r="C13" s="186"/>
      <c r="D13" s="186"/>
      <c r="E13" s="211" t="s">
        <v>106</v>
      </c>
      <c r="F13" s="211"/>
      <c r="G13" s="6"/>
      <c r="H13" s="6"/>
      <c r="I13" s="56">
        <v>1247000</v>
      </c>
      <c r="J13" s="51"/>
      <c r="K13" s="211" t="s">
        <v>718</v>
      </c>
      <c r="L13" s="211"/>
      <c r="M13" s="212"/>
    </row>
    <row r="14" spans="1:13" ht="28.5" customHeight="1">
      <c r="A14" s="53"/>
      <c r="B14" s="186" t="s">
        <v>464</v>
      </c>
      <c r="C14" s="186"/>
      <c r="D14" s="186"/>
      <c r="E14" s="211" t="s">
        <v>701</v>
      </c>
      <c r="F14" s="211"/>
      <c r="G14" s="6"/>
      <c r="H14" s="6"/>
      <c r="I14" s="56">
        <v>105000</v>
      </c>
      <c r="J14" s="51"/>
      <c r="K14" s="197" t="s">
        <v>404</v>
      </c>
      <c r="L14" s="197"/>
      <c r="M14" s="198"/>
    </row>
    <row r="15" spans="1:13" ht="28.5" customHeight="1">
      <c r="A15" s="53"/>
      <c r="B15" s="186" t="s">
        <v>464</v>
      </c>
      <c r="C15" s="186"/>
      <c r="D15" s="186"/>
      <c r="E15" s="211" t="s">
        <v>719</v>
      </c>
      <c r="F15" s="211"/>
      <c r="G15" s="6"/>
      <c r="H15" s="6"/>
      <c r="I15" s="56">
        <v>250000</v>
      </c>
      <c r="J15" s="51"/>
      <c r="K15" s="197" t="s">
        <v>127</v>
      </c>
      <c r="L15" s="197"/>
      <c r="M15" s="198"/>
    </row>
    <row r="16" spans="1:13" ht="34.5" customHeight="1">
      <c r="A16" s="53"/>
      <c r="B16" s="186" t="s">
        <v>464</v>
      </c>
      <c r="C16" s="186"/>
      <c r="D16" s="186"/>
      <c r="E16" s="211" t="s">
        <v>707</v>
      </c>
      <c r="F16" s="211"/>
      <c r="G16" s="6"/>
      <c r="H16" s="6"/>
      <c r="I16" s="56">
        <v>2122000</v>
      </c>
      <c r="J16" s="51"/>
      <c r="K16" s="197" t="s">
        <v>720</v>
      </c>
      <c r="L16" s="197"/>
      <c r="M16" s="198"/>
    </row>
    <row r="17" spans="1:13" ht="15.75">
      <c r="A17" s="53"/>
      <c r="B17" s="186" t="s">
        <v>464</v>
      </c>
      <c r="C17" s="186"/>
      <c r="D17" s="186"/>
      <c r="E17" s="211" t="s">
        <v>128</v>
      </c>
      <c r="F17" s="211"/>
      <c r="G17" s="6"/>
      <c r="H17" s="6"/>
      <c r="I17" s="56"/>
      <c r="J17" s="51">
        <v>1300000</v>
      </c>
      <c r="K17" s="211" t="s">
        <v>721</v>
      </c>
      <c r="L17" s="211"/>
      <c r="M17" s="212"/>
    </row>
    <row r="18" spans="1:13" ht="15.75">
      <c r="A18" s="53"/>
      <c r="B18" s="186" t="s">
        <v>464</v>
      </c>
      <c r="C18" s="186"/>
      <c r="D18" s="186"/>
      <c r="E18" s="211" t="s">
        <v>722</v>
      </c>
      <c r="F18" s="211"/>
      <c r="G18" s="6"/>
      <c r="H18" s="6"/>
      <c r="I18" s="56">
        <v>3602000</v>
      </c>
      <c r="J18" s="51"/>
      <c r="K18" s="211" t="s">
        <v>494</v>
      </c>
      <c r="L18" s="211"/>
      <c r="M18" s="212"/>
    </row>
    <row r="19" spans="1:13" ht="15.75">
      <c r="A19" s="8"/>
      <c r="B19" s="219" t="s">
        <v>489</v>
      </c>
      <c r="C19" s="219"/>
      <c r="D19" s="219"/>
      <c r="E19" s="195"/>
      <c r="F19" s="195"/>
      <c r="G19" s="6"/>
      <c r="H19" s="6"/>
      <c r="I19" s="52">
        <f>SUM(I13:I18)</f>
        <v>7326000</v>
      </c>
      <c r="J19" s="52">
        <f>SUM(J13:J18)</f>
        <v>1300000</v>
      </c>
      <c r="K19" s="195"/>
      <c r="L19" s="195"/>
      <c r="M19" s="223"/>
    </row>
    <row r="20" spans="1:13" ht="15.75">
      <c r="A20" s="8"/>
      <c r="B20" s="219" t="s">
        <v>454</v>
      </c>
      <c r="C20" s="219"/>
      <c r="D20" s="219"/>
      <c r="E20" s="195"/>
      <c r="F20" s="195"/>
      <c r="G20" s="6"/>
      <c r="H20" s="6"/>
      <c r="I20" s="52">
        <f>I12+I19+I11</f>
        <v>7507000</v>
      </c>
      <c r="J20" s="52">
        <f>J12+J19+J9+J10</f>
        <v>1300000</v>
      </c>
      <c r="K20" s="195"/>
      <c r="L20" s="195"/>
      <c r="M20" s="223"/>
    </row>
    <row r="21" spans="1:13" ht="15.75">
      <c r="A21" s="54"/>
      <c r="B21" s="193" t="s">
        <v>495</v>
      </c>
      <c r="C21" s="193"/>
      <c r="D21" s="193"/>
      <c r="E21" s="216"/>
      <c r="F21" s="216"/>
      <c r="G21" s="50"/>
      <c r="H21" s="50"/>
      <c r="I21" s="218">
        <f>I20-J20</f>
        <v>6207000</v>
      </c>
      <c r="J21" s="218"/>
      <c r="K21" s="216"/>
      <c r="L21" s="216"/>
      <c r="M21" s="217"/>
    </row>
    <row r="22" spans="2:13" ht="15.75">
      <c r="B22" s="209"/>
      <c r="C22" s="209"/>
      <c r="D22" s="209"/>
      <c r="E22" s="209"/>
      <c r="F22" s="209"/>
      <c r="I22" s="1"/>
      <c r="J22" s="1"/>
      <c r="K22" s="209"/>
      <c r="L22" s="209"/>
      <c r="M22" s="209"/>
    </row>
    <row r="23" spans="2:13" ht="15.75">
      <c r="B23" s="209"/>
      <c r="C23" s="209"/>
      <c r="D23" s="209"/>
      <c r="E23" s="209"/>
      <c r="F23" s="209"/>
      <c r="I23" s="1"/>
      <c r="J23" s="1"/>
      <c r="K23" s="209"/>
      <c r="L23" s="209"/>
      <c r="M23" s="209"/>
    </row>
    <row r="24" spans="9:10" ht="15.75">
      <c r="I24" s="1"/>
      <c r="J24" s="1"/>
    </row>
    <row r="25" spans="9:10" ht="15.75">
      <c r="I25" s="1"/>
      <c r="J25" s="1"/>
    </row>
    <row r="26" ht="15.75">
      <c r="J26" s="1"/>
    </row>
  </sheetData>
  <mergeCells count="57">
    <mergeCell ref="B22:D22"/>
    <mergeCell ref="E22:F22"/>
    <mergeCell ref="K22:M22"/>
    <mergeCell ref="B23:D23"/>
    <mergeCell ref="E23:F23"/>
    <mergeCell ref="K23:M23"/>
    <mergeCell ref="B19:D19"/>
    <mergeCell ref="E19:F19"/>
    <mergeCell ref="K19:M19"/>
    <mergeCell ref="B21:D21"/>
    <mergeCell ref="E21:F21"/>
    <mergeCell ref="I21:J21"/>
    <mergeCell ref="K21:M21"/>
    <mergeCell ref="B20:D20"/>
    <mergeCell ref="E20:F20"/>
    <mergeCell ref="K20:M20"/>
    <mergeCell ref="B9:D9"/>
    <mergeCell ref="E9:F9"/>
    <mergeCell ref="K9:M9"/>
    <mergeCell ref="B8:D8"/>
    <mergeCell ref="E8:F8"/>
    <mergeCell ref="K8:M8"/>
    <mergeCell ref="K1:M1"/>
    <mergeCell ref="F5:H5"/>
    <mergeCell ref="B7:D7"/>
    <mergeCell ref="E7:F7"/>
    <mergeCell ref="I7:J7"/>
    <mergeCell ref="K7:M7"/>
    <mergeCell ref="A1:E1"/>
    <mergeCell ref="A2:E2"/>
    <mergeCell ref="B10:D10"/>
    <mergeCell ref="E10:F10"/>
    <mergeCell ref="K10:M10"/>
    <mergeCell ref="B12:D12"/>
    <mergeCell ref="E12:F12"/>
    <mergeCell ref="K12:M12"/>
    <mergeCell ref="B11:D11"/>
    <mergeCell ref="E11:F11"/>
    <mergeCell ref="K11:M11"/>
    <mergeCell ref="B16:D16"/>
    <mergeCell ref="E13:F13"/>
    <mergeCell ref="K13:M13"/>
    <mergeCell ref="E14:F14"/>
    <mergeCell ref="K14:M14"/>
    <mergeCell ref="B13:D13"/>
    <mergeCell ref="B14:D14"/>
    <mergeCell ref="B15:D15"/>
    <mergeCell ref="E15:F15"/>
    <mergeCell ref="K15:M15"/>
    <mergeCell ref="B17:D17"/>
    <mergeCell ref="B18:D18"/>
    <mergeCell ref="E18:F18"/>
    <mergeCell ref="K18:M18"/>
    <mergeCell ref="E16:F16"/>
    <mergeCell ref="K16:M16"/>
    <mergeCell ref="E17:F17"/>
    <mergeCell ref="K17:M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M32"/>
  <sheetViews>
    <sheetView workbookViewId="0" topLeftCell="A7">
      <selection activeCell="H15" sqref="H15"/>
    </sheetView>
  </sheetViews>
  <sheetFormatPr defaultColWidth="9.00390625" defaultRowHeight="15.75"/>
  <cols>
    <col min="4" max="4" width="9.375" style="0" customWidth="1"/>
    <col min="6" max="6" width="10.50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0.25390625" style="0" customWidth="1"/>
  </cols>
  <sheetData>
    <row r="1" spans="1:13" ht="15.75">
      <c r="A1" s="201" t="s">
        <v>505</v>
      </c>
      <c r="B1" s="201"/>
      <c r="C1" s="201"/>
      <c r="D1" s="201"/>
      <c r="K1" s="209" t="s">
        <v>507</v>
      </c>
      <c r="L1" s="209"/>
      <c r="M1" s="209"/>
    </row>
    <row r="2" spans="1:13" ht="15.75">
      <c r="A2" s="229" t="s">
        <v>441</v>
      </c>
      <c r="B2" s="229"/>
      <c r="C2" s="229"/>
      <c r="D2" s="229"/>
      <c r="K2" s="24"/>
      <c r="L2" s="24"/>
      <c r="M2" s="24"/>
    </row>
    <row r="4" ht="15.75">
      <c r="G4" s="3" t="s">
        <v>453</v>
      </c>
    </row>
    <row r="5" spans="6:8" ht="15.75">
      <c r="F5" s="206" t="s">
        <v>493</v>
      </c>
      <c r="G5" s="206"/>
      <c r="H5" s="206"/>
    </row>
    <row r="7" spans="1:13" ht="15.75">
      <c r="A7" s="3" t="s">
        <v>452</v>
      </c>
      <c r="B7" s="206" t="s">
        <v>444</v>
      </c>
      <c r="C7" s="206"/>
      <c r="D7" s="206"/>
      <c r="E7" s="201" t="s">
        <v>445</v>
      </c>
      <c r="F7" s="201"/>
      <c r="G7" s="49" t="s">
        <v>446</v>
      </c>
      <c r="H7" s="28" t="s">
        <v>478</v>
      </c>
      <c r="I7" s="206" t="s">
        <v>448</v>
      </c>
      <c r="J7" s="206"/>
      <c r="K7" s="206" t="s">
        <v>451</v>
      </c>
      <c r="L7" s="206"/>
      <c r="M7" s="206"/>
    </row>
    <row r="8" spans="2:13" ht="15.75">
      <c r="B8" s="209"/>
      <c r="C8" s="209"/>
      <c r="D8" s="209"/>
      <c r="E8" s="209"/>
      <c r="F8" s="209"/>
      <c r="I8" s="5" t="s">
        <v>449</v>
      </c>
      <c r="J8" s="5" t="s">
        <v>450</v>
      </c>
      <c r="K8" s="209"/>
      <c r="L8" s="209"/>
      <c r="M8" s="209"/>
    </row>
    <row r="9" spans="1:13" s="74" customFormat="1" ht="15.75">
      <c r="A9" s="59">
        <v>40477</v>
      </c>
      <c r="B9" s="244" t="s">
        <v>485</v>
      </c>
      <c r="C9" s="244"/>
      <c r="D9" s="244"/>
      <c r="E9" s="211" t="s">
        <v>106</v>
      </c>
      <c r="F9" s="211"/>
      <c r="G9" s="72"/>
      <c r="H9" s="72"/>
      <c r="I9" s="73">
        <v>870000</v>
      </c>
      <c r="J9" s="73"/>
      <c r="K9" s="189" t="s">
        <v>708</v>
      </c>
      <c r="L9" s="189"/>
      <c r="M9" s="190"/>
    </row>
    <row r="10" spans="1:13" s="74" customFormat="1" ht="15.75">
      <c r="A10" s="59"/>
      <c r="B10" s="244" t="s">
        <v>485</v>
      </c>
      <c r="C10" s="244"/>
      <c r="D10" s="244"/>
      <c r="E10" s="211" t="s">
        <v>106</v>
      </c>
      <c r="F10" s="211"/>
      <c r="G10" s="72"/>
      <c r="H10" s="72"/>
      <c r="I10" s="73">
        <v>142000</v>
      </c>
      <c r="J10" s="73"/>
      <c r="K10" s="189" t="s">
        <v>709</v>
      </c>
      <c r="L10" s="189"/>
      <c r="M10" s="190"/>
    </row>
    <row r="11" spans="1:13" s="74" customFormat="1" ht="27" customHeight="1">
      <c r="A11" s="59"/>
      <c r="B11" s="244" t="s">
        <v>485</v>
      </c>
      <c r="C11" s="244"/>
      <c r="D11" s="244"/>
      <c r="E11" s="211" t="s">
        <v>722</v>
      </c>
      <c r="F11" s="211"/>
      <c r="G11" s="72"/>
      <c r="H11" s="72"/>
      <c r="I11" s="73">
        <v>2600000</v>
      </c>
      <c r="J11" s="73"/>
      <c r="K11" s="191" t="s">
        <v>130</v>
      </c>
      <c r="L11" s="191"/>
      <c r="M11" s="192"/>
    </row>
    <row r="12" spans="1:13" s="74" customFormat="1" ht="15.75">
      <c r="A12" s="59"/>
      <c r="B12" s="244" t="s">
        <v>485</v>
      </c>
      <c r="C12" s="244"/>
      <c r="D12" s="244"/>
      <c r="E12" s="211" t="s">
        <v>722</v>
      </c>
      <c r="F12" s="211"/>
      <c r="G12" s="72"/>
      <c r="H12" s="72"/>
      <c r="I12" s="73">
        <v>229000</v>
      </c>
      <c r="J12" s="73"/>
      <c r="K12" s="248" t="s">
        <v>131</v>
      </c>
      <c r="L12" s="248"/>
      <c r="M12" s="249"/>
    </row>
    <row r="13" spans="1:13" s="2" customFormat="1" ht="15.75">
      <c r="A13" s="64"/>
      <c r="B13" s="219" t="s">
        <v>511</v>
      </c>
      <c r="C13" s="219"/>
      <c r="D13" s="219"/>
      <c r="E13" s="224"/>
      <c r="F13" s="224"/>
      <c r="G13" s="9"/>
      <c r="H13" s="9"/>
      <c r="I13" s="52">
        <f>SUM(I9:I12)</f>
        <v>3841000</v>
      </c>
      <c r="J13" s="52">
        <f>SUM(J9:J12)</f>
        <v>0</v>
      </c>
      <c r="K13" s="224"/>
      <c r="L13" s="224"/>
      <c r="M13" s="230"/>
    </row>
    <row r="14" spans="1:13" s="74" customFormat="1" ht="15.75">
      <c r="A14" s="75"/>
      <c r="B14" s="245" t="s">
        <v>696</v>
      </c>
      <c r="C14" s="245"/>
      <c r="D14" s="245"/>
      <c r="E14" s="211" t="s">
        <v>106</v>
      </c>
      <c r="F14" s="211"/>
      <c r="G14" s="72"/>
      <c r="H14" s="72"/>
      <c r="I14" s="73">
        <v>226000</v>
      </c>
      <c r="J14" s="73"/>
      <c r="K14" s="189" t="s">
        <v>710</v>
      </c>
      <c r="L14" s="189"/>
      <c r="M14" s="190"/>
    </row>
    <row r="15" spans="1:13" s="74" customFormat="1" ht="15.75">
      <c r="A15" s="76"/>
      <c r="B15" s="245" t="s">
        <v>696</v>
      </c>
      <c r="C15" s="245"/>
      <c r="D15" s="245"/>
      <c r="E15" s="211" t="s">
        <v>106</v>
      </c>
      <c r="F15" s="211"/>
      <c r="G15" s="72"/>
      <c r="H15" s="72"/>
      <c r="I15" s="73">
        <v>9000</v>
      </c>
      <c r="J15" s="73"/>
      <c r="K15" s="189" t="s">
        <v>711</v>
      </c>
      <c r="L15" s="189"/>
      <c r="M15" s="190"/>
    </row>
    <row r="16" spans="1:13" s="74" customFormat="1" ht="26.25" customHeight="1">
      <c r="A16" s="75"/>
      <c r="B16" s="245" t="s">
        <v>696</v>
      </c>
      <c r="C16" s="245"/>
      <c r="D16" s="245"/>
      <c r="E16" s="211" t="s">
        <v>722</v>
      </c>
      <c r="F16" s="211"/>
      <c r="G16" s="72"/>
      <c r="H16" s="72"/>
      <c r="I16" s="73">
        <v>632000</v>
      </c>
      <c r="J16" s="73"/>
      <c r="K16" s="191" t="s">
        <v>132</v>
      </c>
      <c r="L16" s="191"/>
      <c r="M16" s="192"/>
    </row>
    <row r="17" spans="1:13" s="74" customFormat="1" ht="27" customHeight="1">
      <c r="A17" s="75"/>
      <c r="B17" s="245" t="s">
        <v>696</v>
      </c>
      <c r="C17" s="245"/>
      <c r="D17" s="245"/>
      <c r="E17" s="211" t="s">
        <v>722</v>
      </c>
      <c r="F17" s="211"/>
      <c r="G17" s="72"/>
      <c r="H17" s="72"/>
      <c r="I17" s="73">
        <v>62000</v>
      </c>
      <c r="J17" s="73"/>
      <c r="K17" s="246" t="s">
        <v>133</v>
      </c>
      <c r="L17" s="246"/>
      <c r="M17" s="247"/>
    </row>
    <row r="18" spans="1:13" ht="15.75">
      <c r="A18" s="8"/>
      <c r="B18" s="224" t="s">
        <v>712</v>
      </c>
      <c r="C18" s="224"/>
      <c r="D18" s="224"/>
      <c r="E18" s="195"/>
      <c r="F18" s="195"/>
      <c r="G18" s="6"/>
      <c r="H18" s="6"/>
      <c r="I18" s="52">
        <f>SUM(I14:I17)</f>
        <v>929000</v>
      </c>
      <c r="J18" s="52">
        <f>SUM(J9:J17)</f>
        <v>0</v>
      </c>
      <c r="K18" s="194"/>
      <c r="L18" s="194"/>
      <c r="M18" s="196"/>
    </row>
    <row r="19" spans="1:13" s="74" customFormat="1" ht="15.75">
      <c r="A19" s="76"/>
      <c r="B19" s="245" t="s">
        <v>463</v>
      </c>
      <c r="C19" s="245"/>
      <c r="D19" s="245"/>
      <c r="E19" s="211" t="s">
        <v>106</v>
      </c>
      <c r="F19" s="211"/>
      <c r="G19" s="72"/>
      <c r="H19" s="72"/>
      <c r="I19" s="73">
        <v>181000</v>
      </c>
      <c r="J19" s="73"/>
      <c r="K19" s="211" t="s">
        <v>463</v>
      </c>
      <c r="L19" s="211"/>
      <c r="M19" s="212"/>
    </row>
    <row r="20" spans="1:13" s="74" customFormat="1" ht="27.75" customHeight="1">
      <c r="A20" s="75"/>
      <c r="B20" s="245" t="s">
        <v>463</v>
      </c>
      <c r="C20" s="245"/>
      <c r="D20" s="245"/>
      <c r="E20" s="211" t="s">
        <v>713</v>
      </c>
      <c r="F20" s="211"/>
      <c r="G20" s="72"/>
      <c r="H20" s="72"/>
      <c r="I20" s="73">
        <v>105000</v>
      </c>
      <c r="J20" s="73"/>
      <c r="K20" s="187" t="s">
        <v>134</v>
      </c>
      <c r="L20" s="187"/>
      <c r="M20" s="188"/>
    </row>
    <row r="21" spans="1:13" s="74" customFormat="1" ht="27.75" customHeight="1">
      <c r="A21" s="76"/>
      <c r="B21" s="244" t="s">
        <v>463</v>
      </c>
      <c r="C21" s="244"/>
      <c r="D21" s="244"/>
      <c r="E21" s="211" t="s">
        <v>714</v>
      </c>
      <c r="F21" s="211"/>
      <c r="G21" s="72"/>
      <c r="H21" s="72"/>
      <c r="I21" s="73">
        <v>250000</v>
      </c>
      <c r="J21" s="73"/>
      <c r="K21" s="191" t="s">
        <v>715</v>
      </c>
      <c r="L21" s="191"/>
      <c r="M21" s="192"/>
    </row>
    <row r="22" spans="1:13" s="74" customFormat="1" ht="15.75">
      <c r="A22" s="76"/>
      <c r="B22" s="244" t="s">
        <v>463</v>
      </c>
      <c r="C22" s="244"/>
      <c r="D22" s="244"/>
      <c r="E22" s="211" t="s">
        <v>128</v>
      </c>
      <c r="F22" s="211"/>
      <c r="G22" s="72"/>
      <c r="H22" s="72"/>
      <c r="I22" s="73">
        <v>2122000</v>
      </c>
      <c r="J22" s="73"/>
      <c r="K22" s="211" t="s">
        <v>463</v>
      </c>
      <c r="L22" s="211"/>
      <c r="M22" s="212"/>
    </row>
    <row r="23" spans="1:13" s="74" customFormat="1" ht="15.75">
      <c r="A23" s="76"/>
      <c r="B23" s="244" t="s">
        <v>463</v>
      </c>
      <c r="C23" s="244"/>
      <c r="D23" s="244"/>
      <c r="E23" s="211" t="s">
        <v>128</v>
      </c>
      <c r="F23" s="211"/>
      <c r="G23" s="72"/>
      <c r="H23" s="72"/>
      <c r="I23" s="73"/>
      <c r="J23" s="73">
        <v>1300000</v>
      </c>
      <c r="K23" s="211" t="s">
        <v>463</v>
      </c>
      <c r="L23" s="211"/>
      <c r="M23" s="212"/>
    </row>
    <row r="24" spans="1:13" s="74" customFormat="1" ht="30" customHeight="1">
      <c r="A24" s="76"/>
      <c r="B24" s="244" t="s">
        <v>463</v>
      </c>
      <c r="C24" s="244"/>
      <c r="D24" s="244"/>
      <c r="E24" s="211" t="s">
        <v>722</v>
      </c>
      <c r="F24" s="211"/>
      <c r="G24" s="72"/>
      <c r="H24" s="72"/>
      <c r="I24" s="73">
        <v>79000</v>
      </c>
      <c r="J24" s="73"/>
      <c r="K24" s="197" t="s">
        <v>135</v>
      </c>
      <c r="L24" s="197"/>
      <c r="M24" s="198"/>
    </row>
    <row r="25" spans="1:13" s="2" customFormat="1" ht="15.75">
      <c r="A25" s="65"/>
      <c r="B25" s="219" t="s">
        <v>682</v>
      </c>
      <c r="C25" s="219"/>
      <c r="D25" s="219"/>
      <c r="E25" s="224"/>
      <c r="F25" s="224"/>
      <c r="G25" s="9"/>
      <c r="H25" s="9"/>
      <c r="I25" s="52">
        <f>SUM(I19:I24)</f>
        <v>2737000</v>
      </c>
      <c r="J25" s="52">
        <f>SUM(J19:J24)</f>
        <v>1300000</v>
      </c>
      <c r="K25" s="224"/>
      <c r="L25" s="224"/>
      <c r="M25" s="230"/>
    </row>
    <row r="26" spans="1:13" ht="15.75">
      <c r="A26" s="54"/>
      <c r="B26" s="219" t="s">
        <v>484</v>
      </c>
      <c r="C26" s="219"/>
      <c r="D26" s="219"/>
      <c r="E26" s="195"/>
      <c r="F26" s="195"/>
      <c r="G26" s="50"/>
      <c r="H26" s="50"/>
      <c r="I26" s="55">
        <f>I13+I18+I25</f>
        <v>7507000</v>
      </c>
      <c r="J26" s="55">
        <f>J13+J18+J25</f>
        <v>1300000</v>
      </c>
      <c r="K26" s="195"/>
      <c r="L26" s="195"/>
      <c r="M26" s="223"/>
    </row>
    <row r="27" spans="1:13" ht="15.75">
      <c r="A27" s="54"/>
      <c r="B27" s="193" t="s">
        <v>495</v>
      </c>
      <c r="C27" s="193"/>
      <c r="D27" s="193"/>
      <c r="E27" s="216"/>
      <c r="F27" s="216"/>
      <c r="G27" s="50"/>
      <c r="H27" s="50"/>
      <c r="I27" s="218">
        <f>I26-J26</f>
        <v>6207000</v>
      </c>
      <c r="J27" s="218"/>
      <c r="K27" s="216"/>
      <c r="L27" s="216"/>
      <c r="M27" s="217"/>
    </row>
    <row r="28" spans="2:13" ht="15.75">
      <c r="B28" s="115"/>
      <c r="C28" s="115"/>
      <c r="D28" s="115"/>
      <c r="E28" s="115"/>
      <c r="F28" s="115"/>
      <c r="I28" s="1"/>
      <c r="J28" s="1"/>
      <c r="K28" s="115"/>
      <c r="L28" s="115"/>
      <c r="M28" s="115"/>
    </row>
    <row r="29" spans="2:13" ht="15.75">
      <c r="B29" s="84"/>
      <c r="C29" s="84"/>
      <c r="D29" s="84"/>
      <c r="E29" s="84"/>
      <c r="F29" s="84"/>
      <c r="I29" s="1"/>
      <c r="J29" s="1"/>
      <c r="K29" s="84"/>
      <c r="L29" s="84"/>
      <c r="M29" s="84"/>
    </row>
    <row r="30" spans="9:10" ht="15.75">
      <c r="I30" s="1"/>
      <c r="J30" s="1"/>
    </row>
    <row r="31" spans="9:10" ht="15.75">
      <c r="I31" s="1"/>
      <c r="J31" s="1"/>
    </row>
    <row r="32" ht="15.75">
      <c r="J32" s="1"/>
    </row>
  </sheetData>
  <mergeCells count="69">
    <mergeCell ref="K1:M1"/>
    <mergeCell ref="F5:H5"/>
    <mergeCell ref="B7:D7"/>
    <mergeCell ref="E7:F7"/>
    <mergeCell ref="I7:J7"/>
    <mergeCell ref="K7:M7"/>
    <mergeCell ref="A2:D2"/>
    <mergeCell ref="B8:D8"/>
    <mergeCell ref="E8:F8"/>
    <mergeCell ref="K8:M8"/>
    <mergeCell ref="B9:D9"/>
    <mergeCell ref="E9:F9"/>
    <mergeCell ref="K9:M9"/>
    <mergeCell ref="B15:D15"/>
    <mergeCell ref="E15:F15"/>
    <mergeCell ref="K15:M15"/>
    <mergeCell ref="B16:D16"/>
    <mergeCell ref="E16:F16"/>
    <mergeCell ref="B26:D26"/>
    <mergeCell ref="E26:F26"/>
    <mergeCell ref="K26:M26"/>
    <mergeCell ref="B27:D27"/>
    <mergeCell ref="E27:F27"/>
    <mergeCell ref="I27:J27"/>
    <mergeCell ref="K27:M27"/>
    <mergeCell ref="B12:D12"/>
    <mergeCell ref="E12:F12"/>
    <mergeCell ref="K12:M12"/>
    <mergeCell ref="B18:D18"/>
    <mergeCell ref="E18:F18"/>
    <mergeCell ref="K18:M18"/>
    <mergeCell ref="B14:D14"/>
    <mergeCell ref="E14:F14"/>
    <mergeCell ref="K14:M14"/>
    <mergeCell ref="B17:D17"/>
    <mergeCell ref="B13:D13"/>
    <mergeCell ref="E13:F13"/>
    <mergeCell ref="K13:M13"/>
    <mergeCell ref="A1:D1"/>
    <mergeCell ref="B11:D11"/>
    <mergeCell ref="E11:F11"/>
    <mergeCell ref="K11:M11"/>
    <mergeCell ref="B10:D10"/>
    <mergeCell ref="E10:F10"/>
    <mergeCell ref="K10:M10"/>
    <mergeCell ref="B22:D22"/>
    <mergeCell ref="E22:F22"/>
    <mergeCell ref="K16:M16"/>
    <mergeCell ref="B19:D19"/>
    <mergeCell ref="E19:F19"/>
    <mergeCell ref="K19:M19"/>
    <mergeCell ref="E17:F17"/>
    <mergeCell ref="K17:M17"/>
    <mergeCell ref="B20:D20"/>
    <mergeCell ref="E20:F20"/>
    <mergeCell ref="K20:M20"/>
    <mergeCell ref="B21:D21"/>
    <mergeCell ref="E21:F21"/>
    <mergeCell ref="K21:M21"/>
    <mergeCell ref="K22:M22"/>
    <mergeCell ref="B25:D25"/>
    <mergeCell ref="E25:F25"/>
    <mergeCell ref="K25:M25"/>
    <mergeCell ref="B23:D23"/>
    <mergeCell ref="E23:F23"/>
    <mergeCell ref="K23:M23"/>
    <mergeCell ref="B24:D24"/>
    <mergeCell ref="E24:F24"/>
    <mergeCell ref="K24:M2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H96"/>
  <sheetViews>
    <sheetView workbookViewId="0" topLeftCell="A1">
      <selection activeCell="B21" sqref="B21"/>
    </sheetView>
  </sheetViews>
  <sheetFormatPr defaultColWidth="9.00390625" defaultRowHeight="15.75"/>
  <cols>
    <col min="1" max="1" width="9.875" style="18" bestFit="1" customWidth="1"/>
    <col min="2" max="2" width="21.00390625" style="18" customWidth="1"/>
    <col min="3" max="3" width="22.50390625" style="18" customWidth="1"/>
    <col min="4" max="4" width="10.00390625" style="18" customWidth="1"/>
    <col min="5" max="5" width="9.00390625" style="18" customWidth="1"/>
    <col min="6" max="6" width="9.875" style="18" customWidth="1"/>
    <col min="7" max="7" width="10.00390625" style="18" customWidth="1"/>
    <col min="8" max="8" width="27.50390625" style="18" customWidth="1"/>
    <col min="9" max="16384" width="9.00390625" style="18" customWidth="1"/>
  </cols>
  <sheetData>
    <row r="1" spans="1:8" ht="15.75">
      <c r="A1" s="206" t="s">
        <v>469</v>
      </c>
      <c r="B1" s="206"/>
      <c r="C1" s="252"/>
      <c r="F1" s="251" t="s">
        <v>470</v>
      </c>
      <c r="G1" s="251"/>
      <c r="H1" s="251"/>
    </row>
    <row r="2" spans="1:3" ht="15.75">
      <c r="A2" s="243" t="s">
        <v>441</v>
      </c>
      <c r="B2" s="243"/>
      <c r="C2" s="253"/>
    </row>
    <row r="3" spans="1:2" ht="15.75">
      <c r="A3" s="63"/>
      <c r="B3" s="63"/>
    </row>
    <row r="4" spans="1:8" ht="15.75">
      <c r="A4" s="206" t="s">
        <v>442</v>
      </c>
      <c r="B4" s="206"/>
      <c r="C4" s="206"/>
      <c r="D4" s="206"/>
      <c r="E4" s="206"/>
      <c r="F4" s="206"/>
      <c r="G4" s="206"/>
      <c r="H4" s="206"/>
    </row>
    <row r="5" spans="1:8" ht="15.75">
      <c r="A5" s="206" t="s">
        <v>443</v>
      </c>
      <c r="B5" s="206"/>
      <c r="C5" s="206"/>
      <c r="D5" s="206"/>
      <c r="E5" s="206"/>
      <c r="F5" s="206"/>
      <c r="G5" s="206"/>
      <c r="H5" s="20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452</v>
      </c>
      <c r="B9" s="3" t="s">
        <v>444</v>
      </c>
      <c r="C9" s="3" t="s">
        <v>445</v>
      </c>
      <c r="D9" s="3" t="s">
        <v>446</v>
      </c>
      <c r="E9" s="3" t="s">
        <v>447</v>
      </c>
      <c r="F9" s="206" t="s">
        <v>448</v>
      </c>
      <c r="G9" s="206"/>
      <c r="H9" s="3" t="s">
        <v>451</v>
      </c>
    </row>
    <row r="10" spans="1:8" ht="15.75">
      <c r="A10" s="2"/>
      <c r="B10" s="2"/>
      <c r="C10" s="2"/>
      <c r="D10" s="2"/>
      <c r="E10" s="2"/>
      <c r="F10" s="2" t="s">
        <v>449</v>
      </c>
      <c r="G10" s="2" t="s">
        <v>450</v>
      </c>
      <c r="H10" s="2"/>
    </row>
    <row r="11" spans="1:8" ht="31.5">
      <c r="A11" s="66">
        <v>40477</v>
      </c>
      <c r="B11" s="25" t="s">
        <v>464</v>
      </c>
      <c r="C11" s="17" t="s">
        <v>701</v>
      </c>
      <c r="D11" s="17"/>
      <c r="E11" s="17"/>
      <c r="F11" s="56">
        <v>533000</v>
      </c>
      <c r="G11" s="56"/>
      <c r="H11" s="45" t="s">
        <v>702</v>
      </c>
    </row>
    <row r="12" spans="1:8" ht="31.5">
      <c r="A12" s="66"/>
      <c r="B12" s="25" t="s">
        <v>464</v>
      </c>
      <c r="C12" s="17" t="s">
        <v>701</v>
      </c>
      <c r="D12" s="17"/>
      <c r="E12" s="17"/>
      <c r="F12" s="56">
        <v>400000</v>
      </c>
      <c r="G12" s="56"/>
      <c r="H12" s="45" t="s">
        <v>703</v>
      </c>
    </row>
    <row r="13" spans="1:8" ht="31.5">
      <c r="A13" s="66"/>
      <c r="B13" s="25" t="s">
        <v>464</v>
      </c>
      <c r="C13" s="17" t="s">
        <v>701</v>
      </c>
      <c r="D13" s="17"/>
      <c r="E13" s="17"/>
      <c r="F13" s="56">
        <v>192000</v>
      </c>
      <c r="G13" s="56"/>
      <c r="H13" s="45" t="s">
        <v>704</v>
      </c>
    </row>
    <row r="14" spans="1:8" ht="15.75">
      <c r="A14" s="66"/>
      <c r="B14" s="25" t="s">
        <v>464</v>
      </c>
      <c r="C14" s="17" t="s">
        <v>705</v>
      </c>
      <c r="D14" s="17"/>
      <c r="E14" s="17"/>
      <c r="F14" s="56"/>
      <c r="G14" s="56">
        <v>687000</v>
      </c>
      <c r="H14" s="45" t="s">
        <v>706</v>
      </c>
    </row>
    <row r="15" spans="1:8" ht="15.75">
      <c r="A15" s="66"/>
      <c r="B15" s="25" t="s">
        <v>464</v>
      </c>
      <c r="C15" s="17" t="s">
        <v>705</v>
      </c>
      <c r="D15" s="17"/>
      <c r="E15" s="17"/>
      <c r="F15" s="56">
        <v>1343000</v>
      </c>
      <c r="G15" s="56"/>
      <c r="H15" s="45" t="s">
        <v>706</v>
      </c>
    </row>
    <row r="16" spans="1:8" ht="15.75">
      <c r="A16" s="66"/>
      <c r="B16" s="25" t="s">
        <v>464</v>
      </c>
      <c r="C16" s="17" t="s">
        <v>707</v>
      </c>
      <c r="D16" s="17"/>
      <c r="E16" s="17"/>
      <c r="F16" s="56">
        <v>1772000</v>
      </c>
      <c r="G16" s="56"/>
      <c r="H16" s="45" t="s">
        <v>706</v>
      </c>
    </row>
    <row r="17" spans="1:8" s="2" customFormat="1" ht="31.5">
      <c r="A17" s="67"/>
      <c r="B17" s="26" t="s">
        <v>468</v>
      </c>
      <c r="C17" s="9"/>
      <c r="D17" s="9"/>
      <c r="E17" s="9"/>
      <c r="F17" s="52">
        <f>SUM(F11:F16)</f>
        <v>4240000</v>
      </c>
      <c r="G17" s="52">
        <f>SUM(G11:G16)</f>
        <v>687000</v>
      </c>
      <c r="H17" s="68"/>
    </row>
    <row r="18" spans="1:8" ht="15.75">
      <c r="A18" s="69"/>
      <c r="B18" s="9" t="s">
        <v>461</v>
      </c>
      <c r="C18" s="17"/>
      <c r="D18" s="17"/>
      <c r="E18" s="17"/>
      <c r="F18" s="250">
        <f>F17-G17</f>
        <v>3553000</v>
      </c>
      <c r="G18" s="250"/>
      <c r="H18" s="36"/>
    </row>
    <row r="19" spans="6:7" ht="15.75">
      <c r="F19" s="70"/>
      <c r="G19" s="70"/>
    </row>
    <row r="20" spans="6:7" ht="15.75">
      <c r="F20" s="70"/>
      <c r="G20" s="70"/>
    </row>
    <row r="21" spans="6:7" ht="15.75">
      <c r="F21" s="70"/>
      <c r="G21" s="70"/>
    </row>
    <row r="22" spans="6:7" ht="15.75">
      <c r="F22" s="70"/>
      <c r="G22" s="70"/>
    </row>
    <row r="23" spans="6:7" ht="15.75">
      <c r="F23" s="70"/>
      <c r="G23" s="70"/>
    </row>
    <row r="24" spans="6:7" ht="15.75">
      <c r="F24" s="70"/>
      <c r="G24" s="70"/>
    </row>
    <row r="25" spans="6:7" ht="15.75">
      <c r="F25" s="70"/>
      <c r="G25" s="70"/>
    </row>
    <row r="26" spans="6:7" ht="15.75">
      <c r="F26" s="70"/>
      <c r="G26" s="70"/>
    </row>
    <row r="27" spans="6:7" ht="15.75">
      <c r="F27" s="70"/>
      <c r="G27" s="70"/>
    </row>
    <row r="28" spans="6:7" ht="15.75">
      <c r="F28" s="70"/>
      <c r="G28" s="70"/>
    </row>
    <row r="29" spans="6:7" ht="15.75">
      <c r="F29" s="70"/>
      <c r="G29" s="70"/>
    </row>
    <row r="30" spans="6:7" ht="15.75">
      <c r="F30" s="70"/>
      <c r="G30" s="70"/>
    </row>
    <row r="31" spans="6:7" ht="15.75">
      <c r="F31" s="70"/>
      <c r="G31" s="70"/>
    </row>
    <row r="32" spans="6:7" ht="15.75">
      <c r="F32" s="70"/>
      <c r="G32" s="70"/>
    </row>
    <row r="33" spans="6:7" ht="15.75">
      <c r="F33" s="70"/>
      <c r="G33" s="70"/>
    </row>
    <row r="34" spans="6:7" ht="15.75">
      <c r="F34" s="70"/>
      <c r="G34" s="70"/>
    </row>
    <row r="35" spans="6:7" ht="15.75">
      <c r="F35" s="70"/>
      <c r="G35" s="70"/>
    </row>
    <row r="36" spans="6:7" ht="15.75">
      <c r="F36" s="70"/>
      <c r="G36" s="70"/>
    </row>
    <row r="37" spans="6:7" ht="15.75">
      <c r="F37" s="70"/>
      <c r="G37" s="70"/>
    </row>
    <row r="38" spans="6:7" ht="15.75">
      <c r="F38" s="70"/>
      <c r="G38" s="70"/>
    </row>
    <row r="39" spans="6:7" ht="15.75">
      <c r="F39" s="70"/>
      <c r="G39" s="70"/>
    </row>
    <row r="40" spans="6:7" ht="15.75">
      <c r="F40" s="70"/>
      <c r="G40" s="70"/>
    </row>
    <row r="41" spans="6:7" ht="15.75">
      <c r="F41" s="70"/>
      <c r="G41" s="70"/>
    </row>
    <row r="42" spans="6:7" ht="15.75">
      <c r="F42" s="70"/>
      <c r="G42" s="70"/>
    </row>
    <row r="43" spans="6:7" ht="15.75">
      <c r="F43" s="70"/>
      <c r="G43" s="70"/>
    </row>
    <row r="44" spans="6:7" ht="15.75">
      <c r="F44" s="70"/>
      <c r="G44" s="70"/>
    </row>
    <row r="45" spans="6:7" ht="15.75">
      <c r="F45" s="70"/>
      <c r="G45" s="70"/>
    </row>
    <row r="46" spans="6:7" ht="15.75">
      <c r="F46" s="70"/>
      <c r="G46" s="70"/>
    </row>
    <row r="47" spans="6:7" ht="15.75">
      <c r="F47" s="70"/>
      <c r="G47" s="70"/>
    </row>
    <row r="48" spans="6:7" ht="15.75">
      <c r="F48" s="70"/>
      <c r="G48" s="70"/>
    </row>
    <row r="49" spans="6:7" ht="15.75">
      <c r="F49" s="70"/>
      <c r="G49" s="70"/>
    </row>
    <row r="50" spans="6:7" ht="15.75">
      <c r="F50" s="70"/>
      <c r="G50" s="70"/>
    </row>
    <row r="51" spans="6:7" ht="15.75">
      <c r="F51" s="70"/>
      <c r="G51" s="70"/>
    </row>
    <row r="52" spans="6:7" ht="15.75">
      <c r="F52" s="70"/>
      <c r="G52" s="70"/>
    </row>
    <row r="53" spans="6:7" ht="15.75">
      <c r="F53" s="70"/>
      <c r="G53" s="70"/>
    </row>
    <row r="54" spans="6:7" ht="15.75">
      <c r="F54" s="70"/>
      <c r="G54" s="70"/>
    </row>
    <row r="55" spans="6:7" ht="15.75">
      <c r="F55" s="70"/>
      <c r="G55" s="70"/>
    </row>
    <row r="56" spans="6:7" ht="15.75">
      <c r="F56" s="70"/>
      <c r="G56" s="70"/>
    </row>
    <row r="57" spans="6:7" ht="15.75">
      <c r="F57" s="70"/>
      <c r="G57" s="70"/>
    </row>
    <row r="58" spans="6:7" ht="15.75">
      <c r="F58" s="70"/>
      <c r="G58" s="70"/>
    </row>
    <row r="59" spans="6:7" ht="15.75">
      <c r="F59" s="70"/>
      <c r="G59" s="70"/>
    </row>
    <row r="60" spans="6:7" ht="15.75">
      <c r="F60" s="70"/>
      <c r="G60" s="70"/>
    </row>
    <row r="61" ht="15.75">
      <c r="G61" s="70"/>
    </row>
    <row r="62" ht="15.75">
      <c r="G62" s="70"/>
    </row>
    <row r="63" ht="15.75">
      <c r="G63" s="70"/>
    </row>
    <row r="64" ht="15.75">
      <c r="G64" s="70"/>
    </row>
    <row r="65" ht="15.75">
      <c r="G65" s="70"/>
    </row>
    <row r="66" ht="15.75">
      <c r="G66" s="70"/>
    </row>
    <row r="67" ht="15.75">
      <c r="G67" s="70"/>
    </row>
    <row r="68" ht="15.75">
      <c r="G68" s="70"/>
    </row>
    <row r="69" ht="15.75">
      <c r="G69" s="70"/>
    </row>
    <row r="70" ht="15.75">
      <c r="G70" s="70"/>
    </row>
    <row r="71" ht="15.75">
      <c r="G71" s="70"/>
    </row>
    <row r="72" ht="15.75">
      <c r="G72" s="70"/>
    </row>
    <row r="73" ht="15.75">
      <c r="G73" s="70"/>
    </row>
    <row r="74" ht="15.75">
      <c r="G74" s="70"/>
    </row>
    <row r="75" ht="15.75">
      <c r="G75" s="70"/>
    </row>
    <row r="76" ht="15.75">
      <c r="G76" s="70"/>
    </row>
    <row r="77" ht="15.75">
      <c r="G77" s="70"/>
    </row>
    <row r="78" ht="15.75">
      <c r="G78" s="70"/>
    </row>
    <row r="79" ht="15.75">
      <c r="G79" s="70"/>
    </row>
    <row r="80" ht="15.75">
      <c r="G80" s="70"/>
    </row>
    <row r="81" ht="15.75">
      <c r="G81" s="70"/>
    </row>
    <row r="82" ht="15.75">
      <c r="G82" s="70"/>
    </row>
    <row r="83" ht="15.75">
      <c r="G83" s="70"/>
    </row>
    <row r="84" ht="15.75">
      <c r="G84" s="70"/>
    </row>
    <row r="85" ht="15.75">
      <c r="G85" s="70"/>
    </row>
    <row r="86" ht="15.75">
      <c r="G86" s="70"/>
    </row>
    <row r="87" ht="15.75">
      <c r="G87" s="70"/>
    </row>
    <row r="88" ht="15.75">
      <c r="G88" s="70"/>
    </row>
    <row r="89" ht="15.75">
      <c r="G89" s="70"/>
    </row>
    <row r="90" ht="15.75">
      <c r="G90" s="70"/>
    </row>
    <row r="91" ht="15.75">
      <c r="G91" s="70"/>
    </row>
    <row r="92" ht="15.75">
      <c r="G92" s="70"/>
    </row>
    <row r="93" ht="15.75">
      <c r="G93" s="70"/>
    </row>
    <row r="94" ht="15.75">
      <c r="G94" s="70"/>
    </row>
    <row r="95" ht="15.75">
      <c r="G95" s="70"/>
    </row>
    <row r="96" ht="15.75">
      <c r="G96" s="70"/>
    </row>
  </sheetData>
  <mergeCells count="7">
    <mergeCell ref="A5:H5"/>
    <mergeCell ref="F9:G9"/>
    <mergeCell ref="F18:G18"/>
    <mergeCell ref="F1:H1"/>
    <mergeCell ref="A4:H4"/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H104"/>
  <sheetViews>
    <sheetView workbookViewId="0" topLeftCell="A1">
      <selection activeCell="E22" sqref="E22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2.0039062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50390625" style="0" customWidth="1"/>
  </cols>
  <sheetData>
    <row r="1" spans="1:8" ht="15.75">
      <c r="A1" s="206" t="s">
        <v>469</v>
      </c>
      <c r="B1" s="206"/>
      <c r="C1" s="252"/>
      <c r="F1" s="208" t="s">
        <v>471</v>
      </c>
      <c r="G1" s="208"/>
      <c r="H1" s="208"/>
    </row>
    <row r="2" spans="1:3" ht="15.75">
      <c r="A2" s="209" t="s">
        <v>441</v>
      </c>
      <c r="B2" s="209"/>
      <c r="C2" s="254"/>
    </row>
    <row r="3" spans="1:2" ht="15.75">
      <c r="A3" s="24"/>
      <c r="B3" s="24"/>
    </row>
    <row r="4" spans="1:8" ht="15.75">
      <c r="A4" s="206" t="s">
        <v>453</v>
      </c>
      <c r="B4" s="206"/>
      <c r="C4" s="206"/>
      <c r="D4" s="206"/>
      <c r="E4" s="206"/>
      <c r="F4" s="206"/>
      <c r="G4" s="206"/>
      <c r="H4" s="206"/>
    </row>
    <row r="5" spans="1:8" ht="15.75">
      <c r="A5" s="206" t="s">
        <v>443</v>
      </c>
      <c r="B5" s="206"/>
      <c r="C5" s="206"/>
      <c r="D5" s="206"/>
      <c r="E5" s="206"/>
      <c r="F5" s="206"/>
      <c r="G5" s="206"/>
      <c r="H5" s="20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452</v>
      </c>
      <c r="B9" s="3" t="s">
        <v>444</v>
      </c>
      <c r="C9" s="3" t="s">
        <v>445</v>
      </c>
      <c r="D9" s="5" t="s">
        <v>446</v>
      </c>
      <c r="E9" s="5" t="s">
        <v>447</v>
      </c>
      <c r="F9" s="206" t="s">
        <v>448</v>
      </c>
      <c r="G9" s="206"/>
      <c r="H9" s="3" t="s">
        <v>451</v>
      </c>
    </row>
    <row r="10" spans="1:8" ht="15.75">
      <c r="A10" s="2"/>
      <c r="B10" s="2"/>
      <c r="C10" s="2"/>
      <c r="D10" s="2"/>
      <c r="E10" s="2"/>
      <c r="F10" s="4" t="s">
        <v>449</v>
      </c>
      <c r="G10" s="4" t="s">
        <v>450</v>
      </c>
      <c r="H10" s="2"/>
    </row>
    <row r="11" spans="1:8" s="2" customFormat="1" ht="15.75">
      <c r="A11" s="29">
        <v>40477</v>
      </c>
      <c r="B11" s="25" t="s">
        <v>485</v>
      </c>
      <c r="C11" s="13" t="s">
        <v>691</v>
      </c>
      <c r="D11" s="13"/>
      <c r="E11" s="13"/>
      <c r="F11" s="7">
        <v>420000</v>
      </c>
      <c r="G11" s="7"/>
      <c r="H11" s="12" t="s">
        <v>692</v>
      </c>
    </row>
    <row r="12" spans="1:8" s="2" customFormat="1" ht="15.75">
      <c r="A12" s="32"/>
      <c r="B12" s="25" t="s">
        <v>485</v>
      </c>
      <c r="C12" s="13" t="s">
        <v>691</v>
      </c>
      <c r="D12" s="13"/>
      <c r="E12" s="13"/>
      <c r="F12" s="7">
        <v>315000</v>
      </c>
      <c r="G12" s="7"/>
      <c r="H12" s="12" t="s">
        <v>692</v>
      </c>
    </row>
    <row r="13" spans="1:8" s="2" customFormat="1" ht="15.75">
      <c r="A13" s="32"/>
      <c r="B13" s="25" t="s">
        <v>485</v>
      </c>
      <c r="C13" s="13" t="s">
        <v>691</v>
      </c>
      <c r="D13" s="13"/>
      <c r="E13" s="13"/>
      <c r="F13" s="7">
        <v>151000</v>
      </c>
      <c r="G13" s="7"/>
      <c r="H13" s="12" t="s">
        <v>692</v>
      </c>
    </row>
    <row r="14" spans="1:8" s="2" customFormat="1" ht="15.75">
      <c r="A14" s="32"/>
      <c r="B14" s="25" t="s">
        <v>509</v>
      </c>
      <c r="C14" s="13" t="s">
        <v>691</v>
      </c>
      <c r="D14" s="13"/>
      <c r="E14" s="13"/>
      <c r="F14" s="7"/>
      <c r="G14" s="7">
        <v>687000</v>
      </c>
      <c r="H14" s="12" t="s">
        <v>692</v>
      </c>
    </row>
    <row r="15" spans="1:8" s="2" customFormat="1" ht="15.75">
      <c r="A15" s="32"/>
      <c r="B15" s="25" t="s">
        <v>509</v>
      </c>
      <c r="C15" s="13" t="s">
        <v>691</v>
      </c>
      <c r="D15" s="13"/>
      <c r="E15" s="13"/>
      <c r="F15" s="7">
        <v>787000</v>
      </c>
      <c r="G15" s="7"/>
      <c r="H15" s="12" t="s">
        <v>693</v>
      </c>
    </row>
    <row r="16" spans="1:8" s="2" customFormat="1" ht="15.75">
      <c r="A16" s="32"/>
      <c r="B16" s="25" t="s">
        <v>485</v>
      </c>
      <c r="C16" s="13" t="s">
        <v>694</v>
      </c>
      <c r="D16" s="13"/>
      <c r="E16" s="13"/>
      <c r="F16" s="7">
        <v>1395000</v>
      </c>
      <c r="G16" s="7"/>
      <c r="H16" s="12" t="s">
        <v>485</v>
      </c>
    </row>
    <row r="17" spans="1:8" s="2" customFormat="1" ht="15.75">
      <c r="A17" s="32"/>
      <c r="B17" s="26" t="s">
        <v>511</v>
      </c>
      <c r="C17" s="13"/>
      <c r="D17" s="13"/>
      <c r="E17" s="13"/>
      <c r="F17" s="10">
        <f>SUM(F11:F16)</f>
        <v>3068000</v>
      </c>
      <c r="G17" s="10">
        <f>SUM(G11:G15)</f>
        <v>687000</v>
      </c>
      <c r="H17" s="12"/>
    </row>
    <row r="18" spans="1:8" s="2" customFormat="1" ht="15.75">
      <c r="A18" s="32"/>
      <c r="B18" s="25" t="s">
        <v>696</v>
      </c>
      <c r="C18" s="13" t="s">
        <v>691</v>
      </c>
      <c r="D18" s="13"/>
      <c r="E18" s="13"/>
      <c r="F18" s="7">
        <v>113000</v>
      </c>
      <c r="G18" s="10"/>
      <c r="H18" s="12" t="s">
        <v>695</v>
      </c>
    </row>
    <row r="19" spans="1:8" s="2" customFormat="1" ht="15.75">
      <c r="A19" s="32"/>
      <c r="B19" s="25" t="s">
        <v>696</v>
      </c>
      <c r="C19" s="13" t="s">
        <v>691</v>
      </c>
      <c r="D19" s="13"/>
      <c r="E19" s="13"/>
      <c r="F19" s="7">
        <v>85000</v>
      </c>
      <c r="G19" s="10"/>
      <c r="H19" s="12" t="s">
        <v>695</v>
      </c>
    </row>
    <row r="20" spans="1:8" s="2" customFormat="1" ht="15.75">
      <c r="A20" s="32"/>
      <c r="B20" s="25" t="s">
        <v>696</v>
      </c>
      <c r="C20" s="13" t="s">
        <v>691</v>
      </c>
      <c r="D20" s="13"/>
      <c r="E20" s="13"/>
      <c r="F20" s="7">
        <v>41000</v>
      </c>
      <c r="G20" s="10"/>
      <c r="H20" s="12" t="s">
        <v>695</v>
      </c>
    </row>
    <row r="21" spans="1:8" s="2" customFormat="1" ht="15.75">
      <c r="A21" s="32"/>
      <c r="B21" s="25" t="s">
        <v>696</v>
      </c>
      <c r="C21" s="13" t="s">
        <v>691</v>
      </c>
      <c r="D21" s="13"/>
      <c r="E21" s="13"/>
      <c r="F21" s="7">
        <v>213000</v>
      </c>
      <c r="G21" s="10"/>
      <c r="H21" s="12" t="s">
        <v>697</v>
      </c>
    </row>
    <row r="22" spans="1:8" s="2" customFormat="1" ht="30">
      <c r="A22" s="32"/>
      <c r="B22" s="25" t="s">
        <v>696</v>
      </c>
      <c r="C22" s="13" t="s">
        <v>694</v>
      </c>
      <c r="D22" s="13"/>
      <c r="E22" s="13"/>
      <c r="F22" s="7">
        <v>377000</v>
      </c>
      <c r="G22" s="10"/>
      <c r="H22" s="12" t="s">
        <v>698</v>
      </c>
    </row>
    <row r="23" spans="1:8" s="2" customFormat="1" ht="31.5">
      <c r="A23" s="32"/>
      <c r="B23" s="26" t="s">
        <v>699</v>
      </c>
      <c r="C23" s="13"/>
      <c r="D23" s="13"/>
      <c r="E23" s="13"/>
      <c r="F23" s="10">
        <f>SUM(F18:F22)</f>
        <v>829000</v>
      </c>
      <c r="G23" s="10"/>
      <c r="H23" s="12"/>
    </row>
    <row r="24" spans="1:8" s="2" customFormat="1" ht="15.75">
      <c r="A24" s="32"/>
      <c r="B24" s="26" t="s">
        <v>463</v>
      </c>
      <c r="C24" s="13" t="s">
        <v>691</v>
      </c>
      <c r="D24" s="13"/>
      <c r="E24" s="13"/>
      <c r="F24" s="10">
        <v>343000</v>
      </c>
      <c r="G24" s="10"/>
      <c r="H24" s="12" t="s">
        <v>700</v>
      </c>
    </row>
    <row r="25" spans="1:8" s="2" customFormat="1" ht="15.75">
      <c r="A25" s="32"/>
      <c r="B25" s="26" t="s">
        <v>454</v>
      </c>
      <c r="C25" s="14"/>
      <c r="D25" s="14"/>
      <c r="E25" s="14"/>
      <c r="F25" s="10">
        <f>SUM(F17+F23+F24)</f>
        <v>4240000</v>
      </c>
      <c r="G25" s="10">
        <f>SUM(G17+G23+G24)</f>
        <v>687000</v>
      </c>
      <c r="H25" s="33"/>
    </row>
    <row r="26" spans="1:8" ht="15.75">
      <c r="A26" s="8"/>
      <c r="B26" s="9" t="s">
        <v>461</v>
      </c>
      <c r="C26" s="6"/>
      <c r="D26" s="6"/>
      <c r="E26" s="6"/>
      <c r="F26" s="207">
        <f>F25-G25</f>
        <v>3553000</v>
      </c>
      <c r="G26" s="207"/>
      <c r="H26" s="1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</sheetData>
  <mergeCells count="7">
    <mergeCell ref="A5:H5"/>
    <mergeCell ref="F9:G9"/>
    <mergeCell ref="F26:G26"/>
    <mergeCell ref="F1:H1"/>
    <mergeCell ref="A4:H4"/>
    <mergeCell ref="A1:C1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F15" sqref="F15"/>
    </sheetView>
  </sheetViews>
  <sheetFormatPr defaultColWidth="9.00390625" defaultRowHeight="15.75"/>
  <cols>
    <col min="1" max="1" width="9.875" style="18" bestFit="1" customWidth="1"/>
    <col min="2" max="2" width="21.00390625" style="18" customWidth="1"/>
    <col min="3" max="3" width="23.625" style="18" bestFit="1" customWidth="1"/>
    <col min="4" max="4" width="10.00390625" style="18" customWidth="1"/>
    <col min="5" max="5" width="9.00390625" style="18" customWidth="1"/>
    <col min="6" max="6" width="9.875" style="18" customWidth="1"/>
    <col min="7" max="7" width="10.00390625" style="18" customWidth="1"/>
    <col min="8" max="8" width="27.50390625" style="18" customWidth="1"/>
    <col min="9" max="16384" width="9.00390625" style="18" customWidth="1"/>
  </cols>
  <sheetData>
    <row r="1" spans="1:8" ht="15.75">
      <c r="A1" s="206" t="s">
        <v>512</v>
      </c>
      <c r="B1" s="206"/>
      <c r="C1" s="252"/>
      <c r="F1" s="251" t="s">
        <v>513</v>
      </c>
      <c r="G1" s="251"/>
      <c r="H1" s="251"/>
    </row>
    <row r="2" spans="1:3" ht="15.75">
      <c r="A2" s="243" t="s">
        <v>441</v>
      </c>
      <c r="B2" s="243"/>
      <c r="C2" s="253"/>
    </row>
    <row r="3" spans="1:2" ht="15.75">
      <c r="A3" s="63"/>
      <c r="B3" s="63"/>
    </row>
    <row r="4" spans="1:8" ht="15.75">
      <c r="A4" s="206" t="s">
        <v>442</v>
      </c>
      <c r="B4" s="206"/>
      <c r="C4" s="206"/>
      <c r="D4" s="206"/>
      <c r="E4" s="206"/>
      <c r="F4" s="206"/>
      <c r="G4" s="206"/>
      <c r="H4" s="206"/>
    </row>
    <row r="5" spans="1:8" ht="15.75">
      <c r="A5" s="206" t="s">
        <v>443</v>
      </c>
      <c r="B5" s="206"/>
      <c r="C5" s="206"/>
      <c r="D5" s="206"/>
      <c r="E5" s="206"/>
      <c r="F5" s="206"/>
      <c r="G5" s="206"/>
      <c r="H5" s="20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452</v>
      </c>
      <c r="B9" s="3" t="s">
        <v>444</v>
      </c>
      <c r="C9" s="3" t="s">
        <v>445</v>
      </c>
      <c r="D9" s="3" t="s">
        <v>446</v>
      </c>
      <c r="E9" s="3" t="s">
        <v>447</v>
      </c>
      <c r="F9" s="206" t="s">
        <v>448</v>
      </c>
      <c r="G9" s="206"/>
      <c r="H9" s="3" t="s">
        <v>451</v>
      </c>
    </row>
    <row r="10" spans="1:8" ht="15.75">
      <c r="A10" s="2"/>
      <c r="B10" s="2"/>
      <c r="C10" s="2"/>
      <c r="D10" s="2"/>
      <c r="E10" s="2"/>
      <c r="F10" s="2" t="s">
        <v>449</v>
      </c>
      <c r="G10" s="2" t="s">
        <v>450</v>
      </c>
      <c r="H10" s="2"/>
    </row>
    <row r="11" spans="1:8" ht="31.5">
      <c r="A11" s="66">
        <v>40477</v>
      </c>
      <c r="B11" s="25" t="s">
        <v>464</v>
      </c>
      <c r="C11" s="17" t="s">
        <v>687</v>
      </c>
      <c r="D11" s="17"/>
      <c r="E11" s="17"/>
      <c r="F11" s="56"/>
      <c r="G11" s="56">
        <v>270000</v>
      </c>
      <c r="H11" s="45" t="s">
        <v>688</v>
      </c>
    </row>
    <row r="12" spans="1:8" ht="15.75">
      <c r="A12" s="66"/>
      <c r="B12" s="25" t="s">
        <v>464</v>
      </c>
      <c r="C12" s="17" t="s">
        <v>689</v>
      </c>
      <c r="D12" s="17"/>
      <c r="E12" s="17"/>
      <c r="F12" s="56">
        <v>204000</v>
      </c>
      <c r="G12" s="56"/>
      <c r="H12" s="45" t="s">
        <v>690</v>
      </c>
    </row>
    <row r="13" spans="1:8" s="2" customFormat="1" ht="31.5">
      <c r="A13" s="67"/>
      <c r="B13" s="26" t="s">
        <v>468</v>
      </c>
      <c r="C13" s="9"/>
      <c r="D13" s="9"/>
      <c r="E13" s="9"/>
      <c r="F13" s="52">
        <f>SUM(F11:F12)</f>
        <v>204000</v>
      </c>
      <c r="G13" s="52">
        <f>SUM(G11:G11)</f>
        <v>270000</v>
      </c>
      <c r="H13" s="68"/>
    </row>
    <row r="14" spans="1:8" ht="15.75">
      <c r="A14" s="69"/>
      <c r="B14" s="9" t="s">
        <v>461</v>
      </c>
      <c r="C14" s="17"/>
      <c r="D14" s="17"/>
      <c r="E14" s="17"/>
      <c r="F14" s="250">
        <f>F13-G13</f>
        <v>-66000</v>
      </c>
      <c r="G14" s="250"/>
      <c r="H14" s="36"/>
    </row>
    <row r="15" spans="6:7" ht="15.75">
      <c r="F15" s="70"/>
      <c r="G15" s="70"/>
    </row>
    <row r="16" spans="6:7" ht="15.75">
      <c r="F16" s="70"/>
      <c r="G16" s="70"/>
    </row>
    <row r="17" spans="6:7" ht="15.75">
      <c r="F17" s="70"/>
      <c r="G17" s="70"/>
    </row>
    <row r="18" spans="6:7" ht="15.75">
      <c r="F18" s="70"/>
      <c r="G18" s="70"/>
    </row>
    <row r="19" spans="6:7" ht="15.75">
      <c r="F19" s="70"/>
      <c r="G19" s="70"/>
    </row>
    <row r="20" spans="6:7" ht="15.75">
      <c r="F20" s="70"/>
      <c r="G20" s="70"/>
    </row>
    <row r="21" spans="6:7" ht="15.75">
      <c r="F21" s="70"/>
      <c r="G21" s="70"/>
    </row>
    <row r="22" spans="6:7" ht="15.75">
      <c r="F22" s="70"/>
      <c r="G22" s="70"/>
    </row>
    <row r="23" spans="6:7" ht="15.75">
      <c r="F23" s="70"/>
      <c r="G23" s="70"/>
    </row>
    <row r="24" spans="6:7" ht="15.75">
      <c r="F24" s="70"/>
      <c r="G24" s="70"/>
    </row>
    <row r="25" spans="6:7" ht="15.75">
      <c r="F25" s="70"/>
      <c r="G25" s="70"/>
    </row>
    <row r="26" spans="6:7" ht="15.75">
      <c r="F26" s="70"/>
      <c r="G26" s="70"/>
    </row>
    <row r="27" spans="6:7" ht="15.75">
      <c r="F27" s="70"/>
      <c r="G27" s="70"/>
    </row>
    <row r="28" spans="6:7" ht="15.75">
      <c r="F28" s="70"/>
      <c r="G28" s="70"/>
    </row>
    <row r="29" spans="6:7" ht="15.75">
      <c r="F29" s="70"/>
      <c r="G29" s="70"/>
    </row>
    <row r="30" spans="6:7" ht="15.75">
      <c r="F30" s="70"/>
      <c r="G30" s="70"/>
    </row>
    <row r="31" spans="6:7" ht="15.75">
      <c r="F31" s="70"/>
      <c r="G31" s="70"/>
    </row>
    <row r="32" spans="6:7" ht="15.75">
      <c r="F32" s="70"/>
      <c r="G32" s="70"/>
    </row>
    <row r="33" spans="6:7" ht="15.75">
      <c r="F33" s="70"/>
      <c r="G33" s="70"/>
    </row>
    <row r="34" spans="6:7" ht="15.75">
      <c r="F34" s="70"/>
      <c r="G34" s="70"/>
    </row>
    <row r="35" spans="6:7" ht="15.75">
      <c r="F35" s="70"/>
      <c r="G35" s="70"/>
    </row>
    <row r="36" spans="6:7" ht="15.75">
      <c r="F36" s="70"/>
      <c r="G36" s="70"/>
    </row>
    <row r="37" spans="6:7" ht="15.75">
      <c r="F37" s="70"/>
      <c r="G37" s="70"/>
    </row>
    <row r="38" spans="6:7" ht="15.75">
      <c r="F38" s="70"/>
      <c r="G38" s="70"/>
    </row>
    <row r="39" spans="6:7" ht="15.75">
      <c r="F39" s="70"/>
      <c r="G39" s="70"/>
    </row>
    <row r="40" spans="6:7" ht="15.75">
      <c r="F40" s="70"/>
      <c r="G40" s="70"/>
    </row>
    <row r="41" spans="6:7" ht="15.75">
      <c r="F41" s="70"/>
      <c r="G41" s="70"/>
    </row>
    <row r="42" spans="6:7" ht="15.75">
      <c r="F42" s="70"/>
      <c r="G42" s="70"/>
    </row>
    <row r="43" spans="6:7" ht="15.75">
      <c r="F43" s="70"/>
      <c r="G43" s="70"/>
    </row>
    <row r="44" spans="6:7" ht="15.75">
      <c r="F44" s="70"/>
      <c r="G44" s="70"/>
    </row>
    <row r="45" spans="6:7" ht="15.75">
      <c r="F45" s="70"/>
      <c r="G45" s="70"/>
    </row>
    <row r="46" spans="6:7" ht="15.75">
      <c r="F46" s="70"/>
      <c r="G46" s="70"/>
    </row>
    <row r="47" spans="6:7" ht="15.75">
      <c r="F47" s="70"/>
      <c r="G47" s="70"/>
    </row>
    <row r="48" spans="6:7" ht="15.75">
      <c r="F48" s="70"/>
      <c r="G48" s="70"/>
    </row>
    <row r="49" spans="6:7" ht="15.75">
      <c r="F49" s="70"/>
      <c r="G49" s="70"/>
    </row>
    <row r="50" spans="6:7" ht="15.75">
      <c r="F50" s="70"/>
      <c r="G50" s="70"/>
    </row>
    <row r="51" spans="6:7" ht="15.75">
      <c r="F51" s="70"/>
      <c r="G51" s="70"/>
    </row>
    <row r="52" spans="6:7" ht="15.75">
      <c r="F52" s="70"/>
      <c r="G52" s="70"/>
    </row>
    <row r="53" spans="6:7" ht="15.75">
      <c r="F53" s="70"/>
      <c r="G53" s="70"/>
    </row>
    <row r="54" spans="6:7" ht="15.75">
      <c r="F54" s="70"/>
      <c r="G54" s="70"/>
    </row>
    <row r="55" spans="6:7" ht="15.75">
      <c r="F55" s="70"/>
      <c r="G55" s="70"/>
    </row>
    <row r="56" spans="6:7" ht="15.75">
      <c r="F56" s="70"/>
      <c r="G56" s="70"/>
    </row>
    <row r="57" ht="15.75">
      <c r="G57" s="70"/>
    </row>
    <row r="58" ht="15.75">
      <c r="G58" s="70"/>
    </row>
    <row r="59" ht="15.75">
      <c r="G59" s="70"/>
    </row>
    <row r="60" ht="15.75">
      <c r="G60" s="70"/>
    </row>
    <row r="61" ht="15.75">
      <c r="G61" s="70"/>
    </row>
    <row r="62" ht="15.75">
      <c r="G62" s="70"/>
    </row>
    <row r="63" ht="15.75">
      <c r="G63" s="70"/>
    </row>
    <row r="64" ht="15.75">
      <c r="G64" s="70"/>
    </row>
    <row r="65" ht="15.75">
      <c r="G65" s="70"/>
    </row>
    <row r="66" ht="15.75">
      <c r="G66" s="70"/>
    </row>
    <row r="67" ht="15.75">
      <c r="G67" s="70"/>
    </row>
    <row r="68" ht="15.75">
      <c r="G68" s="70"/>
    </row>
    <row r="69" ht="15.75">
      <c r="G69" s="70"/>
    </row>
    <row r="70" ht="15.75">
      <c r="G70" s="70"/>
    </row>
    <row r="71" ht="15.75">
      <c r="G71" s="70"/>
    </row>
    <row r="72" ht="15.75">
      <c r="G72" s="70"/>
    </row>
    <row r="73" ht="15.75">
      <c r="G73" s="70"/>
    </row>
    <row r="74" ht="15.75">
      <c r="G74" s="70"/>
    </row>
    <row r="75" ht="15.75">
      <c r="G75" s="70"/>
    </row>
    <row r="76" ht="15.75">
      <c r="G76" s="70"/>
    </row>
    <row r="77" ht="15.75">
      <c r="G77" s="70"/>
    </row>
    <row r="78" ht="15.75">
      <c r="G78" s="70"/>
    </row>
    <row r="79" ht="15.75">
      <c r="G79" s="70"/>
    </row>
    <row r="80" ht="15.75">
      <c r="G80" s="70"/>
    </row>
    <row r="81" ht="15.75">
      <c r="G81" s="70"/>
    </row>
    <row r="82" ht="15.75">
      <c r="G82" s="70"/>
    </row>
    <row r="83" ht="15.75">
      <c r="G83" s="70"/>
    </row>
    <row r="84" ht="15.75">
      <c r="G84" s="70"/>
    </row>
    <row r="85" ht="15.75">
      <c r="G85" s="70"/>
    </row>
    <row r="86" ht="15.75">
      <c r="G86" s="70"/>
    </row>
    <row r="87" ht="15.75">
      <c r="G87" s="70"/>
    </row>
    <row r="88" ht="15.75">
      <c r="G88" s="70"/>
    </row>
    <row r="89" ht="15.75">
      <c r="G89" s="70"/>
    </row>
    <row r="90" ht="15.75">
      <c r="G90" s="70"/>
    </row>
    <row r="91" ht="15.75">
      <c r="G91" s="70"/>
    </row>
    <row r="92" ht="15.75">
      <c r="G92" s="70"/>
    </row>
  </sheetData>
  <mergeCells count="7">
    <mergeCell ref="A5:H5"/>
    <mergeCell ref="F9:G9"/>
    <mergeCell ref="F14:G14"/>
    <mergeCell ref="A1:C1"/>
    <mergeCell ref="F1:H1"/>
    <mergeCell ref="A2:C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9"/>
  </sheetPr>
  <dimension ref="A1:M17"/>
  <sheetViews>
    <sheetView workbookViewId="0" topLeftCell="A1">
      <selection activeCell="G16" sqref="G16"/>
    </sheetView>
  </sheetViews>
  <sheetFormatPr defaultColWidth="9.00390625" defaultRowHeight="15.75"/>
  <cols>
    <col min="1" max="1" width="9.875" style="0" bestFit="1" customWidth="1"/>
    <col min="4" max="4" width="7.375" style="0" customWidth="1"/>
    <col min="6" max="6" width="11.75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0.375" style="0" customWidth="1"/>
  </cols>
  <sheetData>
    <row r="1" spans="1:13" ht="15.75">
      <c r="A1" s="201" t="s">
        <v>512</v>
      </c>
      <c r="B1" s="201"/>
      <c r="C1" s="201"/>
      <c r="D1" s="201"/>
      <c r="K1" s="209" t="s">
        <v>514</v>
      </c>
      <c r="L1" s="209"/>
      <c r="M1" s="209"/>
    </row>
    <row r="2" spans="1:13" ht="15.75">
      <c r="A2" s="229" t="s">
        <v>441</v>
      </c>
      <c r="B2" s="229"/>
      <c r="C2" s="229"/>
      <c r="D2" s="229"/>
      <c r="K2" s="24"/>
      <c r="L2" s="24"/>
      <c r="M2" s="24"/>
    </row>
    <row r="4" ht="15.75">
      <c r="G4" s="3" t="s">
        <v>492</v>
      </c>
    </row>
    <row r="5" spans="6:8" ht="15.75">
      <c r="F5" s="206" t="s">
        <v>686</v>
      </c>
      <c r="G5" s="206"/>
      <c r="H5" s="206"/>
    </row>
    <row r="7" spans="1:13" ht="15.75">
      <c r="A7" s="3" t="s">
        <v>452</v>
      </c>
      <c r="B7" s="206" t="s">
        <v>444</v>
      </c>
      <c r="C7" s="206"/>
      <c r="D7" s="206"/>
      <c r="E7" s="201" t="s">
        <v>445</v>
      </c>
      <c r="F7" s="201"/>
      <c r="G7" s="49" t="s">
        <v>446</v>
      </c>
      <c r="H7" s="28" t="s">
        <v>478</v>
      </c>
      <c r="I7" s="206" t="s">
        <v>448</v>
      </c>
      <c r="J7" s="206"/>
      <c r="K7" s="206" t="s">
        <v>451</v>
      </c>
      <c r="L7" s="206"/>
      <c r="M7" s="206"/>
    </row>
    <row r="8" spans="2:13" ht="15.75">
      <c r="B8" s="209"/>
      <c r="C8" s="209"/>
      <c r="D8" s="209"/>
      <c r="E8" s="209"/>
      <c r="F8" s="209"/>
      <c r="I8" s="5" t="s">
        <v>449</v>
      </c>
      <c r="J8" s="5" t="s">
        <v>450</v>
      </c>
      <c r="K8" s="209"/>
      <c r="L8" s="209"/>
      <c r="M8" s="209"/>
    </row>
    <row r="9" spans="1:13" s="2" customFormat="1" ht="32.25" customHeight="1">
      <c r="A9" s="71">
        <v>40477</v>
      </c>
      <c r="B9" s="220" t="s">
        <v>683</v>
      </c>
      <c r="C9" s="220"/>
      <c r="D9" s="220"/>
      <c r="E9" s="255"/>
      <c r="F9" s="255"/>
      <c r="G9" s="9"/>
      <c r="H9" s="9"/>
      <c r="I9" s="52"/>
      <c r="J9" s="52">
        <v>188000</v>
      </c>
      <c r="K9" s="199" t="s">
        <v>684</v>
      </c>
      <c r="L9" s="199"/>
      <c r="M9" s="237"/>
    </row>
    <row r="10" spans="1:13" s="2" customFormat="1" ht="33" customHeight="1">
      <c r="A10" s="65"/>
      <c r="B10" s="220" t="s">
        <v>685</v>
      </c>
      <c r="C10" s="220"/>
      <c r="D10" s="220"/>
      <c r="E10" s="255"/>
      <c r="F10" s="255"/>
      <c r="G10" s="9"/>
      <c r="H10" s="9"/>
      <c r="I10" s="52">
        <v>188000</v>
      </c>
      <c r="J10" s="52"/>
      <c r="K10" s="224" t="s">
        <v>657</v>
      </c>
      <c r="L10" s="224"/>
      <c r="M10" s="230"/>
    </row>
    <row r="11" spans="1:13" ht="15.75">
      <c r="A11" s="54"/>
      <c r="B11" s="219" t="s">
        <v>454</v>
      </c>
      <c r="C11" s="219"/>
      <c r="D11" s="219"/>
      <c r="E11" s="211"/>
      <c r="F11" s="211"/>
      <c r="G11" s="50"/>
      <c r="H11" s="50"/>
      <c r="I11" s="55">
        <f>SUM(I9:I10)</f>
        <v>188000</v>
      </c>
      <c r="J11" s="55">
        <f>SUM(J9:J10)</f>
        <v>188000</v>
      </c>
      <c r="K11" s="211"/>
      <c r="L11" s="211"/>
      <c r="M11" s="212"/>
    </row>
    <row r="12" spans="1:13" ht="15.75">
      <c r="A12" s="54"/>
      <c r="B12" s="193" t="s">
        <v>495</v>
      </c>
      <c r="C12" s="193"/>
      <c r="D12" s="193"/>
      <c r="E12" s="216"/>
      <c r="F12" s="216"/>
      <c r="G12" s="50"/>
      <c r="H12" s="50"/>
      <c r="I12" s="218">
        <f>I11-J11</f>
        <v>0</v>
      </c>
      <c r="J12" s="218"/>
      <c r="K12" s="216"/>
      <c r="L12" s="216"/>
      <c r="M12" s="217"/>
    </row>
    <row r="13" spans="2:13" ht="15.75">
      <c r="B13" s="209"/>
      <c r="C13" s="209"/>
      <c r="D13" s="209"/>
      <c r="E13" s="209"/>
      <c r="F13" s="209"/>
      <c r="I13" s="1"/>
      <c r="J13" s="1"/>
      <c r="K13" s="209"/>
      <c r="L13" s="209"/>
      <c r="M13" s="209"/>
    </row>
    <row r="14" spans="2:13" ht="15.75">
      <c r="B14" s="209"/>
      <c r="C14" s="209"/>
      <c r="D14" s="209"/>
      <c r="E14" s="209"/>
      <c r="F14" s="209"/>
      <c r="I14" s="1"/>
      <c r="J14" s="1"/>
      <c r="K14" s="209"/>
      <c r="L14" s="209"/>
      <c r="M14" s="209"/>
    </row>
    <row r="15" spans="9:10" ht="15.75">
      <c r="I15" s="1"/>
      <c r="J15" s="1"/>
    </row>
    <row r="16" spans="9:10" ht="15.75">
      <c r="I16" s="1"/>
      <c r="J16" s="1"/>
    </row>
    <row r="17" ht="15.75">
      <c r="J17" s="1"/>
    </row>
  </sheetData>
  <mergeCells count="30">
    <mergeCell ref="K1:M1"/>
    <mergeCell ref="A2:D2"/>
    <mergeCell ref="F5:H5"/>
    <mergeCell ref="B7:D7"/>
    <mergeCell ref="E7:F7"/>
    <mergeCell ref="I7:J7"/>
    <mergeCell ref="K7:M7"/>
    <mergeCell ref="A1:D1"/>
    <mergeCell ref="B8:D8"/>
    <mergeCell ref="E8:F8"/>
    <mergeCell ref="K8:M8"/>
    <mergeCell ref="B9:D9"/>
    <mergeCell ref="E9:F9"/>
    <mergeCell ref="K9:M9"/>
    <mergeCell ref="B10:D10"/>
    <mergeCell ref="E10:F10"/>
    <mergeCell ref="K10:M10"/>
    <mergeCell ref="B11:D11"/>
    <mergeCell ref="E11:F11"/>
    <mergeCell ref="K11:M11"/>
    <mergeCell ref="B12:D12"/>
    <mergeCell ref="E12:F12"/>
    <mergeCell ref="I12:J12"/>
    <mergeCell ref="K12:M12"/>
    <mergeCell ref="B13:D13"/>
    <mergeCell ref="E13:F13"/>
    <mergeCell ref="K13:M13"/>
    <mergeCell ref="B14:D14"/>
    <mergeCell ref="E14:F14"/>
    <mergeCell ref="K14:M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01"/>
  <sheetViews>
    <sheetView workbookViewId="0" topLeftCell="A1">
      <selection activeCell="A10" sqref="A1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19.125" style="0" customWidth="1"/>
    <col min="4" max="4" width="10.00390625" style="0" customWidth="1"/>
    <col min="5" max="5" width="8.50390625" style="0" customWidth="1"/>
    <col min="6" max="6" width="10.625" style="0" customWidth="1"/>
    <col min="7" max="7" width="10.875" style="0" customWidth="1"/>
    <col min="8" max="8" width="28.25390625" style="0" customWidth="1"/>
  </cols>
  <sheetData>
    <row r="1" spans="1:8" ht="17.25" customHeight="1">
      <c r="A1" s="201" t="s">
        <v>440</v>
      </c>
      <c r="B1" s="201"/>
      <c r="F1" s="200" t="s">
        <v>457</v>
      </c>
      <c r="G1" s="200"/>
      <c r="H1" s="200"/>
    </row>
    <row r="2" spans="1:2" ht="15.75" customHeight="1">
      <c r="A2" s="202" t="s">
        <v>441</v>
      </c>
      <c r="B2" s="202"/>
    </row>
    <row r="3" spans="1:2" ht="21" customHeight="1">
      <c r="A3" s="27"/>
      <c r="B3" s="27"/>
    </row>
    <row r="4" spans="1:8" ht="14.25" customHeight="1">
      <c r="A4" s="201" t="s">
        <v>442</v>
      </c>
      <c r="B4" s="201"/>
      <c r="C4" s="201"/>
      <c r="D4" s="201"/>
      <c r="E4" s="201"/>
      <c r="F4" s="201"/>
      <c r="G4" s="201"/>
      <c r="H4" s="201"/>
    </row>
    <row r="5" spans="1:8" ht="13.5" customHeight="1">
      <c r="A5" s="201" t="s">
        <v>458</v>
      </c>
      <c r="B5" s="201"/>
      <c r="C5" s="201"/>
      <c r="D5" s="201"/>
      <c r="E5" s="201"/>
      <c r="F5" s="201"/>
      <c r="G5" s="201"/>
      <c r="H5" s="201"/>
    </row>
    <row r="6" ht="25.5" customHeight="1"/>
    <row r="7" spans="1:8" ht="15.75">
      <c r="A7" s="3" t="s">
        <v>452</v>
      </c>
      <c r="B7" s="3" t="s">
        <v>444</v>
      </c>
      <c r="C7" s="3" t="s">
        <v>445</v>
      </c>
      <c r="D7" s="5" t="s">
        <v>446</v>
      </c>
      <c r="E7" s="5" t="s">
        <v>447</v>
      </c>
      <c r="F7" s="206" t="s">
        <v>448</v>
      </c>
      <c r="G7" s="206"/>
      <c r="H7" s="3" t="s">
        <v>451</v>
      </c>
    </row>
    <row r="8" spans="1:8" ht="15.75">
      <c r="A8" s="3"/>
      <c r="B8" s="3"/>
      <c r="C8" s="3"/>
      <c r="D8" s="5"/>
      <c r="E8" s="5"/>
      <c r="F8" s="4" t="s">
        <v>449</v>
      </c>
      <c r="G8" s="4" t="s">
        <v>450</v>
      </c>
      <c r="H8" s="3"/>
    </row>
    <row r="9" spans="1:8" s="2" customFormat="1" ht="28.5" customHeight="1">
      <c r="A9" s="29">
        <v>40477</v>
      </c>
      <c r="B9" s="38" t="s">
        <v>661</v>
      </c>
      <c r="C9" s="19" t="s">
        <v>187</v>
      </c>
      <c r="D9" s="118">
        <v>841126</v>
      </c>
      <c r="E9" s="17"/>
      <c r="F9" s="7"/>
      <c r="G9" s="7">
        <v>2428000</v>
      </c>
      <c r="H9" s="48" t="s">
        <v>188</v>
      </c>
    </row>
    <row r="10" spans="1:8" s="2" customFormat="1" ht="28.5" customHeight="1">
      <c r="A10" s="29"/>
      <c r="B10" s="38" t="s">
        <v>466</v>
      </c>
      <c r="C10" s="19" t="s">
        <v>187</v>
      </c>
      <c r="D10" s="118">
        <v>841901</v>
      </c>
      <c r="E10" s="17"/>
      <c r="F10" s="7">
        <v>2428000</v>
      </c>
      <c r="G10" s="7"/>
      <c r="H10" s="48" t="s">
        <v>189</v>
      </c>
    </row>
    <row r="11" spans="1:8" s="2" customFormat="1" ht="25.5" customHeight="1">
      <c r="A11" s="29"/>
      <c r="B11" s="38" t="s">
        <v>190</v>
      </c>
      <c r="C11" s="38" t="s">
        <v>191</v>
      </c>
      <c r="D11" s="118">
        <v>94212</v>
      </c>
      <c r="E11" s="17"/>
      <c r="F11" s="7"/>
      <c r="G11" s="7">
        <v>74152000</v>
      </c>
      <c r="H11" s="48" t="s">
        <v>192</v>
      </c>
    </row>
    <row r="12" spans="1:8" s="2" customFormat="1" ht="25.5" customHeight="1">
      <c r="A12" s="29"/>
      <c r="B12" s="38" t="s">
        <v>190</v>
      </c>
      <c r="C12" s="38" t="s">
        <v>191</v>
      </c>
      <c r="D12" s="118">
        <v>94719</v>
      </c>
      <c r="E12" s="17"/>
      <c r="F12" s="7">
        <v>74152000</v>
      </c>
      <c r="G12" s="7"/>
      <c r="H12" s="48" t="s">
        <v>15</v>
      </c>
    </row>
    <row r="13" spans="1:8" s="2" customFormat="1" ht="24.75" customHeight="1">
      <c r="A13" s="29"/>
      <c r="B13" s="38" t="s">
        <v>466</v>
      </c>
      <c r="C13" s="38" t="s">
        <v>191</v>
      </c>
      <c r="D13" s="118">
        <v>94212</v>
      </c>
      <c r="E13" s="17"/>
      <c r="F13" s="7"/>
      <c r="G13" s="7">
        <v>32000000</v>
      </c>
      <c r="H13" s="48" t="s">
        <v>192</v>
      </c>
    </row>
    <row r="14" spans="1:8" s="2" customFormat="1" ht="30" customHeight="1">
      <c r="A14" s="29"/>
      <c r="B14" s="38" t="s">
        <v>466</v>
      </c>
      <c r="C14" s="38" t="s">
        <v>191</v>
      </c>
      <c r="D14" s="118">
        <v>94719</v>
      </c>
      <c r="E14" s="17"/>
      <c r="F14" s="7">
        <v>32000000</v>
      </c>
      <c r="G14" s="7"/>
      <c r="H14" s="47" t="s">
        <v>16</v>
      </c>
    </row>
    <row r="15" spans="1:8" s="2" customFormat="1" ht="24" customHeight="1">
      <c r="A15" s="29"/>
      <c r="B15" s="38" t="s">
        <v>661</v>
      </c>
      <c r="C15" s="38" t="s">
        <v>193</v>
      </c>
      <c r="D15" s="118">
        <v>841126</v>
      </c>
      <c r="E15" s="17"/>
      <c r="F15" s="7"/>
      <c r="G15" s="7">
        <v>778000</v>
      </c>
      <c r="H15" s="47" t="s">
        <v>194</v>
      </c>
    </row>
    <row r="16" spans="1:8" s="2" customFormat="1" ht="27" customHeight="1">
      <c r="A16" s="29"/>
      <c r="B16" s="38" t="s">
        <v>466</v>
      </c>
      <c r="C16" s="38" t="s">
        <v>193</v>
      </c>
      <c r="D16" s="118">
        <v>841901</v>
      </c>
      <c r="E16" s="17"/>
      <c r="F16" s="7">
        <v>778000</v>
      </c>
      <c r="G16" s="7"/>
      <c r="H16" s="48" t="s">
        <v>195</v>
      </c>
    </row>
    <row r="17" spans="1:8" s="2" customFormat="1" ht="30" customHeight="1">
      <c r="A17" s="29"/>
      <c r="B17" s="44" t="s">
        <v>196</v>
      </c>
      <c r="C17" s="38" t="s">
        <v>17</v>
      </c>
      <c r="D17" s="118"/>
      <c r="E17" s="17"/>
      <c r="F17" s="7"/>
      <c r="G17" s="10">
        <v>1026000</v>
      </c>
      <c r="H17" s="47" t="s">
        <v>98</v>
      </c>
    </row>
    <row r="18" spans="1:8" s="2" customFormat="1" ht="24.75" customHeight="1">
      <c r="A18" s="29"/>
      <c r="B18" s="38" t="s">
        <v>185</v>
      </c>
      <c r="C18" s="38" t="s">
        <v>17</v>
      </c>
      <c r="D18" s="118">
        <v>851000</v>
      </c>
      <c r="E18" s="17"/>
      <c r="F18" s="7">
        <v>419000</v>
      </c>
      <c r="G18" s="10"/>
      <c r="H18" s="47" t="s">
        <v>96</v>
      </c>
    </row>
    <row r="19" spans="1:8" s="2" customFormat="1" ht="27.75" customHeight="1">
      <c r="A19" s="29"/>
      <c r="B19" s="38" t="s">
        <v>185</v>
      </c>
      <c r="C19" s="38" t="s">
        <v>17</v>
      </c>
      <c r="D19" s="118">
        <v>852000</v>
      </c>
      <c r="E19" s="17"/>
      <c r="F19" s="7">
        <v>354000</v>
      </c>
      <c r="G19" s="10"/>
      <c r="H19" s="47" t="s">
        <v>97</v>
      </c>
    </row>
    <row r="20" spans="1:8" s="2" customFormat="1" ht="30" customHeight="1">
      <c r="A20" s="29"/>
      <c r="B20" s="38" t="s">
        <v>185</v>
      </c>
      <c r="C20" s="38" t="s">
        <v>17</v>
      </c>
      <c r="D20" s="119">
        <v>853000</v>
      </c>
      <c r="E20" s="17"/>
      <c r="F20" s="7">
        <v>253000</v>
      </c>
      <c r="G20" s="7"/>
      <c r="H20" s="47" t="s">
        <v>99</v>
      </c>
    </row>
    <row r="21" spans="1:8" s="2" customFormat="1" ht="26.25" customHeight="1">
      <c r="A21" s="29"/>
      <c r="B21" s="44" t="s">
        <v>100</v>
      </c>
      <c r="C21" s="38"/>
      <c r="D21" s="119"/>
      <c r="E21" s="17"/>
      <c r="F21" s="10">
        <f>SUM(F18:F20)</f>
        <v>1026000</v>
      </c>
      <c r="G21" s="7"/>
      <c r="H21" s="47"/>
    </row>
    <row r="22" spans="1:8" ht="15.75">
      <c r="A22" s="8"/>
      <c r="B22" s="9" t="s">
        <v>454</v>
      </c>
      <c r="C22" s="17"/>
      <c r="D22" s="9"/>
      <c r="E22" s="9"/>
      <c r="F22" s="10">
        <f>SUM(F9:F20)</f>
        <v>110384000</v>
      </c>
      <c r="G22" s="10">
        <f>SUM(G9:G20)</f>
        <v>110384000</v>
      </c>
      <c r="H22" s="36"/>
    </row>
    <row r="23" spans="1:8" ht="15.75">
      <c r="A23" s="8"/>
      <c r="B23" s="9" t="s">
        <v>461</v>
      </c>
      <c r="C23" s="6"/>
      <c r="D23" s="6"/>
      <c r="E23" s="6"/>
      <c r="F23" s="207">
        <f>F22-G22</f>
        <v>0</v>
      </c>
      <c r="G23" s="207"/>
      <c r="H23" s="36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5:H5"/>
    <mergeCell ref="F7:G7"/>
    <mergeCell ref="F23:G23"/>
    <mergeCell ref="A1:B1"/>
    <mergeCell ref="F1:H1"/>
    <mergeCell ref="A2:B2"/>
    <mergeCell ref="A4:H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M17"/>
  <sheetViews>
    <sheetView workbookViewId="0" topLeftCell="A1">
      <selection activeCell="B14" sqref="B14:D14"/>
    </sheetView>
  </sheetViews>
  <sheetFormatPr defaultColWidth="9.00390625" defaultRowHeight="15.75"/>
  <cols>
    <col min="1" max="1" width="9.50390625" style="0" customWidth="1"/>
    <col min="4" max="4" width="7.375" style="0" customWidth="1"/>
    <col min="6" max="6" width="11.75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0.375" style="0" customWidth="1"/>
  </cols>
  <sheetData>
    <row r="1" spans="1:13" ht="15.75">
      <c r="A1" s="201" t="s">
        <v>512</v>
      </c>
      <c r="B1" s="201"/>
      <c r="C1" s="201"/>
      <c r="D1" s="201"/>
      <c r="K1" s="209" t="s">
        <v>678</v>
      </c>
      <c r="L1" s="209"/>
      <c r="M1" s="209"/>
    </row>
    <row r="2" spans="1:13" ht="15.75">
      <c r="A2" s="229" t="s">
        <v>441</v>
      </c>
      <c r="B2" s="229"/>
      <c r="C2" s="229"/>
      <c r="D2" s="229"/>
      <c r="K2" s="24"/>
      <c r="L2" s="24"/>
      <c r="M2" s="24"/>
    </row>
    <row r="4" ht="15.75">
      <c r="G4" s="3" t="s">
        <v>453</v>
      </c>
    </row>
    <row r="5" spans="6:8" ht="15.75">
      <c r="F5" s="206" t="s">
        <v>493</v>
      </c>
      <c r="G5" s="206"/>
      <c r="H5" s="206"/>
    </row>
    <row r="7" spans="1:13" ht="15.75">
      <c r="A7" s="3" t="s">
        <v>452</v>
      </c>
      <c r="B7" s="206" t="s">
        <v>444</v>
      </c>
      <c r="C7" s="206"/>
      <c r="D7" s="206"/>
      <c r="E7" s="201" t="s">
        <v>445</v>
      </c>
      <c r="F7" s="201"/>
      <c r="G7" s="49" t="s">
        <v>446</v>
      </c>
      <c r="H7" s="28" t="s">
        <v>478</v>
      </c>
      <c r="I7" s="206" t="s">
        <v>448</v>
      </c>
      <c r="J7" s="206"/>
      <c r="K7" s="206" t="s">
        <v>451</v>
      </c>
      <c r="L7" s="206"/>
      <c r="M7" s="206"/>
    </row>
    <row r="8" spans="2:13" ht="15.75">
      <c r="B8" s="209"/>
      <c r="C8" s="209"/>
      <c r="D8" s="209"/>
      <c r="E8" s="209"/>
      <c r="F8" s="209"/>
      <c r="I8" s="5" t="s">
        <v>449</v>
      </c>
      <c r="J8" s="5" t="s">
        <v>450</v>
      </c>
      <c r="K8" s="209"/>
      <c r="L8" s="209"/>
      <c r="M8" s="209"/>
    </row>
    <row r="9" spans="1:13" ht="32.25" customHeight="1">
      <c r="A9" s="59">
        <v>40477</v>
      </c>
      <c r="B9" s="186" t="s">
        <v>463</v>
      </c>
      <c r="C9" s="186"/>
      <c r="D9" s="186"/>
      <c r="E9" s="211" t="s">
        <v>679</v>
      </c>
      <c r="F9" s="211"/>
      <c r="G9" s="6"/>
      <c r="H9" s="6"/>
      <c r="I9" s="52"/>
      <c r="J9" s="51">
        <v>270000</v>
      </c>
      <c r="K9" s="197" t="s">
        <v>680</v>
      </c>
      <c r="L9" s="197"/>
      <c r="M9" s="198"/>
    </row>
    <row r="10" spans="1:13" ht="15.75">
      <c r="A10" s="8"/>
      <c r="B10" s="194" t="s">
        <v>463</v>
      </c>
      <c r="C10" s="194"/>
      <c r="D10" s="194"/>
      <c r="E10" s="211" t="s">
        <v>681</v>
      </c>
      <c r="F10" s="211"/>
      <c r="G10" s="6"/>
      <c r="H10" s="6"/>
      <c r="I10" s="51">
        <v>204000</v>
      </c>
      <c r="J10" s="51"/>
      <c r="K10" s="211" t="s">
        <v>463</v>
      </c>
      <c r="L10" s="211"/>
      <c r="M10" s="212"/>
    </row>
    <row r="11" spans="1:13" ht="15.75">
      <c r="A11" s="54"/>
      <c r="B11" s="219" t="s">
        <v>682</v>
      </c>
      <c r="C11" s="219"/>
      <c r="D11" s="219"/>
      <c r="E11" s="211"/>
      <c r="F11" s="211"/>
      <c r="G11" s="50"/>
      <c r="H11" s="50"/>
      <c r="I11" s="55">
        <f>SUM(I9:I10)</f>
        <v>204000</v>
      </c>
      <c r="J11" s="55">
        <f>SUM(J9:J10)</f>
        <v>270000</v>
      </c>
      <c r="K11" s="211"/>
      <c r="L11" s="211"/>
      <c r="M11" s="212"/>
    </row>
    <row r="12" spans="1:13" ht="15.75">
      <c r="A12" s="54"/>
      <c r="B12" s="193" t="s">
        <v>495</v>
      </c>
      <c r="C12" s="193"/>
      <c r="D12" s="193"/>
      <c r="E12" s="216"/>
      <c r="F12" s="216"/>
      <c r="G12" s="50"/>
      <c r="H12" s="50"/>
      <c r="I12" s="218">
        <f>I11-J11</f>
        <v>-66000</v>
      </c>
      <c r="J12" s="218"/>
      <c r="K12" s="216"/>
      <c r="L12" s="216"/>
      <c r="M12" s="217"/>
    </row>
    <row r="13" spans="2:13" ht="15.75">
      <c r="B13" s="209"/>
      <c r="C13" s="209"/>
      <c r="D13" s="209"/>
      <c r="E13" s="209"/>
      <c r="F13" s="209"/>
      <c r="I13" s="1"/>
      <c r="J13" s="1"/>
      <c r="K13" s="209"/>
      <c r="L13" s="209"/>
      <c r="M13" s="209"/>
    </row>
    <row r="14" spans="2:13" ht="15.75">
      <c r="B14" s="209"/>
      <c r="C14" s="209"/>
      <c r="D14" s="209"/>
      <c r="E14" s="209"/>
      <c r="F14" s="209"/>
      <c r="I14" s="1"/>
      <c r="J14" s="1"/>
      <c r="K14" s="209"/>
      <c r="L14" s="209"/>
      <c r="M14" s="209"/>
    </row>
    <row r="15" spans="9:10" ht="15.75">
      <c r="I15" s="1"/>
      <c r="J15" s="1"/>
    </row>
    <row r="16" spans="9:10" ht="15.75">
      <c r="I16" s="1"/>
      <c r="J16" s="1"/>
    </row>
    <row r="17" ht="15.75">
      <c r="J17" s="1"/>
    </row>
  </sheetData>
  <mergeCells count="30">
    <mergeCell ref="B9:D9"/>
    <mergeCell ref="E9:F9"/>
    <mergeCell ref="K9:M9"/>
    <mergeCell ref="K1:M1"/>
    <mergeCell ref="F5:H5"/>
    <mergeCell ref="B7:D7"/>
    <mergeCell ref="E7:F7"/>
    <mergeCell ref="I7:J7"/>
    <mergeCell ref="K7:M7"/>
    <mergeCell ref="A2:D2"/>
    <mergeCell ref="B11:D11"/>
    <mergeCell ref="E11:F11"/>
    <mergeCell ref="K11:M11"/>
    <mergeCell ref="A1:D1"/>
    <mergeCell ref="B10:D10"/>
    <mergeCell ref="E10:F10"/>
    <mergeCell ref="K10:M10"/>
    <mergeCell ref="B8:D8"/>
    <mergeCell ref="E8:F8"/>
    <mergeCell ref="K8:M8"/>
    <mergeCell ref="B12:D12"/>
    <mergeCell ref="E12:F12"/>
    <mergeCell ref="I12:J12"/>
    <mergeCell ref="K12:M12"/>
    <mergeCell ref="B13:D13"/>
    <mergeCell ref="E13:F13"/>
    <mergeCell ref="K13:M13"/>
    <mergeCell ref="B14:D14"/>
    <mergeCell ref="E14:F14"/>
    <mergeCell ref="K14:M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B73"/>
  <sheetViews>
    <sheetView tabSelected="1" zoomScale="75" zoomScaleNormal="75" workbookViewId="0" topLeftCell="A1">
      <selection activeCell="A1" sqref="A1:C1"/>
    </sheetView>
  </sheetViews>
  <sheetFormatPr defaultColWidth="9.00390625" defaultRowHeight="15.75"/>
  <cols>
    <col min="1" max="1" width="8.00390625" style="134" customWidth="1"/>
    <col min="2" max="2" width="12.625" style="134" customWidth="1"/>
    <col min="3" max="4" width="8.00390625" style="134" customWidth="1"/>
    <col min="5" max="5" width="33.875" style="134" customWidth="1"/>
    <col min="6" max="6" width="26.125" style="134" bestFit="1" customWidth="1"/>
    <col min="7" max="11" width="8.00390625" style="134" customWidth="1"/>
    <col min="12" max="12" width="8.625" style="134" customWidth="1"/>
    <col min="13" max="13" width="8.00390625" style="134" customWidth="1"/>
    <col min="14" max="14" width="15.50390625" style="134" bestFit="1" customWidth="1"/>
    <col min="15" max="15" width="12.75390625" style="134" customWidth="1"/>
    <col min="16" max="16" width="12.25390625" style="134" bestFit="1" customWidth="1"/>
    <col min="17" max="28" width="8.00390625" style="133" customWidth="1"/>
    <col min="29" max="16384" width="8.00390625" style="134" customWidth="1"/>
  </cols>
  <sheetData>
    <row r="1" spans="1:16" ht="15">
      <c r="A1" s="260"/>
      <c r="B1" s="260"/>
      <c r="C1" s="260"/>
      <c r="D1" s="260"/>
      <c r="E1" s="260"/>
      <c r="F1" s="260"/>
      <c r="G1" s="261"/>
      <c r="H1" s="261"/>
      <c r="I1" s="261"/>
      <c r="J1" s="261"/>
      <c r="K1" s="261"/>
      <c r="L1" s="261" t="s">
        <v>229</v>
      </c>
      <c r="M1" s="261"/>
      <c r="N1" s="261"/>
      <c r="O1" s="261"/>
      <c r="P1" s="261"/>
    </row>
    <row r="2" spans="1:16" ht="15">
      <c r="A2" s="256" t="s">
        <v>518</v>
      </c>
      <c r="B2" s="256"/>
      <c r="C2" s="256"/>
      <c r="D2" s="256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135"/>
    </row>
    <row r="3" spans="1:16" ht="15">
      <c r="A3" s="256" t="s">
        <v>230</v>
      </c>
      <c r="B3" s="256"/>
      <c r="C3" s="256"/>
      <c r="D3" s="256"/>
      <c r="E3" s="256"/>
      <c r="F3" s="256"/>
      <c r="G3" s="257"/>
      <c r="H3" s="257"/>
      <c r="I3" s="257"/>
      <c r="J3" s="257"/>
      <c r="K3" s="257"/>
      <c r="L3" s="257"/>
      <c r="M3" s="257"/>
      <c r="N3" s="257"/>
      <c r="O3" s="257"/>
      <c r="P3" s="135"/>
    </row>
    <row r="4" spans="1:28" s="139" customFormat="1" ht="14.25">
      <c r="A4" s="258" t="s">
        <v>519</v>
      </c>
      <c r="B4" s="258"/>
      <c r="C4" s="258"/>
      <c r="D4" s="258"/>
      <c r="E4" s="258"/>
      <c r="F4" s="258"/>
      <c r="G4" s="259"/>
      <c r="H4" s="259"/>
      <c r="I4" s="259"/>
      <c r="J4" s="259"/>
      <c r="K4" s="259"/>
      <c r="L4" s="259"/>
      <c r="M4" s="259"/>
      <c r="N4" s="259"/>
      <c r="O4" s="259"/>
      <c r="P4" s="137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</row>
    <row r="5" spans="1:28" s="139" customFormat="1" ht="8.25" customHeight="1">
      <c r="A5" s="140"/>
      <c r="B5" s="140"/>
      <c r="C5" s="140"/>
      <c r="D5" s="140"/>
      <c r="E5" s="140"/>
      <c r="F5" s="140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</row>
    <row r="6" spans="1:28" s="142" customFormat="1" ht="27" customHeight="1">
      <c r="A6" s="262" t="s">
        <v>520</v>
      </c>
      <c r="B6" s="264" t="s">
        <v>521</v>
      </c>
      <c r="C6" s="265" t="s">
        <v>522</v>
      </c>
      <c r="D6" s="262" t="s">
        <v>523</v>
      </c>
      <c r="E6" s="262"/>
      <c r="F6" s="262"/>
      <c r="G6" s="264" t="s">
        <v>524</v>
      </c>
      <c r="H6" s="264" t="s">
        <v>525</v>
      </c>
      <c r="I6" s="264" t="s">
        <v>526</v>
      </c>
      <c r="J6" s="264" t="s">
        <v>527</v>
      </c>
      <c r="K6" s="264" t="s">
        <v>528</v>
      </c>
      <c r="L6" s="264" t="s">
        <v>529</v>
      </c>
      <c r="M6" s="264" t="s">
        <v>530</v>
      </c>
      <c r="N6" s="264" t="s">
        <v>531</v>
      </c>
      <c r="O6" s="264" t="s">
        <v>532</v>
      </c>
      <c r="P6" s="264" t="s">
        <v>533</v>
      </c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</row>
    <row r="7" spans="1:28" s="142" customFormat="1" ht="28.5" customHeight="1">
      <c r="A7" s="263"/>
      <c r="B7" s="264"/>
      <c r="C7" s="264"/>
      <c r="D7" s="143" t="s">
        <v>534</v>
      </c>
      <c r="E7" s="143" t="s">
        <v>535</v>
      </c>
      <c r="F7" s="143" t="s">
        <v>536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</row>
    <row r="8" spans="1:28" s="139" customFormat="1" ht="12.75">
      <c r="A8" s="144"/>
      <c r="B8" s="145"/>
      <c r="C8" s="145"/>
      <c r="D8" s="146"/>
      <c r="E8" s="146"/>
      <c r="F8" s="146"/>
      <c r="G8" s="147"/>
      <c r="H8" s="147"/>
      <c r="I8" s="147"/>
      <c r="J8" s="147"/>
      <c r="K8" s="147"/>
      <c r="L8" s="148"/>
      <c r="M8" s="148"/>
      <c r="N8" s="148"/>
      <c r="O8" s="148"/>
      <c r="P8" s="14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</row>
    <row r="9" spans="1:28" s="139" customFormat="1" ht="12.75">
      <c r="A9" s="149" t="s">
        <v>537</v>
      </c>
      <c r="B9" s="145"/>
      <c r="C9" s="145"/>
      <c r="D9" s="146"/>
      <c r="E9" s="146"/>
      <c r="F9" s="146"/>
      <c r="G9" s="147"/>
      <c r="H9" s="147"/>
      <c r="I9" s="147"/>
      <c r="J9" s="147"/>
      <c r="K9" s="148"/>
      <c r="L9" s="148"/>
      <c r="M9" s="148"/>
      <c r="N9" s="148"/>
      <c r="O9" s="148"/>
      <c r="P9" s="14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</row>
    <row r="10" spans="1:28" s="139" customFormat="1" ht="12.75">
      <c r="A10" s="149"/>
      <c r="B10" s="145"/>
      <c r="C10" s="145"/>
      <c r="D10" s="146"/>
      <c r="E10" s="146"/>
      <c r="F10" s="146"/>
      <c r="G10" s="147"/>
      <c r="H10" s="147"/>
      <c r="I10" s="147"/>
      <c r="J10" s="147"/>
      <c r="K10" s="148"/>
      <c r="L10" s="148"/>
      <c r="M10" s="148"/>
      <c r="N10" s="148"/>
      <c r="O10" s="148"/>
      <c r="P10" s="14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</row>
    <row r="11" spans="1:28" s="139" customFormat="1" ht="12.75">
      <c r="A11" s="149" t="s">
        <v>538</v>
      </c>
      <c r="B11" s="145"/>
      <c r="C11" s="145"/>
      <c r="D11" s="146"/>
      <c r="E11" s="146"/>
      <c r="F11" s="146"/>
      <c r="G11" s="147"/>
      <c r="H11" s="147"/>
      <c r="I11" s="147"/>
      <c r="J11" s="147"/>
      <c r="K11" s="148"/>
      <c r="L11" s="148"/>
      <c r="M11" s="148"/>
      <c r="N11" s="148"/>
      <c r="O11" s="148"/>
      <c r="P11" s="14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</row>
    <row r="12" spans="1:28" s="139" customFormat="1" ht="89.25">
      <c r="A12" s="150" t="s">
        <v>539</v>
      </c>
      <c r="B12" s="150" t="s">
        <v>540</v>
      </c>
      <c r="C12" s="150" t="s">
        <v>541</v>
      </c>
      <c r="D12" s="150" t="s">
        <v>542</v>
      </c>
      <c r="E12" s="150" t="s">
        <v>546</v>
      </c>
      <c r="F12" s="150" t="s">
        <v>547</v>
      </c>
      <c r="G12" s="151">
        <v>60</v>
      </c>
      <c r="H12" s="151">
        <v>12973</v>
      </c>
      <c r="I12" s="151">
        <v>7782.8</v>
      </c>
      <c r="J12" s="151">
        <v>5190.2</v>
      </c>
      <c r="K12" s="147" t="s">
        <v>472</v>
      </c>
      <c r="L12" s="151">
        <v>7784</v>
      </c>
      <c r="M12" s="152" t="s">
        <v>548</v>
      </c>
      <c r="N12" s="153" t="s">
        <v>675</v>
      </c>
      <c r="O12" s="151">
        <v>7568</v>
      </c>
      <c r="P12" s="154" t="s">
        <v>676</v>
      </c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</row>
    <row r="13" spans="1:28" s="139" customFormat="1" ht="12.75">
      <c r="A13" s="150"/>
      <c r="B13" s="150"/>
      <c r="C13" s="150"/>
      <c r="D13" s="155"/>
      <c r="E13" s="150"/>
      <c r="F13" s="150"/>
      <c r="G13" s="156"/>
      <c r="H13" s="151"/>
      <c r="I13" s="151"/>
      <c r="J13" s="151"/>
      <c r="K13" s="147"/>
      <c r="L13" s="151"/>
      <c r="M13" s="148"/>
      <c r="N13" s="148"/>
      <c r="O13" s="148"/>
      <c r="P13" s="14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28" s="139" customFormat="1" ht="12.75">
      <c r="A14" s="266" t="s">
        <v>550</v>
      </c>
      <c r="B14" s="266"/>
      <c r="C14" s="266"/>
      <c r="D14" s="266"/>
      <c r="E14" s="150"/>
      <c r="F14" s="150"/>
      <c r="G14" s="151"/>
      <c r="H14" s="151"/>
      <c r="I14" s="151"/>
      <c r="J14" s="151"/>
      <c r="K14" s="148"/>
      <c r="L14" s="151"/>
      <c r="M14" s="148"/>
      <c r="N14" s="148"/>
      <c r="O14" s="148"/>
      <c r="P14" s="14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</row>
    <row r="15" spans="1:28" s="139" customFormat="1" ht="38.25">
      <c r="A15" s="150" t="s">
        <v>551</v>
      </c>
      <c r="B15" s="150" t="s">
        <v>552</v>
      </c>
      <c r="C15" s="150" t="s">
        <v>553</v>
      </c>
      <c r="D15" s="150" t="s">
        <v>554</v>
      </c>
      <c r="E15" s="150" t="s">
        <v>555</v>
      </c>
      <c r="F15" s="150" t="s">
        <v>556</v>
      </c>
      <c r="G15" s="151">
        <v>92</v>
      </c>
      <c r="H15" s="151">
        <v>10000</v>
      </c>
      <c r="I15" s="151">
        <v>9200</v>
      </c>
      <c r="J15" s="151">
        <v>800</v>
      </c>
      <c r="K15" s="147" t="s">
        <v>472</v>
      </c>
      <c r="L15" s="151">
        <v>9200</v>
      </c>
      <c r="M15" s="147" t="s">
        <v>554</v>
      </c>
      <c r="N15" s="153" t="s">
        <v>557</v>
      </c>
      <c r="O15" s="151">
        <v>8998</v>
      </c>
      <c r="P15" s="154" t="s">
        <v>676</v>
      </c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</row>
    <row r="16" spans="1:28" s="139" customFormat="1" ht="12.75">
      <c r="A16" s="266" t="s">
        <v>558</v>
      </c>
      <c r="B16" s="266" t="s">
        <v>540</v>
      </c>
      <c r="C16" s="266" t="s">
        <v>559</v>
      </c>
      <c r="D16" s="266" t="s">
        <v>560</v>
      </c>
      <c r="E16" s="266" t="s">
        <v>561</v>
      </c>
      <c r="F16" s="266" t="s">
        <v>562</v>
      </c>
      <c r="G16" s="267">
        <v>74</v>
      </c>
      <c r="H16" s="267">
        <v>963772</v>
      </c>
      <c r="I16" s="267">
        <v>489883</v>
      </c>
      <c r="J16" s="267">
        <v>473889</v>
      </c>
      <c r="K16" s="269" t="s">
        <v>472</v>
      </c>
      <c r="L16" s="274">
        <v>471204</v>
      </c>
      <c r="M16" s="269" t="s">
        <v>231</v>
      </c>
      <c r="N16" s="275" t="s">
        <v>232</v>
      </c>
      <c r="O16" s="267">
        <v>164921</v>
      </c>
      <c r="P16" s="270" t="s">
        <v>233</v>
      </c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</row>
    <row r="17" spans="1:28" s="139" customFormat="1" ht="12.75">
      <c r="A17" s="266"/>
      <c r="B17" s="266"/>
      <c r="C17" s="266"/>
      <c r="D17" s="266"/>
      <c r="E17" s="266"/>
      <c r="F17" s="266"/>
      <c r="G17" s="267"/>
      <c r="H17" s="267"/>
      <c r="I17" s="267"/>
      <c r="J17" s="267"/>
      <c r="K17" s="269"/>
      <c r="L17" s="274"/>
      <c r="M17" s="269"/>
      <c r="N17" s="275"/>
      <c r="O17" s="275"/>
      <c r="P17" s="271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</row>
    <row r="18" spans="1:28" s="139" customFormat="1" ht="12.75">
      <c r="A18" s="272" t="s">
        <v>563</v>
      </c>
      <c r="B18" s="272"/>
      <c r="C18" s="272"/>
      <c r="D18" s="272"/>
      <c r="E18" s="272"/>
      <c r="F18" s="272"/>
      <c r="G18" s="151"/>
      <c r="H18" s="158">
        <f>SUM(H12,H15,H16)</f>
        <v>986745</v>
      </c>
      <c r="I18" s="158">
        <v>506865.8</v>
      </c>
      <c r="J18" s="158">
        <f>SUM(J12,J15,J16)</f>
        <v>479879.2</v>
      </c>
      <c r="K18" s="158"/>
      <c r="L18" s="158">
        <v>488188</v>
      </c>
      <c r="M18" s="158"/>
      <c r="N18" s="158"/>
      <c r="O18" s="158">
        <f>SUM(O12,O15,O16)</f>
        <v>181487</v>
      </c>
      <c r="P18" s="159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</row>
    <row r="19" spans="1:28" s="163" customFormat="1" ht="12.75">
      <c r="A19" s="160"/>
      <c r="B19" s="160"/>
      <c r="C19" s="160"/>
      <c r="D19" s="160"/>
      <c r="E19" s="160"/>
      <c r="F19" s="160"/>
      <c r="G19" s="161"/>
      <c r="H19" s="161"/>
      <c r="I19" s="161"/>
      <c r="J19" s="161"/>
      <c r="K19" s="161"/>
      <c r="L19" s="161"/>
      <c r="M19" s="161"/>
      <c r="N19" s="161"/>
      <c r="O19" s="161"/>
      <c r="P19" s="162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</row>
    <row r="20" spans="1:16" s="138" customFormat="1" ht="12.75">
      <c r="A20" s="273" t="s">
        <v>564</v>
      </c>
      <c r="B20" s="273"/>
      <c r="C20" s="273"/>
      <c r="D20" s="273"/>
      <c r="E20" s="160"/>
      <c r="F20" s="160"/>
      <c r="G20" s="161"/>
      <c r="H20" s="161"/>
      <c r="I20" s="161"/>
      <c r="J20" s="161"/>
      <c r="K20" s="161"/>
      <c r="L20" s="161"/>
      <c r="M20" s="161"/>
      <c r="N20" s="161"/>
      <c r="O20" s="161"/>
      <c r="P20" s="162"/>
    </row>
    <row r="21" spans="1:28" s="139" customFormat="1" ht="81.75" customHeight="1">
      <c r="A21" s="150" t="s">
        <v>565</v>
      </c>
      <c r="B21" s="150" t="s">
        <v>566</v>
      </c>
      <c r="C21" s="150" t="s">
        <v>567</v>
      </c>
      <c r="D21" s="150" t="s">
        <v>234</v>
      </c>
      <c r="E21" s="150" t="s">
        <v>568</v>
      </c>
      <c r="F21" s="150" t="s">
        <v>569</v>
      </c>
      <c r="G21" s="151">
        <v>100</v>
      </c>
      <c r="H21" s="151">
        <v>64000</v>
      </c>
      <c r="I21" s="151">
        <v>64000</v>
      </c>
      <c r="J21" s="151">
        <v>0</v>
      </c>
      <c r="K21" s="147"/>
      <c r="L21" s="151">
        <v>64000</v>
      </c>
      <c r="M21" s="147" t="s">
        <v>234</v>
      </c>
      <c r="N21" s="153" t="s">
        <v>235</v>
      </c>
      <c r="O21" s="151">
        <v>43977</v>
      </c>
      <c r="P21" s="154" t="s">
        <v>233</v>
      </c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</row>
    <row r="22" spans="1:28" s="139" customFormat="1" ht="51">
      <c r="A22" s="150" t="s">
        <v>570</v>
      </c>
      <c r="B22" s="150" t="s">
        <v>571</v>
      </c>
      <c r="C22" s="150" t="s">
        <v>572</v>
      </c>
      <c r="D22" s="150"/>
      <c r="E22" s="150" t="s">
        <v>573</v>
      </c>
      <c r="F22" s="150" t="s">
        <v>574</v>
      </c>
      <c r="G22" s="151">
        <v>80</v>
      </c>
      <c r="H22" s="151">
        <v>23665</v>
      </c>
      <c r="I22" s="151">
        <v>18932</v>
      </c>
      <c r="J22" s="151">
        <v>4733</v>
      </c>
      <c r="K22" s="147" t="s">
        <v>575</v>
      </c>
      <c r="L22" s="151">
        <v>11000</v>
      </c>
      <c r="M22" s="147" t="s">
        <v>236</v>
      </c>
      <c r="N22" s="153" t="s">
        <v>237</v>
      </c>
      <c r="O22" s="151">
        <v>9280</v>
      </c>
      <c r="P22" s="154" t="s">
        <v>676</v>
      </c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</row>
    <row r="23" spans="1:28" s="139" customFormat="1" ht="38.25">
      <c r="A23" s="150" t="s">
        <v>576</v>
      </c>
      <c r="B23" s="150" t="s">
        <v>577</v>
      </c>
      <c r="C23" s="150" t="s">
        <v>578</v>
      </c>
      <c r="D23" s="150" t="s">
        <v>238</v>
      </c>
      <c r="E23" s="150" t="s">
        <v>579</v>
      </c>
      <c r="F23" s="150" t="s">
        <v>580</v>
      </c>
      <c r="G23" s="147" t="s">
        <v>581</v>
      </c>
      <c r="H23" s="151">
        <v>110000</v>
      </c>
      <c r="I23" s="151">
        <v>80000</v>
      </c>
      <c r="J23" s="151">
        <v>30000</v>
      </c>
      <c r="K23" s="147" t="s">
        <v>582</v>
      </c>
      <c r="L23" s="151">
        <v>80000</v>
      </c>
      <c r="M23" s="147" t="s">
        <v>238</v>
      </c>
      <c r="N23" s="152" t="s">
        <v>239</v>
      </c>
      <c r="O23" s="151">
        <v>28000</v>
      </c>
      <c r="P23" s="154" t="s">
        <v>233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</row>
    <row r="24" spans="1:28" s="139" customFormat="1" ht="51">
      <c r="A24" s="150" t="s">
        <v>583</v>
      </c>
      <c r="B24" s="150" t="s">
        <v>584</v>
      </c>
      <c r="C24" s="150" t="s">
        <v>585</v>
      </c>
      <c r="D24" s="150" t="s">
        <v>586</v>
      </c>
      <c r="E24" s="150" t="s">
        <v>587</v>
      </c>
      <c r="F24" s="150" t="s">
        <v>588</v>
      </c>
      <c r="G24" s="157" t="s">
        <v>589</v>
      </c>
      <c r="H24" s="151">
        <v>175000</v>
      </c>
      <c r="I24" s="151">
        <v>105000</v>
      </c>
      <c r="J24" s="151">
        <v>70000</v>
      </c>
      <c r="K24" s="147" t="s">
        <v>582</v>
      </c>
      <c r="L24" s="151" t="s">
        <v>590</v>
      </c>
      <c r="M24" s="152"/>
      <c r="N24" s="152"/>
      <c r="O24" s="147"/>
      <c r="P24" s="154" t="s">
        <v>601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</row>
    <row r="25" spans="1:28" s="139" customFormat="1" ht="38.25">
      <c r="A25" s="150" t="s">
        <v>591</v>
      </c>
      <c r="B25" s="150" t="s">
        <v>577</v>
      </c>
      <c r="C25" s="150" t="s">
        <v>592</v>
      </c>
      <c r="D25" s="150" t="s">
        <v>240</v>
      </c>
      <c r="E25" s="150" t="s">
        <v>593</v>
      </c>
      <c r="F25" s="150" t="s">
        <v>594</v>
      </c>
      <c r="G25" s="151">
        <v>85</v>
      </c>
      <c r="H25" s="151">
        <v>171612</v>
      </c>
      <c r="I25" s="151">
        <v>84033</v>
      </c>
      <c r="J25" s="151">
        <v>18934</v>
      </c>
      <c r="K25" s="147" t="s">
        <v>582</v>
      </c>
      <c r="L25" s="151" t="s">
        <v>595</v>
      </c>
      <c r="M25" s="147" t="s">
        <v>240</v>
      </c>
      <c r="N25" s="153">
        <v>40280</v>
      </c>
      <c r="O25" s="157">
        <v>15799</v>
      </c>
      <c r="P25" s="154" t="s">
        <v>233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</row>
    <row r="26" spans="1:28" s="139" customFormat="1" ht="38.25">
      <c r="A26" s="150" t="s">
        <v>596</v>
      </c>
      <c r="B26" s="150" t="s">
        <v>577</v>
      </c>
      <c r="C26" s="150" t="s">
        <v>597</v>
      </c>
      <c r="D26" s="150" t="s">
        <v>598</v>
      </c>
      <c r="E26" s="150" t="s">
        <v>599</v>
      </c>
      <c r="F26" s="150" t="s">
        <v>600</v>
      </c>
      <c r="G26" s="151">
        <v>85</v>
      </c>
      <c r="H26" s="151">
        <v>331726</v>
      </c>
      <c r="I26" s="151">
        <v>281967</v>
      </c>
      <c r="J26" s="151">
        <v>49759</v>
      </c>
      <c r="K26" s="147" t="s">
        <v>582</v>
      </c>
      <c r="L26" s="151" t="s">
        <v>618</v>
      </c>
      <c r="M26" s="152"/>
      <c r="N26" s="152"/>
      <c r="O26" s="147"/>
      <c r="P26" s="151" t="s">
        <v>618</v>
      </c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</row>
    <row r="27" spans="1:28" s="139" customFormat="1" ht="38.25">
      <c r="A27" s="150" t="s">
        <v>602</v>
      </c>
      <c r="B27" s="150" t="s">
        <v>482</v>
      </c>
      <c r="C27" s="150" t="s">
        <v>603</v>
      </c>
      <c r="D27" s="150" t="s">
        <v>604</v>
      </c>
      <c r="E27" s="150" t="s">
        <v>605</v>
      </c>
      <c r="F27" s="150" t="s">
        <v>606</v>
      </c>
      <c r="G27" s="164">
        <v>100</v>
      </c>
      <c r="H27" s="164">
        <v>4000</v>
      </c>
      <c r="I27" s="164">
        <v>4000</v>
      </c>
      <c r="J27" s="164">
        <v>0</v>
      </c>
      <c r="K27" s="152"/>
      <c r="L27" s="151">
        <v>4000</v>
      </c>
      <c r="M27" s="152" t="s">
        <v>241</v>
      </c>
      <c r="N27" s="152" t="s">
        <v>242</v>
      </c>
      <c r="O27" s="165">
        <v>3125</v>
      </c>
      <c r="P27" s="154" t="s">
        <v>233</v>
      </c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</row>
    <row r="28" spans="1:28" s="139" customFormat="1" ht="12.75">
      <c r="A28" s="272" t="s">
        <v>607</v>
      </c>
      <c r="B28" s="272"/>
      <c r="C28" s="272"/>
      <c r="D28" s="272"/>
      <c r="E28" s="272"/>
      <c r="F28" s="272"/>
      <c r="G28" s="158"/>
      <c r="H28" s="158">
        <v>880003</v>
      </c>
      <c r="I28" s="158">
        <v>637932</v>
      </c>
      <c r="J28" s="158">
        <v>173426</v>
      </c>
      <c r="K28" s="158"/>
      <c r="L28" s="158">
        <v>159000</v>
      </c>
      <c r="M28" s="158"/>
      <c r="N28" s="158"/>
      <c r="O28" s="158">
        <f>SUM(O21,O22,O23,O24,O25,O26,O27)</f>
        <v>100181</v>
      </c>
      <c r="P28" s="14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</row>
    <row r="29" spans="1:16" s="138" customFormat="1" ht="12.75">
      <c r="A29" s="273" t="s">
        <v>608</v>
      </c>
      <c r="B29" s="273"/>
      <c r="C29" s="273"/>
      <c r="D29" s="273"/>
      <c r="E29" s="273"/>
      <c r="F29" s="273"/>
      <c r="G29" s="276"/>
      <c r="H29" s="276"/>
      <c r="I29" s="276"/>
      <c r="J29" s="276"/>
      <c r="K29" s="276"/>
      <c r="L29" s="161"/>
      <c r="M29" s="161"/>
      <c r="N29" s="161"/>
      <c r="O29" s="161"/>
      <c r="P29" s="162"/>
    </row>
    <row r="30" spans="1:16" s="138" customFormat="1" ht="12.75">
      <c r="A30" s="160" t="s">
        <v>609</v>
      </c>
      <c r="B30" s="273" t="s">
        <v>674</v>
      </c>
      <c r="C30" s="277"/>
      <c r="D30" s="277"/>
      <c r="E30" s="277"/>
      <c r="F30" s="277"/>
      <c r="G30" s="278"/>
      <c r="H30" s="278"/>
      <c r="I30" s="278"/>
      <c r="J30" s="278"/>
      <c r="K30" s="278"/>
      <c r="L30" s="278"/>
      <c r="M30" s="278"/>
      <c r="N30" s="278"/>
      <c r="O30" s="278"/>
      <c r="P30" s="278"/>
    </row>
    <row r="31" spans="1:16" s="138" customFormat="1" ht="12.75">
      <c r="A31" s="160"/>
      <c r="B31" s="160"/>
      <c r="C31" s="167"/>
      <c r="D31" s="167"/>
      <c r="E31" s="167"/>
      <c r="F31" s="167"/>
      <c r="G31" s="162"/>
      <c r="H31" s="162"/>
      <c r="I31" s="162"/>
      <c r="J31" s="162"/>
      <c r="K31" s="162"/>
      <c r="L31" s="162"/>
      <c r="M31" s="162"/>
      <c r="N31" s="162"/>
      <c r="O31" s="162"/>
      <c r="P31" s="162"/>
    </row>
    <row r="32" spans="1:16" s="138" customFormat="1" ht="12.75">
      <c r="A32" s="273" t="s">
        <v>610</v>
      </c>
      <c r="B32" s="273"/>
      <c r="C32" s="273"/>
      <c r="D32" s="273"/>
      <c r="E32" s="160"/>
      <c r="F32" s="160"/>
      <c r="G32" s="161"/>
      <c r="H32" s="161"/>
      <c r="I32" s="161"/>
      <c r="J32" s="161"/>
      <c r="K32" s="161"/>
      <c r="L32" s="161"/>
      <c r="M32" s="161"/>
      <c r="N32" s="161"/>
      <c r="O32" s="161"/>
      <c r="P32" s="162"/>
    </row>
    <row r="33" spans="1:28" s="139" customFormat="1" ht="76.5">
      <c r="A33" s="150" t="s">
        <v>611</v>
      </c>
      <c r="B33" s="150" t="s">
        <v>612</v>
      </c>
      <c r="C33" s="150" t="s">
        <v>613</v>
      </c>
      <c r="D33" s="150" t="s">
        <v>614</v>
      </c>
      <c r="E33" s="150" t="s">
        <v>615</v>
      </c>
      <c r="F33" s="150"/>
      <c r="G33" s="168">
        <v>82</v>
      </c>
      <c r="H33" s="151">
        <v>613</v>
      </c>
      <c r="I33" s="151">
        <v>500</v>
      </c>
      <c r="J33" s="151">
        <v>113</v>
      </c>
      <c r="K33" s="147" t="s">
        <v>616</v>
      </c>
      <c r="L33" s="147" t="s">
        <v>617</v>
      </c>
      <c r="M33" s="152"/>
      <c r="N33" s="152"/>
      <c r="O33" s="147"/>
      <c r="P33" s="147" t="s">
        <v>618</v>
      </c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</row>
    <row r="34" spans="1:28" s="139" customFormat="1" ht="38.25">
      <c r="A34" s="150" t="s">
        <v>619</v>
      </c>
      <c r="B34" s="150" t="s">
        <v>482</v>
      </c>
      <c r="C34" s="150"/>
      <c r="D34" s="150" t="s">
        <v>243</v>
      </c>
      <c r="E34" s="150" t="s">
        <v>620</v>
      </c>
      <c r="F34" s="150" t="s">
        <v>621</v>
      </c>
      <c r="G34" s="168">
        <v>31</v>
      </c>
      <c r="H34" s="151">
        <v>2437</v>
      </c>
      <c r="I34" s="151">
        <v>750</v>
      </c>
      <c r="J34" s="151">
        <v>1687</v>
      </c>
      <c r="K34" s="147" t="s">
        <v>622</v>
      </c>
      <c r="L34" s="152">
        <v>456</v>
      </c>
      <c r="M34" s="147" t="s">
        <v>243</v>
      </c>
      <c r="N34" s="152"/>
      <c r="O34" s="147"/>
      <c r="P34" s="147" t="s">
        <v>233</v>
      </c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</row>
    <row r="35" spans="1:28" s="139" customFormat="1" ht="38.25">
      <c r="A35" s="150" t="s">
        <v>623</v>
      </c>
      <c r="B35" s="150" t="s">
        <v>481</v>
      </c>
      <c r="C35" s="150" t="s">
        <v>624</v>
      </c>
      <c r="D35" s="150"/>
      <c r="E35" s="150" t="s">
        <v>625</v>
      </c>
      <c r="F35" s="150" t="s">
        <v>626</v>
      </c>
      <c r="G35" s="151">
        <v>100</v>
      </c>
      <c r="H35" s="151">
        <v>4601</v>
      </c>
      <c r="I35" s="151">
        <v>4601</v>
      </c>
      <c r="J35" s="151"/>
      <c r="K35" s="147"/>
      <c r="L35" s="151">
        <v>4601</v>
      </c>
      <c r="M35" s="152" t="s">
        <v>244</v>
      </c>
      <c r="N35" s="152"/>
      <c r="O35" s="147"/>
      <c r="P35" s="147" t="s">
        <v>233</v>
      </c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</row>
    <row r="36" spans="1:28" s="139" customFormat="1" ht="76.5">
      <c r="A36" s="150" t="s">
        <v>627</v>
      </c>
      <c r="B36" s="150" t="s">
        <v>571</v>
      </c>
      <c r="C36" s="150" t="s">
        <v>628</v>
      </c>
      <c r="D36" s="150"/>
      <c r="E36" s="150" t="s">
        <v>629</v>
      </c>
      <c r="F36" s="150" t="s">
        <v>630</v>
      </c>
      <c r="G36" s="151">
        <v>33</v>
      </c>
      <c r="H36" s="151">
        <v>60971</v>
      </c>
      <c r="I36" s="151">
        <v>20000</v>
      </c>
      <c r="J36" s="151">
        <v>40971</v>
      </c>
      <c r="K36" s="147" t="s">
        <v>616</v>
      </c>
      <c r="L36" s="169" t="s">
        <v>618</v>
      </c>
      <c r="M36" s="152"/>
      <c r="N36" s="152"/>
      <c r="O36" s="147"/>
      <c r="P36" s="169" t="s">
        <v>618</v>
      </c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</row>
    <row r="37" spans="1:28" s="139" customFormat="1" ht="70.5" customHeight="1">
      <c r="A37" s="150" t="s">
        <v>631</v>
      </c>
      <c r="B37" s="150" t="s">
        <v>577</v>
      </c>
      <c r="C37" s="150" t="s">
        <v>632</v>
      </c>
      <c r="D37" s="150" t="s">
        <v>633</v>
      </c>
      <c r="E37" s="150" t="s">
        <v>634</v>
      </c>
      <c r="F37" s="150" t="s">
        <v>635</v>
      </c>
      <c r="G37" s="151">
        <v>85</v>
      </c>
      <c r="H37" s="151">
        <v>71638</v>
      </c>
      <c r="I37" s="151">
        <v>60860</v>
      </c>
      <c r="J37" s="151">
        <v>10778</v>
      </c>
      <c r="K37" s="147" t="s">
        <v>245</v>
      </c>
      <c r="L37" s="151">
        <v>58119</v>
      </c>
      <c r="M37" s="170"/>
      <c r="N37" s="152"/>
      <c r="O37" s="147"/>
      <c r="P37" s="169" t="s">
        <v>233</v>
      </c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</row>
    <row r="38" spans="1:28" s="139" customFormat="1" ht="78" customHeight="1">
      <c r="A38" s="150" t="s">
        <v>645</v>
      </c>
      <c r="B38" s="150" t="s">
        <v>246</v>
      </c>
      <c r="C38" s="150" t="s">
        <v>247</v>
      </c>
      <c r="D38" s="150" t="s">
        <v>248</v>
      </c>
      <c r="E38" s="150" t="s">
        <v>249</v>
      </c>
      <c r="F38" s="150" t="s">
        <v>249</v>
      </c>
      <c r="G38" s="151"/>
      <c r="H38" s="151"/>
      <c r="I38" s="151"/>
      <c r="J38" s="151"/>
      <c r="K38" s="147" t="s">
        <v>250</v>
      </c>
      <c r="L38" s="151"/>
      <c r="M38" s="170"/>
      <c r="N38" s="152" t="s">
        <v>251</v>
      </c>
      <c r="O38" s="147"/>
      <c r="P38" s="169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</row>
    <row r="39" spans="1:28" s="172" customFormat="1" ht="12.75">
      <c r="A39" s="272" t="s">
        <v>636</v>
      </c>
      <c r="B39" s="272"/>
      <c r="C39" s="272"/>
      <c r="D39" s="272"/>
      <c r="E39" s="272"/>
      <c r="F39" s="272"/>
      <c r="G39" s="158"/>
      <c r="H39" s="158">
        <v>140260</v>
      </c>
      <c r="I39" s="158">
        <v>86711</v>
      </c>
      <c r="J39" s="158">
        <v>53549</v>
      </c>
      <c r="K39" s="158"/>
      <c r="L39" s="158">
        <v>63176</v>
      </c>
      <c r="M39" s="158"/>
      <c r="N39" s="158"/>
      <c r="O39" s="158">
        <v>0</v>
      </c>
      <c r="P39" s="159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</row>
    <row r="40" spans="1:16" s="138" customFormat="1" ht="12.75">
      <c r="A40" s="160"/>
      <c r="B40" s="167"/>
      <c r="C40" s="167"/>
      <c r="D40" s="167"/>
      <c r="E40" s="167"/>
      <c r="F40" s="167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  <row r="41" spans="1:16" s="138" customFormat="1" ht="12.75">
      <c r="A41" s="160"/>
      <c r="B41" s="167"/>
      <c r="C41" s="167"/>
      <c r="D41" s="167"/>
      <c r="E41" s="167"/>
      <c r="F41" s="167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1:16" s="138" customFormat="1" ht="12.75">
      <c r="A42" s="273" t="s">
        <v>637</v>
      </c>
      <c r="B42" s="273"/>
      <c r="C42" s="273"/>
      <c r="D42" s="273"/>
      <c r="E42" s="273"/>
      <c r="F42" s="273"/>
      <c r="G42" s="276"/>
      <c r="H42" s="161"/>
      <c r="I42" s="161"/>
      <c r="J42" s="161"/>
      <c r="K42" s="161"/>
      <c r="L42" s="161"/>
      <c r="M42" s="161"/>
      <c r="N42" s="161"/>
      <c r="O42" s="161"/>
      <c r="P42" s="162"/>
    </row>
    <row r="43" spans="1:28" s="139" customFormat="1" ht="51">
      <c r="A43" s="150" t="s">
        <v>650</v>
      </c>
      <c r="B43" s="150" t="s">
        <v>638</v>
      </c>
      <c r="C43" s="150"/>
      <c r="D43" s="150" t="s">
        <v>639</v>
      </c>
      <c r="E43" s="150" t="s">
        <v>640</v>
      </c>
      <c r="F43" s="150" t="s">
        <v>641</v>
      </c>
      <c r="G43" s="169">
        <v>100</v>
      </c>
      <c r="H43" s="169">
        <v>3106</v>
      </c>
      <c r="I43" s="169">
        <v>3106</v>
      </c>
      <c r="J43" s="169">
        <v>0</v>
      </c>
      <c r="K43" s="169"/>
      <c r="L43" s="169">
        <v>3034</v>
      </c>
      <c r="M43" s="150" t="s">
        <v>252</v>
      </c>
      <c r="N43" s="173"/>
      <c r="O43" s="169"/>
      <c r="P43" s="173" t="s">
        <v>233</v>
      </c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</row>
    <row r="44" spans="1:28" s="139" customFormat="1" ht="12.75">
      <c r="A44" s="272" t="s">
        <v>642</v>
      </c>
      <c r="B44" s="272"/>
      <c r="C44" s="272"/>
      <c r="D44" s="272"/>
      <c r="E44" s="272"/>
      <c r="F44" s="272"/>
      <c r="G44" s="158"/>
      <c r="H44" s="158">
        <v>3106</v>
      </c>
      <c r="I44" s="158">
        <v>3106</v>
      </c>
      <c r="J44" s="158">
        <v>0</v>
      </c>
      <c r="K44" s="158">
        <f>K43</f>
        <v>0</v>
      </c>
      <c r="L44" s="158">
        <f>SUM(L43)</f>
        <v>3034</v>
      </c>
      <c r="M44" s="151"/>
      <c r="N44" s="151"/>
      <c r="O44" s="151">
        <v>0</v>
      </c>
      <c r="P44" s="14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</row>
    <row r="45" spans="1:28" s="174" customFormat="1" ht="12.75">
      <c r="A45" s="160"/>
      <c r="B45" s="160"/>
      <c r="C45" s="160"/>
      <c r="D45" s="160"/>
      <c r="E45" s="160"/>
      <c r="F45" s="160"/>
      <c r="G45" s="161"/>
      <c r="H45" s="161"/>
      <c r="I45" s="161"/>
      <c r="J45" s="161"/>
      <c r="K45" s="161"/>
      <c r="L45" s="161"/>
      <c r="M45" s="161"/>
      <c r="N45" s="161"/>
      <c r="O45" s="161"/>
      <c r="P45" s="162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</row>
    <row r="46" spans="1:28" s="163" customFormat="1" ht="12.75">
      <c r="A46" s="160"/>
      <c r="B46" s="160"/>
      <c r="C46" s="160"/>
      <c r="D46" s="160"/>
      <c r="E46" s="160"/>
      <c r="F46" s="160"/>
      <c r="G46" s="161"/>
      <c r="H46" s="161"/>
      <c r="I46" s="161"/>
      <c r="J46" s="161"/>
      <c r="K46" s="161"/>
      <c r="L46" s="161"/>
      <c r="M46" s="161"/>
      <c r="N46" s="161"/>
      <c r="O46" s="161"/>
      <c r="P46" s="162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</row>
    <row r="47" spans="1:28" s="163" customFormat="1" ht="12.75">
      <c r="A47" s="160"/>
      <c r="B47" s="160"/>
      <c r="C47" s="160"/>
      <c r="D47" s="160"/>
      <c r="E47" s="160"/>
      <c r="F47" s="160"/>
      <c r="G47" s="161"/>
      <c r="H47" s="161"/>
      <c r="I47" s="161"/>
      <c r="J47" s="161"/>
      <c r="K47" s="161"/>
      <c r="L47" s="161"/>
      <c r="M47" s="161"/>
      <c r="N47" s="161"/>
      <c r="O47" s="161"/>
      <c r="P47" s="162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</row>
    <row r="48" spans="1:28" s="163" customFormat="1" ht="12.75">
      <c r="A48" s="160"/>
      <c r="B48" s="160"/>
      <c r="C48" s="160"/>
      <c r="D48" s="160"/>
      <c r="E48" s="160"/>
      <c r="F48" s="160"/>
      <c r="G48" s="161"/>
      <c r="H48" s="161"/>
      <c r="I48" s="161"/>
      <c r="J48" s="161"/>
      <c r="K48" s="161"/>
      <c r="L48" s="161"/>
      <c r="M48" s="161"/>
      <c r="N48" s="161"/>
      <c r="O48" s="161"/>
      <c r="P48" s="162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</row>
    <row r="49" spans="1:28" s="163" customFormat="1" ht="12.75">
      <c r="A49" s="160"/>
      <c r="B49" s="160"/>
      <c r="C49" s="160"/>
      <c r="D49" s="160"/>
      <c r="E49" s="160"/>
      <c r="F49" s="160"/>
      <c r="G49" s="161"/>
      <c r="H49" s="161"/>
      <c r="I49" s="161"/>
      <c r="J49" s="161"/>
      <c r="K49" s="161"/>
      <c r="L49" s="161"/>
      <c r="M49" s="161"/>
      <c r="N49" s="161"/>
      <c r="O49" s="161"/>
      <c r="P49" s="162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</row>
    <row r="50" spans="1:28" s="163" customFormat="1" ht="12.75">
      <c r="A50" s="160"/>
      <c r="B50" s="160"/>
      <c r="C50" s="160"/>
      <c r="D50" s="160"/>
      <c r="E50" s="160"/>
      <c r="F50" s="160"/>
      <c r="G50" s="161"/>
      <c r="H50" s="161"/>
      <c r="I50" s="161"/>
      <c r="J50" s="161"/>
      <c r="K50" s="161"/>
      <c r="L50" s="161"/>
      <c r="M50" s="161"/>
      <c r="N50" s="161"/>
      <c r="O50" s="161"/>
      <c r="P50" s="162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</row>
    <row r="51" spans="1:28" s="175" customFormat="1" ht="12.75">
      <c r="A51" s="160"/>
      <c r="B51" s="160"/>
      <c r="C51" s="160"/>
      <c r="D51" s="160"/>
      <c r="E51" s="160"/>
      <c r="F51" s="160"/>
      <c r="G51" s="161"/>
      <c r="H51" s="161"/>
      <c r="I51" s="161"/>
      <c r="J51" s="161"/>
      <c r="K51" s="161"/>
      <c r="L51" s="161"/>
      <c r="M51" s="161"/>
      <c r="N51" s="161"/>
      <c r="O51" s="161"/>
      <c r="P51" s="162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</row>
    <row r="52" spans="1:16" s="138" customFormat="1" ht="12.75">
      <c r="A52" s="279" t="s">
        <v>643</v>
      </c>
      <c r="B52" s="279"/>
      <c r="C52" s="279"/>
      <c r="D52" s="279"/>
      <c r="E52" s="160"/>
      <c r="F52" s="160"/>
      <c r="G52" s="161"/>
      <c r="H52" s="161"/>
      <c r="I52" s="161"/>
      <c r="J52" s="161"/>
      <c r="K52" s="161"/>
      <c r="L52" s="161"/>
      <c r="M52" s="161"/>
      <c r="N52" s="161"/>
      <c r="O52" s="161"/>
      <c r="P52" s="162"/>
    </row>
    <row r="53" spans="1:16" s="138" customFormat="1" ht="12.75">
      <c r="A53" s="273" t="s">
        <v>644</v>
      </c>
      <c r="B53" s="273"/>
      <c r="C53" s="273"/>
      <c r="D53" s="273"/>
      <c r="E53" s="160"/>
      <c r="F53" s="160"/>
      <c r="G53" s="161"/>
      <c r="H53" s="161"/>
      <c r="I53" s="161"/>
      <c r="J53" s="161"/>
      <c r="K53" s="161"/>
      <c r="L53" s="161"/>
      <c r="M53" s="161"/>
      <c r="N53" s="161"/>
      <c r="O53" s="161"/>
      <c r="P53" s="162"/>
    </row>
    <row r="54" spans="1:28" s="139" customFormat="1" ht="38.25">
      <c r="A54" s="150" t="s">
        <v>656</v>
      </c>
      <c r="B54" s="150" t="s">
        <v>646</v>
      </c>
      <c r="C54" s="150"/>
      <c r="D54" s="150"/>
      <c r="E54" s="150" t="s">
        <v>647</v>
      </c>
      <c r="F54" s="150" t="s">
        <v>648</v>
      </c>
      <c r="G54" s="169">
        <v>100</v>
      </c>
      <c r="H54" s="169">
        <v>330</v>
      </c>
      <c r="I54" s="169">
        <v>330</v>
      </c>
      <c r="J54" s="169">
        <v>0</v>
      </c>
      <c r="K54" s="169"/>
      <c r="L54" s="169">
        <v>330</v>
      </c>
      <c r="M54" s="169" t="s">
        <v>649</v>
      </c>
      <c r="N54" s="169"/>
      <c r="O54" s="169"/>
      <c r="P54" s="173" t="s">
        <v>549</v>
      </c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</row>
    <row r="55" spans="1:28" s="139" customFormat="1" ht="38.25">
      <c r="A55" s="150" t="s">
        <v>665</v>
      </c>
      <c r="B55" s="150" t="s">
        <v>646</v>
      </c>
      <c r="C55" s="150"/>
      <c r="D55" s="150">
        <v>1290</v>
      </c>
      <c r="E55" s="150" t="s">
        <v>651</v>
      </c>
      <c r="F55" s="150" t="s">
        <v>652</v>
      </c>
      <c r="G55" s="169">
        <v>100</v>
      </c>
      <c r="H55" s="169">
        <v>125</v>
      </c>
      <c r="I55" s="169">
        <v>125</v>
      </c>
      <c r="J55" s="169">
        <v>0</v>
      </c>
      <c r="K55" s="169"/>
      <c r="L55" s="169">
        <v>125</v>
      </c>
      <c r="M55" s="169" t="s">
        <v>653</v>
      </c>
      <c r="N55" s="173">
        <v>40248</v>
      </c>
      <c r="O55" s="169">
        <v>125</v>
      </c>
      <c r="P55" s="173" t="s">
        <v>676</v>
      </c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</row>
    <row r="56" spans="1:28" s="139" customFormat="1" ht="12.75">
      <c r="A56" s="272" t="s">
        <v>654</v>
      </c>
      <c r="B56" s="272"/>
      <c r="C56" s="272"/>
      <c r="D56" s="272"/>
      <c r="E56" s="272"/>
      <c r="F56" s="272"/>
      <c r="G56" s="158"/>
      <c r="H56" s="158">
        <v>455</v>
      </c>
      <c r="I56" s="158">
        <v>455</v>
      </c>
      <c r="J56" s="158">
        <v>0</v>
      </c>
      <c r="K56" s="158">
        <v>0</v>
      </c>
      <c r="L56" s="158">
        <v>455</v>
      </c>
      <c r="M56" s="158">
        <v>0</v>
      </c>
      <c r="N56" s="158"/>
      <c r="O56" s="158">
        <v>125</v>
      </c>
      <c r="P56" s="15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</row>
    <row r="57" spans="1:16" s="138" customFormat="1" ht="12.75">
      <c r="A57" s="160"/>
      <c r="B57" s="160"/>
      <c r="C57" s="160"/>
      <c r="D57" s="160"/>
      <c r="E57" s="160"/>
      <c r="F57" s="160"/>
      <c r="G57" s="176"/>
      <c r="H57" s="176"/>
      <c r="I57" s="176"/>
      <c r="J57" s="176"/>
      <c r="K57" s="176"/>
      <c r="L57" s="176"/>
      <c r="M57" s="176"/>
      <c r="N57" s="176"/>
      <c r="O57" s="176"/>
      <c r="P57" s="176"/>
    </row>
    <row r="58" spans="1:16" s="138" customFormat="1" ht="12.75">
      <c r="A58" s="160"/>
      <c r="B58" s="160"/>
      <c r="C58" s="160"/>
      <c r="D58" s="160"/>
      <c r="E58" s="160"/>
      <c r="F58" s="160"/>
      <c r="G58" s="176"/>
      <c r="H58" s="176"/>
      <c r="I58" s="176"/>
      <c r="J58" s="176"/>
      <c r="K58" s="176"/>
      <c r="L58" s="176"/>
      <c r="M58" s="176"/>
      <c r="N58" s="176"/>
      <c r="O58" s="176"/>
      <c r="P58" s="176"/>
    </row>
    <row r="59" spans="1:16" s="138" customFormat="1" ht="12.75">
      <c r="A59" s="273" t="s">
        <v>655</v>
      </c>
      <c r="B59" s="273"/>
      <c r="C59" s="273"/>
      <c r="D59" s="273"/>
      <c r="E59" s="273"/>
      <c r="F59" s="273"/>
      <c r="G59" s="161"/>
      <c r="H59" s="161"/>
      <c r="I59" s="161"/>
      <c r="J59" s="161"/>
      <c r="K59" s="177"/>
      <c r="L59" s="161"/>
      <c r="M59" s="162"/>
      <c r="N59" s="162"/>
      <c r="O59" s="162"/>
      <c r="P59" s="162"/>
    </row>
    <row r="60" spans="1:16" s="138" customFormat="1" ht="12.75">
      <c r="A60" s="273" t="s">
        <v>644</v>
      </c>
      <c r="B60" s="273"/>
      <c r="C60" s="273"/>
      <c r="D60" s="273"/>
      <c r="E60" s="160"/>
      <c r="F60" s="160"/>
      <c r="G60" s="161"/>
      <c r="H60" s="161"/>
      <c r="I60" s="161"/>
      <c r="J60" s="161"/>
      <c r="K60" s="166"/>
      <c r="L60" s="161"/>
      <c r="M60" s="178"/>
      <c r="N60" s="178"/>
      <c r="O60" s="166"/>
      <c r="P60" s="162"/>
    </row>
    <row r="61" spans="1:28" s="139" customFormat="1" ht="38.25">
      <c r="A61" s="150" t="s">
        <v>668</v>
      </c>
      <c r="B61" s="150" t="s">
        <v>666</v>
      </c>
      <c r="C61" s="150"/>
      <c r="D61" s="150" t="s">
        <v>253</v>
      </c>
      <c r="E61" s="150" t="s">
        <v>667</v>
      </c>
      <c r="F61" s="150" t="s">
        <v>254</v>
      </c>
      <c r="G61" s="169">
        <v>100</v>
      </c>
      <c r="H61" s="169">
        <v>5168</v>
      </c>
      <c r="I61" s="169">
        <v>5168</v>
      </c>
      <c r="J61" s="169">
        <v>0</v>
      </c>
      <c r="K61" s="147"/>
      <c r="L61" s="151"/>
      <c r="M61" s="152"/>
      <c r="N61" s="152" t="s">
        <v>255</v>
      </c>
      <c r="O61" s="169">
        <v>4715</v>
      </c>
      <c r="P61" s="154" t="s">
        <v>676</v>
      </c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</row>
    <row r="62" spans="1:28" s="139" customFormat="1" ht="38.25">
      <c r="A62" s="150" t="s">
        <v>256</v>
      </c>
      <c r="B62" s="150" t="s">
        <v>657</v>
      </c>
      <c r="C62" s="150"/>
      <c r="D62" s="150" t="s">
        <v>658</v>
      </c>
      <c r="E62" s="150" t="s">
        <v>659</v>
      </c>
      <c r="F62" s="150" t="s">
        <v>662</v>
      </c>
      <c r="G62" s="169">
        <v>50</v>
      </c>
      <c r="H62" s="169">
        <v>6670</v>
      </c>
      <c r="I62" s="169">
        <v>3335</v>
      </c>
      <c r="J62" s="169">
        <v>3335</v>
      </c>
      <c r="K62" s="147"/>
      <c r="L62" s="169">
        <v>3335</v>
      </c>
      <c r="M62" s="147" t="s">
        <v>658</v>
      </c>
      <c r="N62" s="179" t="s">
        <v>663</v>
      </c>
      <c r="O62" s="169">
        <v>3335</v>
      </c>
      <c r="P62" s="154" t="s">
        <v>676</v>
      </c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</row>
    <row r="63" spans="1:28" s="139" customFormat="1" ht="12.75">
      <c r="A63" s="272" t="s">
        <v>664</v>
      </c>
      <c r="B63" s="272"/>
      <c r="C63" s="272"/>
      <c r="D63" s="272"/>
      <c r="E63" s="272"/>
      <c r="F63" s="272"/>
      <c r="G63" s="180"/>
      <c r="H63" s="180">
        <v>11838</v>
      </c>
      <c r="I63" s="180">
        <v>8503</v>
      </c>
      <c r="J63" s="180">
        <v>3335</v>
      </c>
      <c r="K63" s="180"/>
      <c r="L63" s="180">
        <v>3335</v>
      </c>
      <c r="M63" s="180"/>
      <c r="N63" s="180"/>
      <c r="O63" s="180">
        <v>8050</v>
      </c>
      <c r="P63" s="180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</row>
    <row r="64" spans="1:16" s="138" customFormat="1" ht="12.75">
      <c r="A64" s="160"/>
      <c r="B64" s="160"/>
      <c r="C64" s="160"/>
      <c r="D64" s="160"/>
      <c r="E64" s="160"/>
      <c r="F64" s="160"/>
      <c r="G64" s="181"/>
      <c r="H64" s="181"/>
      <c r="I64" s="181"/>
      <c r="J64" s="181"/>
      <c r="K64" s="166"/>
      <c r="L64" s="181"/>
      <c r="M64" s="166"/>
      <c r="N64" s="182"/>
      <c r="O64" s="181"/>
      <c r="P64" s="183"/>
    </row>
    <row r="65" spans="1:16" s="138" customFormat="1" ht="12.75">
      <c r="A65" s="160"/>
      <c r="B65" s="160"/>
      <c r="C65" s="160"/>
      <c r="D65" s="160"/>
      <c r="E65" s="160"/>
      <c r="F65" s="160"/>
      <c r="G65" s="181"/>
      <c r="H65" s="181"/>
      <c r="I65" s="181"/>
      <c r="J65" s="181"/>
      <c r="K65" s="166"/>
      <c r="L65" s="181"/>
      <c r="M65" s="166"/>
      <c r="N65" s="182"/>
      <c r="O65" s="181"/>
      <c r="P65" s="183"/>
    </row>
    <row r="66" spans="1:28" s="174" customFormat="1" ht="12.75">
      <c r="A66" s="279" t="s">
        <v>610</v>
      </c>
      <c r="B66" s="277"/>
      <c r="C66" s="277"/>
      <c r="D66" s="277"/>
      <c r="E66" s="277"/>
      <c r="F66" s="277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</row>
    <row r="67" spans="1:28" s="139" customFormat="1" ht="38.25">
      <c r="A67" s="150" t="s">
        <v>257</v>
      </c>
      <c r="B67" s="150" t="s">
        <v>666</v>
      </c>
      <c r="C67" s="150"/>
      <c r="D67" s="150" t="s">
        <v>258</v>
      </c>
      <c r="E67" s="150" t="s">
        <v>667</v>
      </c>
      <c r="F67" s="150" t="s">
        <v>259</v>
      </c>
      <c r="G67" s="169">
        <v>100</v>
      </c>
      <c r="H67" s="169">
        <v>5200</v>
      </c>
      <c r="I67" s="169">
        <v>5200</v>
      </c>
      <c r="J67" s="169">
        <v>0</v>
      </c>
      <c r="K67" s="147"/>
      <c r="L67" s="169" t="s">
        <v>233</v>
      </c>
      <c r="M67" s="147"/>
      <c r="N67" s="179">
        <v>40438</v>
      </c>
      <c r="O67" s="169">
        <v>1004</v>
      </c>
      <c r="P67" s="169" t="s">
        <v>549</v>
      </c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</row>
    <row r="68" spans="1:28" s="139" customFormat="1" ht="38.25">
      <c r="A68" s="150" t="s">
        <v>260</v>
      </c>
      <c r="B68" s="150" t="s">
        <v>666</v>
      </c>
      <c r="C68" s="150"/>
      <c r="D68" s="150"/>
      <c r="E68" s="150" t="s">
        <v>669</v>
      </c>
      <c r="F68" s="150" t="s">
        <v>669</v>
      </c>
      <c r="G68" s="169">
        <v>100</v>
      </c>
      <c r="H68" s="169">
        <v>320</v>
      </c>
      <c r="I68" s="169">
        <v>320</v>
      </c>
      <c r="J68" s="169">
        <v>0</v>
      </c>
      <c r="K68" s="147"/>
      <c r="L68" s="169" t="s">
        <v>233</v>
      </c>
      <c r="M68" s="147"/>
      <c r="N68" s="179"/>
      <c r="O68" s="184">
        <v>0</v>
      </c>
      <c r="P68" s="169" t="s">
        <v>549</v>
      </c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</row>
    <row r="69" spans="1:28" s="139" customFormat="1" ht="38.25">
      <c r="A69" s="150" t="s">
        <v>261</v>
      </c>
      <c r="B69" s="150" t="s">
        <v>262</v>
      </c>
      <c r="C69" s="150"/>
      <c r="D69" s="150"/>
      <c r="E69" s="150" t="s">
        <v>263</v>
      </c>
      <c r="F69" s="150"/>
      <c r="G69" s="169">
        <v>100</v>
      </c>
      <c r="H69" s="169">
        <v>796</v>
      </c>
      <c r="I69" s="169">
        <v>796</v>
      </c>
      <c r="J69" s="169">
        <v>0</v>
      </c>
      <c r="K69" s="147"/>
      <c r="L69" s="169"/>
      <c r="M69" s="147"/>
      <c r="N69" s="179"/>
      <c r="O69" s="184"/>
      <c r="P69" s="169" t="s">
        <v>264</v>
      </c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</row>
    <row r="70" spans="1:28" s="139" customFormat="1" ht="38.25">
      <c r="A70" s="150" t="s">
        <v>265</v>
      </c>
      <c r="B70" s="150" t="s">
        <v>262</v>
      </c>
      <c r="C70" s="150"/>
      <c r="D70" s="150"/>
      <c r="E70" s="150" t="s">
        <v>266</v>
      </c>
      <c r="F70" s="150"/>
      <c r="G70" s="169">
        <v>100</v>
      </c>
      <c r="H70" s="169">
        <v>160</v>
      </c>
      <c r="I70" s="169">
        <v>160</v>
      </c>
      <c r="J70" s="169">
        <v>0</v>
      </c>
      <c r="K70" s="147"/>
      <c r="L70" s="169"/>
      <c r="M70" s="147"/>
      <c r="N70" s="179"/>
      <c r="O70" s="184"/>
      <c r="P70" s="169" t="s">
        <v>264</v>
      </c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</row>
    <row r="71" spans="1:28" s="139" customFormat="1" ht="12.75">
      <c r="A71" s="272" t="s">
        <v>670</v>
      </c>
      <c r="B71" s="272"/>
      <c r="C71" s="272"/>
      <c r="D71" s="272"/>
      <c r="E71" s="272"/>
      <c r="F71" s="272"/>
      <c r="G71" s="158"/>
      <c r="H71" s="158">
        <v>5520</v>
      </c>
      <c r="I71" s="158">
        <v>5520</v>
      </c>
      <c r="J71" s="158">
        <v>0</v>
      </c>
      <c r="K71" s="158"/>
      <c r="L71" s="158">
        <v>0</v>
      </c>
      <c r="M71" s="158"/>
      <c r="N71" s="158"/>
      <c r="O71" s="185">
        <f>SUM(O67:O70)</f>
        <v>1004</v>
      </c>
      <c r="P71" s="159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</row>
    <row r="72" spans="1:16" s="138" customFormat="1" ht="12.75">
      <c r="A72" s="160"/>
      <c r="B72" s="160"/>
      <c r="C72" s="160"/>
      <c r="D72" s="160"/>
      <c r="E72" s="160"/>
      <c r="F72" s="160"/>
      <c r="G72" s="161"/>
      <c r="H72" s="161"/>
      <c r="I72" s="161"/>
      <c r="J72" s="161"/>
      <c r="K72" s="161"/>
      <c r="L72" s="161"/>
      <c r="M72" s="161"/>
      <c r="N72" s="161"/>
      <c r="O72" s="161"/>
      <c r="P72" s="148"/>
    </row>
    <row r="73" spans="1:28" s="139" customFormat="1" ht="12.75">
      <c r="A73" s="149" t="s">
        <v>671</v>
      </c>
      <c r="B73" s="149"/>
      <c r="C73" s="149"/>
      <c r="D73" s="149"/>
      <c r="E73" s="149"/>
      <c r="F73" s="149"/>
      <c r="G73" s="151"/>
      <c r="H73" s="158">
        <f>SUM(H18,H28,H39,H44,H56,H63,H71)</f>
        <v>2027927</v>
      </c>
      <c r="I73" s="158">
        <v>1249092.8</v>
      </c>
      <c r="J73" s="158">
        <f>SUM(J18,J28,J39,J44,J56,J63,J71)</f>
        <v>710189.2</v>
      </c>
      <c r="K73" s="158"/>
      <c r="L73" s="158">
        <f>L18+L28+L39+L56+L63+L71</f>
        <v>714154</v>
      </c>
      <c r="M73" s="158"/>
      <c r="N73" s="158"/>
      <c r="O73" s="185">
        <f>SUM(O18,O28,O39,O56,O63,O71)</f>
        <v>290847</v>
      </c>
      <c r="P73" s="14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</row>
  </sheetData>
  <mergeCells count="56">
    <mergeCell ref="A66:P66"/>
    <mergeCell ref="A71:F71"/>
    <mergeCell ref="L1:P1"/>
    <mergeCell ref="A56:F56"/>
    <mergeCell ref="A59:F59"/>
    <mergeCell ref="A60:D60"/>
    <mergeCell ref="A63:F63"/>
    <mergeCell ref="A42:G42"/>
    <mergeCell ref="A44:F44"/>
    <mergeCell ref="A52:D52"/>
    <mergeCell ref="A53:D53"/>
    <mergeCell ref="A29:K29"/>
    <mergeCell ref="B30:P30"/>
    <mergeCell ref="A32:D32"/>
    <mergeCell ref="A39:F39"/>
    <mergeCell ref="P16:P17"/>
    <mergeCell ref="A18:F18"/>
    <mergeCell ref="A20:D20"/>
    <mergeCell ref="A28:F28"/>
    <mergeCell ref="L16:L17"/>
    <mergeCell ref="M16:M17"/>
    <mergeCell ref="N16:N17"/>
    <mergeCell ref="O16:O17"/>
    <mergeCell ref="H16:H17"/>
    <mergeCell ref="I16:I17"/>
    <mergeCell ref="O6:O7"/>
    <mergeCell ref="P6:P7"/>
    <mergeCell ref="L6:L7"/>
    <mergeCell ref="M6:M7"/>
    <mergeCell ref="N6:N7"/>
    <mergeCell ref="A14:D14"/>
    <mergeCell ref="A16:A17"/>
    <mergeCell ref="B16:B17"/>
    <mergeCell ref="C16:C17"/>
    <mergeCell ref="D16:D17"/>
    <mergeCell ref="E16:E17"/>
    <mergeCell ref="F16:F17"/>
    <mergeCell ref="G16:G17"/>
    <mergeCell ref="K6:K7"/>
    <mergeCell ref="G6:G7"/>
    <mergeCell ref="H6:H7"/>
    <mergeCell ref="I6:I7"/>
    <mergeCell ref="J6:J7"/>
    <mergeCell ref="J16:J17"/>
    <mergeCell ref="K16:K17"/>
    <mergeCell ref="A6:A7"/>
    <mergeCell ref="B6:B7"/>
    <mergeCell ref="C6:C7"/>
    <mergeCell ref="D6:F6"/>
    <mergeCell ref="A2:O2"/>
    <mergeCell ref="A3:O3"/>
    <mergeCell ref="A4:O4"/>
    <mergeCell ref="A1:C1"/>
    <mergeCell ref="D1:F1"/>
    <mergeCell ref="G1:I1"/>
    <mergeCell ref="J1:K1"/>
  </mergeCells>
  <printOptions/>
  <pageMargins left="0.1968503937007874" right="0.1968503937007874" top="0.5905511811023623" bottom="0.984251968503937" header="0.5118110236220472" footer="0.5118110236220472"/>
  <pageSetup fitToHeight="4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122"/>
  <sheetViews>
    <sheetView workbookViewId="0" topLeftCell="A31">
      <selection activeCell="A57" sqref="A57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21.125" style="0" customWidth="1"/>
    <col min="4" max="4" width="10.50390625" style="0" customWidth="1"/>
    <col min="5" max="5" width="8.00390625" style="0" customWidth="1"/>
    <col min="6" max="6" width="10.875" style="0" bestFit="1" customWidth="1"/>
    <col min="7" max="7" width="10.00390625" style="0" customWidth="1"/>
    <col min="8" max="8" width="28.25390625" style="0" customWidth="1"/>
  </cols>
  <sheetData>
    <row r="1" spans="1:8" ht="15.75">
      <c r="A1" s="206" t="s">
        <v>440</v>
      </c>
      <c r="B1" s="206"/>
      <c r="F1" s="208" t="s">
        <v>459</v>
      </c>
      <c r="G1" s="208"/>
      <c r="H1" s="208"/>
    </row>
    <row r="2" spans="1:2" ht="15.75">
      <c r="A2" s="209" t="s">
        <v>441</v>
      </c>
      <c r="B2" s="209"/>
    </row>
    <row r="3" spans="1:8" ht="15.75">
      <c r="A3" s="206" t="s">
        <v>453</v>
      </c>
      <c r="B3" s="206"/>
      <c r="C3" s="206"/>
      <c r="D3" s="206"/>
      <c r="E3" s="206"/>
      <c r="F3" s="206"/>
      <c r="G3" s="206"/>
      <c r="H3" s="206"/>
    </row>
    <row r="4" spans="1:8" ht="15.75">
      <c r="A4" s="206" t="s">
        <v>443</v>
      </c>
      <c r="B4" s="206"/>
      <c r="C4" s="206"/>
      <c r="D4" s="206"/>
      <c r="E4" s="206"/>
      <c r="F4" s="206"/>
      <c r="G4" s="206"/>
      <c r="H4" s="206"/>
    </row>
    <row r="5" spans="1:8" ht="9" customHeight="1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452</v>
      </c>
      <c r="B6" s="3" t="s">
        <v>444</v>
      </c>
      <c r="C6" s="3" t="s">
        <v>445</v>
      </c>
      <c r="D6" s="5" t="s">
        <v>446</v>
      </c>
      <c r="E6" s="5" t="s">
        <v>447</v>
      </c>
      <c r="F6" s="206" t="s">
        <v>448</v>
      </c>
      <c r="G6" s="206"/>
      <c r="H6" s="3" t="s">
        <v>451</v>
      </c>
    </row>
    <row r="7" spans="1:8" ht="15" customHeight="1">
      <c r="A7" s="2"/>
      <c r="B7" s="2"/>
      <c r="C7" s="2"/>
      <c r="D7" s="2"/>
      <c r="E7" s="2"/>
      <c r="F7" s="49" t="s">
        <v>449</v>
      </c>
      <c r="G7" s="49" t="s">
        <v>450</v>
      </c>
      <c r="H7" s="2"/>
    </row>
    <row r="8" spans="1:8" s="2" customFormat="1" ht="24.75">
      <c r="A8" s="29">
        <v>40477</v>
      </c>
      <c r="B8" s="19" t="s">
        <v>474</v>
      </c>
      <c r="C8" s="13" t="s">
        <v>197</v>
      </c>
      <c r="D8" s="38"/>
      <c r="E8" s="9"/>
      <c r="F8" s="7"/>
      <c r="G8" s="7">
        <v>16000000</v>
      </c>
      <c r="H8" s="48" t="s">
        <v>198</v>
      </c>
    </row>
    <row r="9" spans="1:8" s="2" customFormat="1" ht="24.75">
      <c r="A9" s="32"/>
      <c r="B9" s="19" t="s">
        <v>474</v>
      </c>
      <c r="C9" s="13" t="s">
        <v>197</v>
      </c>
      <c r="D9" s="38"/>
      <c r="E9" s="9"/>
      <c r="F9" s="7"/>
      <c r="G9" s="7">
        <v>4000000</v>
      </c>
      <c r="H9" s="48" t="s">
        <v>199</v>
      </c>
    </row>
    <row r="10" spans="1:8" s="2" customFormat="1" ht="24.75">
      <c r="A10" s="32"/>
      <c r="B10" s="19" t="s">
        <v>474</v>
      </c>
      <c r="C10" s="13" t="s">
        <v>200</v>
      </c>
      <c r="D10" s="38"/>
      <c r="E10" s="9"/>
      <c r="F10" s="7">
        <v>4000000</v>
      </c>
      <c r="G10" s="7"/>
      <c r="H10" s="48" t="s">
        <v>201</v>
      </c>
    </row>
    <row r="11" spans="1:8" s="2" customFormat="1" ht="24.75">
      <c r="A11" s="32"/>
      <c r="B11" s="19" t="s">
        <v>474</v>
      </c>
      <c r="C11" s="13" t="s">
        <v>200</v>
      </c>
      <c r="D11" s="38"/>
      <c r="E11" s="9"/>
      <c r="F11" s="7">
        <v>1000000</v>
      </c>
      <c r="G11" s="7"/>
      <c r="H11" s="48" t="s">
        <v>202</v>
      </c>
    </row>
    <row r="12" spans="1:8" s="2" customFormat="1" ht="15.75">
      <c r="A12" s="29"/>
      <c r="B12" s="15" t="s">
        <v>476</v>
      </c>
      <c r="C12" s="13"/>
      <c r="D12" s="17"/>
      <c r="E12" s="17"/>
      <c r="F12" s="10">
        <f>SUM(F8+F9+F10+F11)</f>
        <v>5000000</v>
      </c>
      <c r="G12" s="10">
        <f>SUM(G8+G9+G10)</f>
        <v>20000000</v>
      </c>
      <c r="H12" s="12"/>
    </row>
    <row r="13" spans="1:8" s="2" customFormat="1" ht="19.5" customHeight="1">
      <c r="A13" s="29"/>
      <c r="B13" s="15" t="s">
        <v>485</v>
      </c>
      <c r="C13" s="13" t="s">
        <v>186</v>
      </c>
      <c r="D13" s="17"/>
      <c r="E13" s="17"/>
      <c r="F13" s="10">
        <v>9000</v>
      </c>
      <c r="G13" s="10"/>
      <c r="H13" s="48" t="s">
        <v>203</v>
      </c>
    </row>
    <row r="14" spans="1:8" s="2" customFormat="1" ht="33.75" customHeight="1">
      <c r="A14" s="29"/>
      <c r="B14" s="15" t="s">
        <v>486</v>
      </c>
      <c r="C14" s="13" t="s">
        <v>186</v>
      </c>
      <c r="D14" s="17"/>
      <c r="E14" s="17"/>
      <c r="F14" s="10">
        <v>59000</v>
      </c>
      <c r="G14" s="10"/>
      <c r="H14" s="48" t="s">
        <v>19</v>
      </c>
    </row>
    <row r="15" spans="1:8" s="2" customFormat="1" ht="15.75">
      <c r="A15" s="29"/>
      <c r="B15" s="25" t="s">
        <v>463</v>
      </c>
      <c r="C15" s="13" t="s">
        <v>204</v>
      </c>
      <c r="D15" s="83">
        <v>682002</v>
      </c>
      <c r="E15" s="17"/>
      <c r="F15" s="7">
        <v>448000</v>
      </c>
      <c r="G15" s="7"/>
      <c r="H15" s="48" t="s">
        <v>205</v>
      </c>
    </row>
    <row r="16" spans="1:8" s="2" customFormat="1" ht="24.75">
      <c r="A16" s="29"/>
      <c r="B16" s="25" t="s">
        <v>463</v>
      </c>
      <c r="C16" s="13" t="s">
        <v>206</v>
      </c>
      <c r="D16" s="83">
        <v>682002</v>
      </c>
      <c r="E16" s="17"/>
      <c r="F16" s="7">
        <v>641000</v>
      </c>
      <c r="G16" s="7"/>
      <c r="H16" s="48" t="s">
        <v>207</v>
      </c>
    </row>
    <row r="17" spans="1:8" s="2" customFormat="1" ht="15.75">
      <c r="A17" s="29"/>
      <c r="B17" s="25" t="s">
        <v>463</v>
      </c>
      <c r="C17" s="13" t="s">
        <v>206</v>
      </c>
      <c r="D17" s="83">
        <v>682002</v>
      </c>
      <c r="E17" s="17"/>
      <c r="F17" s="7">
        <v>641000</v>
      </c>
      <c r="G17" s="7"/>
      <c r="H17" s="48" t="s">
        <v>208</v>
      </c>
    </row>
    <row r="18" spans="1:8" s="2" customFormat="1" ht="15.75">
      <c r="A18" s="29"/>
      <c r="B18" s="25" t="s">
        <v>463</v>
      </c>
      <c r="C18" s="13" t="s">
        <v>186</v>
      </c>
      <c r="D18" s="83">
        <v>841115</v>
      </c>
      <c r="E18" s="17"/>
      <c r="F18" s="7">
        <v>50000</v>
      </c>
      <c r="G18" s="7"/>
      <c r="H18" s="48" t="s">
        <v>209</v>
      </c>
    </row>
    <row r="19" spans="1:8" s="2" customFormat="1" ht="24.75">
      <c r="A19" s="29"/>
      <c r="B19" s="19" t="s">
        <v>463</v>
      </c>
      <c r="C19" s="13" t="s">
        <v>722</v>
      </c>
      <c r="D19" s="83">
        <v>841126</v>
      </c>
      <c r="E19" s="17"/>
      <c r="F19" s="7">
        <v>378000</v>
      </c>
      <c r="G19" s="10"/>
      <c r="H19" s="48" t="s">
        <v>18</v>
      </c>
    </row>
    <row r="20" spans="1:8" s="2" customFormat="1" ht="15.75">
      <c r="A20" s="29"/>
      <c r="B20" s="19" t="s">
        <v>463</v>
      </c>
      <c r="C20" s="13"/>
      <c r="D20" s="83"/>
      <c r="E20" s="17"/>
      <c r="F20" s="7">
        <v>251600000</v>
      </c>
      <c r="G20" s="10"/>
      <c r="H20" s="48" t="s">
        <v>210</v>
      </c>
    </row>
    <row r="21" spans="1:8" s="2" customFormat="1" ht="17.25" customHeight="1">
      <c r="A21" s="29"/>
      <c r="B21" s="15" t="s">
        <v>487</v>
      </c>
      <c r="C21" s="13"/>
      <c r="D21" s="17"/>
      <c r="E21" s="17"/>
      <c r="F21" s="10">
        <f>SUM(F15:F20)</f>
        <v>253758000</v>
      </c>
      <c r="G21" s="10">
        <f>SUM(G19:G19)</f>
        <v>0</v>
      </c>
      <c r="H21" s="47"/>
    </row>
    <row r="22" spans="1:8" s="2" customFormat="1" ht="16.5" customHeight="1">
      <c r="A22" s="29"/>
      <c r="B22" s="15" t="s">
        <v>211</v>
      </c>
      <c r="C22" s="13" t="s">
        <v>181</v>
      </c>
      <c r="D22" s="83">
        <v>8821291</v>
      </c>
      <c r="E22" s="17"/>
      <c r="F22" s="10">
        <v>200000</v>
      </c>
      <c r="G22" s="10"/>
      <c r="H22" s="47" t="s">
        <v>212</v>
      </c>
    </row>
    <row r="23" spans="1:8" s="2" customFormat="1" ht="26.25">
      <c r="A23" s="29"/>
      <c r="B23" s="19" t="s">
        <v>455</v>
      </c>
      <c r="C23" s="13" t="s">
        <v>200</v>
      </c>
      <c r="D23" s="17"/>
      <c r="E23" s="17"/>
      <c r="F23" s="7">
        <v>18000000</v>
      </c>
      <c r="G23" s="7"/>
      <c r="H23" s="47" t="s">
        <v>213</v>
      </c>
    </row>
    <row r="24" spans="1:8" s="2" customFormat="1" ht="19.5" customHeight="1">
      <c r="A24" s="29"/>
      <c r="B24" s="19" t="s">
        <v>455</v>
      </c>
      <c r="C24" s="13" t="s">
        <v>184</v>
      </c>
      <c r="D24" s="17"/>
      <c r="E24" s="17"/>
      <c r="F24" s="7">
        <v>23000</v>
      </c>
      <c r="G24" s="7"/>
      <c r="H24" s="47" t="s">
        <v>214</v>
      </c>
    </row>
    <row r="25" spans="1:8" s="2" customFormat="1" ht="15.75">
      <c r="A25" s="29"/>
      <c r="B25" s="19" t="s">
        <v>455</v>
      </c>
      <c r="C25" s="13" t="s">
        <v>167</v>
      </c>
      <c r="D25" s="17"/>
      <c r="E25" s="17"/>
      <c r="F25" s="7">
        <v>14460000</v>
      </c>
      <c r="G25" s="7"/>
      <c r="H25" s="47" t="s">
        <v>20</v>
      </c>
    </row>
    <row r="26" spans="1:8" s="2" customFormat="1" ht="26.25">
      <c r="A26" s="29"/>
      <c r="B26" s="19" t="s">
        <v>455</v>
      </c>
      <c r="C26" s="13"/>
      <c r="D26" s="17"/>
      <c r="E26" s="17"/>
      <c r="F26" s="7">
        <v>67000000</v>
      </c>
      <c r="G26" s="7"/>
      <c r="H26" s="47" t="s">
        <v>21</v>
      </c>
    </row>
    <row r="27" spans="1:8" s="2" customFormat="1" ht="15.75" customHeight="1">
      <c r="A27" s="29"/>
      <c r="B27" s="15" t="s">
        <v>215</v>
      </c>
      <c r="C27" s="13"/>
      <c r="D27" s="17"/>
      <c r="E27" s="17"/>
      <c r="F27" s="10">
        <f>SUM(F23:F26)</f>
        <v>99483000</v>
      </c>
      <c r="G27" s="10">
        <f>SUM(G23:G26)</f>
        <v>0</v>
      </c>
      <c r="H27" s="12"/>
    </row>
    <row r="28" spans="1:8" s="2" customFormat="1" ht="17.25" customHeight="1">
      <c r="A28" s="29"/>
      <c r="B28" s="19" t="s">
        <v>465</v>
      </c>
      <c r="C28" s="120" t="s">
        <v>216</v>
      </c>
      <c r="D28" s="17"/>
      <c r="E28" s="17"/>
      <c r="F28" s="10"/>
      <c r="G28" s="7">
        <v>1000000</v>
      </c>
      <c r="H28" s="12" t="s">
        <v>475</v>
      </c>
    </row>
    <row r="29" spans="1:8" s="2" customFormat="1" ht="15.75" customHeight="1">
      <c r="A29" s="29"/>
      <c r="B29" s="19" t="s">
        <v>465</v>
      </c>
      <c r="C29" s="13" t="s">
        <v>707</v>
      </c>
      <c r="D29" s="17"/>
      <c r="E29" s="17"/>
      <c r="F29" s="7">
        <v>16959000</v>
      </c>
      <c r="G29" s="7"/>
      <c r="H29" s="12" t="s">
        <v>475</v>
      </c>
    </row>
    <row r="30" spans="1:8" s="2" customFormat="1" ht="16.5" customHeight="1">
      <c r="A30" s="29"/>
      <c r="B30" s="19" t="s">
        <v>465</v>
      </c>
      <c r="C30" s="13" t="s">
        <v>707</v>
      </c>
      <c r="D30" s="17"/>
      <c r="E30" s="17"/>
      <c r="F30" s="7">
        <v>1300000</v>
      </c>
      <c r="G30" s="7"/>
      <c r="H30" s="12" t="s">
        <v>475</v>
      </c>
    </row>
    <row r="31" spans="1:8" s="2" customFormat="1" ht="17.25" customHeight="1">
      <c r="A31" s="29"/>
      <c r="B31" s="15" t="s">
        <v>488</v>
      </c>
      <c r="C31" s="13"/>
      <c r="D31" s="17"/>
      <c r="E31" s="17"/>
      <c r="F31" s="10">
        <f>SUM(F29:F30)</f>
        <v>18259000</v>
      </c>
      <c r="G31" s="10">
        <f>SUM(G28:G30)</f>
        <v>1000000</v>
      </c>
      <c r="H31" s="12"/>
    </row>
    <row r="32" spans="1:8" s="2" customFormat="1" ht="15.75">
      <c r="A32" s="29"/>
      <c r="B32" s="19" t="s">
        <v>464</v>
      </c>
      <c r="C32" s="13" t="s">
        <v>174</v>
      </c>
      <c r="D32" s="210"/>
      <c r="E32" s="210"/>
      <c r="F32" s="7">
        <v>361000</v>
      </c>
      <c r="G32" s="7"/>
      <c r="H32" s="47" t="s">
        <v>217</v>
      </c>
    </row>
    <row r="33" spans="1:8" s="2" customFormat="1" ht="26.25">
      <c r="A33" s="29"/>
      <c r="B33" s="19" t="s">
        <v>464</v>
      </c>
      <c r="C33" s="13" t="s">
        <v>175</v>
      </c>
      <c r="D33" s="46"/>
      <c r="E33" s="46"/>
      <c r="F33" s="7">
        <v>60000</v>
      </c>
      <c r="G33" s="7"/>
      <c r="H33" s="47" t="s">
        <v>218</v>
      </c>
    </row>
    <row r="34" spans="1:8" s="2" customFormat="1" ht="24.75" customHeight="1">
      <c r="A34" s="29"/>
      <c r="B34" s="19" t="s">
        <v>464</v>
      </c>
      <c r="C34" s="13" t="s">
        <v>701</v>
      </c>
      <c r="D34" s="46"/>
      <c r="E34" s="46"/>
      <c r="F34" s="7">
        <v>105000</v>
      </c>
      <c r="G34" s="7"/>
      <c r="H34" s="47" t="s">
        <v>219</v>
      </c>
    </row>
    <row r="35" spans="1:8" s="2" customFormat="1" ht="15.75">
      <c r="A35" s="29"/>
      <c r="B35" s="19" t="s">
        <v>464</v>
      </c>
      <c r="C35" s="13" t="s">
        <v>701</v>
      </c>
      <c r="D35" s="46"/>
      <c r="E35" s="46"/>
      <c r="F35" s="7">
        <v>4000</v>
      </c>
      <c r="G35" s="7"/>
      <c r="H35" s="47" t="s">
        <v>227</v>
      </c>
    </row>
    <row r="36" spans="1:8" s="2" customFormat="1" ht="15.75">
      <c r="A36" s="29"/>
      <c r="B36" s="19" t="s">
        <v>464</v>
      </c>
      <c r="C36" s="13" t="s">
        <v>701</v>
      </c>
      <c r="D36" s="46"/>
      <c r="E36" s="46"/>
      <c r="F36" s="7"/>
      <c r="G36" s="7">
        <v>242000</v>
      </c>
      <c r="H36" s="47" t="s">
        <v>227</v>
      </c>
    </row>
    <row r="37" spans="1:8" s="2" customFormat="1" ht="15.75">
      <c r="A37" s="29"/>
      <c r="B37" s="19" t="s">
        <v>464</v>
      </c>
      <c r="C37" s="13" t="s">
        <v>701</v>
      </c>
      <c r="D37" s="46"/>
      <c r="E37" s="46"/>
      <c r="F37" s="7">
        <v>836000</v>
      </c>
      <c r="G37" s="7"/>
      <c r="H37" s="47" t="s">
        <v>227</v>
      </c>
    </row>
    <row r="38" spans="1:8" s="2" customFormat="1" ht="15.75">
      <c r="A38" s="29"/>
      <c r="B38" s="19" t="s">
        <v>464</v>
      </c>
      <c r="C38" s="13" t="s">
        <v>701</v>
      </c>
      <c r="D38" s="46"/>
      <c r="E38" s="46"/>
      <c r="F38" s="7">
        <v>533000</v>
      </c>
      <c r="G38" s="7"/>
      <c r="H38" s="47" t="s">
        <v>220</v>
      </c>
    </row>
    <row r="39" spans="1:8" s="2" customFormat="1" ht="15.75">
      <c r="A39" s="29"/>
      <c r="B39" s="19" t="s">
        <v>464</v>
      </c>
      <c r="C39" s="13" t="s">
        <v>701</v>
      </c>
      <c r="D39" s="46"/>
      <c r="E39" s="46"/>
      <c r="F39" s="7">
        <v>400000</v>
      </c>
      <c r="G39" s="7"/>
      <c r="H39" s="47" t="s">
        <v>220</v>
      </c>
    </row>
    <row r="40" spans="1:8" s="2" customFormat="1" ht="15.75">
      <c r="A40" s="29"/>
      <c r="B40" s="19" t="s">
        <v>464</v>
      </c>
      <c r="C40" s="13" t="s">
        <v>701</v>
      </c>
      <c r="D40" s="46"/>
      <c r="E40" s="46"/>
      <c r="F40" s="7">
        <v>192000</v>
      </c>
      <c r="G40" s="7"/>
      <c r="H40" s="47" t="s">
        <v>220</v>
      </c>
    </row>
    <row r="41" spans="1:8" s="2" customFormat="1" ht="15.75">
      <c r="A41" s="29"/>
      <c r="B41" s="19" t="s">
        <v>464</v>
      </c>
      <c r="C41" s="13" t="s">
        <v>177</v>
      </c>
      <c r="D41" s="46"/>
      <c r="E41" s="46"/>
      <c r="F41" s="7">
        <v>283000</v>
      </c>
      <c r="G41" s="7"/>
      <c r="H41" s="47" t="s">
        <v>221</v>
      </c>
    </row>
    <row r="42" spans="1:8" s="2" customFormat="1" ht="15.75">
      <c r="A42" s="29"/>
      <c r="B42" s="19" t="s">
        <v>464</v>
      </c>
      <c r="C42" s="13" t="s">
        <v>177</v>
      </c>
      <c r="D42" s="46"/>
      <c r="E42" s="46"/>
      <c r="F42" s="7">
        <v>18000</v>
      </c>
      <c r="G42" s="7"/>
      <c r="H42" s="47" t="s">
        <v>221</v>
      </c>
    </row>
    <row r="43" spans="1:8" s="2" customFormat="1" ht="15.75">
      <c r="A43" s="29"/>
      <c r="B43" s="19" t="s">
        <v>464</v>
      </c>
      <c r="C43" s="13" t="s">
        <v>681</v>
      </c>
      <c r="D43" s="46"/>
      <c r="E43" s="46"/>
      <c r="F43" s="7">
        <v>204000</v>
      </c>
      <c r="G43" s="7"/>
      <c r="H43" s="47" t="s">
        <v>222</v>
      </c>
    </row>
    <row r="44" spans="1:8" s="2" customFormat="1" ht="15.75">
      <c r="A44" s="29"/>
      <c r="B44" s="19" t="s">
        <v>464</v>
      </c>
      <c r="C44" s="13" t="s">
        <v>705</v>
      </c>
      <c r="D44" s="46"/>
      <c r="E44" s="46"/>
      <c r="F44" s="7"/>
      <c r="G44" s="7">
        <v>687000</v>
      </c>
      <c r="H44" s="47" t="s">
        <v>223</v>
      </c>
    </row>
    <row r="45" spans="1:8" s="2" customFormat="1" ht="15.75">
      <c r="A45" s="29"/>
      <c r="B45" s="19" t="s">
        <v>464</v>
      </c>
      <c r="C45" s="13" t="s">
        <v>705</v>
      </c>
      <c r="D45" s="46"/>
      <c r="E45" s="46"/>
      <c r="F45" s="7"/>
      <c r="G45" s="7">
        <v>801000</v>
      </c>
      <c r="H45" s="47" t="s">
        <v>224</v>
      </c>
    </row>
    <row r="46" spans="1:8" s="2" customFormat="1" ht="15.75">
      <c r="A46" s="29"/>
      <c r="B46" s="19" t="s">
        <v>464</v>
      </c>
      <c r="C46" s="13" t="s">
        <v>705</v>
      </c>
      <c r="D46" s="46"/>
      <c r="E46" s="46"/>
      <c r="F46" s="7"/>
      <c r="G46" s="7">
        <v>340000</v>
      </c>
      <c r="H46" s="47" t="s">
        <v>221</v>
      </c>
    </row>
    <row r="47" spans="1:8" s="2" customFormat="1" ht="35.25" customHeight="1">
      <c r="A47" s="29"/>
      <c r="B47" s="19" t="s">
        <v>464</v>
      </c>
      <c r="C47" s="13" t="s">
        <v>705</v>
      </c>
      <c r="D47" s="46"/>
      <c r="E47" s="46"/>
      <c r="F47" s="7">
        <v>1343000</v>
      </c>
      <c r="G47" s="7"/>
      <c r="H47" s="121" t="s">
        <v>22</v>
      </c>
    </row>
    <row r="48" spans="1:8" s="2" customFormat="1" ht="15.75">
      <c r="A48" s="29"/>
      <c r="B48" s="19" t="s">
        <v>464</v>
      </c>
      <c r="C48" s="13" t="s">
        <v>719</v>
      </c>
      <c r="D48" s="46"/>
      <c r="E48" s="46"/>
      <c r="F48" s="7">
        <v>250000</v>
      </c>
      <c r="G48" s="7"/>
      <c r="H48" s="47" t="s">
        <v>225</v>
      </c>
    </row>
    <row r="49" spans="1:8" s="2" customFormat="1" ht="15.75">
      <c r="A49" s="29"/>
      <c r="B49" s="19" t="s">
        <v>464</v>
      </c>
      <c r="C49" s="13" t="s">
        <v>184</v>
      </c>
      <c r="D49" s="46"/>
      <c r="E49" s="46"/>
      <c r="F49" s="7">
        <v>244000</v>
      </c>
      <c r="G49" s="7"/>
      <c r="H49" s="47" t="s">
        <v>221</v>
      </c>
    </row>
    <row r="50" spans="1:8" s="2" customFormat="1" ht="15.75">
      <c r="A50" s="29"/>
      <c r="B50" s="19" t="s">
        <v>464</v>
      </c>
      <c r="C50" s="13" t="s">
        <v>184</v>
      </c>
      <c r="D50" s="46"/>
      <c r="E50" s="46"/>
      <c r="F50" s="7">
        <v>439000</v>
      </c>
      <c r="G50" s="7"/>
      <c r="H50" s="47" t="s">
        <v>224</v>
      </c>
    </row>
    <row r="51" spans="1:8" s="2" customFormat="1" ht="15.75">
      <c r="A51" s="29"/>
      <c r="B51" s="19" t="s">
        <v>464</v>
      </c>
      <c r="C51" s="13" t="s">
        <v>707</v>
      </c>
      <c r="D51" s="46"/>
      <c r="E51" s="46"/>
      <c r="F51" s="7">
        <v>1772000</v>
      </c>
      <c r="G51" s="7"/>
      <c r="H51" s="47" t="s">
        <v>223</v>
      </c>
    </row>
    <row r="52" spans="1:8" s="2" customFormat="1" ht="15.75">
      <c r="A52" s="29"/>
      <c r="B52" s="19" t="s">
        <v>464</v>
      </c>
      <c r="C52" s="13" t="s">
        <v>707</v>
      </c>
      <c r="D52" s="46"/>
      <c r="E52" s="46"/>
      <c r="F52" s="7">
        <v>2122000</v>
      </c>
      <c r="G52" s="7"/>
      <c r="H52" s="47" t="s">
        <v>225</v>
      </c>
    </row>
    <row r="53" spans="1:8" s="2" customFormat="1" ht="15.75">
      <c r="A53" s="29"/>
      <c r="B53" s="19" t="s">
        <v>464</v>
      </c>
      <c r="C53" s="13" t="s">
        <v>23</v>
      </c>
      <c r="D53" s="46"/>
      <c r="E53" s="46"/>
      <c r="F53" s="7"/>
      <c r="G53" s="7">
        <v>1300000</v>
      </c>
      <c r="H53" s="47" t="s">
        <v>226</v>
      </c>
    </row>
    <row r="54" spans="1:8" s="2" customFormat="1" ht="15.75">
      <c r="A54" s="29"/>
      <c r="B54" s="15" t="s">
        <v>489</v>
      </c>
      <c r="C54" s="13"/>
      <c r="D54" s="46"/>
      <c r="E54" s="46"/>
      <c r="F54" s="10">
        <f>SUM(F32:F53)</f>
        <v>9166000</v>
      </c>
      <c r="G54" s="10">
        <f>SUM(G32:G53)</f>
        <v>3370000</v>
      </c>
      <c r="H54" s="12"/>
    </row>
    <row r="55" spans="1:8" s="20" customFormat="1" ht="15">
      <c r="A55" s="22"/>
      <c r="B55" s="14" t="s">
        <v>454</v>
      </c>
      <c r="C55" s="14"/>
      <c r="D55" s="13"/>
      <c r="E55" s="14"/>
      <c r="F55" s="10">
        <f>SUM(F12+F21+F22+F27+F31+F54+F13+F14)</f>
        <v>385934000</v>
      </c>
      <c r="G55" s="10">
        <f>SUM(G12+G21+G22+G27+G31+G54+G13+G14)</f>
        <v>24370000</v>
      </c>
      <c r="H55" s="23"/>
    </row>
    <row r="56" spans="1:8" s="20" customFormat="1" ht="15">
      <c r="A56" s="22"/>
      <c r="B56" s="14" t="s">
        <v>461</v>
      </c>
      <c r="C56" s="14"/>
      <c r="D56" s="13"/>
      <c r="E56" s="14"/>
      <c r="F56" s="207">
        <f>F55-G55</f>
        <v>361564000</v>
      </c>
      <c r="G56" s="207"/>
      <c r="H56" s="23"/>
    </row>
    <row r="57" spans="6:7" s="20" customFormat="1" ht="15">
      <c r="F57" s="21"/>
      <c r="G57" s="21"/>
    </row>
    <row r="58" spans="6:7" s="20" customFormat="1" ht="15">
      <c r="F58" s="21"/>
      <c r="G58" s="21"/>
    </row>
    <row r="59" spans="6:7" s="20" customFormat="1" ht="15">
      <c r="F59" s="21"/>
      <c r="G59" s="21"/>
    </row>
    <row r="60" spans="6:7" s="20" customFormat="1" ht="15">
      <c r="F60" s="21"/>
      <c r="G60" s="21"/>
    </row>
    <row r="61" spans="6:7" s="20" customFormat="1" ht="15">
      <c r="F61" s="21"/>
      <c r="G61" s="21"/>
    </row>
    <row r="62" spans="6:7" s="20" customFormat="1" ht="15">
      <c r="F62" s="21"/>
      <c r="G62" s="21"/>
    </row>
    <row r="63" spans="6:7" s="20" customFormat="1" ht="15">
      <c r="F63" s="21"/>
      <c r="G63" s="21"/>
    </row>
    <row r="64" spans="6:7" s="20" customFormat="1" ht="15">
      <c r="F64" s="21"/>
      <c r="G64" s="21"/>
    </row>
    <row r="65" spans="6:7" s="20" customFormat="1" ht="15">
      <c r="F65" s="21"/>
      <c r="G65" s="21"/>
    </row>
    <row r="66" spans="6:7" s="20" customFormat="1" ht="15">
      <c r="F66" s="21"/>
      <c r="G66" s="21"/>
    </row>
    <row r="67" spans="6:7" s="20" customFormat="1" ht="15">
      <c r="F67" s="21"/>
      <c r="G67" s="21"/>
    </row>
    <row r="68" spans="6:7" s="20" customFormat="1" ht="15">
      <c r="F68" s="21"/>
      <c r="G68" s="21"/>
    </row>
    <row r="69" spans="6:7" s="20" customFormat="1" ht="15">
      <c r="F69" s="21"/>
      <c r="G69" s="21"/>
    </row>
    <row r="70" spans="6:7" s="20" customFormat="1" ht="15">
      <c r="F70" s="21"/>
      <c r="G70" s="21"/>
    </row>
    <row r="71" spans="6:7" s="20" customFormat="1" ht="15">
      <c r="F71" s="21"/>
      <c r="G71" s="21"/>
    </row>
    <row r="72" spans="6:7" s="20" customFormat="1" ht="15">
      <c r="F72" s="21"/>
      <c r="G72" s="21"/>
    </row>
    <row r="73" spans="6:7" s="20" customFormat="1" ht="15">
      <c r="F73" s="21"/>
      <c r="G73" s="21"/>
    </row>
    <row r="74" spans="6:7" s="20" customFormat="1" ht="15">
      <c r="F74" s="21"/>
      <c r="G74" s="21"/>
    </row>
    <row r="75" spans="6:7" s="20" customFormat="1" ht="15">
      <c r="F75" s="21"/>
      <c r="G75" s="21"/>
    </row>
    <row r="76" spans="6:7" s="20" customFormat="1" ht="15">
      <c r="F76" s="21"/>
      <c r="G76" s="21"/>
    </row>
    <row r="77" spans="6:7" s="20" customFormat="1" ht="15">
      <c r="F77" s="21"/>
      <c r="G77" s="21"/>
    </row>
    <row r="78" spans="6:7" s="20" customFormat="1" ht="15">
      <c r="F78" s="21"/>
      <c r="G78" s="21"/>
    </row>
    <row r="79" spans="6:7" s="20" customFormat="1" ht="15">
      <c r="F79" s="21"/>
      <c r="G79" s="21"/>
    </row>
    <row r="80" spans="6:7" s="20" customFormat="1" ht="15">
      <c r="F80" s="21"/>
      <c r="G80" s="21"/>
    </row>
    <row r="81" spans="6:7" s="20" customFormat="1" ht="15">
      <c r="F81" s="21"/>
      <c r="G81" s="21"/>
    </row>
    <row r="82" spans="6:7" s="20" customFormat="1" ht="15">
      <c r="F82" s="21"/>
      <c r="G82" s="21"/>
    </row>
    <row r="83" spans="6:7" s="20" customFormat="1" ht="15">
      <c r="F83" s="21"/>
      <c r="G83" s="21"/>
    </row>
    <row r="84" spans="6:7" s="20" customFormat="1" ht="15">
      <c r="F84" s="21"/>
      <c r="G84" s="21"/>
    </row>
    <row r="85" spans="6:7" s="20" customFormat="1" ht="15">
      <c r="F85" s="21"/>
      <c r="G85" s="21"/>
    </row>
    <row r="86" spans="6:7" s="20" customFormat="1" ht="15">
      <c r="F86" s="21"/>
      <c r="G86" s="21"/>
    </row>
    <row r="87" s="20" customFormat="1" ht="15">
      <c r="G87" s="21"/>
    </row>
    <row r="88" s="20" customFormat="1" ht="15">
      <c r="G88" s="21"/>
    </row>
    <row r="89" s="20" customFormat="1" ht="15">
      <c r="G89" s="21"/>
    </row>
    <row r="90" s="20" customFormat="1" ht="15">
      <c r="G90" s="21"/>
    </row>
    <row r="91" s="20" customFormat="1" ht="15">
      <c r="G91" s="21"/>
    </row>
    <row r="92" s="20" customFormat="1" ht="15">
      <c r="G92" s="21"/>
    </row>
    <row r="93" s="20" customFormat="1" ht="15">
      <c r="G93" s="21"/>
    </row>
    <row r="94" s="20" customFormat="1" ht="15">
      <c r="G94" s="21"/>
    </row>
    <row r="95" s="20" customFormat="1" ht="15">
      <c r="G95" s="21"/>
    </row>
    <row r="96" s="20" customFormat="1" ht="15">
      <c r="G96" s="21"/>
    </row>
    <row r="97" s="20" customFormat="1" ht="15">
      <c r="G97" s="21"/>
    </row>
    <row r="98" s="20" customFormat="1" ht="15">
      <c r="G98" s="21"/>
    </row>
    <row r="99" s="20" customFormat="1" ht="15">
      <c r="G99" s="21"/>
    </row>
    <row r="100" s="20" customFormat="1" ht="15">
      <c r="G100" s="21"/>
    </row>
    <row r="101" s="20" customFormat="1" ht="15">
      <c r="G101" s="21"/>
    </row>
    <row r="102" s="20" customFormat="1" ht="15">
      <c r="G102" s="21"/>
    </row>
    <row r="103" s="20" customFormat="1" ht="15">
      <c r="G103" s="21"/>
    </row>
    <row r="104" s="20" customFormat="1" ht="15">
      <c r="G104" s="21"/>
    </row>
    <row r="105" s="20" customFormat="1" ht="15">
      <c r="G105" s="21"/>
    </row>
    <row r="106" s="20" customFormat="1" ht="15">
      <c r="G106" s="21"/>
    </row>
    <row r="107" s="20" customFormat="1" ht="15">
      <c r="G107" s="21"/>
    </row>
    <row r="108" s="20" customFormat="1" ht="15">
      <c r="G108" s="21"/>
    </row>
    <row r="109" s="20" customFormat="1" ht="15">
      <c r="G109" s="21"/>
    </row>
    <row r="110" s="20" customFormat="1" ht="15">
      <c r="G110" s="21"/>
    </row>
    <row r="111" s="20" customFormat="1" ht="15">
      <c r="G111" s="21"/>
    </row>
    <row r="112" s="20" customFormat="1" ht="15">
      <c r="G112" s="21"/>
    </row>
    <row r="113" s="20" customFormat="1" ht="15">
      <c r="G113" s="21"/>
    </row>
    <row r="114" s="20" customFormat="1" ht="15">
      <c r="G114" s="21"/>
    </row>
    <row r="115" s="20" customFormat="1" ht="15">
      <c r="G115" s="21"/>
    </row>
    <row r="116" s="20" customFormat="1" ht="15">
      <c r="G116" s="21"/>
    </row>
    <row r="117" s="20" customFormat="1" ht="15">
      <c r="G117" s="21"/>
    </row>
    <row r="118" s="20" customFormat="1" ht="15">
      <c r="G118" s="21"/>
    </row>
    <row r="119" s="20" customFormat="1" ht="15">
      <c r="G119" s="21"/>
    </row>
    <row r="120" s="20" customFormat="1" ht="15">
      <c r="G120" s="21"/>
    </row>
    <row r="121" s="20" customFormat="1" ht="15">
      <c r="G121" s="21"/>
    </row>
    <row r="122" s="20" customFormat="1" ht="15">
      <c r="G122" s="21"/>
    </row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</sheetData>
  <mergeCells count="8">
    <mergeCell ref="A4:H4"/>
    <mergeCell ref="F6:G6"/>
    <mergeCell ref="F56:G56"/>
    <mergeCell ref="A1:B1"/>
    <mergeCell ref="F1:H1"/>
    <mergeCell ref="A2:B2"/>
    <mergeCell ref="A3:H3"/>
    <mergeCell ref="D32:E3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12"/>
  </sheetPr>
  <dimension ref="A1:H266"/>
  <sheetViews>
    <sheetView workbookViewId="0" topLeftCell="A190">
      <selection activeCell="G193" sqref="G193"/>
    </sheetView>
  </sheetViews>
  <sheetFormatPr defaultColWidth="9.00390625" defaultRowHeight="15.75"/>
  <cols>
    <col min="1" max="1" width="10.125" style="0" bestFit="1" customWidth="1"/>
    <col min="2" max="2" width="29.00390625" style="0" customWidth="1"/>
    <col min="3" max="3" width="19.875" style="0" customWidth="1"/>
    <col min="4" max="4" width="8.625" style="0" customWidth="1"/>
    <col min="5" max="5" width="8.00390625" style="0" customWidth="1"/>
    <col min="6" max="7" width="11.00390625" style="0" bestFit="1" customWidth="1"/>
    <col min="8" max="8" width="28.375" style="0" customWidth="1"/>
  </cols>
  <sheetData>
    <row r="1" spans="1:8" ht="15.75">
      <c r="A1" s="206" t="s">
        <v>440</v>
      </c>
      <c r="B1" s="206"/>
      <c r="F1" s="208" t="s">
        <v>477</v>
      </c>
      <c r="G1" s="208"/>
      <c r="H1" s="208"/>
    </row>
    <row r="2" spans="1:2" ht="15.75">
      <c r="A2" s="209" t="s">
        <v>441</v>
      </c>
      <c r="B2" s="209"/>
    </row>
    <row r="3" spans="1:8" ht="15.75">
      <c r="A3" s="206" t="s">
        <v>453</v>
      </c>
      <c r="B3" s="206"/>
      <c r="C3" s="206"/>
      <c r="D3" s="206"/>
      <c r="E3" s="206"/>
      <c r="F3" s="206"/>
      <c r="G3" s="206"/>
      <c r="H3" s="206"/>
    </row>
    <row r="4" spans="1:8" ht="15.75">
      <c r="A4" s="206" t="s">
        <v>458</v>
      </c>
      <c r="B4" s="206"/>
      <c r="C4" s="206"/>
      <c r="D4" s="206"/>
      <c r="E4" s="206"/>
      <c r="F4" s="206"/>
      <c r="G4" s="206"/>
      <c r="H4" s="206"/>
    </row>
    <row r="5" ht="13.5" customHeight="1"/>
    <row r="6" spans="1:8" ht="15.75">
      <c r="A6" s="3" t="s">
        <v>452</v>
      </c>
      <c r="B6" s="3" t="s">
        <v>444</v>
      </c>
      <c r="C6" s="3" t="s">
        <v>445</v>
      </c>
      <c r="D6" s="28" t="s">
        <v>446</v>
      </c>
      <c r="E6" s="5" t="s">
        <v>478</v>
      </c>
      <c r="F6" s="206" t="s">
        <v>448</v>
      </c>
      <c r="G6" s="206"/>
      <c r="H6" s="3" t="s">
        <v>451</v>
      </c>
    </row>
    <row r="7" spans="1:8" ht="13.5" customHeight="1">
      <c r="A7" s="2"/>
      <c r="B7" s="18"/>
      <c r="C7" s="18"/>
      <c r="D7" s="18"/>
      <c r="E7" s="18"/>
      <c r="F7" s="4" t="s">
        <v>449</v>
      </c>
      <c r="G7" s="4" t="s">
        <v>450</v>
      </c>
      <c r="H7" s="18"/>
    </row>
    <row r="8" spans="1:8" s="2" customFormat="1" ht="26.25" customHeight="1">
      <c r="A8" s="29">
        <v>40477</v>
      </c>
      <c r="B8" s="19" t="s">
        <v>467</v>
      </c>
      <c r="C8" s="19" t="s">
        <v>228</v>
      </c>
      <c r="D8" s="17"/>
      <c r="E8" s="17"/>
      <c r="F8" s="7"/>
      <c r="G8" s="7">
        <v>1000000</v>
      </c>
      <c r="H8" s="43" t="s">
        <v>479</v>
      </c>
    </row>
    <row r="9" spans="1:8" s="2" customFormat="1" ht="29.25" customHeight="1">
      <c r="A9" s="29"/>
      <c r="B9" s="19" t="s">
        <v>467</v>
      </c>
      <c r="C9" s="19" t="s">
        <v>228</v>
      </c>
      <c r="D9" s="17"/>
      <c r="E9" s="17"/>
      <c r="F9" s="7"/>
      <c r="G9" s="7">
        <v>250000</v>
      </c>
      <c r="H9" s="43" t="s">
        <v>267</v>
      </c>
    </row>
    <row r="10" spans="1:8" s="2" customFormat="1" ht="15.75">
      <c r="A10" s="29"/>
      <c r="B10" s="15" t="s">
        <v>490</v>
      </c>
      <c r="C10" s="19"/>
      <c r="D10" s="17"/>
      <c r="E10" s="17"/>
      <c r="F10" s="10">
        <f>SUM(F8:F9)</f>
        <v>0</v>
      </c>
      <c r="G10" s="10">
        <f>SUM(G8:G9)</f>
        <v>1250000</v>
      </c>
      <c r="H10" s="37"/>
    </row>
    <row r="11" spans="1:8" s="2" customFormat="1" ht="30" customHeight="1">
      <c r="A11" s="29"/>
      <c r="B11" s="19" t="s">
        <v>467</v>
      </c>
      <c r="C11" s="19" t="s">
        <v>228</v>
      </c>
      <c r="D11" s="17"/>
      <c r="E11" s="17"/>
      <c r="F11" s="7">
        <v>1000000</v>
      </c>
      <c r="G11" s="7"/>
      <c r="H11" s="122" t="s">
        <v>268</v>
      </c>
    </row>
    <row r="12" spans="1:8" s="2" customFormat="1" ht="25.5" customHeight="1">
      <c r="A12" s="29"/>
      <c r="B12" s="19" t="s">
        <v>467</v>
      </c>
      <c r="C12" s="19" t="s">
        <v>228</v>
      </c>
      <c r="D12" s="17"/>
      <c r="E12" s="17"/>
      <c r="F12" s="7">
        <v>250000</v>
      </c>
      <c r="G12" s="7"/>
      <c r="H12" s="43" t="s">
        <v>269</v>
      </c>
    </row>
    <row r="13" spans="1:8" s="2" customFormat="1" ht="15.75">
      <c r="A13" s="29"/>
      <c r="B13" s="15" t="s">
        <v>490</v>
      </c>
      <c r="C13" s="19"/>
      <c r="D13" s="17"/>
      <c r="E13" s="17"/>
      <c r="F13" s="10">
        <f>SUM(F11:F12)</f>
        <v>1250000</v>
      </c>
      <c r="G13" s="10">
        <f>SUM(G11:G12)</f>
        <v>0</v>
      </c>
      <c r="H13" s="43"/>
    </row>
    <row r="14" spans="1:8" s="2" customFormat="1" ht="26.25">
      <c r="A14" s="29"/>
      <c r="B14" s="15" t="s">
        <v>463</v>
      </c>
      <c r="C14" s="19" t="s">
        <v>24</v>
      </c>
      <c r="D14" s="83">
        <v>811000</v>
      </c>
      <c r="E14" s="17"/>
      <c r="F14" s="10"/>
      <c r="G14" s="10">
        <v>970000</v>
      </c>
      <c r="H14" s="43" t="s">
        <v>270</v>
      </c>
    </row>
    <row r="15" spans="1:8" s="2" customFormat="1" ht="26.25">
      <c r="A15" s="29"/>
      <c r="B15" s="19" t="s">
        <v>463</v>
      </c>
      <c r="C15" s="19" t="s">
        <v>24</v>
      </c>
      <c r="D15" s="83" t="s">
        <v>25</v>
      </c>
      <c r="E15" s="17"/>
      <c r="F15" s="7">
        <v>360000</v>
      </c>
      <c r="G15" s="7"/>
      <c r="H15" s="43" t="s">
        <v>26</v>
      </c>
    </row>
    <row r="16" spans="1:8" s="2" customFormat="1" ht="26.25">
      <c r="A16" s="29"/>
      <c r="B16" s="19" t="s">
        <v>463</v>
      </c>
      <c r="C16" s="19" t="s">
        <v>24</v>
      </c>
      <c r="D16" s="83">
        <v>8520211</v>
      </c>
      <c r="E16" s="17"/>
      <c r="F16" s="7">
        <v>180000</v>
      </c>
      <c r="G16" s="7"/>
      <c r="H16" s="43" t="s">
        <v>27</v>
      </c>
    </row>
    <row r="17" spans="1:8" s="2" customFormat="1" ht="26.25">
      <c r="A17" s="29"/>
      <c r="B17" s="19" t="s">
        <v>463</v>
      </c>
      <c r="C17" s="19" t="s">
        <v>24</v>
      </c>
      <c r="D17" s="83">
        <v>8520111</v>
      </c>
      <c r="E17" s="17"/>
      <c r="F17" s="7">
        <v>180000</v>
      </c>
      <c r="G17" s="7"/>
      <c r="H17" s="43" t="s">
        <v>28</v>
      </c>
    </row>
    <row r="18" spans="1:8" s="2" customFormat="1" ht="26.25">
      <c r="A18" s="29"/>
      <c r="B18" s="19" t="s">
        <v>463</v>
      </c>
      <c r="C18" s="19" t="s">
        <v>24</v>
      </c>
      <c r="D18" s="83">
        <v>8510001</v>
      </c>
      <c r="E18" s="17"/>
      <c r="F18" s="7">
        <v>250000</v>
      </c>
      <c r="G18" s="7"/>
      <c r="H18" s="43" t="s">
        <v>29</v>
      </c>
    </row>
    <row r="19" spans="1:8" s="2" customFormat="1" ht="15.75">
      <c r="A19" s="29"/>
      <c r="B19" s="15" t="s">
        <v>682</v>
      </c>
      <c r="C19" s="19"/>
      <c r="D19" s="17"/>
      <c r="E19" s="17"/>
      <c r="F19" s="10">
        <f>SUM(F15:F18)</f>
        <v>970000</v>
      </c>
      <c r="G19" s="10">
        <f>SUM(G15:G16)</f>
        <v>0</v>
      </c>
      <c r="H19" s="43"/>
    </row>
    <row r="20" spans="1:8" s="2" customFormat="1" ht="26.25">
      <c r="A20" s="29"/>
      <c r="B20" s="19" t="s">
        <v>467</v>
      </c>
      <c r="C20" s="19" t="s">
        <v>271</v>
      </c>
      <c r="D20" s="17"/>
      <c r="E20" s="17"/>
      <c r="F20" s="7"/>
      <c r="G20" s="7">
        <v>5322000</v>
      </c>
      <c r="H20" s="43" t="s">
        <v>30</v>
      </c>
    </row>
    <row r="21" spans="1:8" s="2" customFormat="1" ht="26.25">
      <c r="A21" s="29"/>
      <c r="B21" s="19" t="s">
        <v>467</v>
      </c>
      <c r="C21" s="19" t="s">
        <v>271</v>
      </c>
      <c r="D21" s="17"/>
      <c r="E21" s="17"/>
      <c r="F21" s="7"/>
      <c r="G21" s="7">
        <v>1331000</v>
      </c>
      <c r="H21" s="43" t="s">
        <v>31</v>
      </c>
    </row>
    <row r="22" spans="1:8" s="2" customFormat="1" ht="15.75">
      <c r="A22" s="29"/>
      <c r="B22" s="15" t="s">
        <v>490</v>
      </c>
      <c r="C22" s="19"/>
      <c r="D22" s="17"/>
      <c r="E22" s="17"/>
      <c r="F22" s="10">
        <f>SUM(F20:F21)</f>
        <v>0</v>
      </c>
      <c r="G22" s="10">
        <f>SUM(G20:G21)</f>
        <v>6653000</v>
      </c>
      <c r="H22" s="37"/>
    </row>
    <row r="23" spans="1:8" s="2" customFormat="1" ht="26.25">
      <c r="A23" s="29"/>
      <c r="B23" s="25" t="s">
        <v>467</v>
      </c>
      <c r="C23" s="19" t="s">
        <v>271</v>
      </c>
      <c r="D23" s="17"/>
      <c r="E23" s="17"/>
      <c r="F23" s="7">
        <v>4528000</v>
      </c>
      <c r="G23" s="7"/>
      <c r="H23" s="43" t="s">
        <v>32</v>
      </c>
    </row>
    <row r="24" spans="1:8" s="2" customFormat="1" ht="26.25">
      <c r="A24" s="29"/>
      <c r="B24" s="25" t="s">
        <v>467</v>
      </c>
      <c r="C24" s="19" t="s">
        <v>271</v>
      </c>
      <c r="D24" s="17"/>
      <c r="E24" s="17"/>
      <c r="F24" s="7">
        <v>1132000</v>
      </c>
      <c r="G24" s="7"/>
      <c r="H24" s="43" t="s">
        <v>33</v>
      </c>
    </row>
    <row r="25" spans="1:8" s="2" customFormat="1" ht="15.75">
      <c r="A25" s="29"/>
      <c r="B25" s="26" t="s">
        <v>490</v>
      </c>
      <c r="C25" s="19"/>
      <c r="D25" s="17"/>
      <c r="E25" s="17"/>
      <c r="F25" s="10">
        <f>SUM(F23:F24)</f>
        <v>5660000</v>
      </c>
      <c r="G25" s="10">
        <f>SUM(G23:G24)</f>
        <v>0</v>
      </c>
      <c r="H25" s="43"/>
    </row>
    <row r="26" spans="1:8" s="2" customFormat="1" ht="15.75">
      <c r="A26" s="32"/>
      <c r="B26" s="26" t="s">
        <v>463</v>
      </c>
      <c r="C26" s="15"/>
      <c r="D26" s="83"/>
      <c r="E26" s="9"/>
      <c r="F26" s="10">
        <v>993000</v>
      </c>
      <c r="G26" s="10"/>
      <c r="H26" s="43" t="s">
        <v>272</v>
      </c>
    </row>
    <row r="27" spans="1:8" s="2" customFormat="1" ht="15.75">
      <c r="A27" s="29"/>
      <c r="B27" s="25" t="s">
        <v>467</v>
      </c>
      <c r="C27" s="19" t="s">
        <v>273</v>
      </c>
      <c r="D27" s="17"/>
      <c r="E27" s="17"/>
      <c r="F27" s="10"/>
      <c r="G27" s="7">
        <v>8743000</v>
      </c>
      <c r="H27" s="43" t="s">
        <v>274</v>
      </c>
    </row>
    <row r="28" spans="1:8" s="2" customFormat="1" ht="15.75">
      <c r="A28" s="29"/>
      <c r="B28" s="25" t="s">
        <v>467</v>
      </c>
      <c r="C28" s="19" t="s">
        <v>273</v>
      </c>
      <c r="D28" s="17"/>
      <c r="E28" s="17"/>
      <c r="F28" s="7"/>
      <c r="G28" s="7">
        <v>2186000</v>
      </c>
      <c r="H28" s="43" t="s">
        <v>275</v>
      </c>
    </row>
    <row r="29" spans="1:8" s="2" customFormat="1" ht="15.75">
      <c r="A29" s="29"/>
      <c r="B29" s="26" t="s">
        <v>490</v>
      </c>
      <c r="C29" s="19"/>
      <c r="D29" s="17"/>
      <c r="E29" s="17"/>
      <c r="F29" s="10">
        <f>SUM(F27:F28)</f>
        <v>0</v>
      </c>
      <c r="G29" s="10">
        <f>SUM(G27:G28)</f>
        <v>10929000</v>
      </c>
      <c r="H29" s="43"/>
    </row>
    <row r="30" spans="1:8" s="2" customFormat="1" ht="15.75">
      <c r="A30" s="29"/>
      <c r="B30" s="25" t="s">
        <v>467</v>
      </c>
      <c r="C30" s="19" t="s">
        <v>273</v>
      </c>
      <c r="D30" s="17"/>
      <c r="E30" s="17"/>
      <c r="F30" s="7">
        <v>8615000</v>
      </c>
      <c r="G30" s="7"/>
      <c r="H30" s="43" t="s">
        <v>276</v>
      </c>
    </row>
    <row r="31" spans="1:8" s="2" customFormat="1" ht="15.75">
      <c r="A31" s="29"/>
      <c r="B31" s="25" t="s">
        <v>467</v>
      </c>
      <c r="C31" s="19" t="s">
        <v>273</v>
      </c>
      <c r="D31" s="17"/>
      <c r="E31" s="17"/>
      <c r="F31" s="7">
        <v>2154000</v>
      </c>
      <c r="G31" s="7"/>
      <c r="H31" s="43" t="s">
        <v>277</v>
      </c>
    </row>
    <row r="32" spans="1:8" s="2" customFormat="1" ht="15.75">
      <c r="A32" s="29"/>
      <c r="B32" s="26" t="s">
        <v>490</v>
      </c>
      <c r="C32" s="19"/>
      <c r="D32" s="17"/>
      <c r="E32" s="17"/>
      <c r="F32" s="10">
        <f>SUM(F30:F31)</f>
        <v>10769000</v>
      </c>
      <c r="G32" s="10">
        <f>SUM(G30:G31)</f>
        <v>0</v>
      </c>
      <c r="H32" s="43"/>
    </row>
    <row r="33" spans="1:8" s="2" customFormat="1" ht="18" customHeight="1">
      <c r="A33" s="29"/>
      <c r="B33" s="26" t="s">
        <v>463</v>
      </c>
      <c r="C33" s="19" t="s">
        <v>273</v>
      </c>
      <c r="D33" s="83">
        <v>841403</v>
      </c>
      <c r="E33" s="17"/>
      <c r="F33" s="10">
        <v>160000</v>
      </c>
      <c r="G33" s="10"/>
      <c r="H33" s="43" t="s">
        <v>278</v>
      </c>
    </row>
    <row r="34" spans="1:8" s="2" customFormat="1" ht="15.75">
      <c r="A34" s="29"/>
      <c r="B34" s="26" t="s">
        <v>463</v>
      </c>
      <c r="C34" s="19"/>
      <c r="D34" s="83"/>
      <c r="E34" s="17"/>
      <c r="F34" s="10"/>
      <c r="G34" s="10">
        <v>3300000</v>
      </c>
      <c r="H34" s="37" t="s">
        <v>279</v>
      </c>
    </row>
    <row r="35" spans="1:8" s="2" customFormat="1" ht="26.25">
      <c r="A35" s="29"/>
      <c r="B35" s="26" t="s">
        <v>463</v>
      </c>
      <c r="C35" s="19"/>
      <c r="D35" s="83"/>
      <c r="E35" s="17"/>
      <c r="F35" s="10">
        <v>1400000</v>
      </c>
      <c r="G35" s="7"/>
      <c r="H35" s="43" t="s">
        <v>34</v>
      </c>
    </row>
    <row r="36" spans="1:8" s="2" customFormat="1" ht="26.25">
      <c r="A36" s="29"/>
      <c r="B36" s="25" t="s">
        <v>467</v>
      </c>
      <c r="C36" s="19" t="s">
        <v>280</v>
      </c>
      <c r="D36" s="17"/>
      <c r="E36" s="17"/>
      <c r="F36" s="7">
        <v>1520000</v>
      </c>
      <c r="G36" s="10"/>
      <c r="H36" s="43" t="s">
        <v>281</v>
      </c>
    </row>
    <row r="37" spans="1:8" s="2" customFormat="1" ht="26.25">
      <c r="A37" s="29"/>
      <c r="B37" s="25" t="s">
        <v>467</v>
      </c>
      <c r="C37" s="19" t="s">
        <v>280</v>
      </c>
      <c r="D37" s="17"/>
      <c r="E37" s="17"/>
      <c r="F37" s="7">
        <v>380000</v>
      </c>
      <c r="G37" s="10"/>
      <c r="H37" s="43" t="s">
        <v>282</v>
      </c>
    </row>
    <row r="38" spans="1:8" s="18" customFormat="1" ht="15.75">
      <c r="A38" s="16"/>
      <c r="B38" s="26" t="s">
        <v>490</v>
      </c>
      <c r="C38" s="13"/>
      <c r="D38" s="17"/>
      <c r="E38" s="17"/>
      <c r="F38" s="10">
        <f>SUM(F36:F37)</f>
        <v>1900000</v>
      </c>
      <c r="G38" s="10">
        <f>SUM(G36:G37)</f>
        <v>0</v>
      </c>
      <c r="H38" s="12"/>
    </row>
    <row r="39" spans="1:8" s="18" customFormat="1" ht="15.75">
      <c r="A39" s="16"/>
      <c r="B39" s="25" t="s">
        <v>467</v>
      </c>
      <c r="C39" s="13" t="s">
        <v>283</v>
      </c>
      <c r="D39" s="17"/>
      <c r="E39" s="17"/>
      <c r="F39" s="10"/>
      <c r="G39" s="7">
        <v>30000</v>
      </c>
      <c r="H39" s="12" t="s">
        <v>284</v>
      </c>
    </row>
    <row r="40" spans="1:8" s="18" customFormat="1" ht="15.75">
      <c r="A40" s="16"/>
      <c r="B40" s="25" t="s">
        <v>467</v>
      </c>
      <c r="C40" s="13" t="s">
        <v>283</v>
      </c>
      <c r="D40" s="17"/>
      <c r="E40" s="17"/>
      <c r="F40" s="7"/>
      <c r="G40" s="7">
        <v>7000</v>
      </c>
      <c r="H40" s="12" t="s">
        <v>285</v>
      </c>
    </row>
    <row r="41" spans="1:8" s="18" customFormat="1" ht="15.75">
      <c r="A41" s="16"/>
      <c r="B41" s="26" t="s">
        <v>490</v>
      </c>
      <c r="C41" s="13"/>
      <c r="D41" s="17"/>
      <c r="E41" s="17"/>
      <c r="F41" s="10">
        <f>SUM(F39:F40)</f>
        <v>0</v>
      </c>
      <c r="G41" s="10">
        <f>SUM(G39:G40)</f>
        <v>37000</v>
      </c>
      <c r="H41" s="12"/>
    </row>
    <row r="42" spans="1:8" s="18" customFormat="1" ht="26.25">
      <c r="A42" s="16"/>
      <c r="B42" s="25" t="s">
        <v>467</v>
      </c>
      <c r="C42" s="13" t="s">
        <v>283</v>
      </c>
      <c r="D42" s="17"/>
      <c r="E42" s="17"/>
      <c r="F42" s="7">
        <v>30000</v>
      </c>
      <c r="G42" s="7"/>
      <c r="H42" s="47" t="s">
        <v>286</v>
      </c>
    </row>
    <row r="43" spans="1:8" s="18" customFormat="1" ht="26.25">
      <c r="A43" s="16"/>
      <c r="B43" s="25" t="s">
        <v>467</v>
      </c>
      <c r="C43" s="13" t="s">
        <v>283</v>
      </c>
      <c r="D43" s="17"/>
      <c r="E43" s="17"/>
      <c r="F43" s="7">
        <v>7000</v>
      </c>
      <c r="G43" s="7"/>
      <c r="H43" s="47" t="s">
        <v>287</v>
      </c>
    </row>
    <row r="44" spans="1:8" s="18" customFormat="1" ht="15.75">
      <c r="A44" s="16"/>
      <c r="B44" s="26" t="s">
        <v>490</v>
      </c>
      <c r="C44" s="13"/>
      <c r="D44" s="17"/>
      <c r="E44" s="17"/>
      <c r="F44" s="10">
        <f>SUM(F42:F43)</f>
        <v>37000</v>
      </c>
      <c r="G44" s="10">
        <f>SUM(G42:G43)</f>
        <v>0</v>
      </c>
      <c r="H44" s="12"/>
    </row>
    <row r="45" spans="1:8" s="18" customFormat="1" ht="26.25">
      <c r="A45" s="16"/>
      <c r="B45" s="25" t="s">
        <v>467</v>
      </c>
      <c r="C45" s="13" t="s">
        <v>280</v>
      </c>
      <c r="D45" s="17"/>
      <c r="E45" s="17"/>
      <c r="F45" s="7"/>
      <c r="G45" s="7">
        <v>840000</v>
      </c>
      <c r="H45" s="47" t="s">
        <v>288</v>
      </c>
    </row>
    <row r="46" spans="1:8" s="18" customFormat="1" ht="26.25">
      <c r="A46" s="16"/>
      <c r="B46" s="25" t="s">
        <v>467</v>
      </c>
      <c r="C46" s="13" t="s">
        <v>280</v>
      </c>
      <c r="D46" s="17"/>
      <c r="E46" s="17"/>
      <c r="F46" s="7"/>
      <c r="G46" s="7">
        <v>210000</v>
      </c>
      <c r="H46" s="47" t="s">
        <v>289</v>
      </c>
    </row>
    <row r="47" spans="1:8" s="18" customFormat="1" ht="15.75">
      <c r="A47" s="16"/>
      <c r="B47" s="26" t="s">
        <v>490</v>
      </c>
      <c r="C47" s="13"/>
      <c r="D47" s="17"/>
      <c r="E47" s="17"/>
      <c r="F47" s="10">
        <f>SUM(F45:F46)</f>
        <v>0</v>
      </c>
      <c r="G47" s="10">
        <f>SUM(G45:G46)</f>
        <v>1050000</v>
      </c>
      <c r="H47" s="12"/>
    </row>
    <row r="48" spans="1:8" s="18" customFormat="1" ht="39">
      <c r="A48" s="16"/>
      <c r="B48" s="25" t="s">
        <v>467</v>
      </c>
      <c r="C48" s="13" t="s">
        <v>280</v>
      </c>
      <c r="D48" s="17"/>
      <c r="E48" s="17"/>
      <c r="F48" s="7">
        <v>600000</v>
      </c>
      <c r="G48" s="7"/>
      <c r="H48" s="47" t="s">
        <v>35</v>
      </c>
    </row>
    <row r="49" spans="1:8" s="18" customFormat="1" ht="39">
      <c r="A49" s="16"/>
      <c r="B49" s="25" t="s">
        <v>467</v>
      </c>
      <c r="C49" s="13" t="s">
        <v>280</v>
      </c>
      <c r="D49" s="17"/>
      <c r="E49" s="17"/>
      <c r="F49" s="7">
        <v>150000</v>
      </c>
      <c r="G49" s="7"/>
      <c r="H49" s="47" t="s">
        <v>36</v>
      </c>
    </row>
    <row r="50" spans="1:8" s="18" customFormat="1" ht="39">
      <c r="A50" s="16"/>
      <c r="B50" s="25" t="s">
        <v>467</v>
      </c>
      <c r="C50" s="13" t="s">
        <v>280</v>
      </c>
      <c r="D50" s="17"/>
      <c r="E50" s="17"/>
      <c r="F50" s="7">
        <v>240000</v>
      </c>
      <c r="G50" s="10"/>
      <c r="H50" s="47" t="s">
        <v>37</v>
      </c>
    </row>
    <row r="51" spans="1:8" s="18" customFormat="1" ht="39">
      <c r="A51" s="16"/>
      <c r="B51" s="25" t="s">
        <v>467</v>
      </c>
      <c r="C51" s="13" t="s">
        <v>280</v>
      </c>
      <c r="D51" s="17"/>
      <c r="E51" s="17"/>
      <c r="F51" s="7">
        <v>60000</v>
      </c>
      <c r="G51" s="10"/>
      <c r="H51" s="47" t="s">
        <v>38</v>
      </c>
    </row>
    <row r="52" spans="1:8" s="18" customFormat="1" ht="15.75">
      <c r="A52" s="16"/>
      <c r="B52" s="26" t="s">
        <v>490</v>
      </c>
      <c r="C52" s="13"/>
      <c r="D52" s="17"/>
      <c r="E52" s="17"/>
      <c r="F52" s="10">
        <f>SUM(F48:F51)</f>
        <v>1050000</v>
      </c>
      <c r="G52" s="10">
        <f>SUM(G48:G51)</f>
        <v>0</v>
      </c>
      <c r="H52" s="47"/>
    </row>
    <row r="53" spans="1:8" s="18" customFormat="1" ht="26.25">
      <c r="A53" s="16"/>
      <c r="B53" s="25" t="s">
        <v>467</v>
      </c>
      <c r="C53" s="13" t="s">
        <v>722</v>
      </c>
      <c r="D53" s="17"/>
      <c r="E53" s="17"/>
      <c r="F53" s="7"/>
      <c r="G53" s="7">
        <v>180000</v>
      </c>
      <c r="H53" s="47" t="s">
        <v>290</v>
      </c>
    </row>
    <row r="54" spans="1:8" s="18" customFormat="1" ht="26.25">
      <c r="A54" s="16"/>
      <c r="B54" s="25" t="s">
        <v>467</v>
      </c>
      <c r="C54" s="13" t="s">
        <v>722</v>
      </c>
      <c r="D54" s="17"/>
      <c r="E54" s="17"/>
      <c r="F54" s="7"/>
      <c r="G54" s="7">
        <v>220000</v>
      </c>
      <c r="H54" s="47" t="s">
        <v>291</v>
      </c>
    </row>
    <row r="55" spans="1:8" s="18" customFormat="1" ht="26.25">
      <c r="A55" s="16"/>
      <c r="B55" s="25" t="s">
        <v>467</v>
      </c>
      <c r="C55" s="13" t="s">
        <v>722</v>
      </c>
      <c r="D55" s="17"/>
      <c r="E55" s="17"/>
      <c r="F55" s="7"/>
      <c r="G55" s="7">
        <v>501000</v>
      </c>
      <c r="H55" s="47" t="s">
        <v>292</v>
      </c>
    </row>
    <row r="56" spans="1:8" s="18" customFormat="1" ht="26.25">
      <c r="A56" s="16"/>
      <c r="B56" s="25" t="s">
        <v>467</v>
      </c>
      <c r="C56" s="13" t="s">
        <v>722</v>
      </c>
      <c r="D56" s="17"/>
      <c r="E56" s="17"/>
      <c r="F56" s="7"/>
      <c r="G56" s="7">
        <v>125000</v>
      </c>
      <c r="H56" s="47" t="s">
        <v>293</v>
      </c>
    </row>
    <row r="57" spans="1:8" s="18" customFormat="1" ht="15.75">
      <c r="A57" s="16"/>
      <c r="B57" s="26" t="s">
        <v>490</v>
      </c>
      <c r="C57" s="13"/>
      <c r="D57" s="17"/>
      <c r="E57" s="17"/>
      <c r="F57" s="10">
        <f>SUM(F53:F56)</f>
        <v>0</v>
      </c>
      <c r="G57" s="10">
        <f>SUM(G53:G56)</f>
        <v>1026000</v>
      </c>
      <c r="H57" s="47"/>
    </row>
    <row r="58" spans="1:8" s="18" customFormat="1" ht="26.25">
      <c r="A58" s="16"/>
      <c r="B58" s="25" t="s">
        <v>485</v>
      </c>
      <c r="C58" s="13" t="s">
        <v>722</v>
      </c>
      <c r="D58" s="17"/>
      <c r="E58" s="17"/>
      <c r="F58" s="7">
        <v>515000</v>
      </c>
      <c r="G58" s="10"/>
      <c r="H58" s="47" t="s">
        <v>294</v>
      </c>
    </row>
    <row r="59" spans="1:8" s="18" customFormat="1" ht="26.25">
      <c r="A59" s="16"/>
      <c r="B59" s="25" t="s">
        <v>485</v>
      </c>
      <c r="C59" s="13" t="s">
        <v>722</v>
      </c>
      <c r="D59" s="83">
        <v>853111</v>
      </c>
      <c r="E59" s="17"/>
      <c r="F59" s="7">
        <v>187000</v>
      </c>
      <c r="G59" s="10"/>
      <c r="H59" s="47" t="s">
        <v>295</v>
      </c>
    </row>
    <row r="60" spans="1:8" s="18" customFormat="1" ht="26.25">
      <c r="A60" s="16"/>
      <c r="B60" s="25" t="s">
        <v>485</v>
      </c>
      <c r="C60" s="13" t="s">
        <v>722</v>
      </c>
      <c r="D60" s="83">
        <v>852000</v>
      </c>
      <c r="E60" s="17"/>
      <c r="F60" s="7">
        <v>345000</v>
      </c>
      <c r="G60" s="10"/>
      <c r="H60" s="47" t="s">
        <v>296</v>
      </c>
    </row>
    <row r="61" spans="1:8" s="18" customFormat="1" ht="33" customHeight="1">
      <c r="A61" s="16"/>
      <c r="B61" s="25" t="s">
        <v>485</v>
      </c>
      <c r="C61" s="13" t="s">
        <v>722</v>
      </c>
      <c r="D61" s="83" t="s">
        <v>298</v>
      </c>
      <c r="E61" s="17"/>
      <c r="F61" s="7">
        <v>193000</v>
      </c>
      <c r="G61" s="10"/>
      <c r="H61" s="48" t="s">
        <v>299</v>
      </c>
    </row>
    <row r="62" spans="1:8" s="18" customFormat="1" ht="26.25">
      <c r="A62" s="16"/>
      <c r="B62" s="25" t="s">
        <v>485</v>
      </c>
      <c r="C62" s="13" t="s">
        <v>722</v>
      </c>
      <c r="D62" s="83" t="s">
        <v>297</v>
      </c>
      <c r="E62" s="17"/>
      <c r="F62" s="7">
        <v>156000</v>
      </c>
      <c r="G62" s="10"/>
      <c r="H62" s="47" t="s">
        <v>300</v>
      </c>
    </row>
    <row r="63" spans="1:8" s="18" customFormat="1" ht="15.75">
      <c r="A63" s="16"/>
      <c r="B63" s="26" t="s">
        <v>511</v>
      </c>
      <c r="C63" s="13"/>
      <c r="D63" s="17"/>
      <c r="E63" s="17"/>
      <c r="F63" s="10">
        <f>SUM(F58:F62)</f>
        <v>1396000</v>
      </c>
      <c r="G63" s="10">
        <f>SUM(G58:G62)</f>
        <v>0</v>
      </c>
      <c r="H63" s="47"/>
    </row>
    <row r="64" spans="1:8" s="18" customFormat="1" ht="26.25">
      <c r="A64" s="16"/>
      <c r="B64" s="25" t="s">
        <v>301</v>
      </c>
      <c r="C64" s="13" t="s">
        <v>722</v>
      </c>
      <c r="D64" s="17"/>
      <c r="E64" s="17"/>
      <c r="F64" s="7">
        <v>75000</v>
      </c>
      <c r="G64" s="10"/>
      <c r="H64" s="47" t="s">
        <v>39</v>
      </c>
    </row>
    <row r="65" spans="1:8" s="18" customFormat="1" ht="39">
      <c r="A65" s="16"/>
      <c r="B65" s="25" t="s">
        <v>301</v>
      </c>
      <c r="C65" s="13" t="s">
        <v>722</v>
      </c>
      <c r="D65" s="17"/>
      <c r="E65" s="17"/>
      <c r="F65" s="7">
        <v>7000</v>
      </c>
      <c r="G65" s="10"/>
      <c r="H65" s="47" t="s">
        <v>371</v>
      </c>
    </row>
    <row r="66" spans="1:8" s="18" customFormat="1" ht="39">
      <c r="A66" s="16"/>
      <c r="B66" s="25" t="s">
        <v>301</v>
      </c>
      <c r="C66" s="13" t="s">
        <v>722</v>
      </c>
      <c r="D66" s="17"/>
      <c r="E66" s="17"/>
      <c r="F66" s="7">
        <v>1000</v>
      </c>
      <c r="G66" s="10"/>
      <c r="H66" s="47" t="s">
        <v>371</v>
      </c>
    </row>
    <row r="67" spans="1:8" s="18" customFormat="1" ht="26.25">
      <c r="A67" s="16"/>
      <c r="B67" s="25" t="s">
        <v>301</v>
      </c>
      <c r="C67" s="13" t="s">
        <v>722</v>
      </c>
      <c r="D67" s="17"/>
      <c r="E67" s="17"/>
      <c r="F67" s="7">
        <v>3000</v>
      </c>
      <c r="G67" s="10"/>
      <c r="H67" s="47" t="s">
        <v>302</v>
      </c>
    </row>
    <row r="68" spans="1:8" s="18" customFormat="1" ht="26.25">
      <c r="A68" s="16"/>
      <c r="B68" s="25" t="s">
        <v>301</v>
      </c>
      <c r="C68" s="13" t="s">
        <v>722</v>
      </c>
      <c r="D68" s="17"/>
      <c r="E68" s="17"/>
      <c r="F68" s="7">
        <v>2000</v>
      </c>
      <c r="G68" s="10"/>
      <c r="H68" s="47" t="s">
        <v>303</v>
      </c>
    </row>
    <row r="69" spans="1:8" s="18" customFormat="1" ht="15.75">
      <c r="A69" s="16"/>
      <c r="B69" s="15" t="s">
        <v>304</v>
      </c>
      <c r="C69" s="13"/>
      <c r="D69" s="17"/>
      <c r="E69" s="17"/>
      <c r="F69" s="10">
        <f>SUM(F64:F68)</f>
        <v>88000</v>
      </c>
      <c r="G69" s="10">
        <f>SUM(G64:G68)</f>
        <v>0</v>
      </c>
      <c r="H69" s="47"/>
    </row>
    <row r="70" spans="1:8" s="18" customFormat="1" ht="26.25">
      <c r="A70" s="16"/>
      <c r="B70" s="26" t="s">
        <v>463</v>
      </c>
      <c r="C70" s="13"/>
      <c r="D70" s="17"/>
      <c r="E70" s="17"/>
      <c r="F70" s="7"/>
      <c r="G70" s="10">
        <v>603000</v>
      </c>
      <c r="H70" s="47" t="s">
        <v>305</v>
      </c>
    </row>
    <row r="71" spans="1:8" s="18" customFormat="1" ht="26.25">
      <c r="A71" s="16"/>
      <c r="B71" s="25" t="s">
        <v>696</v>
      </c>
      <c r="C71" s="13" t="s">
        <v>722</v>
      </c>
      <c r="D71" s="83">
        <v>853111</v>
      </c>
      <c r="E71" s="17"/>
      <c r="F71" s="7"/>
      <c r="G71" s="7">
        <v>157000</v>
      </c>
      <c r="H71" s="47" t="s">
        <v>306</v>
      </c>
    </row>
    <row r="72" spans="1:8" s="18" customFormat="1" ht="39">
      <c r="A72" s="16"/>
      <c r="B72" s="25" t="s">
        <v>696</v>
      </c>
      <c r="C72" s="13" t="s">
        <v>722</v>
      </c>
      <c r="D72" s="83">
        <v>853111</v>
      </c>
      <c r="E72" s="17"/>
      <c r="F72" s="7"/>
      <c r="G72" s="7">
        <v>25000</v>
      </c>
      <c r="H72" s="47" t="s">
        <v>372</v>
      </c>
    </row>
    <row r="73" spans="1:8" s="18" customFormat="1" ht="39">
      <c r="A73" s="16"/>
      <c r="B73" s="25" t="s">
        <v>696</v>
      </c>
      <c r="C73" s="13" t="s">
        <v>722</v>
      </c>
      <c r="D73" s="83">
        <v>853111</v>
      </c>
      <c r="E73" s="17"/>
      <c r="F73" s="7">
        <v>8000</v>
      </c>
      <c r="G73" s="7"/>
      <c r="H73" s="47" t="s">
        <v>307</v>
      </c>
    </row>
    <row r="74" spans="1:8" s="18" customFormat="1" ht="26.25">
      <c r="A74" s="16"/>
      <c r="B74" s="25" t="s">
        <v>696</v>
      </c>
      <c r="C74" s="13" t="s">
        <v>722</v>
      </c>
      <c r="D74" s="83">
        <v>853111</v>
      </c>
      <c r="E74" s="17"/>
      <c r="F74" s="7"/>
      <c r="G74" s="7">
        <v>2000</v>
      </c>
      <c r="H74" s="47" t="s">
        <v>308</v>
      </c>
    </row>
    <row r="75" spans="1:8" s="18" customFormat="1" ht="26.25">
      <c r="A75" s="16"/>
      <c r="B75" s="25" t="s">
        <v>696</v>
      </c>
      <c r="C75" s="13" t="s">
        <v>722</v>
      </c>
      <c r="D75" s="83">
        <v>853111</v>
      </c>
      <c r="E75" s="17"/>
      <c r="F75" s="7">
        <v>1000</v>
      </c>
      <c r="G75" s="7"/>
      <c r="H75" s="47" t="s">
        <v>309</v>
      </c>
    </row>
    <row r="76" spans="1:8" s="18" customFormat="1" ht="15.75">
      <c r="A76" s="16"/>
      <c r="B76" s="15" t="s">
        <v>310</v>
      </c>
      <c r="C76" s="13"/>
      <c r="D76" s="83"/>
      <c r="E76" s="17"/>
      <c r="F76" s="10">
        <f>SUM(F71:F75)</f>
        <v>9000</v>
      </c>
      <c r="G76" s="10">
        <f>SUM(G71:G75)</f>
        <v>184000</v>
      </c>
      <c r="H76" s="47"/>
    </row>
    <row r="77" spans="1:8" s="18" customFormat="1" ht="26.25">
      <c r="A77" s="16"/>
      <c r="B77" s="25" t="s">
        <v>696</v>
      </c>
      <c r="C77" s="13" t="s">
        <v>722</v>
      </c>
      <c r="D77" s="83">
        <v>852000</v>
      </c>
      <c r="E77" s="17"/>
      <c r="F77" s="7"/>
      <c r="G77" s="7">
        <v>118000</v>
      </c>
      <c r="H77" s="47" t="s">
        <v>311</v>
      </c>
    </row>
    <row r="78" spans="1:8" s="18" customFormat="1" ht="34.5">
      <c r="A78" s="16"/>
      <c r="B78" s="25" t="s">
        <v>696</v>
      </c>
      <c r="C78" s="13" t="s">
        <v>722</v>
      </c>
      <c r="D78" s="83">
        <v>852000</v>
      </c>
      <c r="E78" s="17"/>
      <c r="F78" s="7"/>
      <c r="G78" s="7">
        <v>22000</v>
      </c>
      <c r="H78" s="121" t="s">
        <v>373</v>
      </c>
    </row>
    <row r="79" spans="1:8" s="18" customFormat="1" ht="34.5">
      <c r="A79" s="16"/>
      <c r="B79" s="25" t="s">
        <v>696</v>
      </c>
      <c r="C79" s="13" t="s">
        <v>722</v>
      </c>
      <c r="D79" s="83">
        <v>852000</v>
      </c>
      <c r="E79" s="17"/>
      <c r="F79" s="7">
        <v>9000</v>
      </c>
      <c r="G79" s="7"/>
      <c r="H79" s="121" t="s">
        <v>40</v>
      </c>
    </row>
    <row r="80" spans="1:8" s="18" customFormat="1" ht="26.25">
      <c r="A80" s="16"/>
      <c r="B80" s="25" t="s">
        <v>696</v>
      </c>
      <c r="C80" s="13" t="s">
        <v>722</v>
      </c>
      <c r="D80" s="83">
        <v>852000</v>
      </c>
      <c r="E80" s="17"/>
      <c r="F80" s="7"/>
      <c r="G80" s="7">
        <v>1000</v>
      </c>
      <c r="H80" s="47" t="s">
        <v>312</v>
      </c>
    </row>
    <row r="81" spans="1:8" s="18" customFormat="1" ht="15.75">
      <c r="A81" s="16"/>
      <c r="B81" s="15" t="s">
        <v>310</v>
      </c>
      <c r="C81" s="13"/>
      <c r="D81" s="83"/>
      <c r="E81" s="17"/>
      <c r="F81" s="10">
        <f>SUM(F77:F80)</f>
        <v>9000</v>
      </c>
      <c r="G81" s="10">
        <f>SUM(G77:G80)</f>
        <v>141000</v>
      </c>
      <c r="H81" s="47"/>
    </row>
    <row r="82" spans="1:8" s="18" customFormat="1" ht="24.75" customHeight="1">
      <c r="A82" s="16"/>
      <c r="B82" s="25" t="s">
        <v>696</v>
      </c>
      <c r="C82" s="13" t="s">
        <v>722</v>
      </c>
      <c r="D82" s="83" t="s">
        <v>298</v>
      </c>
      <c r="E82" s="17"/>
      <c r="F82" s="7"/>
      <c r="G82" s="7">
        <v>139000</v>
      </c>
      <c r="H82" s="121" t="s">
        <v>41</v>
      </c>
    </row>
    <row r="83" spans="1:8" s="18" customFormat="1" ht="36.75" customHeight="1">
      <c r="A83" s="16"/>
      <c r="B83" s="25" t="s">
        <v>696</v>
      </c>
      <c r="C83" s="13" t="s">
        <v>722</v>
      </c>
      <c r="D83" s="83" t="s">
        <v>298</v>
      </c>
      <c r="E83" s="17"/>
      <c r="F83" s="7"/>
      <c r="G83" s="7">
        <v>13000</v>
      </c>
      <c r="H83" s="121" t="s">
        <v>42</v>
      </c>
    </row>
    <row r="84" spans="1:8" s="18" customFormat="1" ht="37.5" customHeight="1">
      <c r="A84" s="16"/>
      <c r="B84" s="25" t="s">
        <v>696</v>
      </c>
      <c r="C84" s="13" t="s">
        <v>722</v>
      </c>
      <c r="D84" s="83" t="s">
        <v>298</v>
      </c>
      <c r="E84" s="17"/>
      <c r="F84" s="7"/>
      <c r="G84" s="7">
        <v>5000</v>
      </c>
      <c r="H84" s="121" t="s">
        <v>42</v>
      </c>
    </row>
    <row r="85" spans="1:8" s="18" customFormat="1" ht="34.5">
      <c r="A85" s="16"/>
      <c r="B85" s="25" t="s">
        <v>696</v>
      </c>
      <c r="C85" s="13" t="s">
        <v>722</v>
      </c>
      <c r="D85" s="83" t="s">
        <v>298</v>
      </c>
      <c r="E85" s="17"/>
      <c r="F85" s="7"/>
      <c r="G85" s="7">
        <v>4000</v>
      </c>
      <c r="H85" s="121" t="s">
        <v>43</v>
      </c>
    </row>
    <row r="86" spans="1:8" s="18" customFormat="1" ht="23.25">
      <c r="A86" s="16"/>
      <c r="B86" s="25" t="s">
        <v>696</v>
      </c>
      <c r="C86" s="13" t="s">
        <v>722</v>
      </c>
      <c r="D86" s="83" t="s">
        <v>298</v>
      </c>
      <c r="E86" s="17"/>
      <c r="F86" s="7">
        <v>122000</v>
      </c>
      <c r="G86" s="7"/>
      <c r="H86" s="121" t="s">
        <v>44</v>
      </c>
    </row>
    <row r="87" spans="1:8" s="18" customFormat="1" ht="15.75">
      <c r="A87" s="16"/>
      <c r="B87" s="15" t="s">
        <v>310</v>
      </c>
      <c r="C87" s="13"/>
      <c r="D87" s="83"/>
      <c r="E87" s="17"/>
      <c r="F87" s="10">
        <f>SUM(F82:F86)</f>
        <v>122000</v>
      </c>
      <c r="G87" s="10">
        <f>SUM(G82:G86)</f>
        <v>161000</v>
      </c>
      <c r="H87" s="47"/>
    </row>
    <row r="88" spans="1:8" s="18" customFormat="1" ht="24" customHeight="1">
      <c r="A88" s="16"/>
      <c r="B88" s="25" t="s">
        <v>696</v>
      </c>
      <c r="C88" s="13" t="s">
        <v>722</v>
      </c>
      <c r="D88" s="83" t="s">
        <v>297</v>
      </c>
      <c r="E88" s="17"/>
      <c r="F88" s="7"/>
      <c r="G88" s="7">
        <v>136000</v>
      </c>
      <c r="H88" s="121" t="s">
        <v>45</v>
      </c>
    </row>
    <row r="89" spans="1:8" s="18" customFormat="1" ht="38.25" customHeight="1">
      <c r="A89" s="16"/>
      <c r="B89" s="25" t="s">
        <v>696</v>
      </c>
      <c r="C89" s="13" t="s">
        <v>722</v>
      </c>
      <c r="D89" s="83" t="s">
        <v>297</v>
      </c>
      <c r="E89" s="17"/>
      <c r="F89" s="7"/>
      <c r="G89" s="7">
        <v>13000</v>
      </c>
      <c r="H89" s="121" t="s">
        <v>46</v>
      </c>
    </row>
    <row r="90" spans="1:8" s="18" customFormat="1" ht="34.5">
      <c r="A90" s="16"/>
      <c r="B90" s="25" t="s">
        <v>696</v>
      </c>
      <c r="C90" s="13" t="s">
        <v>722</v>
      </c>
      <c r="D90" s="83" t="s">
        <v>297</v>
      </c>
      <c r="E90" s="17"/>
      <c r="F90" s="7"/>
      <c r="G90" s="7">
        <v>5000</v>
      </c>
      <c r="H90" s="121" t="s">
        <v>47</v>
      </c>
    </row>
    <row r="91" spans="1:8" s="18" customFormat="1" ht="37.5" customHeight="1">
      <c r="A91" s="16"/>
      <c r="B91" s="25" t="s">
        <v>696</v>
      </c>
      <c r="C91" s="13" t="s">
        <v>722</v>
      </c>
      <c r="D91" s="83" t="s">
        <v>297</v>
      </c>
      <c r="E91" s="17"/>
      <c r="F91" s="7"/>
      <c r="G91" s="7">
        <v>4000</v>
      </c>
      <c r="H91" s="121" t="s">
        <v>48</v>
      </c>
    </row>
    <row r="92" spans="1:8" s="18" customFormat="1" ht="26.25" customHeight="1">
      <c r="A92" s="16"/>
      <c r="B92" s="25" t="s">
        <v>696</v>
      </c>
      <c r="C92" s="13" t="s">
        <v>722</v>
      </c>
      <c r="D92" s="83" t="s">
        <v>297</v>
      </c>
      <c r="E92" s="17"/>
      <c r="F92" s="7">
        <v>110000</v>
      </c>
      <c r="G92" s="7"/>
      <c r="H92" s="121" t="s">
        <v>49</v>
      </c>
    </row>
    <row r="93" spans="1:8" s="18" customFormat="1" ht="15.75">
      <c r="A93" s="16"/>
      <c r="B93" s="15" t="s">
        <v>310</v>
      </c>
      <c r="C93" s="13"/>
      <c r="D93" s="83"/>
      <c r="E93" s="17"/>
      <c r="F93" s="10">
        <f>SUM(F88:F92)</f>
        <v>110000</v>
      </c>
      <c r="G93" s="10">
        <f>SUM(G88:G92)</f>
        <v>158000</v>
      </c>
      <c r="H93" s="121"/>
    </row>
    <row r="94" spans="1:8" s="18" customFormat="1" ht="26.25">
      <c r="A94" s="16"/>
      <c r="B94" s="25" t="s">
        <v>463</v>
      </c>
      <c r="C94" s="13" t="s">
        <v>722</v>
      </c>
      <c r="D94" s="83">
        <v>853111</v>
      </c>
      <c r="E94" s="17"/>
      <c r="F94" s="7"/>
      <c r="G94" s="7">
        <v>218000</v>
      </c>
      <c r="H94" s="47" t="s">
        <v>313</v>
      </c>
    </row>
    <row r="95" spans="1:8" s="18" customFormat="1" ht="39" customHeight="1">
      <c r="A95" s="16"/>
      <c r="B95" s="25" t="s">
        <v>463</v>
      </c>
      <c r="C95" s="13" t="s">
        <v>722</v>
      </c>
      <c r="D95" s="83">
        <v>853111</v>
      </c>
      <c r="E95" s="17"/>
      <c r="F95" s="7">
        <v>763000</v>
      </c>
      <c r="G95" s="7"/>
      <c r="H95" s="48" t="s">
        <v>314</v>
      </c>
    </row>
    <row r="96" spans="1:8" s="18" customFormat="1" ht="28.5" customHeight="1">
      <c r="A96" s="16"/>
      <c r="B96" s="25" t="s">
        <v>463</v>
      </c>
      <c r="C96" s="13" t="s">
        <v>722</v>
      </c>
      <c r="D96" s="83">
        <v>853111</v>
      </c>
      <c r="E96" s="17"/>
      <c r="F96" s="7">
        <v>44000</v>
      </c>
      <c r="G96" s="7"/>
      <c r="H96" s="47" t="s">
        <v>315</v>
      </c>
    </row>
    <row r="97" spans="1:8" s="18" customFormat="1" ht="26.25">
      <c r="A97" s="16"/>
      <c r="B97" s="25" t="s">
        <v>463</v>
      </c>
      <c r="C97" s="13" t="s">
        <v>722</v>
      </c>
      <c r="D97" s="83">
        <v>853111</v>
      </c>
      <c r="E97" s="17"/>
      <c r="F97" s="7">
        <v>19000</v>
      </c>
      <c r="G97" s="7"/>
      <c r="H97" s="47" t="s">
        <v>317</v>
      </c>
    </row>
    <row r="98" spans="1:8" s="18" customFormat="1" ht="26.25">
      <c r="A98" s="16"/>
      <c r="B98" s="25" t="s">
        <v>463</v>
      </c>
      <c r="C98" s="13" t="s">
        <v>722</v>
      </c>
      <c r="D98" s="83">
        <v>853111</v>
      </c>
      <c r="E98" s="17"/>
      <c r="F98" s="7">
        <v>251000</v>
      </c>
      <c r="G98" s="7"/>
      <c r="H98" s="47" t="s">
        <v>318</v>
      </c>
    </row>
    <row r="99" spans="1:8" s="18" customFormat="1" ht="26.25">
      <c r="A99" s="16"/>
      <c r="B99" s="25" t="s">
        <v>463</v>
      </c>
      <c r="C99" s="13" t="s">
        <v>722</v>
      </c>
      <c r="D99" s="83">
        <v>853111</v>
      </c>
      <c r="E99" s="17"/>
      <c r="F99" s="7">
        <v>62000</v>
      </c>
      <c r="G99" s="7"/>
      <c r="H99" s="47" t="s">
        <v>319</v>
      </c>
    </row>
    <row r="100" spans="1:8" s="18" customFormat="1" ht="29.25" customHeight="1">
      <c r="A100" s="16"/>
      <c r="C100" s="13" t="s">
        <v>722</v>
      </c>
      <c r="D100" s="83">
        <v>853111</v>
      </c>
      <c r="E100" s="17"/>
      <c r="F100" s="7"/>
      <c r="G100" s="7">
        <v>680000</v>
      </c>
      <c r="H100" s="47" t="s">
        <v>320</v>
      </c>
    </row>
    <row r="101" spans="1:8" s="18" customFormat="1" ht="15.75">
      <c r="A101" s="16"/>
      <c r="B101" s="26" t="s">
        <v>682</v>
      </c>
      <c r="C101" s="13"/>
      <c r="D101" s="83"/>
      <c r="E101" s="17"/>
      <c r="F101" s="10">
        <f>SUM(F95:F100)</f>
        <v>1139000</v>
      </c>
      <c r="G101" s="10">
        <f>SUM(G94:G100)</f>
        <v>898000</v>
      </c>
      <c r="H101" s="121"/>
    </row>
    <row r="102" spans="1:8" s="18" customFormat="1" ht="29.25" customHeight="1">
      <c r="A102" s="16"/>
      <c r="B102" s="25" t="s">
        <v>463</v>
      </c>
      <c r="C102" s="13" t="s">
        <v>722</v>
      </c>
      <c r="D102" s="83">
        <v>852000</v>
      </c>
      <c r="E102" s="17"/>
      <c r="F102" s="7"/>
      <c r="G102" s="7">
        <v>1000</v>
      </c>
      <c r="H102" s="48" t="s">
        <v>50</v>
      </c>
    </row>
    <row r="103" spans="1:8" s="18" customFormat="1" ht="26.25">
      <c r="A103" s="16"/>
      <c r="B103" s="25" t="s">
        <v>463</v>
      </c>
      <c r="C103" s="13" t="s">
        <v>722</v>
      </c>
      <c r="D103" s="83">
        <v>852000</v>
      </c>
      <c r="E103" s="17"/>
      <c r="F103" s="7"/>
      <c r="G103" s="7">
        <v>244000</v>
      </c>
      <c r="H103" s="47" t="s">
        <v>321</v>
      </c>
    </row>
    <row r="104" spans="1:8" s="18" customFormat="1" ht="36.75">
      <c r="A104" s="16"/>
      <c r="B104" s="25" t="s">
        <v>463</v>
      </c>
      <c r="C104" s="13" t="s">
        <v>722</v>
      </c>
      <c r="D104" s="83">
        <v>852000</v>
      </c>
      <c r="E104" s="17"/>
      <c r="F104" s="7">
        <v>602000</v>
      </c>
      <c r="G104" s="7"/>
      <c r="H104" s="48" t="s">
        <v>322</v>
      </c>
    </row>
    <row r="105" spans="1:8" s="18" customFormat="1" ht="24.75">
      <c r="A105" s="16"/>
      <c r="B105" s="25" t="s">
        <v>463</v>
      </c>
      <c r="C105" s="13" t="s">
        <v>722</v>
      </c>
      <c r="D105" s="83">
        <v>852000</v>
      </c>
      <c r="E105" s="17"/>
      <c r="F105" s="7"/>
      <c r="G105" s="7">
        <v>30000</v>
      </c>
      <c r="H105" s="48" t="s">
        <v>323</v>
      </c>
    </row>
    <row r="106" spans="1:8" s="18" customFormat="1" ht="24.75">
      <c r="A106" s="16"/>
      <c r="B106" s="25" t="s">
        <v>463</v>
      </c>
      <c r="C106" s="13" t="s">
        <v>722</v>
      </c>
      <c r="D106" s="83">
        <v>852000</v>
      </c>
      <c r="E106" s="17"/>
      <c r="F106" s="7">
        <v>90000</v>
      </c>
      <c r="G106" s="7"/>
      <c r="H106" s="48" t="s">
        <v>324</v>
      </c>
    </row>
    <row r="107" spans="1:8" s="18" customFormat="1" ht="28.5" customHeight="1">
      <c r="A107" s="16"/>
      <c r="B107" s="25" t="s">
        <v>463</v>
      </c>
      <c r="C107" s="13" t="s">
        <v>722</v>
      </c>
      <c r="D107" s="83">
        <v>852000</v>
      </c>
      <c r="E107" s="17"/>
      <c r="F107" s="7">
        <v>251000</v>
      </c>
      <c r="G107" s="7"/>
      <c r="H107" s="48" t="s">
        <v>325</v>
      </c>
    </row>
    <row r="108" spans="1:8" s="18" customFormat="1" ht="27.75" customHeight="1">
      <c r="A108" s="16"/>
      <c r="B108" s="25" t="s">
        <v>463</v>
      </c>
      <c r="C108" s="13" t="s">
        <v>722</v>
      </c>
      <c r="D108" s="83">
        <v>852000</v>
      </c>
      <c r="E108" s="17"/>
      <c r="F108" s="7">
        <v>75000</v>
      </c>
      <c r="G108" s="7"/>
      <c r="H108" s="48" t="s">
        <v>326</v>
      </c>
    </row>
    <row r="109" spans="1:8" s="18" customFormat="1" ht="30" customHeight="1">
      <c r="A109" s="16"/>
      <c r="B109" s="25" t="s">
        <v>463</v>
      </c>
      <c r="C109" s="13" t="s">
        <v>722</v>
      </c>
      <c r="D109" s="83">
        <v>852000</v>
      </c>
      <c r="E109" s="17"/>
      <c r="F109" s="7"/>
      <c r="G109" s="7">
        <v>602000</v>
      </c>
      <c r="H109" s="47" t="s">
        <v>327</v>
      </c>
    </row>
    <row r="110" spans="1:8" s="18" customFormat="1" ht="15.75">
      <c r="A110" s="16"/>
      <c r="B110" s="26" t="s">
        <v>682</v>
      </c>
      <c r="C110" s="13"/>
      <c r="D110" s="83"/>
      <c r="E110" s="17"/>
      <c r="F110" s="10">
        <f>SUM(F102:F109)</f>
        <v>1018000</v>
      </c>
      <c r="G110" s="10">
        <f>SUM(G102:G109)</f>
        <v>877000</v>
      </c>
      <c r="H110" s="121"/>
    </row>
    <row r="111" spans="1:8" s="18" customFormat="1" ht="39.75" customHeight="1">
      <c r="A111" s="16"/>
      <c r="B111" s="25" t="s">
        <v>672</v>
      </c>
      <c r="C111" s="13" t="s">
        <v>722</v>
      </c>
      <c r="D111" s="83" t="s">
        <v>297</v>
      </c>
      <c r="E111" s="17"/>
      <c r="F111" s="7">
        <v>1000</v>
      </c>
      <c r="G111" s="7"/>
      <c r="H111" s="121" t="s">
        <v>328</v>
      </c>
    </row>
    <row r="112" spans="1:8" s="18" customFormat="1" ht="34.5">
      <c r="A112" s="16"/>
      <c r="B112" s="25" t="s">
        <v>672</v>
      </c>
      <c r="C112" s="13" t="s">
        <v>722</v>
      </c>
      <c r="D112" s="83" t="s">
        <v>297</v>
      </c>
      <c r="E112" s="17"/>
      <c r="F112" s="7"/>
      <c r="G112" s="7">
        <v>13000</v>
      </c>
      <c r="H112" s="121" t="s">
        <v>51</v>
      </c>
    </row>
    <row r="113" spans="1:8" s="18" customFormat="1" ht="52.5" customHeight="1">
      <c r="A113" s="16"/>
      <c r="B113" s="25" t="s">
        <v>672</v>
      </c>
      <c r="C113" s="13" t="s">
        <v>722</v>
      </c>
      <c r="D113" s="83" t="s">
        <v>297</v>
      </c>
      <c r="E113" s="17"/>
      <c r="F113" s="7">
        <v>50000</v>
      </c>
      <c r="G113" s="7"/>
      <c r="H113" s="121" t="s">
        <v>52</v>
      </c>
    </row>
    <row r="114" spans="1:8" s="18" customFormat="1" ht="43.5" customHeight="1">
      <c r="A114" s="16"/>
      <c r="B114" s="25" t="s">
        <v>672</v>
      </c>
      <c r="C114" s="13" t="s">
        <v>722</v>
      </c>
      <c r="D114" s="83" t="s">
        <v>297</v>
      </c>
      <c r="E114" s="17"/>
      <c r="F114" s="7"/>
      <c r="G114" s="7">
        <v>16000</v>
      </c>
      <c r="H114" s="121" t="s">
        <v>53</v>
      </c>
    </row>
    <row r="115" spans="1:8" s="18" customFormat="1" ht="39.75" customHeight="1">
      <c r="A115" s="16"/>
      <c r="B115" s="25" t="s">
        <v>672</v>
      </c>
      <c r="C115" s="13" t="s">
        <v>722</v>
      </c>
      <c r="D115" s="83" t="s">
        <v>329</v>
      </c>
      <c r="E115" s="17"/>
      <c r="F115" s="7">
        <v>2000</v>
      </c>
      <c r="G115" s="7"/>
      <c r="H115" s="121" t="s">
        <v>330</v>
      </c>
    </row>
    <row r="116" spans="1:8" s="18" customFormat="1" ht="34.5">
      <c r="A116" s="16"/>
      <c r="B116" s="25" t="s">
        <v>672</v>
      </c>
      <c r="C116" s="13" t="s">
        <v>722</v>
      </c>
      <c r="D116" s="83" t="s">
        <v>329</v>
      </c>
      <c r="E116" s="17"/>
      <c r="F116" s="7">
        <v>225000</v>
      </c>
      <c r="G116" s="7"/>
      <c r="H116" s="121" t="s">
        <v>54</v>
      </c>
    </row>
    <row r="117" spans="1:8" s="18" customFormat="1" ht="23.25">
      <c r="A117" s="16"/>
      <c r="B117" s="25" t="s">
        <v>672</v>
      </c>
      <c r="C117" s="13" t="s">
        <v>722</v>
      </c>
      <c r="D117" s="83" t="s">
        <v>329</v>
      </c>
      <c r="E117" s="17"/>
      <c r="F117" s="7">
        <v>74000</v>
      </c>
      <c r="G117" s="7"/>
      <c r="H117" s="121" t="s">
        <v>55</v>
      </c>
    </row>
    <row r="118" spans="1:8" s="18" customFormat="1" ht="23.25">
      <c r="A118" s="16"/>
      <c r="B118" s="25" t="s">
        <v>672</v>
      </c>
      <c r="C118" s="13" t="s">
        <v>722</v>
      </c>
      <c r="D118" s="83" t="s">
        <v>329</v>
      </c>
      <c r="E118" s="17"/>
      <c r="F118" s="7"/>
      <c r="G118" s="7">
        <v>162000</v>
      </c>
      <c r="H118" s="121" t="s">
        <v>56</v>
      </c>
    </row>
    <row r="119" spans="1:8" s="18" customFormat="1" ht="22.5" customHeight="1">
      <c r="A119" s="16"/>
      <c r="B119" s="15" t="s">
        <v>331</v>
      </c>
      <c r="C119" s="13"/>
      <c r="D119" s="83"/>
      <c r="E119" s="17"/>
      <c r="F119" s="10">
        <f>SUM(F111:F118)</f>
        <v>352000</v>
      </c>
      <c r="G119" s="10">
        <f>SUM(G111:G118)</f>
        <v>191000</v>
      </c>
      <c r="H119" s="121"/>
    </row>
    <row r="120" spans="1:8" s="18" customFormat="1" ht="34.5">
      <c r="A120" s="16"/>
      <c r="B120" s="25" t="s">
        <v>672</v>
      </c>
      <c r="C120" s="13" t="s">
        <v>722</v>
      </c>
      <c r="D120" s="83" t="s">
        <v>298</v>
      </c>
      <c r="E120" s="17"/>
      <c r="F120" s="7"/>
      <c r="G120" s="7">
        <v>14000</v>
      </c>
      <c r="H120" s="121" t="s">
        <v>57</v>
      </c>
    </row>
    <row r="121" spans="1:8" s="18" customFormat="1" ht="45" customHeight="1">
      <c r="A121" s="16"/>
      <c r="B121" s="25" t="s">
        <v>672</v>
      </c>
      <c r="C121" s="13" t="s">
        <v>722</v>
      </c>
      <c r="D121" s="83" t="s">
        <v>298</v>
      </c>
      <c r="E121" s="17"/>
      <c r="F121" s="7">
        <v>49000</v>
      </c>
      <c r="G121" s="7"/>
      <c r="H121" s="121" t="s">
        <v>58</v>
      </c>
    </row>
    <row r="122" spans="1:8" s="18" customFormat="1" ht="41.25" customHeight="1">
      <c r="A122" s="16"/>
      <c r="B122" s="25" t="s">
        <v>672</v>
      </c>
      <c r="C122" s="13" t="s">
        <v>722</v>
      </c>
      <c r="D122" s="83" t="s">
        <v>298</v>
      </c>
      <c r="E122" s="17"/>
      <c r="F122" s="7"/>
      <c r="G122" s="7">
        <v>16000</v>
      </c>
      <c r="H122" s="121" t="s">
        <v>59</v>
      </c>
    </row>
    <row r="123" spans="1:8" s="18" customFormat="1" ht="23.25">
      <c r="A123" s="16"/>
      <c r="B123" s="25" t="s">
        <v>672</v>
      </c>
      <c r="C123" s="13" t="s">
        <v>722</v>
      </c>
      <c r="D123" s="83" t="s">
        <v>298</v>
      </c>
      <c r="E123" s="17"/>
      <c r="F123" s="7">
        <v>10000</v>
      </c>
      <c r="G123" s="7"/>
      <c r="H123" s="121" t="s">
        <v>60</v>
      </c>
    </row>
    <row r="124" spans="1:8" s="18" customFormat="1" ht="34.5">
      <c r="A124" s="16"/>
      <c r="B124" s="25" t="s">
        <v>672</v>
      </c>
      <c r="C124" s="13" t="s">
        <v>722</v>
      </c>
      <c r="D124" s="83" t="s">
        <v>298</v>
      </c>
      <c r="E124" s="17"/>
      <c r="F124" s="7">
        <v>88000</v>
      </c>
      <c r="G124" s="7"/>
      <c r="H124" s="121" t="s">
        <v>61</v>
      </c>
    </row>
    <row r="125" spans="1:8" s="18" customFormat="1" ht="34.5">
      <c r="A125" s="16"/>
      <c r="B125" s="25" t="s">
        <v>672</v>
      </c>
      <c r="C125" s="13" t="s">
        <v>722</v>
      </c>
      <c r="D125" s="83" t="s">
        <v>298</v>
      </c>
      <c r="E125" s="17"/>
      <c r="F125" s="7">
        <v>73000</v>
      </c>
      <c r="G125" s="7"/>
      <c r="H125" s="121" t="s">
        <v>62</v>
      </c>
    </row>
    <row r="126" spans="1:8" s="18" customFormat="1" ht="23.25">
      <c r="A126" s="16"/>
      <c r="B126" s="25" t="s">
        <v>672</v>
      </c>
      <c r="C126" s="13" t="s">
        <v>722</v>
      </c>
      <c r="D126" s="83" t="s">
        <v>298</v>
      </c>
      <c r="E126" s="17"/>
      <c r="F126" s="7"/>
      <c r="G126" s="7">
        <v>194000</v>
      </c>
      <c r="H126" s="121" t="s">
        <v>63</v>
      </c>
    </row>
    <row r="127" spans="1:8" s="18" customFormat="1" ht="24.75" customHeight="1">
      <c r="A127" s="16"/>
      <c r="B127" s="15" t="s">
        <v>331</v>
      </c>
      <c r="C127" s="13"/>
      <c r="D127" s="83"/>
      <c r="E127" s="17"/>
      <c r="F127" s="10">
        <f>SUM(F120:F126)</f>
        <v>220000</v>
      </c>
      <c r="G127" s="10">
        <f>SUM(G120:G126)</f>
        <v>224000</v>
      </c>
      <c r="H127" s="121"/>
    </row>
    <row r="128" spans="1:8" s="18" customFormat="1" ht="24.75" customHeight="1">
      <c r="A128" s="16"/>
      <c r="B128" s="15" t="s">
        <v>485</v>
      </c>
      <c r="C128" s="13" t="s">
        <v>722</v>
      </c>
      <c r="D128" s="83"/>
      <c r="E128" s="17"/>
      <c r="F128" s="10"/>
      <c r="G128" s="10">
        <v>928000</v>
      </c>
      <c r="H128" s="48" t="s">
        <v>363</v>
      </c>
    </row>
    <row r="129" spans="1:8" s="18" customFormat="1" ht="24.75" customHeight="1">
      <c r="A129" s="16"/>
      <c r="B129" s="19" t="s">
        <v>301</v>
      </c>
      <c r="C129" s="13" t="s">
        <v>722</v>
      </c>
      <c r="D129" s="83"/>
      <c r="E129" s="17"/>
      <c r="F129" s="7"/>
      <c r="G129" s="7">
        <v>223000</v>
      </c>
      <c r="H129" s="48" t="s">
        <v>364</v>
      </c>
    </row>
    <row r="130" spans="1:8" s="18" customFormat="1" ht="36.75">
      <c r="A130" s="16"/>
      <c r="B130" s="19" t="s">
        <v>301</v>
      </c>
      <c r="C130" s="13" t="s">
        <v>722</v>
      </c>
      <c r="D130" s="83"/>
      <c r="E130" s="17"/>
      <c r="F130" s="7"/>
      <c r="G130" s="7">
        <v>16000</v>
      </c>
      <c r="H130" s="48" t="s">
        <v>370</v>
      </c>
    </row>
    <row r="131" spans="1:8" s="18" customFormat="1" ht="36.75">
      <c r="A131" s="16"/>
      <c r="B131" s="19" t="s">
        <v>301</v>
      </c>
      <c r="C131" s="13" t="s">
        <v>722</v>
      </c>
      <c r="D131" s="83"/>
      <c r="E131" s="17"/>
      <c r="F131" s="7"/>
      <c r="G131" s="7">
        <v>5000</v>
      </c>
      <c r="H131" s="48" t="s">
        <v>369</v>
      </c>
    </row>
    <row r="132" spans="1:8" s="18" customFormat="1" ht="36.75">
      <c r="A132" s="16"/>
      <c r="B132" s="19" t="s">
        <v>301</v>
      </c>
      <c r="C132" s="13" t="s">
        <v>722</v>
      </c>
      <c r="D132" s="83"/>
      <c r="E132" s="17"/>
      <c r="F132" s="7"/>
      <c r="G132" s="7">
        <v>8000</v>
      </c>
      <c r="H132" s="48" t="s">
        <v>365</v>
      </c>
    </row>
    <row r="133" spans="1:8" s="18" customFormat="1" ht="36.75">
      <c r="A133" s="16"/>
      <c r="B133" s="19" t="s">
        <v>301</v>
      </c>
      <c r="C133" s="13" t="s">
        <v>722</v>
      </c>
      <c r="D133" s="83"/>
      <c r="E133" s="17"/>
      <c r="F133" s="7"/>
      <c r="G133" s="7">
        <v>2000</v>
      </c>
      <c r="H133" s="48" t="s">
        <v>64</v>
      </c>
    </row>
    <row r="134" spans="1:8" s="18" customFormat="1" ht="15.75">
      <c r="A134" s="16"/>
      <c r="B134" s="15" t="s">
        <v>304</v>
      </c>
      <c r="C134" s="13"/>
      <c r="D134" s="83"/>
      <c r="E134" s="17"/>
      <c r="F134" s="10">
        <f>SUM(F129:F133)</f>
        <v>0</v>
      </c>
      <c r="G134" s="10">
        <f>SUM(G129:G133)</f>
        <v>254000</v>
      </c>
      <c r="H134" s="121"/>
    </row>
    <row r="135" spans="1:8" s="18" customFormat="1" ht="24.75">
      <c r="A135" s="16"/>
      <c r="B135" s="26" t="s">
        <v>464</v>
      </c>
      <c r="C135" s="13" t="s">
        <v>722</v>
      </c>
      <c r="D135" s="83"/>
      <c r="E135" s="17"/>
      <c r="F135" s="10">
        <v>1182000</v>
      </c>
      <c r="G135" s="7"/>
      <c r="H135" s="48" t="s">
        <v>366</v>
      </c>
    </row>
    <row r="136" spans="1:8" s="18" customFormat="1" ht="36.75">
      <c r="A136" s="16"/>
      <c r="B136" s="26" t="s">
        <v>485</v>
      </c>
      <c r="C136" s="13" t="s">
        <v>722</v>
      </c>
      <c r="D136" s="83">
        <v>853111</v>
      </c>
      <c r="E136" s="17"/>
      <c r="F136" s="7"/>
      <c r="G136" s="10">
        <v>3750000</v>
      </c>
      <c r="H136" s="48" t="s">
        <v>367</v>
      </c>
    </row>
    <row r="137" spans="1:8" s="18" customFormat="1" ht="36.75">
      <c r="A137" s="16"/>
      <c r="B137" s="25" t="s">
        <v>696</v>
      </c>
      <c r="C137" s="13" t="s">
        <v>722</v>
      </c>
      <c r="D137" s="83">
        <v>853111</v>
      </c>
      <c r="E137" s="17"/>
      <c r="F137" s="7"/>
      <c r="G137" s="7">
        <v>809000</v>
      </c>
      <c r="H137" s="48" t="s">
        <v>368</v>
      </c>
    </row>
    <row r="138" spans="1:8" s="18" customFormat="1" ht="48.75">
      <c r="A138" s="16"/>
      <c r="B138" s="25" t="s">
        <v>696</v>
      </c>
      <c r="C138" s="13" t="s">
        <v>722</v>
      </c>
      <c r="D138" s="83">
        <v>853111</v>
      </c>
      <c r="E138" s="17"/>
      <c r="F138" s="7"/>
      <c r="G138" s="7">
        <v>50000</v>
      </c>
      <c r="H138" s="48" t="s">
        <v>374</v>
      </c>
    </row>
    <row r="139" spans="1:8" s="18" customFormat="1" ht="48.75">
      <c r="A139" s="16"/>
      <c r="B139" s="25" t="s">
        <v>696</v>
      </c>
      <c r="C139" s="13" t="s">
        <v>722</v>
      </c>
      <c r="D139" s="83">
        <v>853111</v>
      </c>
      <c r="E139" s="17"/>
      <c r="F139" s="7"/>
      <c r="G139" s="7">
        <v>17000</v>
      </c>
      <c r="H139" s="48" t="s">
        <v>375</v>
      </c>
    </row>
    <row r="140" spans="1:8" s="18" customFormat="1" ht="36.75">
      <c r="A140" s="16"/>
      <c r="B140" s="25" t="s">
        <v>696</v>
      </c>
      <c r="C140" s="13" t="s">
        <v>722</v>
      </c>
      <c r="D140" s="83">
        <v>853111</v>
      </c>
      <c r="E140" s="17"/>
      <c r="F140" s="7"/>
      <c r="G140" s="7">
        <v>34000</v>
      </c>
      <c r="H140" s="48" t="s">
        <v>376</v>
      </c>
    </row>
    <row r="141" spans="1:8" s="18" customFormat="1" ht="36.75">
      <c r="A141" s="16"/>
      <c r="B141" s="25" t="s">
        <v>696</v>
      </c>
      <c r="C141" s="13" t="s">
        <v>722</v>
      </c>
      <c r="D141" s="83">
        <v>853111</v>
      </c>
      <c r="E141" s="17"/>
      <c r="F141" s="7"/>
      <c r="G141" s="7">
        <v>1000</v>
      </c>
      <c r="H141" s="48" t="s">
        <v>377</v>
      </c>
    </row>
    <row r="142" spans="1:8" s="18" customFormat="1" ht="15.75">
      <c r="A142" s="16"/>
      <c r="B142" s="15" t="s">
        <v>310</v>
      </c>
      <c r="C142" s="13"/>
      <c r="D142" s="83"/>
      <c r="E142" s="17"/>
      <c r="F142" s="10">
        <f>SUM(F137:F141)</f>
        <v>0</v>
      </c>
      <c r="G142" s="10">
        <f>SUM(G137:G141)</f>
        <v>911000</v>
      </c>
      <c r="H142" s="121"/>
    </row>
    <row r="143" spans="1:8" s="18" customFormat="1" ht="26.25">
      <c r="A143" s="16"/>
      <c r="B143" s="26" t="s">
        <v>464</v>
      </c>
      <c r="C143" s="13"/>
      <c r="D143" s="83"/>
      <c r="E143" s="17"/>
      <c r="F143" s="10">
        <v>4661000</v>
      </c>
      <c r="G143" s="7"/>
      <c r="H143" s="47" t="s">
        <v>379</v>
      </c>
    </row>
    <row r="144" spans="1:8" s="18" customFormat="1" ht="24.75">
      <c r="A144" s="16"/>
      <c r="B144" s="26" t="s">
        <v>485</v>
      </c>
      <c r="C144" s="13"/>
      <c r="D144" s="83"/>
      <c r="E144" s="17"/>
      <c r="F144" s="7"/>
      <c r="G144" s="10">
        <v>287000</v>
      </c>
      <c r="H144" s="48" t="s">
        <v>543</v>
      </c>
    </row>
    <row r="145" spans="1:8" s="18" customFormat="1" ht="24.75">
      <c r="A145" s="16"/>
      <c r="B145" s="25" t="s">
        <v>696</v>
      </c>
      <c r="C145" s="13" t="s">
        <v>722</v>
      </c>
      <c r="D145" s="83">
        <v>853111</v>
      </c>
      <c r="E145" s="17"/>
      <c r="F145" s="7"/>
      <c r="G145" s="7">
        <v>69000</v>
      </c>
      <c r="H145" s="48" t="s">
        <v>544</v>
      </c>
    </row>
    <row r="146" spans="1:8" s="18" customFormat="1" ht="34.5">
      <c r="A146" s="16"/>
      <c r="B146" s="25" t="s">
        <v>696</v>
      </c>
      <c r="C146" s="13" t="s">
        <v>722</v>
      </c>
      <c r="D146" s="83">
        <v>853111</v>
      </c>
      <c r="E146" s="17"/>
      <c r="F146" s="7"/>
      <c r="G146" s="7">
        <v>4000</v>
      </c>
      <c r="H146" s="121" t="s">
        <v>65</v>
      </c>
    </row>
    <row r="147" spans="1:8" s="18" customFormat="1" ht="34.5">
      <c r="A147" s="16"/>
      <c r="B147" s="25" t="s">
        <v>696</v>
      </c>
      <c r="C147" s="13" t="s">
        <v>722</v>
      </c>
      <c r="D147" s="83">
        <v>853111</v>
      </c>
      <c r="E147" s="17"/>
      <c r="F147" s="7"/>
      <c r="G147" s="7">
        <v>1000</v>
      </c>
      <c r="H147" s="121" t="s">
        <v>66</v>
      </c>
    </row>
    <row r="148" spans="1:8" s="18" customFormat="1" ht="34.5">
      <c r="A148" s="16"/>
      <c r="B148" s="25" t="s">
        <v>696</v>
      </c>
      <c r="C148" s="13" t="s">
        <v>722</v>
      </c>
      <c r="D148" s="83">
        <v>853111</v>
      </c>
      <c r="E148" s="17"/>
      <c r="F148" s="7"/>
      <c r="G148" s="7">
        <v>3000</v>
      </c>
      <c r="H148" s="121" t="s">
        <v>67</v>
      </c>
    </row>
    <row r="149" spans="1:8" s="18" customFormat="1" ht="15.75">
      <c r="A149" s="16"/>
      <c r="B149" s="15" t="s">
        <v>310</v>
      </c>
      <c r="C149" s="13"/>
      <c r="D149" s="83"/>
      <c r="E149" s="17"/>
      <c r="F149" s="10">
        <f>SUM(F145:F148)</f>
        <v>0</v>
      </c>
      <c r="G149" s="10">
        <f>SUM(G145:G148)</f>
        <v>77000</v>
      </c>
      <c r="H149" s="48"/>
    </row>
    <row r="150" spans="1:8" s="18" customFormat="1" ht="24.75">
      <c r="A150" s="16"/>
      <c r="B150" s="26" t="s">
        <v>463</v>
      </c>
      <c r="C150" s="13" t="s">
        <v>722</v>
      </c>
      <c r="D150" s="83">
        <v>853111</v>
      </c>
      <c r="E150" s="17"/>
      <c r="F150" s="7"/>
      <c r="G150" s="10">
        <v>44000</v>
      </c>
      <c r="H150" s="48" t="s">
        <v>378</v>
      </c>
    </row>
    <row r="151" spans="1:8" s="18" customFormat="1" ht="15.75">
      <c r="A151" s="16"/>
      <c r="B151" s="26" t="s">
        <v>464</v>
      </c>
      <c r="C151" s="13" t="s">
        <v>722</v>
      </c>
      <c r="D151" s="83">
        <v>853111</v>
      </c>
      <c r="E151" s="17"/>
      <c r="F151" s="10">
        <v>408000</v>
      </c>
      <c r="G151" s="7"/>
      <c r="H151" s="121" t="s">
        <v>94</v>
      </c>
    </row>
    <row r="152" spans="1:8" s="18" customFormat="1" ht="34.5">
      <c r="A152" s="16"/>
      <c r="B152" s="25" t="s">
        <v>485</v>
      </c>
      <c r="C152" s="13" t="s">
        <v>722</v>
      </c>
      <c r="D152" s="83">
        <v>852000</v>
      </c>
      <c r="E152" s="17"/>
      <c r="F152" s="7"/>
      <c r="G152" s="7">
        <v>3750000</v>
      </c>
      <c r="H152" s="121" t="s">
        <v>380</v>
      </c>
    </row>
    <row r="153" spans="1:8" s="18" customFormat="1" ht="23.25">
      <c r="A153" s="16"/>
      <c r="B153" s="25" t="s">
        <v>485</v>
      </c>
      <c r="C153" s="13" t="s">
        <v>722</v>
      </c>
      <c r="D153" s="83">
        <v>852000</v>
      </c>
      <c r="E153" s="17"/>
      <c r="F153" s="7"/>
      <c r="G153" s="7">
        <v>445000</v>
      </c>
      <c r="H153" s="121" t="s">
        <v>93</v>
      </c>
    </row>
    <row r="154" spans="1:8" s="18" customFormat="1" ht="15.75">
      <c r="A154" s="16"/>
      <c r="B154" s="26" t="s">
        <v>511</v>
      </c>
      <c r="C154" s="13"/>
      <c r="D154" s="83"/>
      <c r="E154" s="17"/>
      <c r="F154" s="10">
        <f>SUM(F152:F153)</f>
        <v>0</v>
      </c>
      <c r="G154" s="10">
        <f>SUM(G152:G153)</f>
        <v>4195000</v>
      </c>
      <c r="H154" s="121"/>
    </row>
    <row r="155" spans="1:8" s="18" customFormat="1" ht="34.5">
      <c r="A155" s="16"/>
      <c r="B155" s="25" t="s">
        <v>696</v>
      </c>
      <c r="C155" s="13" t="s">
        <v>722</v>
      </c>
      <c r="D155" s="83">
        <v>852000</v>
      </c>
      <c r="E155" s="17"/>
      <c r="F155" s="10"/>
      <c r="G155" s="7">
        <v>810000</v>
      </c>
      <c r="H155" s="121" t="s">
        <v>381</v>
      </c>
    </row>
    <row r="156" spans="1:8" s="18" customFormat="1" ht="45.75">
      <c r="A156" s="16"/>
      <c r="B156" s="25" t="s">
        <v>696</v>
      </c>
      <c r="C156" s="13" t="s">
        <v>722</v>
      </c>
      <c r="D156" s="83">
        <v>852000</v>
      </c>
      <c r="E156" s="17"/>
      <c r="F156" s="10"/>
      <c r="G156" s="7">
        <v>50000</v>
      </c>
      <c r="H156" s="121" t="s">
        <v>382</v>
      </c>
    </row>
    <row r="157" spans="1:8" s="18" customFormat="1" ht="45.75">
      <c r="A157" s="16"/>
      <c r="B157" s="25" t="s">
        <v>696</v>
      </c>
      <c r="C157" s="13" t="s">
        <v>722</v>
      </c>
      <c r="D157" s="83">
        <v>852000</v>
      </c>
      <c r="E157" s="17"/>
      <c r="F157" s="10"/>
      <c r="G157" s="7">
        <v>17000</v>
      </c>
      <c r="H157" s="121" t="s">
        <v>383</v>
      </c>
    </row>
    <row r="158" spans="1:8" s="18" customFormat="1" ht="34.5">
      <c r="A158" s="16"/>
      <c r="B158" s="25" t="s">
        <v>696</v>
      </c>
      <c r="C158" s="13" t="s">
        <v>722</v>
      </c>
      <c r="D158" s="83">
        <v>852000</v>
      </c>
      <c r="E158" s="17"/>
      <c r="F158" s="10"/>
      <c r="G158" s="7">
        <v>34000</v>
      </c>
      <c r="H158" s="121" t="s">
        <v>384</v>
      </c>
    </row>
    <row r="159" spans="1:8" s="18" customFormat="1" ht="15.75">
      <c r="A159" s="16"/>
      <c r="B159" s="15" t="s">
        <v>310</v>
      </c>
      <c r="C159" s="13"/>
      <c r="D159" s="83"/>
      <c r="E159" s="17"/>
      <c r="F159" s="10">
        <f>SUM(F155:F158)</f>
        <v>0</v>
      </c>
      <c r="G159" s="10">
        <f>SUM(G155:G158)</f>
        <v>911000</v>
      </c>
      <c r="H159" s="121"/>
    </row>
    <row r="160" spans="1:8" s="18" customFormat="1" ht="30" customHeight="1">
      <c r="A160" s="16"/>
      <c r="B160" s="25" t="s">
        <v>696</v>
      </c>
      <c r="C160" s="13" t="s">
        <v>722</v>
      </c>
      <c r="D160" s="83">
        <v>852000</v>
      </c>
      <c r="E160" s="17"/>
      <c r="F160" s="10"/>
      <c r="G160" s="7">
        <v>107000</v>
      </c>
      <c r="H160" s="48" t="s">
        <v>68</v>
      </c>
    </row>
    <row r="161" spans="1:8" s="18" customFormat="1" ht="40.5" customHeight="1">
      <c r="A161" s="16"/>
      <c r="B161" s="25" t="s">
        <v>696</v>
      </c>
      <c r="C161" s="13" t="s">
        <v>722</v>
      </c>
      <c r="D161" s="83">
        <v>852000</v>
      </c>
      <c r="E161" s="17"/>
      <c r="F161" s="10"/>
      <c r="G161" s="7">
        <v>7000</v>
      </c>
      <c r="H161" s="48" t="s">
        <v>69</v>
      </c>
    </row>
    <row r="162" spans="1:8" s="18" customFormat="1" ht="36.75">
      <c r="A162" s="16"/>
      <c r="B162" s="25" t="s">
        <v>696</v>
      </c>
      <c r="C162" s="13" t="s">
        <v>722</v>
      </c>
      <c r="D162" s="83">
        <v>852000</v>
      </c>
      <c r="E162" s="17"/>
      <c r="F162" s="10"/>
      <c r="G162" s="7">
        <v>2000</v>
      </c>
      <c r="H162" s="48" t="s">
        <v>70</v>
      </c>
    </row>
    <row r="163" spans="1:8" s="18" customFormat="1" ht="36.75">
      <c r="A163" s="16"/>
      <c r="B163" s="25" t="s">
        <v>696</v>
      </c>
      <c r="C163" s="13" t="s">
        <v>722</v>
      </c>
      <c r="D163" s="83">
        <v>852000</v>
      </c>
      <c r="E163" s="17"/>
      <c r="F163" s="10"/>
      <c r="G163" s="7">
        <v>4000</v>
      </c>
      <c r="H163" s="48" t="s">
        <v>71</v>
      </c>
    </row>
    <row r="164" spans="1:8" s="18" customFormat="1" ht="15.75">
      <c r="A164" s="16"/>
      <c r="B164" s="15" t="s">
        <v>310</v>
      </c>
      <c r="C164" s="13"/>
      <c r="D164" s="83"/>
      <c r="E164" s="17"/>
      <c r="F164" s="10">
        <f>SUM(F160:F163)</f>
        <v>0</v>
      </c>
      <c r="G164" s="10">
        <f>SUM(G160:G163)</f>
        <v>120000</v>
      </c>
      <c r="H164" s="121"/>
    </row>
    <row r="165" spans="1:8" s="18" customFormat="1" ht="24.75">
      <c r="A165" s="16"/>
      <c r="B165" s="26" t="s">
        <v>463</v>
      </c>
      <c r="C165" s="13" t="s">
        <v>722</v>
      </c>
      <c r="D165" s="83">
        <v>852000</v>
      </c>
      <c r="E165" s="17"/>
      <c r="F165" s="10"/>
      <c r="G165" s="10">
        <v>22000</v>
      </c>
      <c r="H165" s="48" t="s">
        <v>72</v>
      </c>
    </row>
    <row r="166" spans="1:8" s="18" customFormat="1" ht="24.75">
      <c r="A166" s="16"/>
      <c r="B166" s="26" t="s">
        <v>464</v>
      </c>
      <c r="C166" s="13"/>
      <c r="D166" s="83"/>
      <c r="E166" s="17"/>
      <c r="F166" s="10">
        <v>5248000</v>
      </c>
      <c r="G166" s="7"/>
      <c r="H166" s="48" t="s">
        <v>385</v>
      </c>
    </row>
    <row r="167" spans="1:8" s="18" customFormat="1" ht="36.75">
      <c r="A167" s="16"/>
      <c r="B167" s="25" t="s">
        <v>485</v>
      </c>
      <c r="C167" s="13" t="s">
        <v>722</v>
      </c>
      <c r="D167" s="83" t="s">
        <v>298</v>
      </c>
      <c r="E167" s="17"/>
      <c r="F167" s="10"/>
      <c r="G167" s="7">
        <v>1300000</v>
      </c>
      <c r="H167" s="48" t="s">
        <v>73</v>
      </c>
    </row>
    <row r="168" spans="1:8" s="18" customFormat="1" ht="36.75">
      <c r="A168" s="16"/>
      <c r="B168" s="25" t="s">
        <v>485</v>
      </c>
      <c r="C168" s="13" t="s">
        <v>722</v>
      </c>
      <c r="D168" s="83" t="s">
        <v>298</v>
      </c>
      <c r="E168" s="17"/>
      <c r="F168" s="10"/>
      <c r="G168" s="7">
        <v>132000</v>
      </c>
      <c r="H168" s="48" t="s">
        <v>74</v>
      </c>
    </row>
    <row r="169" spans="1:8" s="18" customFormat="1" ht="15.75">
      <c r="A169" s="16"/>
      <c r="B169" s="26" t="s">
        <v>511</v>
      </c>
      <c r="C169" s="13"/>
      <c r="D169" s="83"/>
      <c r="E169" s="17"/>
      <c r="F169" s="10">
        <f>SUM(F167:F168)</f>
        <v>0</v>
      </c>
      <c r="G169" s="10">
        <f>SUM(G167:G168)</f>
        <v>1432000</v>
      </c>
      <c r="H169" s="121"/>
    </row>
    <row r="170" spans="1:8" s="18" customFormat="1" ht="48.75">
      <c r="A170" s="16"/>
      <c r="B170" s="25" t="s">
        <v>696</v>
      </c>
      <c r="C170" s="13" t="s">
        <v>722</v>
      </c>
      <c r="D170" s="83" t="s">
        <v>298</v>
      </c>
      <c r="E170" s="17"/>
      <c r="F170" s="10"/>
      <c r="G170" s="7">
        <v>205000</v>
      </c>
      <c r="H170" s="48" t="s">
        <v>75</v>
      </c>
    </row>
    <row r="171" spans="1:8" s="18" customFormat="1" ht="48.75">
      <c r="A171" s="16"/>
      <c r="B171" s="25" t="s">
        <v>696</v>
      </c>
      <c r="C171" s="13" t="s">
        <v>722</v>
      </c>
      <c r="D171" s="83" t="s">
        <v>298</v>
      </c>
      <c r="E171" s="17"/>
      <c r="F171" s="10"/>
      <c r="G171" s="7">
        <v>13000</v>
      </c>
      <c r="H171" s="48" t="s">
        <v>76</v>
      </c>
    </row>
    <row r="172" spans="1:8" s="18" customFormat="1" ht="48.75">
      <c r="A172" s="16"/>
      <c r="B172" s="25" t="s">
        <v>696</v>
      </c>
      <c r="C172" s="13" t="s">
        <v>722</v>
      </c>
      <c r="D172" s="83" t="s">
        <v>298</v>
      </c>
      <c r="E172" s="17"/>
      <c r="F172" s="10"/>
      <c r="G172" s="7">
        <v>4000</v>
      </c>
      <c r="H172" s="48" t="s">
        <v>77</v>
      </c>
    </row>
    <row r="173" spans="1:8" s="18" customFormat="1" ht="45.75">
      <c r="A173" s="16"/>
      <c r="B173" s="25" t="s">
        <v>696</v>
      </c>
      <c r="C173" s="13" t="s">
        <v>722</v>
      </c>
      <c r="D173" s="83" t="s">
        <v>298</v>
      </c>
      <c r="E173" s="17"/>
      <c r="F173" s="10"/>
      <c r="G173" s="7">
        <v>9000</v>
      </c>
      <c r="H173" s="121" t="s">
        <v>78</v>
      </c>
    </row>
    <row r="174" spans="1:8" s="18" customFormat="1" ht="48.75">
      <c r="A174" s="16"/>
      <c r="B174" s="25" t="s">
        <v>696</v>
      </c>
      <c r="C174" s="13" t="s">
        <v>722</v>
      </c>
      <c r="D174" s="83" t="s">
        <v>298</v>
      </c>
      <c r="E174" s="17"/>
      <c r="F174" s="10"/>
      <c r="G174" s="7">
        <v>85000</v>
      </c>
      <c r="H174" s="48" t="s">
        <v>79</v>
      </c>
    </row>
    <row r="175" spans="1:8" s="18" customFormat="1" ht="15.75">
      <c r="A175" s="16"/>
      <c r="B175" s="15" t="s">
        <v>310</v>
      </c>
      <c r="C175" s="13"/>
      <c r="D175" s="83"/>
      <c r="E175" s="17"/>
      <c r="F175" s="10">
        <f>SUM(F170:F174)</f>
        <v>0</v>
      </c>
      <c r="G175" s="10">
        <f>SUM(G170:G174)</f>
        <v>316000</v>
      </c>
      <c r="H175" s="48"/>
    </row>
    <row r="176" spans="1:8" s="18" customFormat="1" ht="36.75">
      <c r="A176" s="16"/>
      <c r="B176" s="25" t="s">
        <v>696</v>
      </c>
      <c r="C176" s="13" t="s">
        <v>722</v>
      </c>
      <c r="D176" s="83" t="s">
        <v>298</v>
      </c>
      <c r="E176" s="17"/>
      <c r="F176" s="10"/>
      <c r="G176" s="7">
        <v>32000</v>
      </c>
      <c r="H176" s="48" t="s">
        <v>80</v>
      </c>
    </row>
    <row r="177" spans="1:8" s="18" customFormat="1" ht="48.75">
      <c r="A177" s="16"/>
      <c r="B177" s="25" t="s">
        <v>696</v>
      </c>
      <c r="C177" s="13" t="s">
        <v>722</v>
      </c>
      <c r="D177" s="83" t="s">
        <v>298</v>
      </c>
      <c r="E177" s="17"/>
      <c r="F177" s="10"/>
      <c r="G177" s="7">
        <v>2000</v>
      </c>
      <c r="H177" s="48" t="s">
        <v>81</v>
      </c>
    </row>
    <row r="178" spans="1:8" s="18" customFormat="1" ht="48.75">
      <c r="A178" s="16"/>
      <c r="B178" s="25" t="s">
        <v>696</v>
      </c>
      <c r="C178" s="13" t="s">
        <v>722</v>
      </c>
      <c r="D178" s="83" t="s">
        <v>298</v>
      </c>
      <c r="E178" s="17"/>
      <c r="F178" s="10"/>
      <c r="G178" s="7">
        <v>1000</v>
      </c>
      <c r="H178" s="48" t="s">
        <v>82</v>
      </c>
    </row>
    <row r="179" spans="1:8" s="18" customFormat="1" ht="37.5" customHeight="1">
      <c r="A179" s="16"/>
      <c r="B179" s="25" t="s">
        <v>696</v>
      </c>
      <c r="C179" s="13" t="s">
        <v>722</v>
      </c>
      <c r="D179" s="83" t="s">
        <v>298</v>
      </c>
      <c r="E179" s="17"/>
      <c r="F179" s="10"/>
      <c r="G179" s="7">
        <v>1000</v>
      </c>
      <c r="H179" s="48" t="s">
        <v>83</v>
      </c>
    </row>
    <row r="180" spans="1:8" s="18" customFormat="1" ht="15.75">
      <c r="A180" s="16"/>
      <c r="B180" s="26" t="s">
        <v>310</v>
      </c>
      <c r="C180" s="13"/>
      <c r="D180" s="83"/>
      <c r="E180" s="17"/>
      <c r="F180" s="10">
        <f>SUM(F176:F179)</f>
        <v>0</v>
      </c>
      <c r="G180" s="10">
        <f>SUM(G176:G179)</f>
        <v>36000</v>
      </c>
      <c r="H180" s="48"/>
    </row>
    <row r="181" spans="1:8" s="18" customFormat="1" ht="34.5">
      <c r="A181" s="16"/>
      <c r="B181" s="26" t="s">
        <v>463</v>
      </c>
      <c r="C181" s="13" t="s">
        <v>722</v>
      </c>
      <c r="D181" s="83" t="s">
        <v>298</v>
      </c>
      <c r="E181" s="17"/>
      <c r="F181" s="10"/>
      <c r="G181" s="10">
        <v>41000</v>
      </c>
      <c r="H181" s="121" t="s">
        <v>84</v>
      </c>
    </row>
    <row r="182" spans="1:8" s="18" customFormat="1" ht="24.75">
      <c r="A182" s="16"/>
      <c r="B182" s="26" t="s">
        <v>464</v>
      </c>
      <c r="C182" s="13"/>
      <c r="D182" s="83"/>
      <c r="E182" s="17"/>
      <c r="F182" s="10">
        <v>1825000</v>
      </c>
      <c r="G182" s="7"/>
      <c r="H182" s="48" t="s">
        <v>85</v>
      </c>
    </row>
    <row r="183" spans="1:8" s="18" customFormat="1" ht="34.5">
      <c r="A183" s="16"/>
      <c r="B183" s="25" t="s">
        <v>485</v>
      </c>
      <c r="C183" s="13" t="s">
        <v>722</v>
      </c>
      <c r="D183" s="83" t="s">
        <v>297</v>
      </c>
      <c r="E183" s="17"/>
      <c r="F183" s="10"/>
      <c r="G183" s="7">
        <v>1300000</v>
      </c>
      <c r="H183" s="121" t="s">
        <v>386</v>
      </c>
    </row>
    <row r="184" spans="1:8" s="18" customFormat="1" ht="23.25">
      <c r="A184" s="16"/>
      <c r="B184" s="25" t="s">
        <v>485</v>
      </c>
      <c r="C184" s="13" t="s">
        <v>722</v>
      </c>
      <c r="D184" s="83" t="s">
        <v>297</v>
      </c>
      <c r="E184" s="17"/>
      <c r="F184" s="10"/>
      <c r="G184" s="7">
        <v>97000</v>
      </c>
      <c r="H184" s="121" t="s">
        <v>86</v>
      </c>
    </row>
    <row r="185" spans="1:8" s="18" customFormat="1" ht="15.75">
      <c r="A185" s="16"/>
      <c r="B185" s="26" t="s">
        <v>511</v>
      </c>
      <c r="C185" s="13"/>
      <c r="D185" s="83"/>
      <c r="E185" s="17"/>
      <c r="F185" s="10">
        <f>SUM(F183:F184)</f>
        <v>0</v>
      </c>
      <c r="G185" s="10">
        <f>SUM(G183:G184)</f>
        <v>1397000</v>
      </c>
      <c r="H185" s="48"/>
    </row>
    <row r="186" spans="1:8" s="18" customFormat="1" ht="38.25" customHeight="1">
      <c r="A186" s="16"/>
      <c r="B186" s="25" t="s">
        <v>696</v>
      </c>
      <c r="C186" s="13" t="s">
        <v>722</v>
      </c>
      <c r="D186" s="83" t="s">
        <v>297</v>
      </c>
      <c r="E186" s="17"/>
      <c r="F186" s="10"/>
      <c r="G186" s="7">
        <v>216000</v>
      </c>
      <c r="H186" s="48" t="s">
        <v>391</v>
      </c>
    </row>
    <row r="187" spans="1:8" s="18" customFormat="1" ht="43.5" customHeight="1">
      <c r="A187" s="16"/>
      <c r="B187" s="25" t="s">
        <v>696</v>
      </c>
      <c r="C187" s="13" t="s">
        <v>722</v>
      </c>
      <c r="D187" s="83" t="s">
        <v>297</v>
      </c>
      <c r="E187" s="17"/>
      <c r="F187" s="10"/>
      <c r="G187" s="7">
        <v>14000</v>
      </c>
      <c r="H187" s="48" t="s">
        <v>387</v>
      </c>
    </row>
    <row r="188" spans="1:8" s="18" customFormat="1" ht="42" customHeight="1">
      <c r="A188" s="16"/>
      <c r="B188" s="25" t="s">
        <v>696</v>
      </c>
      <c r="C188" s="13" t="s">
        <v>722</v>
      </c>
      <c r="D188" s="83" t="s">
        <v>297</v>
      </c>
      <c r="E188" s="17"/>
      <c r="F188" s="10"/>
      <c r="G188" s="7">
        <v>4000</v>
      </c>
      <c r="H188" s="48" t="s">
        <v>388</v>
      </c>
    </row>
    <row r="189" spans="1:8" s="18" customFormat="1" ht="42" customHeight="1">
      <c r="A189" s="16"/>
      <c r="B189" s="25" t="s">
        <v>696</v>
      </c>
      <c r="C189" s="13" t="s">
        <v>722</v>
      </c>
      <c r="D189" s="83" t="s">
        <v>297</v>
      </c>
      <c r="E189" s="17"/>
      <c r="F189" s="10"/>
      <c r="G189" s="7">
        <v>9000</v>
      </c>
      <c r="H189" s="48" t="s">
        <v>389</v>
      </c>
    </row>
    <row r="190" spans="1:8" s="18" customFormat="1" ht="42" customHeight="1">
      <c r="A190" s="16"/>
      <c r="B190" s="25" t="s">
        <v>696</v>
      </c>
      <c r="C190" s="13" t="s">
        <v>722</v>
      </c>
      <c r="D190" s="83" t="s">
        <v>297</v>
      </c>
      <c r="E190" s="17"/>
      <c r="F190" s="10"/>
      <c r="G190" s="7">
        <v>73000</v>
      </c>
      <c r="H190" s="48" t="s">
        <v>390</v>
      </c>
    </row>
    <row r="191" spans="1:8" s="18" customFormat="1" ht="24.75" customHeight="1">
      <c r="A191" s="16"/>
      <c r="B191" s="26" t="s">
        <v>310</v>
      </c>
      <c r="C191" s="13"/>
      <c r="D191" s="83"/>
      <c r="E191" s="17"/>
      <c r="F191" s="10">
        <f>SUM(F186:F190)</f>
        <v>0</v>
      </c>
      <c r="G191" s="10">
        <f>SUM(G186:G190)</f>
        <v>316000</v>
      </c>
      <c r="H191" s="48"/>
    </row>
    <row r="192" spans="1:8" s="18" customFormat="1" ht="43.5" customHeight="1">
      <c r="A192" s="16"/>
      <c r="B192" s="25" t="s">
        <v>696</v>
      </c>
      <c r="C192" s="13" t="s">
        <v>722</v>
      </c>
      <c r="D192" s="83" t="s">
        <v>297</v>
      </c>
      <c r="E192" s="17"/>
      <c r="F192" s="10"/>
      <c r="G192" s="7">
        <v>23000</v>
      </c>
      <c r="H192" s="48" t="s">
        <v>87</v>
      </c>
    </row>
    <row r="193" spans="1:8" s="18" customFormat="1" ht="51.75" customHeight="1">
      <c r="A193" s="16"/>
      <c r="B193" s="25" t="s">
        <v>696</v>
      </c>
      <c r="C193" s="13" t="s">
        <v>722</v>
      </c>
      <c r="D193" s="83" t="s">
        <v>297</v>
      </c>
      <c r="E193" s="17"/>
      <c r="F193" s="10"/>
      <c r="G193" s="7">
        <v>1000</v>
      </c>
      <c r="H193" s="48" t="s">
        <v>545</v>
      </c>
    </row>
    <row r="194" spans="1:8" s="18" customFormat="1" ht="42" customHeight="1">
      <c r="A194" s="16"/>
      <c r="B194" s="25" t="s">
        <v>696</v>
      </c>
      <c r="C194" s="13" t="s">
        <v>722</v>
      </c>
      <c r="D194" s="83" t="s">
        <v>297</v>
      </c>
      <c r="E194" s="17"/>
      <c r="F194" s="10"/>
      <c r="G194" s="7">
        <v>1000</v>
      </c>
      <c r="H194" s="48" t="s">
        <v>95</v>
      </c>
    </row>
    <row r="195" spans="1:8" s="18" customFormat="1" ht="38.25" customHeight="1">
      <c r="A195" s="16"/>
      <c r="B195" s="25" t="s">
        <v>696</v>
      </c>
      <c r="C195" s="13" t="s">
        <v>722</v>
      </c>
      <c r="D195" s="83" t="s">
        <v>297</v>
      </c>
      <c r="E195" s="17"/>
      <c r="F195" s="10"/>
      <c r="G195" s="7">
        <v>1000</v>
      </c>
      <c r="H195" s="48" t="s">
        <v>88</v>
      </c>
    </row>
    <row r="196" spans="1:8" s="18" customFormat="1" ht="24.75" customHeight="1">
      <c r="A196" s="16"/>
      <c r="B196" s="26" t="s">
        <v>310</v>
      </c>
      <c r="C196" s="13"/>
      <c r="D196" s="83"/>
      <c r="E196" s="17"/>
      <c r="F196" s="10">
        <f>SUM(F192:F195)</f>
        <v>0</v>
      </c>
      <c r="G196" s="10">
        <f>SUM(G192:G195)</f>
        <v>26000</v>
      </c>
      <c r="H196" s="48"/>
    </row>
    <row r="197" spans="1:8" s="18" customFormat="1" ht="30.75" customHeight="1">
      <c r="A197" s="16"/>
      <c r="B197" s="26" t="s">
        <v>463</v>
      </c>
      <c r="C197" s="13" t="s">
        <v>722</v>
      </c>
      <c r="D197" s="83" t="s">
        <v>297</v>
      </c>
      <c r="E197" s="17"/>
      <c r="F197" s="10"/>
      <c r="G197" s="10">
        <v>38000</v>
      </c>
      <c r="H197" s="48" t="s">
        <v>89</v>
      </c>
    </row>
    <row r="198" spans="1:8" s="18" customFormat="1" ht="33.75" customHeight="1">
      <c r="A198" s="16"/>
      <c r="B198" s="26" t="s">
        <v>464</v>
      </c>
      <c r="C198" s="13" t="s">
        <v>722</v>
      </c>
      <c r="D198" s="83"/>
      <c r="E198" s="17"/>
      <c r="F198" s="10">
        <v>1777000</v>
      </c>
      <c r="G198" s="10"/>
      <c r="H198" s="48" t="s">
        <v>90</v>
      </c>
    </row>
    <row r="199" spans="1:8" s="18" customFormat="1" ht="27.75" customHeight="1">
      <c r="A199" s="16"/>
      <c r="B199" s="26" t="s">
        <v>467</v>
      </c>
      <c r="C199" s="13"/>
      <c r="D199" s="83"/>
      <c r="E199" s="17"/>
      <c r="F199" s="10"/>
      <c r="G199" s="10">
        <v>67000000</v>
      </c>
      <c r="H199" s="48" t="s">
        <v>91</v>
      </c>
    </row>
    <row r="200" spans="1:8" s="18" customFormat="1" ht="28.5" customHeight="1">
      <c r="A200" s="16"/>
      <c r="B200" s="26" t="s">
        <v>467</v>
      </c>
      <c r="C200" s="13"/>
      <c r="D200" s="83"/>
      <c r="E200" s="17"/>
      <c r="F200" s="10">
        <v>67000000</v>
      </c>
      <c r="G200" s="10"/>
      <c r="H200" s="48" t="s">
        <v>92</v>
      </c>
    </row>
    <row r="201" spans="1:8" s="18" customFormat="1" ht="18.75" customHeight="1">
      <c r="A201" s="16"/>
      <c r="B201" s="26" t="s">
        <v>484</v>
      </c>
      <c r="C201" s="13"/>
      <c r="D201" s="17"/>
      <c r="E201" s="17"/>
      <c r="F201" s="10">
        <f>F10+F13+F19+F25+F26+F29+F32+F33+F35+F38+F41+F44+F47+F52+F57+F63+F69+F76+F81+F87+F93+F101+F110+F119+F127+F134+F135+F142+F143+F149+F154+F159+F164+F166+F169+F175+F180+F182+F185+F191+F196+F198+F200+F151</f>
        <v>110753000</v>
      </c>
      <c r="G201" s="10">
        <f>G10+G13+G14+G19+G22+G25+G29+G32+G34+G38+G41+G44+G47+G52+G57+G63+G69+G70+G76+G81+G87+G93+G101+G110+G119+G127+G128+G134+G136+G142+G144+G149+G150+G154+G159+G164+G165+G169+G175+G180+G181+G185+G191+G196+G197+G199</f>
        <v>110753000</v>
      </c>
      <c r="H201" s="47"/>
    </row>
    <row r="202" spans="1:8" s="31" customFormat="1" ht="18" customHeight="1">
      <c r="A202" s="34"/>
      <c r="B202" s="14" t="s">
        <v>460</v>
      </c>
      <c r="C202" s="14"/>
      <c r="D202" s="14"/>
      <c r="E202" s="14"/>
      <c r="F202" s="207">
        <f>F201-G201</f>
        <v>0</v>
      </c>
      <c r="G202" s="207"/>
      <c r="H202" s="35"/>
    </row>
    <row r="203" spans="5:7" s="31" customFormat="1" ht="15">
      <c r="E203" s="30"/>
      <c r="F203" s="30"/>
      <c r="G203" s="30"/>
    </row>
    <row r="204" spans="6:7" s="31" customFormat="1" ht="15">
      <c r="F204" s="30"/>
      <c r="G204" s="30"/>
    </row>
    <row r="205" spans="6:7" s="20" customFormat="1" ht="15">
      <c r="F205" s="21"/>
      <c r="G205" s="21"/>
    </row>
    <row r="206" spans="6:7" s="20" customFormat="1" ht="15">
      <c r="F206" s="21"/>
      <c r="G206" s="21"/>
    </row>
    <row r="207" spans="6:7" s="20" customFormat="1" ht="15">
      <c r="F207" s="21"/>
      <c r="G207" s="21"/>
    </row>
    <row r="208" spans="6:7" s="20" customFormat="1" ht="15">
      <c r="F208" s="21"/>
      <c r="G208" s="21"/>
    </row>
    <row r="209" spans="6:7" s="20" customFormat="1" ht="15">
      <c r="F209" s="21"/>
      <c r="G209" s="21"/>
    </row>
    <row r="210" spans="6:7" s="20" customFormat="1" ht="15">
      <c r="F210" s="21"/>
      <c r="G210" s="21"/>
    </row>
    <row r="211" spans="6:7" s="20" customFormat="1" ht="15">
      <c r="F211" s="21"/>
      <c r="G211" s="21"/>
    </row>
    <row r="212" spans="6:7" s="20" customFormat="1" ht="15">
      <c r="F212" s="21"/>
      <c r="G212" s="21"/>
    </row>
    <row r="213" spans="6:7" s="20" customFormat="1" ht="15">
      <c r="F213" s="21"/>
      <c r="G213" s="21"/>
    </row>
    <row r="214" spans="6:7" s="20" customFormat="1" ht="15">
      <c r="F214" s="21"/>
      <c r="G214" s="21"/>
    </row>
    <row r="215" spans="6:7" s="20" customFormat="1" ht="15">
      <c r="F215" s="21"/>
      <c r="G215" s="21"/>
    </row>
    <row r="216" spans="6:7" s="20" customFormat="1" ht="15">
      <c r="F216" s="21"/>
      <c r="G216" s="21"/>
    </row>
    <row r="217" spans="6:7" s="20" customFormat="1" ht="15">
      <c r="F217" s="21"/>
      <c r="G217" s="21"/>
    </row>
    <row r="218" spans="6:7" s="20" customFormat="1" ht="15">
      <c r="F218" s="21"/>
      <c r="G218" s="21"/>
    </row>
    <row r="219" spans="6:7" s="20" customFormat="1" ht="15">
      <c r="F219" s="21"/>
      <c r="G219" s="21"/>
    </row>
    <row r="220" spans="6:7" s="20" customFormat="1" ht="15">
      <c r="F220" s="21"/>
      <c r="G220" s="21"/>
    </row>
    <row r="221" spans="6:7" s="20" customFormat="1" ht="15">
      <c r="F221" s="21"/>
      <c r="G221" s="21"/>
    </row>
    <row r="222" spans="6:7" s="20" customFormat="1" ht="15">
      <c r="F222" s="21"/>
      <c r="G222" s="21"/>
    </row>
    <row r="223" spans="6:7" s="20" customFormat="1" ht="15">
      <c r="F223" s="21"/>
      <c r="G223" s="21"/>
    </row>
    <row r="224" spans="6:7" s="20" customFormat="1" ht="15">
      <c r="F224" s="21"/>
      <c r="G224" s="21"/>
    </row>
    <row r="225" spans="6:7" s="20" customFormat="1" ht="15">
      <c r="F225" s="21"/>
      <c r="G225" s="21"/>
    </row>
    <row r="226" spans="6:7" s="20" customFormat="1" ht="15">
      <c r="F226" s="21"/>
      <c r="G226" s="21"/>
    </row>
    <row r="227" spans="6:7" s="20" customFormat="1" ht="15">
      <c r="F227" s="21"/>
      <c r="G227" s="21"/>
    </row>
    <row r="228" spans="6:7" s="20" customFormat="1" ht="15">
      <c r="F228" s="21"/>
      <c r="G228" s="21"/>
    </row>
    <row r="229" spans="6:7" s="20" customFormat="1" ht="15">
      <c r="F229" s="21"/>
      <c r="G229" s="21"/>
    </row>
    <row r="230" spans="6:7" s="20" customFormat="1" ht="15">
      <c r="F230" s="21"/>
      <c r="G230" s="21"/>
    </row>
    <row r="231" s="20" customFormat="1" ht="15">
      <c r="G231" s="21"/>
    </row>
    <row r="232" s="20" customFormat="1" ht="15">
      <c r="G232" s="21"/>
    </row>
    <row r="233" s="20" customFormat="1" ht="15">
      <c r="G233" s="21"/>
    </row>
    <row r="234" s="20" customFormat="1" ht="15">
      <c r="G234" s="21"/>
    </row>
    <row r="235" s="20" customFormat="1" ht="15">
      <c r="G235" s="21"/>
    </row>
    <row r="236" s="20" customFormat="1" ht="15">
      <c r="G236" s="21"/>
    </row>
    <row r="237" s="20" customFormat="1" ht="15">
      <c r="G237" s="21"/>
    </row>
    <row r="238" s="20" customFormat="1" ht="15">
      <c r="G238" s="21"/>
    </row>
    <row r="239" s="20" customFormat="1" ht="15">
      <c r="G239" s="21"/>
    </row>
    <row r="240" s="20" customFormat="1" ht="15">
      <c r="G240" s="21"/>
    </row>
    <row r="241" s="20" customFormat="1" ht="15">
      <c r="G241" s="21"/>
    </row>
    <row r="242" s="20" customFormat="1" ht="15">
      <c r="G242" s="21"/>
    </row>
    <row r="243" s="20" customFormat="1" ht="15">
      <c r="G243" s="21"/>
    </row>
    <row r="244" s="20" customFormat="1" ht="15">
      <c r="G244" s="21"/>
    </row>
    <row r="245" s="20" customFormat="1" ht="15">
      <c r="G245" s="21"/>
    </row>
    <row r="246" s="20" customFormat="1" ht="15">
      <c r="G246" s="21"/>
    </row>
    <row r="247" s="20" customFormat="1" ht="15">
      <c r="G247" s="21"/>
    </row>
    <row r="248" s="20" customFormat="1" ht="15">
      <c r="G248" s="21"/>
    </row>
    <row r="249" s="20" customFormat="1" ht="15">
      <c r="G249" s="21"/>
    </row>
    <row r="250" s="20" customFormat="1" ht="15">
      <c r="G250" s="21"/>
    </row>
    <row r="251" s="20" customFormat="1" ht="15">
      <c r="G251" s="21"/>
    </row>
    <row r="252" s="20" customFormat="1" ht="15">
      <c r="G252" s="21"/>
    </row>
    <row r="253" s="20" customFormat="1" ht="15">
      <c r="G253" s="21"/>
    </row>
    <row r="254" s="20" customFormat="1" ht="15">
      <c r="G254" s="21"/>
    </row>
    <row r="255" s="20" customFormat="1" ht="15">
      <c r="G255" s="21"/>
    </row>
    <row r="256" s="20" customFormat="1" ht="15">
      <c r="G256" s="21"/>
    </row>
    <row r="257" s="20" customFormat="1" ht="15">
      <c r="G257" s="21"/>
    </row>
    <row r="258" s="20" customFormat="1" ht="15">
      <c r="G258" s="21"/>
    </row>
    <row r="259" s="20" customFormat="1" ht="15">
      <c r="G259" s="21"/>
    </row>
    <row r="260" s="20" customFormat="1" ht="15">
      <c r="G260" s="21"/>
    </row>
    <row r="261" s="20" customFormat="1" ht="15">
      <c r="G261" s="21"/>
    </row>
    <row r="262" s="20" customFormat="1" ht="15">
      <c r="G262" s="21"/>
    </row>
    <row r="263" s="20" customFormat="1" ht="15">
      <c r="G263" s="21"/>
    </row>
    <row r="264" s="20" customFormat="1" ht="15">
      <c r="G264" s="21"/>
    </row>
    <row r="265" s="20" customFormat="1" ht="15">
      <c r="G265" s="21"/>
    </row>
    <row r="266" s="20" customFormat="1" ht="15">
      <c r="G266" s="21"/>
    </row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</sheetData>
  <mergeCells count="7">
    <mergeCell ref="F202:G202"/>
    <mergeCell ref="A4:H4"/>
    <mergeCell ref="F6:G6"/>
    <mergeCell ref="A1:B1"/>
    <mergeCell ref="F1:H1"/>
    <mergeCell ref="A2:B2"/>
    <mergeCell ref="A3:H3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87"/>
  <sheetViews>
    <sheetView workbookViewId="0" topLeftCell="A1">
      <selection activeCell="D18" sqref="D18"/>
    </sheetView>
  </sheetViews>
  <sheetFormatPr defaultColWidth="9.00390625" defaultRowHeight="15.75"/>
  <cols>
    <col min="1" max="1" width="10.50390625" style="0" bestFit="1" customWidth="1"/>
    <col min="2" max="2" width="23.00390625" style="0" customWidth="1"/>
    <col min="3" max="3" width="25.125" style="0" customWidth="1"/>
    <col min="4" max="4" width="9.75390625" style="0" customWidth="1"/>
    <col min="5" max="5" width="8.25390625" style="0" customWidth="1"/>
    <col min="6" max="6" width="10.625" style="0" customWidth="1"/>
    <col min="7" max="7" width="10.875" style="0" customWidth="1"/>
    <col min="8" max="8" width="28.25390625" style="0" bestFit="1" customWidth="1"/>
  </cols>
  <sheetData>
    <row r="1" spans="1:8" ht="15.75">
      <c r="A1" s="206" t="s">
        <v>440</v>
      </c>
      <c r="B1" s="206"/>
      <c r="F1" s="208" t="s">
        <v>462</v>
      </c>
      <c r="G1" s="208"/>
      <c r="H1" s="208"/>
    </row>
    <row r="2" spans="1:2" ht="15.75">
      <c r="A2" s="209" t="s">
        <v>441</v>
      </c>
      <c r="B2" s="209"/>
    </row>
    <row r="3" spans="1:8" ht="15.75">
      <c r="A3" s="206" t="s">
        <v>455</v>
      </c>
      <c r="B3" s="206"/>
      <c r="C3" s="206"/>
      <c r="D3" s="206"/>
      <c r="E3" s="206"/>
      <c r="F3" s="206"/>
      <c r="G3" s="206"/>
      <c r="H3" s="206"/>
    </row>
    <row r="4" spans="1:8" ht="15.75">
      <c r="A4" s="206" t="s">
        <v>458</v>
      </c>
      <c r="B4" s="206"/>
      <c r="C4" s="206"/>
      <c r="D4" s="206"/>
      <c r="E4" s="206"/>
      <c r="F4" s="206"/>
      <c r="G4" s="206"/>
      <c r="H4" s="206"/>
    </row>
    <row r="5" ht="16.5" customHeight="1"/>
    <row r="6" spans="1:8" ht="15.75">
      <c r="A6" s="3" t="s">
        <v>452</v>
      </c>
      <c r="B6" s="3" t="s">
        <v>444</v>
      </c>
      <c r="C6" s="3" t="s">
        <v>445</v>
      </c>
      <c r="D6" s="28" t="s">
        <v>446</v>
      </c>
      <c r="E6" s="5" t="s">
        <v>447</v>
      </c>
      <c r="F6" s="206" t="s">
        <v>448</v>
      </c>
      <c r="G6" s="206"/>
      <c r="H6" s="3" t="s">
        <v>451</v>
      </c>
    </row>
    <row r="7" spans="1:8" ht="15" customHeight="1">
      <c r="A7" s="2"/>
      <c r="B7" s="2"/>
      <c r="C7" s="2"/>
      <c r="D7" s="2"/>
      <c r="E7" s="2"/>
      <c r="F7" s="4" t="s">
        <v>449</v>
      </c>
      <c r="G7" s="4" t="s">
        <v>450</v>
      </c>
      <c r="H7" s="2"/>
    </row>
    <row r="8" spans="1:8" ht="26.25" customHeight="1">
      <c r="A8" s="29">
        <v>40477</v>
      </c>
      <c r="B8" s="26" t="s">
        <v>464</v>
      </c>
      <c r="C8" s="13" t="s">
        <v>392</v>
      </c>
      <c r="D8" s="17"/>
      <c r="E8" s="17"/>
      <c r="F8" s="7"/>
      <c r="G8" s="10">
        <v>270000</v>
      </c>
      <c r="H8" s="48" t="s">
        <v>101</v>
      </c>
    </row>
    <row r="9" spans="1:8" s="2" customFormat="1" ht="15.75">
      <c r="A9" s="40"/>
      <c r="B9" s="26" t="s">
        <v>455</v>
      </c>
      <c r="C9" s="13" t="s">
        <v>392</v>
      </c>
      <c r="D9" s="41"/>
      <c r="E9" s="41"/>
      <c r="F9" s="10">
        <v>270000</v>
      </c>
      <c r="G9" s="42"/>
      <c r="H9" s="123" t="s">
        <v>393</v>
      </c>
    </row>
    <row r="10" spans="1:8" s="18" customFormat="1" ht="15.75">
      <c r="A10" s="16"/>
      <c r="B10" s="26" t="s">
        <v>455</v>
      </c>
      <c r="C10" s="13" t="s">
        <v>392</v>
      </c>
      <c r="D10" s="17"/>
      <c r="E10" s="17"/>
      <c r="F10" s="7"/>
      <c r="G10" s="10">
        <v>270000</v>
      </c>
      <c r="H10" s="123" t="s">
        <v>393</v>
      </c>
    </row>
    <row r="11" spans="1:8" s="18" customFormat="1" ht="26.25">
      <c r="A11" s="16"/>
      <c r="B11" s="26" t="s">
        <v>464</v>
      </c>
      <c r="C11" s="13" t="s">
        <v>392</v>
      </c>
      <c r="D11" s="17"/>
      <c r="E11" s="17"/>
      <c r="F11" s="10">
        <v>270000</v>
      </c>
      <c r="G11" s="10"/>
      <c r="H11" s="57" t="s">
        <v>102</v>
      </c>
    </row>
    <row r="12" spans="1:8" s="18" customFormat="1" ht="19.5" customHeight="1">
      <c r="A12" s="16"/>
      <c r="B12" s="26" t="s">
        <v>455</v>
      </c>
      <c r="C12" s="13" t="s">
        <v>103</v>
      </c>
      <c r="D12" s="17"/>
      <c r="E12" s="17"/>
      <c r="F12" s="7"/>
      <c r="G12" s="10">
        <v>813000</v>
      </c>
      <c r="H12" s="130" t="s">
        <v>516</v>
      </c>
    </row>
    <row r="13" spans="1:8" s="18" customFormat="1" ht="26.25">
      <c r="A13" s="16"/>
      <c r="B13" s="124" t="s">
        <v>467</v>
      </c>
      <c r="C13" s="13" t="s">
        <v>103</v>
      </c>
      <c r="D13" s="17"/>
      <c r="E13" s="17"/>
      <c r="F13" s="7">
        <v>650000</v>
      </c>
      <c r="G13" s="10"/>
      <c r="H13" s="47" t="s">
        <v>394</v>
      </c>
    </row>
    <row r="14" spans="1:8" s="18" customFormat="1" ht="26.25">
      <c r="A14" s="16"/>
      <c r="B14" s="124" t="s">
        <v>467</v>
      </c>
      <c r="C14" s="13" t="s">
        <v>103</v>
      </c>
      <c r="D14" s="17"/>
      <c r="E14" s="17"/>
      <c r="F14" s="7">
        <v>163000</v>
      </c>
      <c r="G14" s="10"/>
      <c r="H14" s="47" t="s">
        <v>395</v>
      </c>
    </row>
    <row r="15" spans="1:8" s="18" customFormat="1" ht="15.75">
      <c r="A15" s="16"/>
      <c r="B15" s="125" t="s">
        <v>473</v>
      </c>
      <c r="C15" s="13"/>
      <c r="D15" s="17"/>
      <c r="E15" s="17"/>
      <c r="F15" s="10">
        <f>SUM(F13:F14)</f>
        <v>813000</v>
      </c>
      <c r="G15" s="10"/>
      <c r="H15" s="47"/>
    </row>
    <row r="16" spans="1:8" s="18" customFormat="1" ht="23.25" customHeight="1">
      <c r="A16" s="16"/>
      <c r="B16" s="26" t="s">
        <v>455</v>
      </c>
      <c r="C16" s="13"/>
      <c r="D16" s="17"/>
      <c r="E16" s="17"/>
      <c r="F16" s="7"/>
      <c r="G16" s="10">
        <v>920000</v>
      </c>
      <c r="H16" s="47" t="s">
        <v>673</v>
      </c>
    </row>
    <row r="17" spans="1:8" s="18" customFormat="1" ht="30">
      <c r="A17" s="16"/>
      <c r="B17" s="58" t="s">
        <v>396</v>
      </c>
      <c r="C17" s="19" t="s">
        <v>397</v>
      </c>
      <c r="D17" s="17"/>
      <c r="E17" s="17"/>
      <c r="F17" s="10">
        <v>850000</v>
      </c>
      <c r="G17" s="10"/>
      <c r="H17" s="47" t="s">
        <v>398</v>
      </c>
    </row>
    <row r="18" spans="1:8" s="18" customFormat="1" ht="27.75" customHeight="1">
      <c r="A18" s="16"/>
      <c r="B18" s="58" t="s">
        <v>399</v>
      </c>
      <c r="C18" s="19" t="s">
        <v>104</v>
      </c>
      <c r="D18" s="17"/>
      <c r="E18" s="17"/>
      <c r="F18" s="10">
        <v>70000</v>
      </c>
      <c r="G18" s="10"/>
      <c r="H18" s="47" t="s">
        <v>400</v>
      </c>
    </row>
    <row r="19" spans="1:8" s="18" customFormat="1" ht="20.25" customHeight="1">
      <c r="A19" s="16"/>
      <c r="B19" s="15" t="s">
        <v>454</v>
      </c>
      <c r="C19" s="13"/>
      <c r="D19" s="17"/>
      <c r="E19" s="17"/>
      <c r="F19" s="10">
        <f>F9+F11+F15+F17+F18</f>
        <v>2273000</v>
      </c>
      <c r="G19" s="10">
        <f>G8+G10+G12+G16</f>
        <v>2273000</v>
      </c>
      <c r="H19" s="12"/>
    </row>
    <row r="20" spans="1:8" s="20" customFormat="1" ht="18.75" customHeight="1">
      <c r="A20" s="22"/>
      <c r="B20" s="14" t="s">
        <v>460</v>
      </c>
      <c r="C20" s="14"/>
      <c r="D20" s="14"/>
      <c r="E20" s="14"/>
      <c r="F20" s="207">
        <f>F19-G19</f>
        <v>0</v>
      </c>
      <c r="G20" s="207"/>
      <c r="H20" s="23"/>
    </row>
    <row r="21" spans="6:7" s="20" customFormat="1" ht="15">
      <c r="F21" s="21"/>
      <c r="G21" s="21"/>
    </row>
    <row r="22" spans="6:7" s="20" customFormat="1" ht="15">
      <c r="F22" s="21"/>
      <c r="G22" s="21"/>
    </row>
    <row r="23" spans="6:7" s="20" customFormat="1" ht="15">
      <c r="F23" s="21"/>
      <c r="G23" s="21"/>
    </row>
    <row r="24" spans="5:7" s="20" customFormat="1" ht="15">
      <c r="E24" s="21"/>
      <c r="F24" s="21"/>
      <c r="G24" s="21"/>
    </row>
    <row r="25" spans="6:7" s="20" customFormat="1" ht="15">
      <c r="F25" s="21"/>
      <c r="G25" s="21"/>
    </row>
    <row r="26" spans="6:7" s="20" customFormat="1" ht="15">
      <c r="F26" s="21"/>
      <c r="G26" s="21"/>
    </row>
    <row r="27" spans="6:7" s="20" customFormat="1" ht="15">
      <c r="F27" s="21"/>
      <c r="G27" s="21"/>
    </row>
    <row r="28" spans="6:7" s="20" customFormat="1" ht="15">
      <c r="F28" s="21"/>
      <c r="G28" s="21"/>
    </row>
    <row r="29" spans="6:7" s="20" customFormat="1" ht="15">
      <c r="F29" s="21"/>
      <c r="G29" s="21"/>
    </row>
    <row r="30" spans="6:7" s="20" customFormat="1" ht="15">
      <c r="F30" s="21"/>
      <c r="G30" s="21"/>
    </row>
    <row r="31" spans="6:7" s="20" customFormat="1" ht="15">
      <c r="F31" s="21"/>
      <c r="G31" s="21"/>
    </row>
    <row r="32" spans="6:7" s="20" customFormat="1" ht="15">
      <c r="F32" s="21"/>
      <c r="G32" s="21"/>
    </row>
    <row r="33" spans="6:7" s="20" customFormat="1" ht="15">
      <c r="F33" s="21"/>
      <c r="G33" s="21"/>
    </row>
    <row r="34" spans="6:7" s="20" customFormat="1" ht="15">
      <c r="F34" s="21"/>
      <c r="G34" s="21"/>
    </row>
    <row r="35" spans="6:7" s="20" customFormat="1" ht="15">
      <c r="F35" s="21"/>
      <c r="G35" s="21"/>
    </row>
    <row r="36" spans="6:7" s="20" customFormat="1" ht="15">
      <c r="F36" s="21"/>
      <c r="G36" s="21"/>
    </row>
    <row r="37" spans="6:7" s="20" customFormat="1" ht="15">
      <c r="F37" s="21"/>
      <c r="G37" s="21"/>
    </row>
    <row r="38" spans="6:7" s="20" customFormat="1" ht="15">
      <c r="F38" s="21"/>
      <c r="G38" s="21"/>
    </row>
    <row r="39" spans="6:7" s="20" customFormat="1" ht="15">
      <c r="F39" s="21"/>
      <c r="G39" s="21"/>
    </row>
    <row r="40" spans="6:7" s="20" customFormat="1" ht="15">
      <c r="F40" s="21"/>
      <c r="G40" s="21"/>
    </row>
    <row r="41" spans="6:7" s="20" customFormat="1" ht="15">
      <c r="F41" s="21"/>
      <c r="G41" s="21"/>
    </row>
    <row r="42" spans="6:7" s="20" customFormat="1" ht="15">
      <c r="F42" s="21"/>
      <c r="G42" s="21"/>
    </row>
    <row r="43" spans="6:7" s="20" customFormat="1" ht="15">
      <c r="F43" s="21"/>
      <c r="G43" s="21"/>
    </row>
    <row r="44" spans="6:7" s="20" customFormat="1" ht="15">
      <c r="F44" s="21"/>
      <c r="G44" s="21"/>
    </row>
    <row r="45" spans="6:7" s="20" customFormat="1" ht="15">
      <c r="F45" s="21"/>
      <c r="G45" s="21"/>
    </row>
    <row r="46" spans="6:7" s="20" customFormat="1" ht="15">
      <c r="F46" s="21"/>
      <c r="G46" s="21"/>
    </row>
    <row r="47" spans="6:7" s="20" customFormat="1" ht="15">
      <c r="F47" s="21"/>
      <c r="G47" s="21"/>
    </row>
    <row r="48" spans="6:7" s="20" customFormat="1" ht="15">
      <c r="F48" s="21"/>
      <c r="G48" s="21"/>
    </row>
    <row r="49" spans="6:7" s="20" customFormat="1" ht="15">
      <c r="F49" s="21"/>
      <c r="G49" s="21"/>
    </row>
    <row r="50" spans="6:7" s="20" customFormat="1" ht="15">
      <c r="F50" s="21"/>
      <c r="G50" s="21"/>
    </row>
    <row r="51" spans="6:7" s="20" customFormat="1" ht="15">
      <c r="F51" s="21"/>
      <c r="G51" s="21"/>
    </row>
    <row r="52" s="20" customFormat="1" ht="15">
      <c r="G52" s="21"/>
    </row>
    <row r="53" s="20" customFormat="1" ht="15">
      <c r="G53" s="21"/>
    </row>
    <row r="54" s="20" customFormat="1" ht="15">
      <c r="G54" s="21"/>
    </row>
    <row r="55" s="20" customFormat="1" ht="15">
      <c r="G55" s="21"/>
    </row>
    <row r="56" s="20" customFormat="1" ht="15">
      <c r="G56" s="21"/>
    </row>
    <row r="57" s="20" customFormat="1" ht="15">
      <c r="G57" s="21"/>
    </row>
    <row r="58" s="20" customFormat="1" ht="15">
      <c r="G58" s="21"/>
    </row>
    <row r="59" s="20" customFormat="1" ht="15">
      <c r="G59" s="21"/>
    </row>
    <row r="60" s="20" customFormat="1" ht="15">
      <c r="G60" s="21"/>
    </row>
    <row r="61" s="20" customFormat="1" ht="15">
      <c r="G61" s="21"/>
    </row>
    <row r="62" s="20" customFormat="1" ht="15">
      <c r="G62" s="21"/>
    </row>
    <row r="63" s="20" customFormat="1" ht="15">
      <c r="G63" s="21"/>
    </row>
    <row r="64" s="20" customFormat="1" ht="15">
      <c r="G64" s="21"/>
    </row>
    <row r="65" s="20" customFormat="1" ht="15">
      <c r="G65" s="21"/>
    </row>
    <row r="66" s="20" customFormat="1" ht="15">
      <c r="G66" s="21"/>
    </row>
    <row r="67" s="20" customFormat="1" ht="15">
      <c r="G67" s="21"/>
    </row>
    <row r="68" s="20" customFormat="1" ht="15">
      <c r="G68" s="21"/>
    </row>
    <row r="69" s="20" customFormat="1" ht="15">
      <c r="G69" s="21"/>
    </row>
    <row r="70" s="20" customFormat="1" ht="15">
      <c r="G70" s="21"/>
    </row>
    <row r="71" s="20" customFormat="1" ht="15">
      <c r="G71" s="21"/>
    </row>
    <row r="72" s="20" customFormat="1" ht="15">
      <c r="G72" s="21"/>
    </row>
    <row r="73" s="20" customFormat="1" ht="15">
      <c r="G73" s="21"/>
    </row>
    <row r="74" s="20" customFormat="1" ht="15">
      <c r="G74" s="21"/>
    </row>
    <row r="75" s="20" customFormat="1" ht="15">
      <c r="G75" s="21"/>
    </row>
    <row r="76" s="20" customFormat="1" ht="15">
      <c r="G76" s="21"/>
    </row>
    <row r="77" s="20" customFormat="1" ht="15">
      <c r="G77" s="21"/>
    </row>
    <row r="78" s="20" customFormat="1" ht="15">
      <c r="G78" s="21"/>
    </row>
    <row r="79" s="20" customFormat="1" ht="15">
      <c r="G79" s="21"/>
    </row>
    <row r="80" s="20" customFormat="1" ht="15">
      <c r="G80" s="21"/>
    </row>
    <row r="81" s="20" customFormat="1" ht="15">
      <c r="G81" s="21"/>
    </row>
    <row r="82" s="20" customFormat="1" ht="15">
      <c r="G82" s="21"/>
    </row>
    <row r="83" s="20" customFormat="1" ht="15">
      <c r="G83" s="21"/>
    </row>
    <row r="84" s="20" customFormat="1" ht="15">
      <c r="G84" s="21"/>
    </row>
    <row r="85" s="20" customFormat="1" ht="15">
      <c r="G85" s="21"/>
    </row>
    <row r="86" s="20" customFormat="1" ht="15">
      <c r="G86" s="21"/>
    </row>
    <row r="87" s="20" customFormat="1" ht="15">
      <c r="G87" s="21"/>
    </row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</sheetData>
  <mergeCells count="7">
    <mergeCell ref="F6:G6"/>
    <mergeCell ref="F20:G20"/>
    <mergeCell ref="A3:H3"/>
    <mergeCell ref="A1:B1"/>
    <mergeCell ref="F1:H1"/>
    <mergeCell ref="A2:B2"/>
    <mergeCell ref="A4:H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H133"/>
  <sheetViews>
    <sheetView workbookViewId="0" topLeftCell="A25">
      <selection activeCell="E37" sqref="E37"/>
    </sheetView>
  </sheetViews>
  <sheetFormatPr defaultColWidth="9.00390625" defaultRowHeight="15.75"/>
  <cols>
    <col min="1" max="1" width="10.50390625" style="0" bestFit="1" customWidth="1"/>
    <col min="2" max="2" width="29.00390625" style="0" customWidth="1"/>
    <col min="3" max="3" width="19.875" style="0" customWidth="1"/>
    <col min="4" max="5" width="8.00390625" style="0" customWidth="1"/>
    <col min="6" max="7" width="11.125" style="0" bestFit="1" customWidth="1"/>
    <col min="8" max="8" width="28.375" style="0" customWidth="1"/>
  </cols>
  <sheetData>
    <row r="1" spans="1:8" ht="15.75">
      <c r="A1" s="209" t="s">
        <v>440</v>
      </c>
      <c r="B1" s="209"/>
      <c r="F1" s="208" t="s">
        <v>517</v>
      </c>
      <c r="G1" s="208"/>
      <c r="H1" s="208"/>
    </row>
    <row r="2" spans="1:2" ht="12" customHeight="1">
      <c r="A2" s="209" t="s">
        <v>441</v>
      </c>
      <c r="B2" s="209"/>
    </row>
    <row r="3" spans="1:8" ht="15.75">
      <c r="A3" s="206" t="s">
        <v>465</v>
      </c>
      <c r="B3" s="206"/>
      <c r="C3" s="206"/>
      <c r="D3" s="206"/>
      <c r="E3" s="206"/>
      <c r="F3" s="206"/>
      <c r="G3" s="206"/>
      <c r="H3" s="206"/>
    </row>
    <row r="4" spans="1:8" ht="15.75">
      <c r="A4" s="206" t="s">
        <v>458</v>
      </c>
      <c r="B4" s="206"/>
      <c r="C4" s="206"/>
      <c r="D4" s="206"/>
      <c r="E4" s="206"/>
      <c r="F4" s="206"/>
      <c r="G4" s="206"/>
      <c r="H4" s="206"/>
    </row>
    <row r="5" ht="9" customHeight="1"/>
    <row r="6" spans="1:8" ht="15.75">
      <c r="A6" s="3" t="s">
        <v>452</v>
      </c>
      <c r="B6" s="3" t="s">
        <v>444</v>
      </c>
      <c r="C6" s="3" t="s">
        <v>445</v>
      </c>
      <c r="D6" s="28" t="s">
        <v>446</v>
      </c>
      <c r="E6" s="5" t="s">
        <v>478</v>
      </c>
      <c r="F6" s="206" t="s">
        <v>448</v>
      </c>
      <c r="G6" s="206"/>
      <c r="H6" s="3" t="s">
        <v>451</v>
      </c>
    </row>
    <row r="7" spans="1:8" ht="13.5" customHeight="1">
      <c r="A7" s="2"/>
      <c r="B7" s="18"/>
      <c r="C7" s="18"/>
      <c r="D7" s="18"/>
      <c r="E7" s="18"/>
      <c r="F7" s="4" t="s">
        <v>449</v>
      </c>
      <c r="G7" s="4" t="s">
        <v>450</v>
      </c>
      <c r="H7" s="18"/>
    </row>
    <row r="8" spans="1:8" s="2" customFormat="1" ht="18" customHeight="1">
      <c r="A8" s="29">
        <v>40477</v>
      </c>
      <c r="B8" s="15" t="s">
        <v>465</v>
      </c>
      <c r="C8" s="38" t="s">
        <v>401</v>
      </c>
      <c r="D8" s="17"/>
      <c r="E8" s="17"/>
      <c r="F8" s="7"/>
      <c r="G8" s="10">
        <v>450000</v>
      </c>
      <c r="H8" s="43" t="s">
        <v>475</v>
      </c>
    </row>
    <row r="9" spans="1:8" s="2" customFormat="1" ht="26.25">
      <c r="A9" s="29"/>
      <c r="B9" s="19" t="s">
        <v>463</v>
      </c>
      <c r="C9" s="38" t="s">
        <v>401</v>
      </c>
      <c r="D9" s="83">
        <v>841403</v>
      </c>
      <c r="E9" s="17"/>
      <c r="F9" s="7">
        <v>360000</v>
      </c>
      <c r="G9" s="7"/>
      <c r="H9" s="43" t="s">
        <v>405</v>
      </c>
    </row>
    <row r="10" spans="1:8" s="2" customFormat="1" ht="26.25">
      <c r="A10" s="29"/>
      <c r="B10" s="19" t="s">
        <v>463</v>
      </c>
      <c r="C10" s="38" t="s">
        <v>401</v>
      </c>
      <c r="D10" s="83">
        <v>841403</v>
      </c>
      <c r="E10" s="17"/>
      <c r="F10" s="7">
        <v>90000</v>
      </c>
      <c r="G10" s="7"/>
      <c r="H10" s="43" t="s">
        <v>406</v>
      </c>
    </row>
    <row r="11" spans="1:8" s="2" customFormat="1" ht="15.75">
      <c r="A11" s="29"/>
      <c r="B11" s="15" t="s">
        <v>682</v>
      </c>
      <c r="C11" s="19"/>
      <c r="D11" s="17"/>
      <c r="E11" s="17"/>
      <c r="F11" s="10">
        <f>SUM(F9:F10)</f>
        <v>450000</v>
      </c>
      <c r="G11" s="7"/>
      <c r="H11" s="43"/>
    </row>
    <row r="12" spans="1:8" s="2" customFormat="1" ht="15.75">
      <c r="A12" s="29"/>
      <c r="B12" s="15" t="s">
        <v>465</v>
      </c>
      <c r="C12" s="38" t="s">
        <v>407</v>
      </c>
      <c r="D12" s="17"/>
      <c r="E12" s="17"/>
      <c r="F12" s="7"/>
      <c r="G12" s="10">
        <v>200000</v>
      </c>
      <c r="H12" s="43" t="s">
        <v>475</v>
      </c>
    </row>
    <row r="13" spans="1:8" s="2" customFormat="1" ht="29.25" customHeight="1">
      <c r="A13" s="29"/>
      <c r="B13" s="19" t="s">
        <v>467</v>
      </c>
      <c r="C13" s="38" t="s">
        <v>407</v>
      </c>
      <c r="D13" s="17"/>
      <c r="E13" s="17"/>
      <c r="F13" s="7">
        <v>160000</v>
      </c>
      <c r="G13" s="7"/>
      <c r="H13" s="43" t="s">
        <v>105</v>
      </c>
    </row>
    <row r="14" spans="1:8" s="2" customFormat="1" ht="29.25" customHeight="1">
      <c r="A14" s="29"/>
      <c r="B14" s="19" t="s">
        <v>467</v>
      </c>
      <c r="C14" s="38" t="s">
        <v>407</v>
      </c>
      <c r="D14" s="17"/>
      <c r="E14" s="17"/>
      <c r="F14" s="7">
        <v>40000</v>
      </c>
      <c r="G14" s="7"/>
      <c r="H14" s="43" t="s">
        <v>408</v>
      </c>
    </row>
    <row r="15" spans="1:8" s="2" customFormat="1" ht="15.75">
      <c r="A15" s="29"/>
      <c r="B15" s="15" t="s">
        <v>490</v>
      </c>
      <c r="C15" s="19"/>
      <c r="D15" s="17"/>
      <c r="E15" s="17"/>
      <c r="F15" s="10">
        <f>SUM(F13:F14)</f>
        <v>200000</v>
      </c>
      <c r="G15" s="10"/>
      <c r="H15" s="43"/>
    </row>
    <row r="16" spans="1:8" s="2" customFormat="1" ht="15.75">
      <c r="A16" s="29"/>
      <c r="B16" s="15" t="s">
        <v>465</v>
      </c>
      <c r="C16" s="38" t="s">
        <v>409</v>
      </c>
      <c r="D16" s="17"/>
      <c r="E16" s="17"/>
      <c r="F16" s="10"/>
      <c r="G16" s="10">
        <v>50000</v>
      </c>
      <c r="H16" s="43" t="s">
        <v>475</v>
      </c>
    </row>
    <row r="17" spans="1:8" s="2" customFormat="1" ht="26.25">
      <c r="A17" s="29"/>
      <c r="B17" s="15" t="s">
        <v>467</v>
      </c>
      <c r="C17" s="38" t="s">
        <v>409</v>
      </c>
      <c r="D17" s="17"/>
      <c r="E17" s="17"/>
      <c r="F17" s="10">
        <v>50000</v>
      </c>
      <c r="G17" s="7"/>
      <c r="H17" s="43" t="s">
        <v>403</v>
      </c>
    </row>
    <row r="18" spans="1:8" s="2" customFormat="1" ht="15.75">
      <c r="A18" s="29"/>
      <c r="B18" s="15" t="s">
        <v>465</v>
      </c>
      <c r="C18" s="38" t="s">
        <v>410</v>
      </c>
      <c r="D18" s="17"/>
      <c r="E18" s="17"/>
      <c r="F18" s="7"/>
      <c r="G18" s="10">
        <v>10700000</v>
      </c>
      <c r="H18" s="43" t="s">
        <v>475</v>
      </c>
    </row>
    <row r="19" spans="1:8" s="2" customFormat="1" ht="26.25">
      <c r="A19" s="29"/>
      <c r="B19" s="44" t="s">
        <v>411</v>
      </c>
      <c r="C19" s="38" t="s">
        <v>410</v>
      </c>
      <c r="D19" s="83">
        <v>9311025</v>
      </c>
      <c r="E19" s="17"/>
      <c r="F19" s="10">
        <v>10700000</v>
      </c>
      <c r="G19" s="7"/>
      <c r="H19" s="43" t="s">
        <v>412</v>
      </c>
    </row>
    <row r="20" spans="1:8" s="2" customFormat="1" ht="15.75">
      <c r="A20" s="29"/>
      <c r="B20" s="15" t="s">
        <v>465</v>
      </c>
      <c r="C20" s="38" t="s">
        <v>413</v>
      </c>
      <c r="D20" s="17"/>
      <c r="E20" s="17"/>
      <c r="F20" s="7"/>
      <c r="G20" s="10">
        <v>150000</v>
      </c>
      <c r="H20" s="43" t="s">
        <v>475</v>
      </c>
    </row>
    <row r="21" spans="1:8" s="2" customFormat="1" ht="26.25">
      <c r="A21" s="29"/>
      <c r="B21" s="44" t="s">
        <v>411</v>
      </c>
      <c r="C21" s="38" t="s">
        <v>413</v>
      </c>
      <c r="D21" s="83">
        <v>841126</v>
      </c>
      <c r="E21" s="17"/>
      <c r="F21" s="10">
        <v>150000</v>
      </c>
      <c r="G21" s="10"/>
      <c r="H21" s="43" t="s">
        <v>414</v>
      </c>
    </row>
    <row r="22" spans="1:8" s="2" customFormat="1" ht="15.75">
      <c r="A22" s="29"/>
      <c r="B22" s="26" t="s">
        <v>465</v>
      </c>
      <c r="C22" s="19" t="s">
        <v>197</v>
      </c>
      <c r="D22" s="17"/>
      <c r="E22" s="17"/>
      <c r="F22" s="10"/>
      <c r="G22" s="10">
        <v>20000000</v>
      </c>
      <c r="H22" s="43" t="s">
        <v>475</v>
      </c>
    </row>
    <row r="23" spans="1:8" s="2" customFormat="1" ht="26.25">
      <c r="A23" s="29"/>
      <c r="B23" s="25" t="s">
        <v>467</v>
      </c>
      <c r="C23" s="19" t="s">
        <v>197</v>
      </c>
      <c r="D23" s="17"/>
      <c r="E23" s="17"/>
      <c r="F23" s="7">
        <v>16000000</v>
      </c>
      <c r="G23" s="7"/>
      <c r="H23" s="43" t="s">
        <v>415</v>
      </c>
    </row>
    <row r="24" spans="1:8" s="2" customFormat="1" ht="26.25">
      <c r="A24" s="29"/>
      <c r="B24" s="25" t="s">
        <v>467</v>
      </c>
      <c r="C24" s="19" t="s">
        <v>197</v>
      </c>
      <c r="D24" s="17"/>
      <c r="E24" s="17"/>
      <c r="F24" s="7">
        <v>4000000</v>
      </c>
      <c r="G24" s="7"/>
      <c r="H24" s="43" t="s">
        <v>416</v>
      </c>
    </row>
    <row r="25" spans="1:8" s="2" customFormat="1" ht="15.75">
      <c r="A25" s="29"/>
      <c r="B25" s="26" t="s">
        <v>490</v>
      </c>
      <c r="C25" s="19"/>
      <c r="D25" s="17"/>
      <c r="E25" s="17"/>
      <c r="F25" s="10">
        <f>SUM(F23:F24)</f>
        <v>20000000</v>
      </c>
      <c r="G25" s="10"/>
      <c r="H25" s="43"/>
    </row>
    <row r="26" spans="1:8" s="2" customFormat="1" ht="15.75">
      <c r="A26" s="29"/>
      <c r="B26" s="26" t="s">
        <v>465</v>
      </c>
      <c r="C26" s="19" t="s">
        <v>417</v>
      </c>
      <c r="D26" s="17"/>
      <c r="E26" s="17"/>
      <c r="F26" s="10"/>
      <c r="G26" s="10">
        <v>250000</v>
      </c>
      <c r="H26" s="43" t="s">
        <v>475</v>
      </c>
    </row>
    <row r="27" spans="1:8" s="2" customFormat="1" ht="21" customHeight="1">
      <c r="A27" s="29"/>
      <c r="B27" s="25" t="s">
        <v>467</v>
      </c>
      <c r="C27" s="19" t="s">
        <v>417</v>
      </c>
      <c r="D27" s="17"/>
      <c r="E27" s="17"/>
      <c r="F27" s="7">
        <v>200000</v>
      </c>
      <c r="G27" s="7"/>
      <c r="H27" s="122" t="s">
        <v>418</v>
      </c>
    </row>
    <row r="28" spans="1:8" s="2" customFormat="1" ht="26.25">
      <c r="A28" s="29"/>
      <c r="B28" s="25" t="s">
        <v>467</v>
      </c>
      <c r="C28" s="19" t="s">
        <v>417</v>
      </c>
      <c r="D28" s="17"/>
      <c r="E28" s="17"/>
      <c r="F28" s="7">
        <v>50000</v>
      </c>
      <c r="G28" s="7"/>
      <c r="H28" s="43" t="s">
        <v>419</v>
      </c>
    </row>
    <row r="29" spans="1:8" s="2" customFormat="1" ht="15.75">
      <c r="A29" s="29"/>
      <c r="B29" s="26" t="s">
        <v>490</v>
      </c>
      <c r="C29" s="19"/>
      <c r="D29" s="17"/>
      <c r="E29" s="17"/>
      <c r="F29" s="10">
        <f>SUM(F27:F28)</f>
        <v>250000</v>
      </c>
      <c r="G29" s="10"/>
      <c r="H29" s="43"/>
    </row>
    <row r="30" spans="1:8" s="2" customFormat="1" ht="15.75">
      <c r="A30" s="29"/>
      <c r="B30" s="26" t="s">
        <v>465</v>
      </c>
      <c r="C30" s="19" t="s">
        <v>420</v>
      </c>
      <c r="D30" s="17"/>
      <c r="E30" s="17"/>
      <c r="F30" s="10"/>
      <c r="G30" s="10">
        <v>1000000</v>
      </c>
      <c r="H30" s="43" t="s">
        <v>475</v>
      </c>
    </row>
    <row r="31" spans="1:8" s="2" customFormat="1" ht="15.75">
      <c r="A31" s="29"/>
      <c r="B31" s="25" t="s">
        <v>467</v>
      </c>
      <c r="C31" s="19" t="s">
        <v>420</v>
      </c>
      <c r="D31" s="17"/>
      <c r="E31" s="17"/>
      <c r="F31" s="7">
        <v>800000</v>
      </c>
      <c r="G31" s="7"/>
      <c r="H31" s="43" t="s">
        <v>421</v>
      </c>
    </row>
    <row r="32" spans="1:8" s="2" customFormat="1" ht="15.75">
      <c r="A32" s="29"/>
      <c r="B32" s="25" t="s">
        <v>467</v>
      </c>
      <c r="C32" s="19" t="s">
        <v>420</v>
      </c>
      <c r="D32" s="17"/>
      <c r="E32" s="17"/>
      <c r="F32" s="7">
        <v>200000</v>
      </c>
      <c r="G32" s="7"/>
      <c r="H32" s="43" t="s">
        <v>422</v>
      </c>
    </row>
    <row r="33" spans="1:8" s="2" customFormat="1" ht="15.75">
      <c r="A33" s="29"/>
      <c r="B33" s="26" t="s">
        <v>490</v>
      </c>
      <c r="C33" s="19"/>
      <c r="D33" s="17"/>
      <c r="E33" s="17"/>
      <c r="F33" s="10">
        <f>SUM(F31:F32)</f>
        <v>1000000</v>
      </c>
      <c r="G33" s="10"/>
      <c r="H33" s="43"/>
    </row>
    <row r="34" spans="1:8" s="2" customFormat="1" ht="15.75">
      <c r="A34" s="29"/>
      <c r="B34" s="26" t="s">
        <v>465</v>
      </c>
      <c r="C34" s="19" t="s">
        <v>103</v>
      </c>
      <c r="D34" s="17"/>
      <c r="E34" s="17"/>
      <c r="F34" s="7"/>
      <c r="G34" s="10">
        <v>6757000</v>
      </c>
      <c r="H34" s="43" t="s">
        <v>475</v>
      </c>
    </row>
    <row r="35" spans="1:8" s="2" customFormat="1" ht="26.25">
      <c r="A35" s="29"/>
      <c r="B35" s="26" t="s">
        <v>463</v>
      </c>
      <c r="C35" s="19" t="s">
        <v>103</v>
      </c>
      <c r="D35" s="119" t="s">
        <v>423</v>
      </c>
      <c r="E35" s="17"/>
      <c r="F35" s="10">
        <v>6757000</v>
      </c>
      <c r="G35" s="7"/>
      <c r="H35" s="43" t="s">
        <v>424</v>
      </c>
    </row>
    <row r="36" spans="1:8" s="2" customFormat="1" ht="15.75">
      <c r="A36" s="29"/>
      <c r="B36" s="26" t="s">
        <v>465</v>
      </c>
      <c r="C36" s="19" t="s">
        <v>186</v>
      </c>
      <c r="D36" s="17"/>
      <c r="E36" s="17"/>
      <c r="F36" s="7"/>
      <c r="G36" s="10">
        <v>58000</v>
      </c>
      <c r="H36" s="43" t="s">
        <v>475</v>
      </c>
    </row>
    <row r="37" spans="1:8" s="2" customFormat="1" ht="15.75">
      <c r="A37" s="29"/>
      <c r="B37" s="26" t="s">
        <v>463</v>
      </c>
      <c r="C37" s="19" t="s">
        <v>186</v>
      </c>
      <c r="D37" s="83">
        <v>841115</v>
      </c>
      <c r="E37" s="17"/>
      <c r="F37" s="10">
        <v>58000</v>
      </c>
      <c r="G37" s="7"/>
      <c r="H37" s="43" t="s">
        <v>425</v>
      </c>
    </row>
    <row r="38" spans="1:8" s="2" customFormat="1" ht="15.75">
      <c r="A38" s="29"/>
      <c r="B38" s="26" t="s">
        <v>465</v>
      </c>
      <c r="C38" s="19" t="s">
        <v>106</v>
      </c>
      <c r="D38" s="17"/>
      <c r="E38" s="17"/>
      <c r="F38" s="7"/>
      <c r="G38" s="10">
        <v>1247000</v>
      </c>
      <c r="H38" s="43" t="s">
        <v>475</v>
      </c>
    </row>
    <row r="39" spans="1:8" s="2" customFormat="1" ht="26.25">
      <c r="A39" s="29"/>
      <c r="B39" s="26" t="s">
        <v>464</v>
      </c>
      <c r="C39" s="19" t="s">
        <v>106</v>
      </c>
      <c r="D39" s="17"/>
      <c r="E39" s="17"/>
      <c r="F39" s="10">
        <v>1247000</v>
      </c>
      <c r="G39" s="10"/>
      <c r="H39" s="43" t="s">
        <v>426</v>
      </c>
    </row>
    <row r="40" spans="1:8" s="2" customFormat="1" ht="15.75">
      <c r="A40" s="29"/>
      <c r="B40" s="26" t="s">
        <v>465</v>
      </c>
      <c r="C40" s="19" t="s">
        <v>107</v>
      </c>
      <c r="D40" s="17"/>
      <c r="E40" s="17"/>
      <c r="F40" s="7"/>
      <c r="G40" s="10">
        <v>200000</v>
      </c>
      <c r="H40" s="43" t="s">
        <v>475</v>
      </c>
    </row>
    <row r="41" spans="1:8" s="2" customFormat="1" ht="26.25">
      <c r="A41" s="29"/>
      <c r="B41" s="25" t="s">
        <v>467</v>
      </c>
      <c r="C41" s="19" t="s">
        <v>107</v>
      </c>
      <c r="D41" s="17"/>
      <c r="E41" s="17"/>
      <c r="F41" s="7">
        <v>160000</v>
      </c>
      <c r="G41" s="10"/>
      <c r="H41" s="43" t="s">
        <v>427</v>
      </c>
    </row>
    <row r="42" spans="1:8" s="2" customFormat="1" ht="26.25">
      <c r="A42" s="29"/>
      <c r="B42" s="25" t="s">
        <v>467</v>
      </c>
      <c r="C42" s="19" t="s">
        <v>107</v>
      </c>
      <c r="D42" s="17"/>
      <c r="E42" s="17"/>
      <c r="F42" s="7">
        <v>40000</v>
      </c>
      <c r="G42" s="10"/>
      <c r="H42" s="43" t="s">
        <v>428</v>
      </c>
    </row>
    <row r="43" spans="1:8" s="2" customFormat="1" ht="15.75">
      <c r="A43" s="29"/>
      <c r="B43" s="26" t="s">
        <v>490</v>
      </c>
      <c r="C43" s="19"/>
      <c r="D43" s="17"/>
      <c r="E43" s="17"/>
      <c r="F43" s="10">
        <f>SUM(F41:F42)</f>
        <v>200000</v>
      </c>
      <c r="G43" s="7"/>
      <c r="H43" s="43"/>
    </row>
    <row r="44" spans="1:8" s="2" customFormat="1" ht="15.75">
      <c r="A44" s="29"/>
      <c r="B44" s="26" t="s">
        <v>465</v>
      </c>
      <c r="C44" s="19" t="s">
        <v>108</v>
      </c>
      <c r="D44" s="17"/>
      <c r="E44" s="17"/>
      <c r="F44" s="10"/>
      <c r="G44" s="10">
        <v>100000</v>
      </c>
      <c r="H44" s="43" t="s">
        <v>475</v>
      </c>
    </row>
    <row r="45" spans="1:8" s="2" customFormat="1" ht="15.75">
      <c r="A45" s="29"/>
      <c r="B45" s="25" t="s">
        <v>467</v>
      </c>
      <c r="C45" s="19" t="s">
        <v>108</v>
      </c>
      <c r="D45" s="17"/>
      <c r="E45" s="17"/>
      <c r="F45" s="7">
        <v>80000</v>
      </c>
      <c r="G45" s="7"/>
      <c r="H45" s="43" t="s">
        <v>429</v>
      </c>
    </row>
    <row r="46" spans="1:8" s="2" customFormat="1" ht="15.75">
      <c r="A46" s="29"/>
      <c r="B46" s="25" t="s">
        <v>467</v>
      </c>
      <c r="C46" s="19" t="s">
        <v>108</v>
      </c>
      <c r="D46" s="17"/>
      <c r="E46" s="17"/>
      <c r="F46" s="7">
        <v>20000</v>
      </c>
      <c r="G46" s="7"/>
      <c r="H46" s="43" t="s">
        <v>430</v>
      </c>
    </row>
    <row r="47" spans="1:8" s="2" customFormat="1" ht="15.75">
      <c r="A47" s="29"/>
      <c r="B47" s="26" t="s">
        <v>490</v>
      </c>
      <c r="C47" s="19"/>
      <c r="D47" s="17"/>
      <c r="E47" s="17"/>
      <c r="F47" s="10">
        <f>SUM(F45:F46)</f>
        <v>100000</v>
      </c>
      <c r="G47" s="7"/>
      <c r="H47" s="43"/>
    </row>
    <row r="48" spans="1:8" s="2" customFormat="1" ht="15.75">
      <c r="A48" s="29"/>
      <c r="B48" s="26" t="s">
        <v>465</v>
      </c>
      <c r="C48" s="19" t="s">
        <v>431</v>
      </c>
      <c r="D48" s="17"/>
      <c r="E48" s="17"/>
      <c r="F48" s="10"/>
      <c r="G48" s="10">
        <v>2042000</v>
      </c>
      <c r="H48" s="43" t="s">
        <v>475</v>
      </c>
    </row>
    <row r="49" spans="1:8" s="2" customFormat="1" ht="15.75">
      <c r="A49" s="29"/>
      <c r="B49" s="26" t="s">
        <v>467</v>
      </c>
      <c r="C49" s="19" t="s">
        <v>431</v>
      </c>
      <c r="D49" s="17"/>
      <c r="E49" s="17"/>
      <c r="F49" s="10">
        <v>2042000</v>
      </c>
      <c r="G49" s="7"/>
      <c r="H49" s="43" t="s">
        <v>432</v>
      </c>
    </row>
    <row r="50" spans="1:8" s="2" customFormat="1" ht="15.75">
      <c r="A50" s="29"/>
      <c r="B50" s="26" t="s">
        <v>465</v>
      </c>
      <c r="C50" s="19" t="s">
        <v>109</v>
      </c>
      <c r="D50" s="17"/>
      <c r="E50" s="17"/>
      <c r="F50" s="10"/>
      <c r="G50" s="10">
        <v>1000000</v>
      </c>
      <c r="H50" s="43" t="s">
        <v>475</v>
      </c>
    </row>
    <row r="51" spans="1:8" s="2" customFormat="1" ht="29.25">
      <c r="A51" s="29"/>
      <c r="B51" s="15" t="s">
        <v>433</v>
      </c>
      <c r="C51" s="19" t="s">
        <v>109</v>
      </c>
      <c r="D51" s="17"/>
      <c r="E51" s="17"/>
      <c r="F51" s="10">
        <v>1000000</v>
      </c>
      <c r="G51" s="7"/>
      <c r="H51" s="43" t="s">
        <v>110</v>
      </c>
    </row>
    <row r="52" spans="1:8" s="2" customFormat="1" ht="15.75">
      <c r="A52" s="29"/>
      <c r="B52" s="26" t="s">
        <v>465</v>
      </c>
      <c r="C52" s="19"/>
      <c r="D52" s="17"/>
      <c r="E52" s="17"/>
      <c r="F52" s="10"/>
      <c r="G52" s="10">
        <v>8000000</v>
      </c>
      <c r="H52" s="43" t="s">
        <v>475</v>
      </c>
    </row>
    <row r="53" spans="1:8" s="2" customFormat="1" ht="15.75">
      <c r="A53" s="29"/>
      <c r="B53" s="25" t="s">
        <v>467</v>
      </c>
      <c r="C53" s="19"/>
      <c r="D53" s="17"/>
      <c r="E53" s="17"/>
      <c r="F53" s="7">
        <v>6400000</v>
      </c>
      <c r="G53" s="7"/>
      <c r="H53" s="43" t="s">
        <v>434</v>
      </c>
    </row>
    <row r="54" spans="1:8" s="2" customFormat="1" ht="15.75">
      <c r="A54" s="29"/>
      <c r="B54" s="25" t="s">
        <v>467</v>
      </c>
      <c r="C54" s="19"/>
      <c r="D54" s="17"/>
      <c r="E54" s="17"/>
      <c r="F54" s="7">
        <v>1600000</v>
      </c>
      <c r="G54" s="7"/>
      <c r="H54" s="43" t="s">
        <v>316</v>
      </c>
    </row>
    <row r="55" spans="1:8" s="2" customFormat="1" ht="15.75">
      <c r="A55" s="29"/>
      <c r="B55" s="26" t="s">
        <v>490</v>
      </c>
      <c r="C55" s="19"/>
      <c r="D55" s="17"/>
      <c r="E55" s="17"/>
      <c r="F55" s="10">
        <f>SUM(F53:F54)</f>
        <v>8000000</v>
      </c>
      <c r="G55" s="7"/>
      <c r="H55" s="43"/>
    </row>
    <row r="56" spans="1:8" s="2" customFormat="1" ht="20.25" customHeight="1">
      <c r="A56" s="29"/>
      <c r="B56" s="26" t="s">
        <v>465</v>
      </c>
      <c r="C56" s="19" t="s">
        <v>340</v>
      </c>
      <c r="D56" s="17"/>
      <c r="E56" s="17"/>
      <c r="F56" s="10"/>
      <c r="G56" s="10">
        <v>2000000</v>
      </c>
      <c r="H56" s="43" t="s">
        <v>475</v>
      </c>
    </row>
    <row r="57" spans="1:8" s="2" customFormat="1" ht="30" customHeight="1">
      <c r="A57" s="29"/>
      <c r="B57" s="26" t="s">
        <v>464</v>
      </c>
      <c r="C57" s="19" t="s">
        <v>340</v>
      </c>
      <c r="D57" s="17"/>
      <c r="E57" s="17"/>
      <c r="F57" s="10">
        <v>2000000</v>
      </c>
      <c r="G57" s="7"/>
      <c r="H57" s="43" t="s">
        <v>341</v>
      </c>
    </row>
    <row r="58" spans="1:8" s="2" customFormat="1" ht="19.5" customHeight="1">
      <c r="A58" s="29"/>
      <c r="B58" s="26" t="s">
        <v>465</v>
      </c>
      <c r="C58" s="19" t="s">
        <v>342</v>
      </c>
      <c r="D58" s="17"/>
      <c r="E58" s="17"/>
      <c r="F58" s="10"/>
      <c r="G58" s="10">
        <v>200000</v>
      </c>
      <c r="H58" s="43" t="s">
        <v>475</v>
      </c>
    </row>
    <row r="59" spans="1:8" s="2" customFormat="1" ht="30">
      <c r="A59" s="29"/>
      <c r="B59" s="26" t="s">
        <v>467</v>
      </c>
      <c r="C59" s="19" t="s">
        <v>342</v>
      </c>
      <c r="D59" s="17"/>
      <c r="E59" s="17"/>
      <c r="F59" s="10">
        <v>200000</v>
      </c>
      <c r="G59" s="7"/>
      <c r="H59" s="43" t="s">
        <v>343</v>
      </c>
    </row>
    <row r="60" spans="1:8" s="2" customFormat="1" ht="19.5" customHeight="1">
      <c r="A60" s="29"/>
      <c r="B60" s="26" t="s">
        <v>465</v>
      </c>
      <c r="C60" s="19" t="s">
        <v>344</v>
      </c>
      <c r="D60" s="17"/>
      <c r="E60" s="17"/>
      <c r="F60" s="10"/>
      <c r="G60" s="10">
        <v>150000</v>
      </c>
      <c r="H60" s="43" t="s">
        <v>475</v>
      </c>
    </row>
    <row r="61" spans="1:8" s="2" customFormat="1" ht="27.75" customHeight="1">
      <c r="A61" s="29"/>
      <c r="B61" s="26" t="s">
        <v>467</v>
      </c>
      <c r="C61" s="19" t="s">
        <v>344</v>
      </c>
      <c r="D61" s="17"/>
      <c r="E61" s="17"/>
      <c r="F61" s="10">
        <v>150000</v>
      </c>
      <c r="G61" s="7"/>
      <c r="H61" s="43" t="s">
        <v>111</v>
      </c>
    </row>
    <row r="62" spans="1:8" s="2" customFormat="1" ht="27.75" customHeight="1">
      <c r="A62" s="29"/>
      <c r="B62" s="26" t="s">
        <v>465</v>
      </c>
      <c r="C62" s="19" t="s">
        <v>345</v>
      </c>
      <c r="D62" s="17"/>
      <c r="E62" s="17"/>
      <c r="F62" s="10"/>
      <c r="G62" s="10">
        <v>375000</v>
      </c>
      <c r="H62" s="43" t="s">
        <v>475</v>
      </c>
    </row>
    <row r="63" spans="1:8" s="2" customFormat="1" ht="42.75" customHeight="1">
      <c r="A63" s="29"/>
      <c r="B63" s="25" t="s">
        <v>467</v>
      </c>
      <c r="C63" s="19" t="s">
        <v>345</v>
      </c>
      <c r="D63" s="17"/>
      <c r="E63" s="17"/>
      <c r="F63" s="7">
        <v>300000</v>
      </c>
      <c r="G63" s="7"/>
      <c r="H63" s="43" t="s">
        <v>346</v>
      </c>
    </row>
    <row r="64" spans="1:8" s="2" customFormat="1" ht="43.5" customHeight="1">
      <c r="A64" s="29"/>
      <c r="B64" s="25" t="s">
        <v>467</v>
      </c>
      <c r="C64" s="19" t="s">
        <v>345</v>
      </c>
      <c r="D64" s="17"/>
      <c r="E64" s="17"/>
      <c r="F64" s="7">
        <v>75000</v>
      </c>
      <c r="G64" s="7"/>
      <c r="H64" s="43" t="s">
        <v>347</v>
      </c>
    </row>
    <row r="65" spans="1:8" s="2" customFormat="1" ht="18.75" customHeight="1">
      <c r="A65" s="29"/>
      <c r="B65" s="26" t="s">
        <v>490</v>
      </c>
      <c r="C65" s="19"/>
      <c r="D65" s="17"/>
      <c r="E65" s="17"/>
      <c r="F65" s="10">
        <f>SUM(F63:F64)</f>
        <v>375000</v>
      </c>
      <c r="G65" s="7"/>
      <c r="H65" s="43"/>
    </row>
    <row r="66" spans="1:8" s="2" customFormat="1" ht="15.75">
      <c r="A66" s="29"/>
      <c r="B66" s="26" t="s">
        <v>465</v>
      </c>
      <c r="C66" s="19"/>
      <c r="D66" s="17"/>
      <c r="E66" s="17"/>
      <c r="F66" s="10"/>
      <c r="G66" s="10">
        <v>1000000</v>
      </c>
      <c r="H66" s="43" t="s">
        <v>475</v>
      </c>
    </row>
    <row r="67" spans="1:8" s="2" customFormat="1" ht="26.25">
      <c r="A67" s="29"/>
      <c r="B67" s="26" t="s">
        <v>463</v>
      </c>
      <c r="C67" s="19"/>
      <c r="D67" s="17"/>
      <c r="E67" s="17"/>
      <c r="F67" s="10">
        <v>1000000</v>
      </c>
      <c r="G67" s="7"/>
      <c r="H67" s="43" t="s">
        <v>112</v>
      </c>
    </row>
    <row r="68" spans="1:8" s="18" customFormat="1" ht="15.75">
      <c r="A68" s="16"/>
      <c r="B68" s="15" t="s">
        <v>454</v>
      </c>
      <c r="C68" s="13"/>
      <c r="D68" s="17"/>
      <c r="E68" s="17"/>
      <c r="F68" s="10">
        <f>F11+F15+F17+F19+F21+F25+F29+F33+F35+F37+F39+F43+F47+F49+F51+F55+F57+F59+F61+F65+F67</f>
        <v>55929000</v>
      </c>
      <c r="G68" s="10">
        <f>G8+G12+G16+G18+G20+G22+G26+G30+G34+G36+G38+G40+G44+G48+G50+G52+G56+G58+G60+G62+G66</f>
        <v>55929000</v>
      </c>
      <c r="H68" s="12"/>
    </row>
    <row r="69" spans="1:8" s="31" customFormat="1" ht="15">
      <c r="A69" s="34"/>
      <c r="B69" s="14" t="s">
        <v>460</v>
      </c>
      <c r="C69" s="14"/>
      <c r="D69" s="14"/>
      <c r="E69" s="14"/>
      <c r="F69" s="207">
        <f>F69-G69</f>
        <v>0</v>
      </c>
      <c r="G69" s="207"/>
      <c r="H69" s="35"/>
    </row>
    <row r="70" spans="5:7" s="31" customFormat="1" ht="15">
      <c r="E70" s="30"/>
      <c r="F70" s="30"/>
      <c r="G70" s="30"/>
    </row>
    <row r="71" spans="6:7" s="31" customFormat="1" ht="15">
      <c r="F71" s="30"/>
      <c r="G71" s="30"/>
    </row>
    <row r="72" spans="6:7" s="20" customFormat="1" ht="15">
      <c r="F72" s="21"/>
      <c r="G72" s="21"/>
    </row>
    <row r="73" spans="6:7" s="20" customFormat="1" ht="15">
      <c r="F73" s="21"/>
      <c r="G73" s="21"/>
    </row>
    <row r="74" spans="6:7" s="20" customFormat="1" ht="15">
      <c r="F74" s="21"/>
      <c r="G74" s="21"/>
    </row>
    <row r="75" spans="6:7" s="20" customFormat="1" ht="15">
      <c r="F75" s="21"/>
      <c r="G75" s="21"/>
    </row>
    <row r="76" spans="6:7" s="20" customFormat="1" ht="15">
      <c r="F76" s="21"/>
      <c r="G76" s="21"/>
    </row>
    <row r="77" spans="6:7" s="20" customFormat="1" ht="15">
      <c r="F77" s="21"/>
      <c r="G77" s="21"/>
    </row>
    <row r="78" spans="6:7" s="20" customFormat="1" ht="15">
      <c r="F78" s="21"/>
      <c r="G78" s="21"/>
    </row>
    <row r="79" spans="6:7" s="20" customFormat="1" ht="15">
      <c r="F79" s="21"/>
      <c r="G79" s="21"/>
    </row>
    <row r="80" spans="6:7" s="20" customFormat="1" ht="15">
      <c r="F80" s="21"/>
      <c r="G80" s="21"/>
    </row>
    <row r="81" spans="6:7" s="20" customFormat="1" ht="15">
      <c r="F81" s="21"/>
      <c r="G81" s="21"/>
    </row>
    <row r="82" spans="6:7" s="20" customFormat="1" ht="15">
      <c r="F82" s="21"/>
      <c r="G82" s="21"/>
    </row>
    <row r="83" spans="6:7" s="20" customFormat="1" ht="15">
      <c r="F83" s="21"/>
      <c r="G83" s="21"/>
    </row>
    <row r="84" spans="6:7" s="20" customFormat="1" ht="15">
      <c r="F84" s="21"/>
      <c r="G84" s="21"/>
    </row>
    <row r="85" spans="6:7" s="20" customFormat="1" ht="15">
      <c r="F85" s="21"/>
      <c r="G85" s="21"/>
    </row>
    <row r="86" spans="6:7" s="20" customFormat="1" ht="15">
      <c r="F86" s="21"/>
      <c r="G86" s="21"/>
    </row>
    <row r="87" spans="6:7" s="20" customFormat="1" ht="15">
      <c r="F87" s="21"/>
      <c r="G87" s="21"/>
    </row>
    <row r="88" spans="6:7" s="20" customFormat="1" ht="15">
      <c r="F88" s="21"/>
      <c r="G88" s="21"/>
    </row>
    <row r="89" spans="6:7" s="20" customFormat="1" ht="15">
      <c r="F89" s="21"/>
      <c r="G89" s="21"/>
    </row>
    <row r="90" spans="6:7" s="20" customFormat="1" ht="15">
      <c r="F90" s="21"/>
      <c r="G90" s="21"/>
    </row>
    <row r="91" spans="6:7" s="20" customFormat="1" ht="15">
      <c r="F91" s="21"/>
      <c r="G91" s="21"/>
    </row>
    <row r="92" spans="6:7" s="20" customFormat="1" ht="15">
      <c r="F92" s="21"/>
      <c r="G92" s="21"/>
    </row>
    <row r="93" spans="6:7" s="20" customFormat="1" ht="15">
      <c r="F93" s="21"/>
      <c r="G93" s="21"/>
    </row>
    <row r="94" spans="6:7" s="20" customFormat="1" ht="15">
      <c r="F94" s="21"/>
      <c r="G94" s="21"/>
    </row>
    <row r="95" spans="6:7" s="20" customFormat="1" ht="15">
      <c r="F95" s="21"/>
      <c r="G95" s="21"/>
    </row>
    <row r="96" spans="6:7" s="20" customFormat="1" ht="15">
      <c r="F96" s="21"/>
      <c r="G96" s="21"/>
    </row>
    <row r="97" spans="6:7" s="20" customFormat="1" ht="15">
      <c r="F97" s="21"/>
      <c r="G97" s="21"/>
    </row>
    <row r="98" s="20" customFormat="1" ht="15">
      <c r="G98" s="21"/>
    </row>
    <row r="99" s="20" customFormat="1" ht="15">
      <c r="G99" s="21"/>
    </row>
    <row r="100" s="20" customFormat="1" ht="15">
      <c r="G100" s="21"/>
    </row>
    <row r="101" s="20" customFormat="1" ht="15">
      <c r="G101" s="21"/>
    </row>
    <row r="102" s="20" customFormat="1" ht="15">
      <c r="G102" s="21"/>
    </row>
    <row r="103" s="20" customFormat="1" ht="15">
      <c r="G103" s="21"/>
    </row>
    <row r="104" s="20" customFormat="1" ht="15">
      <c r="G104" s="21"/>
    </row>
    <row r="105" s="20" customFormat="1" ht="15">
      <c r="G105" s="21"/>
    </row>
    <row r="106" s="20" customFormat="1" ht="15">
      <c r="G106" s="21"/>
    </row>
    <row r="107" s="20" customFormat="1" ht="15">
      <c r="G107" s="21"/>
    </row>
    <row r="108" s="20" customFormat="1" ht="15">
      <c r="G108" s="21"/>
    </row>
    <row r="109" s="20" customFormat="1" ht="15">
      <c r="G109" s="21"/>
    </row>
    <row r="110" s="20" customFormat="1" ht="15">
      <c r="G110" s="21"/>
    </row>
    <row r="111" s="20" customFormat="1" ht="15">
      <c r="G111" s="21"/>
    </row>
    <row r="112" s="20" customFormat="1" ht="15">
      <c r="G112" s="21"/>
    </row>
    <row r="113" s="20" customFormat="1" ht="15">
      <c r="G113" s="21"/>
    </row>
    <row r="114" s="20" customFormat="1" ht="15">
      <c r="G114" s="21"/>
    </row>
    <row r="115" s="20" customFormat="1" ht="15">
      <c r="G115" s="21"/>
    </row>
    <row r="116" s="20" customFormat="1" ht="15">
      <c r="G116" s="21"/>
    </row>
    <row r="117" s="20" customFormat="1" ht="15">
      <c r="G117" s="21"/>
    </row>
    <row r="118" s="20" customFormat="1" ht="15">
      <c r="G118" s="21"/>
    </row>
    <row r="119" s="20" customFormat="1" ht="15">
      <c r="G119" s="21"/>
    </row>
    <row r="120" s="20" customFormat="1" ht="15">
      <c r="G120" s="21"/>
    </row>
    <row r="121" s="20" customFormat="1" ht="15">
      <c r="G121" s="21"/>
    </row>
    <row r="122" s="20" customFormat="1" ht="15">
      <c r="G122" s="21"/>
    </row>
    <row r="123" s="20" customFormat="1" ht="15">
      <c r="G123" s="21"/>
    </row>
    <row r="124" s="20" customFormat="1" ht="15">
      <c r="G124" s="21"/>
    </row>
    <row r="125" s="20" customFormat="1" ht="15">
      <c r="G125" s="21"/>
    </row>
    <row r="126" s="20" customFormat="1" ht="15">
      <c r="G126" s="21"/>
    </row>
    <row r="127" s="20" customFormat="1" ht="15">
      <c r="G127" s="21"/>
    </row>
    <row r="128" s="20" customFormat="1" ht="15">
      <c r="G128" s="21"/>
    </row>
    <row r="129" s="20" customFormat="1" ht="15">
      <c r="G129" s="21"/>
    </row>
    <row r="130" s="20" customFormat="1" ht="15">
      <c r="G130" s="21"/>
    </row>
    <row r="131" s="20" customFormat="1" ht="15">
      <c r="G131" s="21"/>
    </row>
    <row r="132" s="20" customFormat="1" ht="15">
      <c r="G132" s="21"/>
    </row>
    <row r="133" s="20" customFormat="1" ht="15">
      <c r="G133" s="21"/>
    </row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</sheetData>
  <mergeCells count="7">
    <mergeCell ref="A4:H4"/>
    <mergeCell ref="F6:G6"/>
    <mergeCell ref="F69:G69"/>
    <mergeCell ref="A1:B1"/>
    <mergeCell ref="F1:H1"/>
    <mergeCell ref="A2:B2"/>
    <mergeCell ref="A3:H3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M17"/>
  <sheetViews>
    <sheetView workbookViewId="0" topLeftCell="A1">
      <selection activeCell="E21" sqref="E21"/>
    </sheetView>
  </sheetViews>
  <sheetFormatPr defaultColWidth="9.00390625" defaultRowHeight="15.75"/>
  <cols>
    <col min="1" max="1" width="9.875" style="0" bestFit="1" customWidth="1"/>
    <col min="4" max="4" width="7.125" style="0" customWidth="1"/>
    <col min="6" max="6" width="10.25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1.375" style="0" customWidth="1"/>
  </cols>
  <sheetData>
    <row r="1" spans="1:13" ht="15.75">
      <c r="A1" s="206" t="s">
        <v>491</v>
      </c>
      <c r="B1" s="206"/>
      <c r="K1" s="209" t="s">
        <v>497</v>
      </c>
      <c r="L1" s="209"/>
      <c r="M1" s="209"/>
    </row>
    <row r="2" spans="1:2" ht="15.75">
      <c r="A2" s="209" t="s">
        <v>441</v>
      </c>
      <c r="B2" s="209"/>
    </row>
    <row r="3" spans="1:2" ht="15.75">
      <c r="A3" s="24"/>
      <c r="B3" s="24"/>
    </row>
    <row r="4" ht="15.75">
      <c r="G4" s="2" t="s">
        <v>492</v>
      </c>
    </row>
    <row r="5" spans="6:8" ht="15.75">
      <c r="F5" s="206" t="s">
        <v>493</v>
      </c>
      <c r="G5" s="206"/>
      <c r="H5" s="206"/>
    </row>
    <row r="7" spans="1:13" ht="15.75">
      <c r="A7" s="3" t="s">
        <v>452</v>
      </c>
      <c r="B7" s="206" t="s">
        <v>444</v>
      </c>
      <c r="C7" s="206"/>
      <c r="D7" s="206"/>
      <c r="E7" s="201" t="s">
        <v>445</v>
      </c>
      <c r="F7" s="201"/>
      <c r="G7" s="49" t="s">
        <v>446</v>
      </c>
      <c r="H7" s="28" t="s">
        <v>478</v>
      </c>
      <c r="I7" s="206" t="s">
        <v>448</v>
      </c>
      <c r="J7" s="206"/>
      <c r="K7" s="206" t="s">
        <v>451</v>
      </c>
      <c r="L7" s="206"/>
      <c r="M7" s="206"/>
    </row>
    <row r="8" spans="2:13" ht="15.75">
      <c r="B8" s="209"/>
      <c r="C8" s="209"/>
      <c r="D8" s="209"/>
      <c r="E8" s="209"/>
      <c r="F8" s="209"/>
      <c r="I8" s="5" t="s">
        <v>449</v>
      </c>
      <c r="J8" s="5" t="s">
        <v>450</v>
      </c>
      <c r="K8" s="209"/>
      <c r="L8" s="209"/>
      <c r="M8" s="209"/>
    </row>
    <row r="9" spans="1:13" ht="15.75">
      <c r="A9" s="53">
        <v>40477</v>
      </c>
      <c r="B9" s="219" t="s">
        <v>435</v>
      </c>
      <c r="C9" s="219"/>
      <c r="D9" s="219"/>
      <c r="E9" s="211" t="s">
        <v>436</v>
      </c>
      <c r="F9" s="211"/>
      <c r="G9" s="6"/>
      <c r="H9" s="6"/>
      <c r="I9" s="52">
        <v>8500000</v>
      </c>
      <c r="J9" s="51"/>
      <c r="K9" s="211" t="s">
        <v>437</v>
      </c>
      <c r="L9" s="211"/>
      <c r="M9" s="212"/>
    </row>
    <row r="10" spans="1:13" ht="15.75">
      <c r="A10" s="8"/>
      <c r="B10" s="219" t="s">
        <v>360</v>
      </c>
      <c r="C10" s="219"/>
      <c r="D10" s="219"/>
      <c r="E10" s="211" t="s">
        <v>361</v>
      </c>
      <c r="F10" s="211"/>
      <c r="G10" s="6"/>
      <c r="H10" s="6"/>
      <c r="I10" s="52">
        <v>2000000</v>
      </c>
      <c r="J10" s="51"/>
      <c r="K10" s="211" t="s">
        <v>159</v>
      </c>
      <c r="L10" s="211"/>
      <c r="M10" s="212"/>
    </row>
    <row r="11" spans="1:13" ht="15.75">
      <c r="A11" s="8"/>
      <c r="B11" s="220" t="s">
        <v>438</v>
      </c>
      <c r="C11" s="220"/>
      <c r="D11" s="220"/>
      <c r="E11" s="194"/>
      <c r="F11" s="194"/>
      <c r="G11" s="6"/>
      <c r="H11" s="6"/>
      <c r="I11" s="52">
        <f>SUM(I9:I10)</f>
        <v>10500000</v>
      </c>
      <c r="J11" s="52">
        <f>SUM(J9:J10)</f>
        <v>0</v>
      </c>
      <c r="K11" s="214"/>
      <c r="L11" s="214"/>
      <c r="M11" s="215"/>
    </row>
    <row r="12" spans="1:13" ht="15.75">
      <c r="A12" s="54"/>
      <c r="B12" s="193" t="s">
        <v>495</v>
      </c>
      <c r="C12" s="193"/>
      <c r="D12" s="193"/>
      <c r="E12" s="213"/>
      <c r="F12" s="213"/>
      <c r="G12" s="50"/>
      <c r="H12" s="50"/>
      <c r="I12" s="218">
        <f>I11-J11</f>
        <v>10500000</v>
      </c>
      <c r="J12" s="218"/>
      <c r="K12" s="216"/>
      <c r="L12" s="216"/>
      <c r="M12" s="217"/>
    </row>
    <row r="13" spans="2:13" ht="15.75">
      <c r="B13" s="209"/>
      <c r="C13" s="209"/>
      <c r="D13" s="209"/>
      <c r="E13" s="209"/>
      <c r="F13" s="209"/>
      <c r="I13" s="1"/>
      <c r="J13" s="1"/>
      <c r="K13" s="209"/>
      <c r="L13" s="209"/>
      <c r="M13" s="209"/>
    </row>
    <row r="14" spans="2:13" ht="15.75">
      <c r="B14" s="209"/>
      <c r="C14" s="209"/>
      <c r="D14" s="209"/>
      <c r="E14" s="209"/>
      <c r="F14" s="209"/>
      <c r="I14" s="1"/>
      <c r="J14" s="1"/>
      <c r="K14" s="209"/>
      <c r="L14" s="209"/>
      <c r="M14" s="209"/>
    </row>
    <row r="15" spans="9:10" ht="15.75">
      <c r="I15" s="1"/>
      <c r="J15" s="1"/>
    </row>
    <row r="16" spans="9:10" ht="15.75">
      <c r="I16" s="1"/>
      <c r="J16" s="1"/>
    </row>
    <row r="17" ht="15.75">
      <c r="J17" s="1"/>
    </row>
  </sheetData>
  <mergeCells count="30">
    <mergeCell ref="K14:M14"/>
    <mergeCell ref="E14:F14"/>
    <mergeCell ref="B8:D8"/>
    <mergeCell ref="B9:D9"/>
    <mergeCell ref="B10:D10"/>
    <mergeCell ref="B11:D11"/>
    <mergeCell ref="B12:D12"/>
    <mergeCell ref="B13:D13"/>
    <mergeCell ref="B14:D14"/>
    <mergeCell ref="E11:F11"/>
    <mergeCell ref="E12:F12"/>
    <mergeCell ref="E13:F13"/>
    <mergeCell ref="K11:M11"/>
    <mergeCell ref="K12:M12"/>
    <mergeCell ref="K13:M13"/>
    <mergeCell ref="I12:J12"/>
    <mergeCell ref="E8:F8"/>
    <mergeCell ref="E9:F9"/>
    <mergeCell ref="E10:F10"/>
    <mergeCell ref="K8:M8"/>
    <mergeCell ref="K9:M9"/>
    <mergeCell ref="K10:M10"/>
    <mergeCell ref="A1:B1"/>
    <mergeCell ref="K1:M1"/>
    <mergeCell ref="F5:H5"/>
    <mergeCell ref="B7:D7"/>
    <mergeCell ref="E7:F7"/>
    <mergeCell ref="I7:J7"/>
    <mergeCell ref="K7:M7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M17"/>
  <sheetViews>
    <sheetView workbookViewId="0" topLeftCell="A1">
      <selection activeCell="B14" sqref="B14:D14"/>
    </sheetView>
  </sheetViews>
  <sheetFormatPr defaultColWidth="9.00390625" defaultRowHeight="15.75"/>
  <cols>
    <col min="1" max="1" width="9.875" style="0" bestFit="1" customWidth="1"/>
    <col min="4" max="4" width="7.125" style="0" customWidth="1"/>
    <col min="6" max="6" width="11.875" style="0" customWidth="1"/>
    <col min="7" max="7" width="8.75390625" style="0" customWidth="1"/>
    <col min="8" max="8" width="7.375" style="0" customWidth="1"/>
    <col min="9" max="9" width="10.625" style="0" customWidth="1"/>
    <col min="10" max="10" width="11.375" style="0" customWidth="1"/>
  </cols>
  <sheetData>
    <row r="1" spans="1:13" ht="15.75">
      <c r="A1" s="206" t="s">
        <v>491</v>
      </c>
      <c r="B1" s="206"/>
      <c r="K1" s="209" t="s">
        <v>496</v>
      </c>
      <c r="L1" s="209"/>
      <c r="M1" s="209"/>
    </row>
    <row r="2" spans="1:2" ht="15.75">
      <c r="A2" s="209" t="s">
        <v>441</v>
      </c>
      <c r="B2" s="209"/>
    </row>
    <row r="3" spans="1:2" ht="15.75">
      <c r="A3" s="24"/>
      <c r="B3" s="24"/>
    </row>
    <row r="4" spans="6:8" ht="15.75">
      <c r="F4" s="206" t="s">
        <v>453</v>
      </c>
      <c r="G4" s="206"/>
      <c r="H4" s="206"/>
    </row>
    <row r="5" spans="6:8" ht="15.75">
      <c r="F5" s="206" t="s">
        <v>493</v>
      </c>
      <c r="G5" s="206"/>
      <c r="H5" s="206"/>
    </row>
    <row r="7" spans="1:13" ht="15.75">
      <c r="A7" s="3" t="s">
        <v>452</v>
      </c>
      <c r="B7" s="206" t="s">
        <v>444</v>
      </c>
      <c r="C7" s="206"/>
      <c r="D7" s="206"/>
      <c r="E7" s="201" t="s">
        <v>445</v>
      </c>
      <c r="F7" s="201"/>
      <c r="G7" s="49" t="s">
        <v>446</v>
      </c>
      <c r="H7" s="28" t="s">
        <v>478</v>
      </c>
      <c r="I7" s="206" t="s">
        <v>448</v>
      </c>
      <c r="J7" s="206"/>
      <c r="K7" s="206" t="s">
        <v>451</v>
      </c>
      <c r="L7" s="206"/>
      <c r="M7" s="206"/>
    </row>
    <row r="8" spans="2:13" ht="15.75">
      <c r="B8" s="209"/>
      <c r="C8" s="209"/>
      <c r="D8" s="209"/>
      <c r="E8" s="209"/>
      <c r="F8" s="209"/>
      <c r="I8" s="5" t="s">
        <v>449</v>
      </c>
      <c r="J8" s="5" t="s">
        <v>450</v>
      </c>
      <c r="K8" s="209"/>
      <c r="L8" s="209"/>
      <c r="M8" s="209"/>
    </row>
    <row r="9" spans="1:13" ht="15.75">
      <c r="A9" s="53">
        <v>40477</v>
      </c>
      <c r="B9" s="194" t="s">
        <v>463</v>
      </c>
      <c r="C9" s="194"/>
      <c r="D9" s="194"/>
      <c r="E9" s="211" t="s">
        <v>436</v>
      </c>
      <c r="F9" s="211"/>
      <c r="G9" s="6"/>
      <c r="H9" s="6"/>
      <c r="I9" s="51">
        <v>8500000</v>
      </c>
      <c r="J9" s="51"/>
      <c r="K9" s="211" t="s">
        <v>439</v>
      </c>
      <c r="L9" s="211"/>
      <c r="M9" s="212"/>
    </row>
    <row r="10" spans="1:13" ht="15.75">
      <c r="A10" s="126"/>
      <c r="B10" s="194" t="s">
        <v>463</v>
      </c>
      <c r="C10" s="194"/>
      <c r="D10" s="194"/>
      <c r="E10" s="211" t="s">
        <v>340</v>
      </c>
      <c r="F10" s="211"/>
      <c r="G10" s="50"/>
      <c r="H10" s="50"/>
      <c r="I10" s="127">
        <v>2000000</v>
      </c>
      <c r="J10" s="127"/>
      <c r="K10" s="211" t="s">
        <v>362</v>
      </c>
      <c r="L10" s="211"/>
      <c r="M10" s="212"/>
    </row>
    <row r="11" spans="1:13" ht="15.75">
      <c r="A11" s="54"/>
      <c r="B11" s="219" t="s">
        <v>463</v>
      </c>
      <c r="C11" s="219"/>
      <c r="D11" s="219"/>
      <c r="E11" s="195"/>
      <c r="F11" s="195"/>
      <c r="G11" s="50"/>
      <c r="H11" s="50"/>
      <c r="I11" s="55">
        <f>SUM(I9:I10)</f>
        <v>10500000</v>
      </c>
      <c r="J11" s="55"/>
      <c r="K11" s="194" t="s">
        <v>463</v>
      </c>
      <c r="L11" s="194"/>
      <c r="M11" s="196"/>
    </row>
    <row r="12" spans="1:13" ht="15.75">
      <c r="A12" s="54"/>
      <c r="B12" s="193" t="s">
        <v>495</v>
      </c>
      <c r="C12" s="193"/>
      <c r="D12" s="193"/>
      <c r="E12" s="216"/>
      <c r="F12" s="216"/>
      <c r="G12" s="50"/>
      <c r="H12" s="50"/>
      <c r="I12" s="218">
        <f>I11-J11</f>
        <v>10500000</v>
      </c>
      <c r="J12" s="218"/>
      <c r="K12" s="216"/>
      <c r="L12" s="216"/>
      <c r="M12" s="217"/>
    </row>
    <row r="13" spans="2:13" ht="15.75">
      <c r="B13" s="209"/>
      <c r="C13" s="209"/>
      <c r="D13" s="209"/>
      <c r="E13" s="209"/>
      <c r="F13" s="209"/>
      <c r="I13" s="1"/>
      <c r="J13" s="1"/>
      <c r="K13" s="209"/>
      <c r="L13" s="209"/>
      <c r="M13" s="209"/>
    </row>
    <row r="14" spans="2:13" ht="15.75">
      <c r="B14" s="209"/>
      <c r="C14" s="209"/>
      <c r="D14" s="209"/>
      <c r="E14" s="209"/>
      <c r="F14" s="209"/>
      <c r="I14" s="1"/>
      <c r="J14" s="1"/>
      <c r="K14" s="209"/>
      <c r="L14" s="209"/>
      <c r="M14" s="209"/>
    </row>
    <row r="15" spans="9:10" ht="15.75">
      <c r="I15" s="1"/>
      <c r="J15" s="1"/>
    </row>
    <row r="16" spans="9:10" ht="15.75">
      <c r="I16" s="1"/>
      <c r="J16" s="1"/>
    </row>
    <row r="17" ht="15.75">
      <c r="J17" s="1"/>
    </row>
  </sheetData>
  <mergeCells count="31">
    <mergeCell ref="B11:D11"/>
    <mergeCell ref="E11:F11"/>
    <mergeCell ref="K11:M11"/>
    <mergeCell ref="B13:D13"/>
    <mergeCell ref="E13:F13"/>
    <mergeCell ref="K13:M13"/>
    <mergeCell ref="B14:D14"/>
    <mergeCell ref="E14:F14"/>
    <mergeCell ref="K14:M14"/>
    <mergeCell ref="B12:D12"/>
    <mergeCell ref="E12:F12"/>
    <mergeCell ref="I12:J12"/>
    <mergeCell ref="K12:M12"/>
    <mergeCell ref="K8:M8"/>
    <mergeCell ref="B9:D9"/>
    <mergeCell ref="E9:F9"/>
    <mergeCell ref="K9:M9"/>
    <mergeCell ref="A2:B2"/>
    <mergeCell ref="F4:H4"/>
    <mergeCell ref="B8:D8"/>
    <mergeCell ref="E8:F8"/>
    <mergeCell ref="B10:D10"/>
    <mergeCell ref="E10:F10"/>
    <mergeCell ref="K10:M10"/>
    <mergeCell ref="A1:B1"/>
    <mergeCell ref="K1:M1"/>
    <mergeCell ref="F5:H5"/>
    <mergeCell ref="B7:D7"/>
    <mergeCell ref="E7:F7"/>
    <mergeCell ref="I7:J7"/>
    <mergeCell ref="K7:M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M24"/>
  <sheetViews>
    <sheetView workbookViewId="0" topLeftCell="A4">
      <selection activeCell="G16" sqref="G16"/>
    </sheetView>
  </sheetViews>
  <sheetFormatPr defaultColWidth="9.00390625" defaultRowHeight="15.75"/>
  <cols>
    <col min="1" max="1" width="9.875" style="0" bestFit="1" customWidth="1"/>
    <col min="4" max="4" width="8.625" style="0" customWidth="1"/>
    <col min="6" max="6" width="9.75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1.375" style="0" customWidth="1"/>
  </cols>
  <sheetData>
    <row r="1" spans="1:13" ht="15.75">
      <c r="A1" s="206" t="s">
        <v>498</v>
      </c>
      <c r="B1" s="206"/>
      <c r="K1" s="209" t="s">
        <v>499</v>
      </c>
      <c r="L1" s="209"/>
      <c r="M1" s="209"/>
    </row>
    <row r="2" spans="1:2" ht="15.75">
      <c r="A2" s="209" t="s">
        <v>441</v>
      </c>
      <c r="B2" s="209"/>
    </row>
    <row r="3" spans="1:2" ht="15.75">
      <c r="A3" s="24"/>
      <c r="B3" s="24"/>
    </row>
    <row r="4" ht="15.75">
      <c r="G4" s="2" t="s">
        <v>492</v>
      </c>
    </row>
    <row r="5" spans="6:8" ht="15.75">
      <c r="F5" s="206" t="s">
        <v>493</v>
      </c>
      <c r="G5" s="206"/>
      <c r="H5" s="206"/>
    </row>
    <row r="7" spans="1:13" ht="15.75">
      <c r="A7" s="3" t="s">
        <v>452</v>
      </c>
      <c r="B7" s="206" t="s">
        <v>444</v>
      </c>
      <c r="C7" s="206"/>
      <c r="D7" s="206"/>
      <c r="E7" s="201" t="s">
        <v>445</v>
      </c>
      <c r="F7" s="201"/>
      <c r="G7" s="128" t="s">
        <v>446</v>
      </c>
      <c r="H7" s="28" t="s">
        <v>478</v>
      </c>
      <c r="I7" s="206" t="s">
        <v>448</v>
      </c>
      <c r="J7" s="206"/>
      <c r="K7" s="206" t="s">
        <v>451</v>
      </c>
      <c r="L7" s="206"/>
      <c r="M7" s="206"/>
    </row>
    <row r="8" spans="2:13" ht="15.75">
      <c r="B8" s="209"/>
      <c r="C8" s="209"/>
      <c r="D8" s="209"/>
      <c r="E8" s="209"/>
      <c r="F8" s="209"/>
      <c r="I8" s="5" t="s">
        <v>449</v>
      </c>
      <c r="J8" s="5" t="s">
        <v>450</v>
      </c>
      <c r="K8" s="209"/>
      <c r="L8" s="209"/>
      <c r="M8" s="209"/>
    </row>
    <row r="9" spans="1:13" ht="31.5" customHeight="1">
      <c r="A9" s="53">
        <v>40477</v>
      </c>
      <c r="B9" s="199" t="s">
        <v>332</v>
      </c>
      <c r="C9" s="199"/>
      <c r="D9" s="199"/>
      <c r="E9" s="211" t="s">
        <v>338</v>
      </c>
      <c r="F9" s="211"/>
      <c r="G9" s="6"/>
      <c r="H9" s="6"/>
      <c r="I9" s="52">
        <v>200000</v>
      </c>
      <c r="J9" s="51"/>
      <c r="K9" s="211" t="s">
        <v>333</v>
      </c>
      <c r="L9" s="211"/>
      <c r="M9" s="212"/>
    </row>
    <row r="10" spans="1:13" ht="31.5" customHeight="1">
      <c r="A10" s="53"/>
      <c r="B10" s="199" t="s">
        <v>685</v>
      </c>
      <c r="C10" s="199"/>
      <c r="D10" s="199"/>
      <c r="E10" s="211" t="s">
        <v>338</v>
      </c>
      <c r="F10" s="211"/>
      <c r="G10" s="6"/>
      <c r="H10" s="6"/>
      <c r="I10" s="52">
        <v>100000</v>
      </c>
      <c r="J10" s="51"/>
      <c r="K10" s="211" t="s">
        <v>334</v>
      </c>
      <c r="L10" s="211"/>
      <c r="M10" s="212"/>
    </row>
    <row r="11" spans="1:13" ht="30.75" customHeight="1">
      <c r="A11" s="53"/>
      <c r="B11" s="194" t="s">
        <v>464</v>
      </c>
      <c r="C11" s="194"/>
      <c r="D11" s="194"/>
      <c r="E11" s="211" t="s">
        <v>339</v>
      </c>
      <c r="F11" s="211"/>
      <c r="G11" s="6"/>
      <c r="H11" s="6"/>
      <c r="I11" s="51">
        <v>283000</v>
      </c>
      <c r="J11" s="51"/>
      <c r="K11" s="197" t="s">
        <v>335</v>
      </c>
      <c r="L11" s="197"/>
      <c r="M11" s="198"/>
    </row>
    <row r="12" spans="1:13" ht="30" customHeight="1">
      <c r="A12" s="53"/>
      <c r="B12" s="194" t="s">
        <v>464</v>
      </c>
      <c r="C12" s="194"/>
      <c r="D12" s="194"/>
      <c r="E12" s="211" t="s">
        <v>339</v>
      </c>
      <c r="F12" s="211"/>
      <c r="G12" s="6"/>
      <c r="H12" s="6"/>
      <c r="I12" s="51">
        <v>18000</v>
      </c>
      <c r="J12" s="51"/>
      <c r="K12" s="197" t="s">
        <v>336</v>
      </c>
      <c r="L12" s="197"/>
      <c r="M12" s="198"/>
    </row>
    <row r="13" spans="1:13" ht="15.75">
      <c r="A13" s="53"/>
      <c r="B13" s="194" t="s">
        <v>464</v>
      </c>
      <c r="C13" s="194"/>
      <c r="D13" s="194"/>
      <c r="E13" s="211" t="s">
        <v>170</v>
      </c>
      <c r="F13" s="211"/>
      <c r="G13" s="6"/>
      <c r="H13" s="6"/>
      <c r="I13" s="51"/>
      <c r="J13" s="51">
        <v>340000</v>
      </c>
      <c r="K13" s="211" t="s">
        <v>706</v>
      </c>
      <c r="L13" s="211"/>
      <c r="M13" s="212"/>
    </row>
    <row r="14" spans="1:13" ht="15.75">
      <c r="A14" s="53"/>
      <c r="B14" s="194" t="s">
        <v>464</v>
      </c>
      <c r="C14" s="194"/>
      <c r="D14" s="194"/>
      <c r="E14" s="211" t="s">
        <v>337</v>
      </c>
      <c r="F14" s="211"/>
      <c r="G14" s="6"/>
      <c r="H14" s="6"/>
      <c r="I14" s="51">
        <v>244000</v>
      </c>
      <c r="J14" s="51"/>
      <c r="K14" s="211" t="s">
        <v>706</v>
      </c>
      <c r="L14" s="211"/>
      <c r="M14" s="212"/>
    </row>
    <row r="15" spans="1:13" ht="15.75">
      <c r="A15" s="53"/>
      <c r="B15" s="194" t="s">
        <v>464</v>
      </c>
      <c r="C15" s="194"/>
      <c r="D15" s="194"/>
      <c r="E15" s="211" t="s">
        <v>402</v>
      </c>
      <c r="F15" s="211"/>
      <c r="G15" s="6"/>
      <c r="H15" s="6"/>
      <c r="I15" s="51">
        <v>4661000</v>
      </c>
      <c r="J15" s="51"/>
      <c r="K15" s="211" t="s">
        <v>159</v>
      </c>
      <c r="L15" s="211"/>
      <c r="M15" s="212"/>
    </row>
    <row r="16" spans="1:13" ht="15.75">
      <c r="A16" s="53"/>
      <c r="B16" s="194" t="s">
        <v>464</v>
      </c>
      <c r="C16" s="194"/>
      <c r="D16" s="194"/>
      <c r="E16" s="211" t="s">
        <v>402</v>
      </c>
      <c r="F16" s="211"/>
      <c r="G16" s="6"/>
      <c r="H16" s="6"/>
      <c r="I16" s="51">
        <v>408000</v>
      </c>
      <c r="J16" s="51"/>
      <c r="K16" s="211" t="s">
        <v>159</v>
      </c>
      <c r="L16" s="211"/>
      <c r="M16" s="212"/>
    </row>
    <row r="17" spans="1:13" ht="15.75">
      <c r="A17" s="8"/>
      <c r="B17" s="219" t="s">
        <v>489</v>
      </c>
      <c r="C17" s="219"/>
      <c r="D17" s="219"/>
      <c r="E17" s="195"/>
      <c r="F17" s="195"/>
      <c r="G17" s="6"/>
      <c r="H17" s="6"/>
      <c r="I17" s="52">
        <f>SUM(I11:I16)</f>
        <v>5614000</v>
      </c>
      <c r="J17" s="52">
        <f>SUM(J11:J16)</f>
        <v>340000</v>
      </c>
      <c r="K17" s="211"/>
      <c r="L17" s="211"/>
      <c r="M17" s="212"/>
    </row>
    <row r="18" spans="1:13" ht="15.75">
      <c r="A18" s="54"/>
      <c r="B18" s="219" t="s">
        <v>454</v>
      </c>
      <c r="C18" s="219"/>
      <c r="D18" s="219"/>
      <c r="E18" s="194"/>
      <c r="F18" s="194"/>
      <c r="G18" s="50"/>
      <c r="H18" s="50"/>
      <c r="I18" s="55">
        <f>I9+I10+I17</f>
        <v>5914000</v>
      </c>
      <c r="J18" s="55">
        <f>J9+J10+J17</f>
        <v>340000</v>
      </c>
      <c r="K18" s="211"/>
      <c r="L18" s="211"/>
      <c r="M18" s="212"/>
    </row>
    <row r="19" spans="1:13" ht="15.75">
      <c r="A19" s="54"/>
      <c r="B19" s="193" t="s">
        <v>495</v>
      </c>
      <c r="C19" s="193"/>
      <c r="D19" s="193"/>
      <c r="E19" s="216"/>
      <c r="F19" s="216"/>
      <c r="G19" s="50"/>
      <c r="H19" s="50"/>
      <c r="I19" s="218">
        <f>I18-J18</f>
        <v>5574000</v>
      </c>
      <c r="J19" s="218"/>
      <c r="K19" s="216"/>
      <c r="L19" s="216"/>
      <c r="M19" s="217"/>
    </row>
    <row r="20" spans="2:13" ht="15.75">
      <c r="B20" s="209"/>
      <c r="C20" s="209"/>
      <c r="D20" s="209"/>
      <c r="E20" s="209"/>
      <c r="F20" s="209"/>
      <c r="I20" s="1"/>
      <c r="J20" s="1"/>
      <c r="K20" s="209"/>
      <c r="L20" s="209"/>
      <c r="M20" s="209"/>
    </row>
    <row r="21" spans="2:13" ht="15.75">
      <c r="B21" s="209"/>
      <c r="C21" s="209"/>
      <c r="D21" s="209"/>
      <c r="E21" s="209"/>
      <c r="F21" s="209"/>
      <c r="I21" s="1"/>
      <c r="J21" s="1"/>
      <c r="K21" s="209"/>
      <c r="L21" s="209"/>
      <c r="M21" s="209"/>
    </row>
    <row r="22" spans="9:10" ht="15.75">
      <c r="I22" s="1"/>
      <c r="J22" s="1"/>
    </row>
    <row r="23" spans="9:10" ht="15.75">
      <c r="I23" s="1"/>
      <c r="J23" s="1"/>
    </row>
    <row r="24" ht="15.75">
      <c r="J24" s="1"/>
    </row>
  </sheetData>
  <mergeCells count="51">
    <mergeCell ref="B20:D20"/>
    <mergeCell ref="E20:F20"/>
    <mergeCell ref="K20:M20"/>
    <mergeCell ref="B21:D21"/>
    <mergeCell ref="E21:F21"/>
    <mergeCell ref="K21:M21"/>
    <mergeCell ref="B17:D17"/>
    <mergeCell ref="E17:F17"/>
    <mergeCell ref="K17:M17"/>
    <mergeCell ref="B19:D19"/>
    <mergeCell ref="E19:F19"/>
    <mergeCell ref="I19:J19"/>
    <mergeCell ref="K19:M19"/>
    <mergeCell ref="B18:D18"/>
    <mergeCell ref="E18:F18"/>
    <mergeCell ref="K18:M18"/>
    <mergeCell ref="B8:D8"/>
    <mergeCell ref="E8:F8"/>
    <mergeCell ref="K8:M8"/>
    <mergeCell ref="B9:D9"/>
    <mergeCell ref="E9:F9"/>
    <mergeCell ref="K9:M9"/>
    <mergeCell ref="A1:B1"/>
    <mergeCell ref="K1:M1"/>
    <mergeCell ref="F5:H5"/>
    <mergeCell ref="B7:D7"/>
    <mergeCell ref="E7:F7"/>
    <mergeCell ref="I7:J7"/>
    <mergeCell ref="K7:M7"/>
    <mergeCell ref="A2:B2"/>
    <mergeCell ref="B10:D10"/>
    <mergeCell ref="B11:D11"/>
    <mergeCell ref="B15:D15"/>
    <mergeCell ref="B16:D16"/>
    <mergeCell ref="B12:D12"/>
    <mergeCell ref="B13:D13"/>
    <mergeCell ref="B14:D14"/>
    <mergeCell ref="E10:F10"/>
    <mergeCell ref="E11:F11"/>
    <mergeCell ref="E15:F15"/>
    <mergeCell ref="E16:F16"/>
    <mergeCell ref="E12:F12"/>
    <mergeCell ref="E13:F13"/>
    <mergeCell ref="E14:F14"/>
    <mergeCell ref="K10:M10"/>
    <mergeCell ref="K11:M11"/>
    <mergeCell ref="K15:M15"/>
    <mergeCell ref="K16:M16"/>
    <mergeCell ref="K12:M12"/>
    <mergeCell ref="K13:M13"/>
    <mergeCell ref="K14:M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bereczkyne</cp:lastModifiedBy>
  <cp:lastPrinted>2010-10-18T12:54:17Z</cp:lastPrinted>
  <dcterms:created xsi:type="dcterms:W3CDTF">2005-09-14T08:40:41Z</dcterms:created>
  <dcterms:modified xsi:type="dcterms:W3CDTF">2010-10-21T06:52:07Z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