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18" activeTab="23"/>
  </bookViews>
  <sheets>
    <sheet name="új m" sheetId="1" r:id="rId1"/>
    <sheet name="m.m" sheetId="2" r:id="rId2"/>
    <sheet name="f.m." sheetId="3" r:id="rId3"/>
    <sheet name="m-főbb jogcím" sheetId="4" r:id="rId4"/>
    <sheet name="felh. bev. int" sheetId="5" r:id="rId5"/>
    <sheet name="felh. bev." sheetId="6" r:id="rId6"/>
    <sheet name="műk.bev. int." sheetId="7" r:id="rId7"/>
    <sheet name="m.c.bev PH szf." sheetId="8" r:id="rId8"/>
    <sheet name="sajátos műk.bev" sheetId="9" r:id="rId9"/>
    <sheet name="normatíva" sheetId="10" r:id="rId10"/>
    <sheet name="tám, végl. pe.átv" sheetId="11" r:id="rId11"/>
    <sheet name="felh. kiad. int." sheetId="12" r:id="rId12"/>
    <sheet name="felhalm. kiad." sheetId="13" r:id="rId13"/>
    <sheet name="Eu-s" sheetId="14" r:id="rId14"/>
    <sheet name="műk. és egéb kiad. int." sheetId="15" r:id="rId15"/>
    <sheet name="m.c.kiad. PH szf." sheetId="16" r:id="rId16"/>
    <sheet name="tartalék" sheetId="17" r:id="rId17"/>
    <sheet name="püim-ph" sheetId="18" r:id="rId18"/>
    <sheet name="püim-intössz" sheetId="19" r:id="rId19"/>
    <sheet name="püim-Gamesz" sheetId="20" r:id="rId20"/>
    <sheet name="püim-Bibó" sheetId="21" r:id="rId21"/>
    <sheet name="püim-Illyés" sheetId="22" r:id="rId22"/>
    <sheet name="püim-Óvoda" sheetId="23" r:id="rId23"/>
    <sheet name="püim-TASZII" sheetId="24" r:id="rId24"/>
    <sheet name="püim-Művkp" sheetId="25" r:id="rId25"/>
    <sheet name="létszám" sheetId="26" r:id="rId26"/>
    <sheet name="vagyonmérleg" sheetId="27" r:id="rId27"/>
    <sheet name="kötváll." sheetId="28" r:id="rId28"/>
    <sheet name="közvetett t." sheetId="29" r:id="rId29"/>
    <sheet name="hitelállomány" sheetId="30" r:id="rId30"/>
    <sheet name="rend. felsor" sheetId="31" r:id="rId31"/>
    <sheet name="mc. pe. átad" sheetId="32" r:id="rId32"/>
    <sheet name="ellátottak" sheetId="33" r:id="rId33"/>
    <sheet name="fedezet nélk beruh." sheetId="34" r:id="rId34"/>
    <sheet name="pályázat" sheetId="35" r:id="rId35"/>
  </sheets>
  <definedNames>
    <definedName name="_xlnm.Print_Titles" localSheetId="32">'ellátottak'!$7:$8</definedName>
    <definedName name="_xlnm.Print_Titles" localSheetId="5">'felh. bev.'!$6:$6</definedName>
    <definedName name="_xlnm.Print_Titles" localSheetId="12">'felhalm. kiad.'!$7:$7</definedName>
    <definedName name="_xlnm.Print_Titles" localSheetId="27">'kötváll.'!$6:$7</definedName>
    <definedName name="_xlnm.Print_Titles" localSheetId="25">'létszám'!$6:$7</definedName>
    <definedName name="_xlnm.Print_Titles" localSheetId="31">'mc. pe. átad'!$7:$7</definedName>
    <definedName name="_xlnm.Print_Titles" localSheetId="9">'normatíva'!$6:$8</definedName>
    <definedName name="_xlnm.Print_Titles" localSheetId="10">'tám, végl. pe.átv'!$7:$7</definedName>
  </definedNames>
  <calcPr fullCalcOnLoad="1"/>
</workbook>
</file>

<file path=xl/sharedStrings.xml><?xml version="1.0" encoding="utf-8"?>
<sst xmlns="http://schemas.openxmlformats.org/spreadsheetml/2006/main" count="3075" uniqueCount="1750">
  <si>
    <t>1db félautómata defibrillátor készülék + 10 fő oktatás</t>
  </si>
  <si>
    <t>Dombföldi-, Zrinyi u zártkeri és külterületi szakasz Hosszúföldekig</t>
  </si>
  <si>
    <t xml:space="preserve">         1.2. Központosított működési előirányzatok</t>
  </si>
  <si>
    <t>Intézményi társulás óvodájába járó gyermek 8 hó</t>
  </si>
  <si>
    <t>Intézményi társulás óvodájába járó gyermek 4 hó</t>
  </si>
  <si>
    <t>3.mell. 11ca. pont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</si>
  <si>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</si>
  <si>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</si>
  <si>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</si>
  <si>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</si>
  <si>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</si>
  <si>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</si>
  <si>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</si>
  <si>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létszámkeret</t>
  </si>
  <si>
    <t>Intézmény</t>
  </si>
  <si>
    <t>Közalkalmazott</t>
  </si>
  <si>
    <t>Összesen</t>
  </si>
  <si>
    <t>Főfoglalkozású</t>
  </si>
  <si>
    <t>Részfoglalkozású</t>
  </si>
  <si>
    <t>Polgármesteri Hiv. összesen:</t>
  </si>
  <si>
    <t>GAMESZ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</si>
  <si>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</si>
  <si>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</si>
  <si>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</si>
  <si>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</si>
  <si>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</si>
  <si>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Teréz Anya Szociális Integrált Intézmény összesen:</t>
  </si>
  <si>
    <t>Állami támogatás összesen:</t>
  </si>
  <si>
    <t>T/1. számú melléklet</t>
  </si>
  <si>
    <t>Központosított állami támogatás</t>
  </si>
  <si>
    <t>T/2. számú melléklet</t>
  </si>
  <si>
    <t>fedezet nélküli</t>
  </si>
  <si>
    <t>ÁFA</t>
  </si>
  <si>
    <t>Egyéb központi támogatás</t>
  </si>
  <si>
    <t>5.) Pénzforgalom nélküli  kiadás (tartalék)</t>
  </si>
  <si>
    <t>3.mell.8.pont</t>
  </si>
  <si>
    <t>Vörösmarty u. útburkolat felújítás, kerékpárút ép. tervezés</t>
  </si>
  <si>
    <t>Sugár-Semmelweis-Dr. Korányi u. útburkolat felújítás tervezés</t>
  </si>
  <si>
    <t>Brunszvik T. Napközi O. Óvoda Egregyi u. épület infrastruktúra fejl. (tetőfelújítás, szigetelés)</t>
  </si>
  <si>
    <t xml:space="preserve">Gépjármű-várakozóhely Építési Alap </t>
  </si>
  <si>
    <t xml:space="preserve">Kerékpárút kiépítése Gesztor: Alsópáhok </t>
  </si>
  <si>
    <t>200/2009.(XI.5.) KT.hat.</t>
  </si>
  <si>
    <t>NYDOP-3.2.1/B-09</t>
  </si>
  <si>
    <t>Városi autóbuszpályaudvar áthelyezése a hévízi tó természetvédelme, területvédelme érdekében</t>
  </si>
  <si>
    <t>Új városi autóbuszpályudvar építése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</si>
  <si>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</si>
  <si>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</si>
  <si>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</si>
  <si>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</si>
  <si>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 xml:space="preserve">    1. Intézményi működési bevételek</t>
  </si>
  <si>
    <t>3/6. számú melléklet</t>
  </si>
  <si>
    <t>13. számú melléklet</t>
  </si>
  <si>
    <t>Költségvetési hiány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</si>
  <si>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</si>
  <si>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</si>
  <si>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</si>
  <si>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</si>
  <si>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</si>
  <si>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</si>
  <si>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</si>
  <si>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>1. Felhalmozási kiadás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</si>
  <si>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</si>
  <si>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</si>
  <si>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</si>
  <si>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</si>
  <si>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1. Működési célú hitel felvétele</t>
  </si>
  <si>
    <t xml:space="preserve">    1. Előző évi előirányzat-maradvány, pénzmaradvány igénybevétele</t>
  </si>
  <si>
    <t>BEVÉTELEK MINDÖSSZESEN:</t>
  </si>
  <si>
    <t>Kölcsey Ferenc Gimnázium Zalaegerszeg</t>
  </si>
  <si>
    <t>Hernátszentandrás Község Önkormányzata</t>
  </si>
  <si>
    <t>Batyki Általános Óvoda tagintézete</t>
  </si>
  <si>
    <t xml:space="preserve">    1. Felhalmozási célú pénzeszköz átvétel</t>
  </si>
  <si>
    <t xml:space="preserve">    2. Működési célú pénzeszköz átvétel</t>
  </si>
  <si>
    <t>Üzemeltetésre átadott eszközök</t>
  </si>
  <si>
    <t>B.</t>
  </si>
  <si>
    <t>Forgó eszközök</t>
  </si>
  <si>
    <t>Készletek</t>
  </si>
  <si>
    <t>Követelések</t>
  </si>
  <si>
    <t>Értékpapírok</t>
  </si>
  <si>
    <t>Pénzeszközök</t>
  </si>
  <si>
    <t>V.</t>
  </si>
  <si>
    <t>Egyéb aktív pü. elszámolások</t>
  </si>
  <si>
    <t>Eszközök összesen:</t>
  </si>
  <si>
    <t>Normatív állami támogatás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</si>
  <si>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</si>
  <si>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</si>
  <si>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</si>
  <si>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</si>
  <si>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befogadott</t>
  </si>
  <si>
    <t>nincs</t>
  </si>
  <si>
    <t>Mezőgazdasági és Vidékfejlesztési Minisztérium</t>
  </si>
  <si>
    <t>192/2009.(X.27.)</t>
  </si>
  <si>
    <t>6888/2009. ikt.sz.</t>
  </si>
  <si>
    <t>Mezőgazdasági utak fejlesztése</t>
  </si>
  <si>
    <t xml:space="preserve"> nettó 75</t>
  </si>
  <si>
    <t>140/2009.(VII.20.) KT.hat.</t>
  </si>
  <si>
    <t>NYDOP-4.3.1/B-09-2009-006</t>
  </si>
  <si>
    <t>Kerékpárút fejlesztése Alsópáhok és Hévíz között</t>
  </si>
  <si>
    <t xml:space="preserve">Pénzügyi mérleg </t>
  </si>
  <si>
    <t xml:space="preserve">2009. évi várható </t>
  </si>
  <si>
    <t>2010. évi előirányzat</t>
  </si>
  <si>
    <t>1. Működési bevétel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</si>
  <si>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</si>
  <si>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</si>
  <si>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</si>
  <si>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</si>
  <si>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</si>
  <si>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</si>
  <si>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</si>
  <si>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</si>
  <si>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</si>
  <si>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</si>
  <si>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</si>
  <si>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</si>
  <si>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</si>
  <si>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</si>
  <si>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</si>
  <si>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</si>
  <si>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</si>
  <si>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</si>
  <si>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</si>
  <si>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Illyés Gyula Általános és Műv. Iskola összesen:</t>
  </si>
  <si>
    <t>Brunszvik Teréz Napközi Otthonos Óvoda</t>
  </si>
  <si>
    <t>Brunszvik Teréz Napközi Otthonos Óvoda összesen:</t>
  </si>
  <si>
    <t>Teréz Anya Szociális Integrált Intézmény</t>
  </si>
  <si>
    <t>Szociális étkeztetés</t>
  </si>
  <si>
    <t>Időskorúak nappali int. ell.</t>
  </si>
  <si>
    <t>1/c/1. számú melléklet</t>
  </si>
  <si>
    <t>1/b. számú melléklet</t>
  </si>
  <si>
    <t>1/e. számú melléklet</t>
  </si>
  <si>
    <t>Lakcímnyilvántartó szoftver (Rendszerfelügyeleti díj)</t>
  </si>
  <si>
    <t>Tüzelőberendezések átalánydíjas karbantartása (kazán)</t>
  </si>
  <si>
    <t>Kisvárosi Önkormányzatok Országos Szövetsége - tagdíj</t>
  </si>
  <si>
    <t>Hévízi Kistérség Önkormányzatainak Többcélú Társulása - tagdíj</t>
  </si>
  <si>
    <t>Szúnyogírtás, növényvédelem (Rovért Kft.)</t>
  </si>
  <si>
    <t>Zala Megyei Katasztrófavédelmi Igazgatóság</t>
  </si>
  <si>
    <t>Vajda János Gimnázium Keszthely</t>
  </si>
  <si>
    <t>Gyermektartásdíj megelőlegezése</t>
  </si>
  <si>
    <t>Spelsó Sportegyesület (Kung-fu támogatása)</t>
  </si>
  <si>
    <t>Keszthelyi km-ek Egyesülete</t>
  </si>
  <si>
    <t xml:space="preserve">Közép -Európai Klub Pannónia KHT </t>
  </si>
  <si>
    <t>Evangélikus és Református Egyház</t>
  </si>
  <si>
    <t>Szent Lélek Egyházközség Hévíz</t>
  </si>
  <si>
    <t>Katedra nyelviskola</t>
  </si>
  <si>
    <t>Körzeti Túzoltó Egyesület Letenye</t>
  </si>
  <si>
    <t>Rendelkezésre állási támogatás 25 fő x 28.500,- Ft x 12 hó</t>
  </si>
  <si>
    <t xml:space="preserve">     (nyugdíjmin.130%=37.050- Ft/fő 4fő)</t>
  </si>
  <si>
    <t xml:space="preserve">     (nyugdíjmin.80%=22.800,- Ft/fő 2 fő)</t>
  </si>
  <si>
    <r>
      <t xml:space="preserve">Ápolási díj (méltányosságból) </t>
    </r>
    <r>
      <rPr>
        <i/>
        <sz val="12"/>
        <rFont val="Times New Roman"/>
        <family val="1"/>
      </rPr>
      <t>(2 fő)</t>
    </r>
  </si>
  <si>
    <r>
      <t xml:space="preserve">Lakásfenntartási támogatás </t>
    </r>
    <r>
      <rPr>
        <i/>
        <sz val="11"/>
        <rFont val="Times New Roman"/>
        <family val="1"/>
      </rPr>
      <t>(10 fő/6.000FtX 12alkalom)</t>
    </r>
  </si>
  <si>
    <t xml:space="preserve">     (nyugdíjmin.80 %=22.800,- Ft/hó 131fő)</t>
  </si>
  <si>
    <t xml:space="preserve">       16.000Ft * 5 fő</t>
  </si>
  <si>
    <t xml:space="preserve">     (éves gyógyszerkészlet 30 %-a) 23.000 Ft*90 fő</t>
  </si>
  <si>
    <t xml:space="preserve">     (50 eset 10.000,- Ft/fő)</t>
  </si>
  <si>
    <t xml:space="preserve">     (6Fő/30.000,- Ft/fő/12 hó)</t>
  </si>
  <si>
    <t>beruházási és felhalmozási igényei</t>
  </si>
  <si>
    <t>Ssz</t>
  </si>
  <si>
    <t>Felújítási igény</t>
  </si>
  <si>
    <t>Lábazat javítása</t>
  </si>
  <si>
    <t>Az iskola épületének külső festése</t>
  </si>
  <si>
    <t>Bibó István AGSZ felújítási igény összesen:</t>
  </si>
  <si>
    <t>GAMESZ és részben önállóan gazdálkodó intézmények felújítási igénye mindösszesen:</t>
  </si>
  <si>
    <t>1 db 600 literes hűtőszekrény vásárlása</t>
  </si>
  <si>
    <t>1 db seprőgép vásárlása</t>
  </si>
  <si>
    <t>1 db kistraktor és felszereléseinek vásárlása</t>
  </si>
  <si>
    <t>1 db aggregátor vásárlása</t>
  </si>
  <si>
    <t>1 db City parkoló beléptető rendszer pénz automatával</t>
  </si>
  <si>
    <t>Sótároló út és telep aszfaltozás</t>
  </si>
  <si>
    <t>Beruházási igény összesen:</t>
  </si>
  <si>
    <t>GAMESZ beruházási igény mindösszesen:</t>
  </si>
  <si>
    <t>Számítógépek vásárlása</t>
  </si>
  <si>
    <t>Bibó István AGSZ beruházási igény mindösszesen:</t>
  </si>
  <si>
    <t>Kamera, fényképezőgép vásárlása</t>
  </si>
  <si>
    <t>Teréz Anya Szociális Integrált Intézmény beruházási igénye összesen:</t>
  </si>
  <si>
    <t>GAMESZ és részben önállóan gazdálkodó intézmények beruházási igényei mindösszesen:</t>
  </si>
  <si>
    <t>Gamesz és közint. támogat. értékű műk. célú pénzeszk. átadás össz.</t>
  </si>
  <si>
    <t>Önkormányzatoktól átvett működési bevételek:</t>
  </si>
  <si>
    <t>Fejezeti kezelési pénzeszköz átvétel:</t>
  </si>
  <si>
    <t>Központi költségvetési szervtől működési átvett pénzeszköz:</t>
  </si>
  <si>
    <t xml:space="preserve">GAMESZ </t>
  </si>
  <si>
    <t>Zala Megyei Közgyűlés</t>
  </si>
  <si>
    <t>4. Előző évi pénzmaradvány igénybevétele</t>
  </si>
  <si>
    <t>Forgatási célú értékpapír beváltás</t>
  </si>
  <si>
    <t>Hévízi Önkéntes Tűzoltó Egyesület (Hévíz)</t>
  </si>
  <si>
    <t>Magyar Máltai Szeretetszolgálat (Keszthelyi csoport)</t>
  </si>
  <si>
    <t>Bursa Hungarica ösztöndij 178/2008.(XI.19.) KT. hat.</t>
  </si>
  <si>
    <t>Brunszvik Teréz N. Otth. Óvoda kedvezményes étkeztetés</t>
  </si>
  <si>
    <t>3. mell. 15.c(2)1. pont</t>
  </si>
  <si>
    <t>Gimnáziumi oktatás 11-13. évfolyamon 8 hó</t>
  </si>
  <si>
    <t>3. mell. 15.c(2) 2.pont</t>
  </si>
  <si>
    <t>Gimnáziumi oktatás 9-10. évf. 4 hó</t>
  </si>
  <si>
    <t>3. mell. 15.c(6) 2.pont</t>
  </si>
  <si>
    <t>Gimnáziumi oktatás 11. évf. 4 hó</t>
  </si>
  <si>
    <t>3. mell. 15.c(9) 2.pont</t>
  </si>
  <si>
    <t>Gimnáziumi oktatás 12-13. évf. 4 hó</t>
  </si>
  <si>
    <t>3. mell. 16. 4(7)2.pont</t>
  </si>
  <si>
    <t>3. mell. 16. 4(7)1.pont</t>
  </si>
  <si>
    <t>3.mell.16.6.1(2)2.pont</t>
  </si>
  <si>
    <t>GAMESZ és közint. összesen:</t>
  </si>
  <si>
    <t>GAMESZ és önállóan működő közintézmények</t>
  </si>
  <si>
    <t>Oktatási feladatok támogatása összesen: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</si>
  <si>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</si>
  <si>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</si>
  <si>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</si>
  <si>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</si>
  <si>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</si>
  <si>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</si>
  <si>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</si>
  <si>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Hozzájárulás a közösségi közlekedési feladatokhoz</t>
  </si>
  <si>
    <t>Sajátos működési bevételek</t>
  </si>
  <si>
    <t>SZJA helyben maradó része</t>
  </si>
  <si>
    <t>SZJA-ból adóerőképesség miatti elvonás</t>
  </si>
  <si>
    <t>Átengedett központi adók összesen:</t>
  </si>
  <si>
    <t>Sajátos működési bevételek mindösszesen:</t>
  </si>
  <si>
    <t>Egyéb sajátos bevétel összesen:</t>
  </si>
  <si>
    <t>Építésügyi bírság</t>
  </si>
  <si>
    <t>Talajterhelési díjbevétel</t>
  </si>
  <si>
    <t>Támogatás értékű műk. célú pénzeszk. átadás  mindösszesen:</t>
  </si>
  <si>
    <t>Gazdasági és Közlekedési Minisztérium informatikai támogatás</t>
  </si>
  <si>
    <t xml:space="preserve">     f.) Felhalmozási kölcsön nyújtása</t>
  </si>
  <si>
    <t xml:space="preserve"> Éves Kamat</t>
  </si>
  <si>
    <t>Általános isk. napközi foglalkozás 1-4 évf. 4 hó</t>
  </si>
  <si>
    <t>3.mell.15.g.(2)2. pont</t>
  </si>
  <si>
    <t>Általános isk. napközi foglalkozás 5-8 évf. 4 hó</t>
  </si>
  <si>
    <t>3.mell.15.c(9)1.p./2010</t>
  </si>
  <si>
    <t>Gimnáziumi oktatás 12-13.évf. 8 hó</t>
  </si>
  <si>
    <t>111 fő</t>
  </si>
  <si>
    <t>57 fő</t>
  </si>
  <si>
    <t>74 fő</t>
  </si>
  <si>
    <t>112 fő</t>
  </si>
  <si>
    <t>55 fő</t>
  </si>
  <si>
    <t>3.mell.15.c(9)2.p./2010</t>
  </si>
  <si>
    <t>Gimnáziumi oktatás 12. évf. 4 hó</t>
  </si>
  <si>
    <t>3.mell.15.c(12)2.p./2010</t>
  </si>
  <si>
    <t>Gimnáziumi oktatás 13. évf. 4 hó</t>
  </si>
  <si>
    <t>26 fő</t>
  </si>
  <si>
    <t>Szakközépiskola 1-3. szakképzési évf. 8 hó</t>
  </si>
  <si>
    <t>3. mell. 15.d(1) p./2010</t>
  </si>
  <si>
    <t>10 fő</t>
  </si>
  <si>
    <t>3. mell. 15.d(2). p./2010</t>
  </si>
  <si>
    <t>Szakközépiskola 1-3. szakképzési évf. 4 hó</t>
  </si>
  <si>
    <t>Szakmai gyakorlati képzés  1 évfolyamos 8 hó</t>
  </si>
  <si>
    <t>Szakmai gyakorlati képzés 1 évfolyamos 4 hó</t>
  </si>
  <si>
    <t>28 fő</t>
  </si>
  <si>
    <t>90 fő</t>
  </si>
  <si>
    <t>48 fő</t>
  </si>
  <si>
    <t>31 fő</t>
  </si>
  <si>
    <t>82 fő</t>
  </si>
  <si>
    <t>3.mell.15.(7) 1.p./2010</t>
  </si>
  <si>
    <t>Iskolai oktatás 7. évf. 8 hó</t>
  </si>
  <si>
    <t>3.mell.15.b.(8) 1.p./2010</t>
  </si>
  <si>
    <t>Iskolai oktatás 8. évf. 8 hó</t>
  </si>
  <si>
    <t>83 fő</t>
  </si>
  <si>
    <t>42 fő</t>
  </si>
  <si>
    <t>Munkaügyi Kp. (közhasznú munka)</t>
  </si>
  <si>
    <t>szociálpolitikai juttatások</t>
  </si>
  <si>
    <t>saját erő</t>
  </si>
  <si>
    <t>Rendszeres pénzbeli ellátás</t>
  </si>
  <si>
    <t>Rendszeres gyermekvédelmi pénzbeli ellátás</t>
  </si>
  <si>
    <t>Étkezési térítési díj</t>
  </si>
  <si>
    <t>Rendszeres gyermekvédelmi támogatás</t>
  </si>
  <si>
    <t>Eseti pénzbeni szociáli ellátás</t>
  </si>
  <si>
    <t>Állami támogatás (központosított)</t>
  </si>
  <si>
    <t>Honvéd, József  A u.útburkolat felújítás (NYDRFT)</t>
  </si>
  <si>
    <t>Közoktatás fejlesztési célok támogatása</t>
  </si>
  <si>
    <t>Polgármesteri Hivatal szervezet fejlesztése (ÁROP-1.A.2/A-2008-0147)</t>
  </si>
  <si>
    <t>Orvosi rendelő akadálymentesítésére pályázati forrás (NYDOP-2007-5.1.1/E)</t>
  </si>
  <si>
    <t>Mérték  (2010. évi január 1. napjától)</t>
  </si>
  <si>
    <t>410,- Ft/fő/éjszaka</t>
  </si>
  <si>
    <t>Vizitdíj visszaigénylése</t>
  </si>
  <si>
    <t>2008. évi bérpolitikai intézkedés állami támogatása</t>
  </si>
  <si>
    <t>Könyvtári érdekletségnövelő támogatás</t>
  </si>
  <si>
    <t>Közművelődési érdekletségnövelő támogatás</t>
  </si>
  <si>
    <t>Nyári gyermekétkeztetés támogatása</t>
  </si>
  <si>
    <t>Központosított állami támogatás összesen:</t>
  </si>
  <si>
    <t>2007. év után járó 13. havi illetmény állami támogatása</t>
  </si>
  <si>
    <t>Keresetkiegészítés támogatása</t>
  </si>
  <si>
    <t>Előrehozott öregségi nyugdíjtámogatás</t>
  </si>
  <si>
    <t>Egyéb központi támogatás összesen:</t>
  </si>
  <si>
    <t>2008. évi mérleg szerinti vagyon</t>
  </si>
  <si>
    <t xml:space="preserve">2009. évi várható vagyon 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</si>
  <si>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</si>
  <si>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</si>
  <si>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</si>
  <si>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</si>
  <si>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10.) A vagyongazdálkodásról szóló </t>
  </si>
  <si>
    <t>11.) Az önkormányzat tulajdonában lévő lakások és nem lakás célú helyiségek bérletéről,</t>
  </si>
  <si>
    <t>12.) A talajterhelési díjról szóló</t>
  </si>
  <si>
    <t>13.) A gépjármű várakozóhely megváltásáról szóló</t>
  </si>
  <si>
    <t>14.) A lakáscélú helyi támogatásokról szóló</t>
  </si>
  <si>
    <t>15.) A gyermekek pénzbeli, természetbeni ellátásáról és a személyes gondoskodásról szóló</t>
  </si>
  <si>
    <t>17.) A szociális ellátásokról  szóló</t>
  </si>
  <si>
    <t>Hévíz-Keszthely között helyi adóból</t>
  </si>
  <si>
    <t>125/1991. (X.15.) KT. hat.</t>
  </si>
  <si>
    <t>plussz állami támogatásból 15 % pe-átad.</t>
  </si>
  <si>
    <t>16/1991. (X. 22.) Ökt. rend.</t>
  </si>
  <si>
    <t>hrsz: 0203/3, 0203/4. területről szárm. bev.</t>
  </si>
  <si>
    <t>4.</t>
  </si>
  <si>
    <t>1991.10.29-én aláírt megáll.</t>
  </si>
  <si>
    <t>Hévíz-Alsópáhok között helyi adóból</t>
  </si>
  <si>
    <t>plussz állami támogatásból 20 % pe-átad.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</si>
  <si>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</si>
  <si>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</si>
  <si>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</si>
  <si>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</si>
  <si>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</si>
  <si>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</si>
  <si>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</si>
  <si>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</si>
  <si>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</si>
  <si>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</si>
  <si>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</si>
  <si>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</si>
  <si>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Zala Megyei Közoktatási Közalapítvány 34/2008. (II.25.) KT. hat.</t>
  </si>
  <si>
    <t>Intelligens Települések Országos Szövetsége</t>
  </si>
  <si>
    <t>Dévai Szent Ferenc Alapítvány 10/2008. (IV. 10.) Ör.</t>
  </si>
  <si>
    <t>"SOS" Szolgálat Alapítvány (Fonyód) 10/2008. (IV. 10.) Ör.</t>
  </si>
  <si>
    <t>Képzőművészeti Lektorátus (Széchenyi szobor)</t>
  </si>
  <si>
    <t xml:space="preserve">          II/6.   Gróf I. Festetics György Művelődési Központ</t>
  </si>
  <si>
    <t>II/6. Gróf I. Festetics  György Művelődési Központ</t>
  </si>
  <si>
    <t xml:space="preserve">   Kiegészítő hozzájárulás építésügyi igazgatási feladatokhoz (Ft/döntés)</t>
  </si>
  <si>
    <t>Gimnáziumi oktatás 9-10. évf. 8 hó</t>
  </si>
  <si>
    <t>1/c. számú melléklet</t>
  </si>
  <si>
    <t>Helyi védelem alá eső épületek felújításának támogatása (16/2007. (VI. 1.) Ör.)</t>
  </si>
  <si>
    <t>1815-3/2006</t>
  </si>
  <si>
    <t>Postafiók bérleti szerződés</t>
  </si>
  <si>
    <t>631-5/2007</t>
  </si>
  <si>
    <r>
      <t>(100 %-os adókedvezmény az állandó lakóhellyel rendelkező magánszemély részére, 2986 adótárgy, 233600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</si>
  <si>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 Kedvezmény 25 %    303 adóalany</t>
  </si>
  <si>
    <t>ÁHT-n kívüli működési c. pénzeszköz átvétel ö: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</si>
  <si>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</si>
  <si>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</si>
  <si>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</si>
  <si>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</si>
  <si>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</si>
  <si>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</si>
  <si>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</si>
  <si>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</si>
  <si>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</si>
  <si>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</si>
  <si>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</si>
  <si>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</si>
  <si>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</si>
  <si>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Csokonai Vitéz Mihály Irodalmi Társaság (Hévíz)</t>
  </si>
  <si>
    <t>Magyar Sakkszövetség</t>
  </si>
  <si>
    <t>Luxusadó</t>
  </si>
  <si>
    <t>Polgármesteri Hivatal:</t>
  </si>
  <si>
    <t>Polgármesteri Hivatal támogatás értékű bevétel ö.:</t>
  </si>
  <si>
    <t>Polgármesteri  Hivatal működési célú pénzeszköz-átvétel ö.:</t>
  </si>
  <si>
    <t>Munkaügyi Kp. (közhasznú munka tám.)</t>
  </si>
  <si>
    <t>Bibó István AGSZ</t>
  </si>
  <si>
    <t>Illyés Gyula Általános és Műv. Iskola</t>
  </si>
  <si>
    <t>Brunszvik Teréz  Napközi Otthonos Óvoda</t>
  </si>
  <si>
    <t>1. Felhalmozási bevétel</t>
  </si>
  <si>
    <t>Felhalmozási pénzforgalmi bevétel összesen: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</si>
  <si>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</si>
  <si>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</si>
  <si>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</si>
  <si>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</si>
  <si>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</si>
  <si>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</si>
  <si>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</si>
  <si>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</si>
  <si>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</si>
  <si>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</si>
  <si>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</si>
  <si>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</si>
  <si>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</si>
  <si>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</si>
  <si>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</si>
  <si>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</si>
  <si>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</si>
  <si>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</si>
  <si>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</si>
  <si>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</si>
  <si>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</si>
  <si>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</si>
  <si>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21/2008. (X.1.) Ökt. rendelet</t>
  </si>
  <si>
    <t>1/d/1. számú melléklet</t>
  </si>
  <si>
    <t>Személyi juttatás összesen</t>
  </si>
  <si>
    <t>Szociálpolitikai juttatás</t>
  </si>
  <si>
    <t>Rezi Község Önkormányzata Szüreti rendezvény tám.</t>
  </si>
  <si>
    <t>Cserszegtomaj Község Önkormányzata Borfesztivál tám.</t>
  </si>
  <si>
    <t>Zala Megyei Közoktatási Közalapítvány</t>
  </si>
  <si>
    <t>Egészségügyi Pénztár tám. anya-, gyermek, csecsemő véd. (isk.eü.)</t>
  </si>
  <si>
    <t>Alsópáhok Község Önkormányzata Borpárbaj</t>
  </si>
  <si>
    <t>II/6. Gróf I. Festetics György Művelődési Központ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</si>
  <si>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</si>
  <si>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</si>
  <si>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</si>
  <si>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</si>
  <si>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</si>
  <si>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</si>
  <si>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</si>
  <si>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2008. évi tény</t>
  </si>
  <si>
    <t>2009. évi várható</t>
  </si>
  <si>
    <t>2010. terv</t>
  </si>
  <si>
    <t>Megism. funkc. v. viselked. fej. org. okokra vissza nem vezethető rendell. 4 hó</t>
  </si>
  <si>
    <t xml:space="preserve">18.) Az intézményi térítési díjakról szóló </t>
  </si>
  <si>
    <t>19.) Bursa Hungarica Felsőoktatási Önkormányzati ösztöndíj</t>
  </si>
  <si>
    <t>20.) Az épített örökség értékeinek helyi védelméről szóló</t>
  </si>
  <si>
    <t>21.) Az önkormányzati fenntartású nevelési-oktatási intézményekben</t>
  </si>
  <si>
    <t>22.) Hévíz város közterületein a járművel való várakozás rendjéről szóló</t>
  </si>
  <si>
    <t>23.) Az önkormányzati intézményekben folyó munkahelyi étkeztetésről szóló</t>
  </si>
  <si>
    <t>24.)A közalkalmazottak lakáscélú támogatásáról</t>
  </si>
  <si>
    <t xml:space="preserve">Pályázat </t>
  </si>
  <si>
    <t>azonosítója</t>
  </si>
  <si>
    <t>címe</t>
  </si>
  <si>
    <t>Normatív kötött állami hozzájárulás</t>
  </si>
  <si>
    <t xml:space="preserve">        Rendszeres szociális segély</t>
  </si>
  <si>
    <t xml:space="preserve">        Lakásfenntartási támogatás</t>
  </si>
  <si>
    <t>fizetendő térítési díj és tandíj megállapításának szabályairól szóló</t>
  </si>
  <si>
    <t>25/2007. (IX. 26.) Ökt. rendelet</t>
  </si>
  <si>
    <t>Mindösszesen támogatás értékű működési pe. átvétel</t>
  </si>
  <si>
    <t>Mindösszesen ÁHT-n kívüli működési pénzeszköz átvétel</t>
  </si>
  <si>
    <t>normatív állami hozzájárulás bevételeinek részletezése</t>
  </si>
  <si>
    <t>Jogszabályra hiv.</t>
  </si>
  <si>
    <t>Mutatószám   Fő</t>
  </si>
  <si>
    <t>Fajlagos hozzáj.  Ft/fő</t>
  </si>
  <si>
    <t>Összeg         e Ft</t>
  </si>
  <si>
    <t>Összeg              e Ft</t>
  </si>
  <si>
    <t>%-ban</t>
  </si>
  <si>
    <t>3.mell.1/a.</t>
  </si>
  <si>
    <t>3.mell.1/b.</t>
  </si>
  <si>
    <t>Körzeti igazgatási fela.</t>
  </si>
  <si>
    <t>3.mell.2/aa.pont</t>
  </si>
  <si>
    <t xml:space="preserve">   Okmányiroda alap. hj.</t>
  </si>
  <si>
    <t>3.mell.2/ab.pont</t>
  </si>
  <si>
    <t xml:space="preserve">   Okmányiroda működési kiadás</t>
  </si>
  <si>
    <t>3.mell.2/ac.pont</t>
  </si>
  <si>
    <t>10.</t>
  </si>
  <si>
    <t>Da Bibere Borút Egyesület</t>
  </si>
  <si>
    <t>11.</t>
  </si>
  <si>
    <t>6/2004. (II. 28.) Ökt. rend.</t>
  </si>
  <si>
    <t>Helyi kitüntető cím és kitünetési díjak alapításáról</t>
  </si>
  <si>
    <t>12.</t>
  </si>
  <si>
    <t>196/2004. (VIII. 31.) KT. hat.</t>
  </si>
  <si>
    <t>Közép-Európai Club Pannónia Egyesület tagság</t>
  </si>
  <si>
    <t>13.</t>
  </si>
  <si>
    <t>14.</t>
  </si>
  <si>
    <t>15.</t>
  </si>
  <si>
    <t>584/2005. ikt. sz.</t>
  </si>
  <si>
    <t>16.</t>
  </si>
  <si>
    <t>17.</t>
  </si>
  <si>
    <t>18.</t>
  </si>
  <si>
    <t>Működési kiadás összesen:</t>
  </si>
  <si>
    <t>Felhalmozási kiadás</t>
  </si>
  <si>
    <t>Iskolai oktatás 3. évf. 4 hó</t>
  </si>
  <si>
    <t>Iskolai oktatás 5. évf. 8 hó</t>
  </si>
  <si>
    <t>Iskolai oktatás 6. évf. 8 hó</t>
  </si>
  <si>
    <t>Iskolai oktatás 7-8. évf. 8 hó</t>
  </si>
  <si>
    <t>Iskolai oktatás 5-6. évf. 4 hó</t>
  </si>
  <si>
    <t>Tánc és színművészeti okt. minősített 4 hó</t>
  </si>
  <si>
    <t xml:space="preserve">    2. Felhalmozási célú pénzeszköz átvétel államháztartáson kívülről</t>
  </si>
  <si>
    <t xml:space="preserve">    2. Felhalmozási célú hitel felvétele</t>
  </si>
  <si>
    <t>3.mell.17.2.a.pont</t>
  </si>
  <si>
    <t>3. mell. 17.2.b pont</t>
  </si>
  <si>
    <t>Kollégiumi, diákotthoni lakhatási feltételek megteremtése 4 hó</t>
  </si>
  <si>
    <t>18. számú melléklet</t>
  </si>
  <si>
    <t>3.mell.17.1.a(2) pont</t>
  </si>
  <si>
    <t>3. mell. 15.c(2) pont</t>
  </si>
  <si>
    <t>3. mell. 16. 1. 2a pont</t>
  </si>
  <si>
    <t>94/2008.(V.27.) KT. hat.</t>
  </si>
  <si>
    <t>15. számú melléklet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</si>
  <si>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</si>
  <si>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</si>
  <si>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</si>
  <si>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</si>
  <si>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</si>
  <si>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</si>
  <si>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</si>
  <si>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</si>
  <si>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>89/2008. (V. 15.) KT. hat.</t>
  </si>
  <si>
    <t>TEUT2008</t>
  </si>
  <si>
    <t xml:space="preserve">       b,Általános tartalék működési</t>
  </si>
  <si>
    <t xml:space="preserve">               Működési </t>
  </si>
  <si>
    <t xml:space="preserve">               Felhalmozási</t>
  </si>
  <si>
    <t>Céltartalék felhalmozási</t>
  </si>
  <si>
    <t>Általános tartalék működési</t>
  </si>
  <si>
    <t>Céltartalék működési</t>
  </si>
  <si>
    <t>Illyés Gyula Ált. és Műv. Isk. 5-6. évf. kedvezményes étk. kieg. hj.</t>
  </si>
  <si>
    <t>Balaton Kiemelt Üdülőkörzetben 2009-ben megvalósuló kiemelt rendezvények támogatása</t>
  </si>
  <si>
    <t xml:space="preserve"> Gróf. I. Festetics György Művelődési Központ összesen: (2009.)</t>
  </si>
  <si>
    <t>2009. január 1. napjától 2010. január 31-ig</t>
  </si>
  <si>
    <t>222/2009.(XII.1.)KT. hat.</t>
  </si>
  <si>
    <t>NYDOP-5.1.1/B-09-2009-006</t>
  </si>
  <si>
    <t>Középiskolások támogatás</t>
  </si>
  <si>
    <t>Óvodáztatási támogatás</t>
  </si>
  <si>
    <t>2010. évi terv</t>
  </si>
  <si>
    <t>2010. évi terv összesen</t>
  </si>
  <si>
    <t>Ápolási díj alanyi jogon</t>
  </si>
  <si>
    <t>állami támo-gatás</t>
  </si>
  <si>
    <t>II/1. Gazdasági Műszaki Ellátó Szervezete</t>
  </si>
  <si>
    <t>II/2. Bibó István Alternatív Gimnázium és Szakközépiskola</t>
  </si>
  <si>
    <t>Illyés Gyula Általános és Művészeti Iskola</t>
  </si>
  <si>
    <t>Nem nyert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</si>
  <si>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</si>
  <si>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</si>
  <si>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</si>
  <si>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</si>
  <si>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Ny-dunántúli Regionális Fejl. Tanács</t>
  </si>
  <si>
    <t>116/2009.(V.26.) KT. hat.</t>
  </si>
  <si>
    <t>TEUT 2009.</t>
  </si>
  <si>
    <t>Útburkolat korszerűsítés</t>
  </si>
  <si>
    <t>Szabó L., Vajda Á. u. útburkolat felújítás</t>
  </si>
  <si>
    <t>35/2009. (II.24.) KT. hat.</t>
  </si>
  <si>
    <t>Közoktatási intézmények infrastruktúra fejlesztése</t>
  </si>
  <si>
    <t>Brunszvik Teréz N. O. Óvoda - Egregyi telephely</t>
  </si>
  <si>
    <t>74/2009. (III.31.) KT. hat.</t>
  </si>
  <si>
    <t>Helyi Önkormányzatok fenntartásában lévő sportlétesítmények felújítása</t>
  </si>
  <si>
    <t>Tornacsarnok vizes és nem vizes helyiségeinek felújítása</t>
  </si>
  <si>
    <t>117/2009.(V.26.) KT hat.</t>
  </si>
  <si>
    <t>CÉDE 2009.</t>
  </si>
  <si>
    <t>Játszótér korszerűsítés</t>
  </si>
  <si>
    <t>Zrínyi utcai játszótér felújítás</t>
  </si>
  <si>
    <t>beruházás előirányzat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</si>
  <si>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</si>
  <si>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</si>
  <si>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</si>
  <si>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</si>
  <si>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</si>
  <si>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</si>
  <si>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</si>
  <si>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>Polgármestei Hivatal összesen: (2009.)</t>
  </si>
  <si>
    <t>Bibó István Alternatív Gimnázium és Szakközépiskola:</t>
  </si>
  <si>
    <t>Pro Progressio Alapítvány</t>
  </si>
  <si>
    <t>Természettudományi ismeretek oktatásának támogatása</t>
  </si>
  <si>
    <t>Nem  nyert</t>
  </si>
  <si>
    <t>Nevelés-oktatás hatékonyságának növelése, tartalmi gazdagításának támogatása</t>
  </si>
  <si>
    <t>Természet tudományos tantárgyakhoz kapcsolódó eszközök fejlesztése, és ezen tantárgyak megkedveltetése a diákokkal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</si>
  <si>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</si>
  <si>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</si>
  <si>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</si>
  <si>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</si>
  <si>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</si>
  <si>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</si>
  <si>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</si>
  <si>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</si>
  <si>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</si>
  <si>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</si>
  <si>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</si>
  <si>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</si>
  <si>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</si>
  <si>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Hévízi Kist. Önkorm. Többcélú Társ. részére tagdíj</t>
  </si>
  <si>
    <t>Következő testületi ülésen felosztható keret</t>
  </si>
  <si>
    <t xml:space="preserve">     Érettségi vizsgák lebonyolítása</t>
  </si>
  <si>
    <t xml:space="preserve">     Jelzőrendszeres házi seg. nyújtás pályázati forrás</t>
  </si>
  <si>
    <t xml:space="preserve">     Népegészségszűrés pályázati forrás</t>
  </si>
  <si>
    <t xml:space="preserve">     KIHOP e-közigazgatás pályázati forrás</t>
  </si>
  <si>
    <t xml:space="preserve">       Polgármesteri Hivatal szervezet fejlesztése (ÁROP-1.A.2/A-2008-0147)</t>
  </si>
  <si>
    <t xml:space="preserve">     Kompetendia alapú oktatás (TÁMOP-3.1.4-8/2-2009-0134)</t>
  </si>
  <si>
    <t xml:space="preserve">     Zala Megyei Közgyűlés Öreg barát önkormányzat díja</t>
  </si>
  <si>
    <t xml:space="preserve">     Városi jegyző által működtetett szakértői bizottság támogatása</t>
  </si>
  <si>
    <t xml:space="preserve">     Társult önkormányzatok orvosi ügyeleti kiadásokhoz hozzájárulás</t>
  </si>
  <si>
    <t xml:space="preserve">     Társult önkormányzatok gyepmesteri tevékenység kiadásaihoz hozzájár.</t>
  </si>
  <si>
    <t xml:space="preserve">     Társult önkormányzatok hozzájárulása óvoda közös fenntartásához</t>
  </si>
  <si>
    <t xml:space="preserve">     Társult önkormányzatok iskola közös fenntartásához</t>
  </si>
  <si>
    <t>Beszédfogy., enyhe ért. fogy. viselk. fejl. org. okora visszavez. rende. 8 hó</t>
  </si>
  <si>
    <t>Beszédfogy., enyhe ért. fogy. viselk. fejl. org. okora visszavez. rende. 4 hó</t>
  </si>
  <si>
    <t>Működési pénzforgalmi kiadás összesen:</t>
  </si>
  <si>
    <t>Pénzforgalom nélküli működési bevételek</t>
  </si>
  <si>
    <t xml:space="preserve">       c.) Dologi jellegű kiadás, egyéb folyó kiadás (felhalmozási hitel kamatával)</t>
  </si>
  <si>
    <t>Munkaviszony-ban foglalk.</t>
  </si>
  <si>
    <t>Részfoglal-kozású</t>
  </si>
  <si>
    <t>Teréz A. Szoc. Integr. Int. össz.:</t>
  </si>
  <si>
    <t>Gr. I. Festetics Gy. Műv. Kp. össz: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</si>
  <si>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</si>
  <si>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</si>
  <si>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</si>
  <si>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</si>
  <si>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</si>
  <si>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</si>
  <si>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</si>
  <si>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</si>
  <si>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</si>
  <si>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</si>
  <si>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</si>
  <si>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</si>
  <si>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</si>
  <si>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</si>
  <si>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</si>
  <si>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</si>
  <si>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</si>
  <si>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</si>
  <si>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</si>
  <si>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</si>
  <si>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</si>
  <si>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</si>
  <si>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</si>
  <si>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</si>
  <si>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</si>
  <si>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</si>
  <si>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</si>
  <si>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</si>
  <si>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Gamesz és önállóan műk. közint. támogatás értékű pe. átv. ö.:</t>
  </si>
  <si>
    <t>Gamesz és önállóan műk. közint. ÁHT-n kívüli műk. c. pe. átv.</t>
  </si>
  <si>
    <t>Gamesz és önállóan műk. köznt. működési c. pe. átv.összesen:</t>
  </si>
  <si>
    <t>Gamesz és önállóan műk. közintézm.</t>
  </si>
  <si>
    <t>II. GAMESZ és önállóan műk. közint. össz.:</t>
  </si>
  <si>
    <t>360000 Víztermelés,kezelés</t>
  </si>
  <si>
    <t>370000 Szennyvíz gy. tisztitás.</t>
  </si>
  <si>
    <t>412000 Lakó és n.lakó épü.épít.</t>
  </si>
  <si>
    <t>421100 Út - autópálya építése</t>
  </si>
  <si>
    <t>581100 Könyvkiadás</t>
  </si>
  <si>
    <t>581400 Folyóirat, idősz.kiad.</t>
  </si>
  <si>
    <t>631211Közutak, hidak üzemelt.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</si>
  <si>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</si>
  <si>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</si>
  <si>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</si>
  <si>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</si>
  <si>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</si>
  <si>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</si>
  <si>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</si>
  <si>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841114 Országgy képv.v.</t>
  </si>
  <si>
    <t>841115 Önk.képv.válsz.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</si>
  <si>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</si>
  <si>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</si>
  <si>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</si>
  <si>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</si>
  <si>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</si>
  <si>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</si>
  <si>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841126/2 Szervezési és j.oszt</t>
  </si>
  <si>
    <t>841126/3 Pályázati felad.</t>
  </si>
  <si>
    <t>841129 Önk. Tev. Pénzügyi ig.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</si>
  <si>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</si>
  <si>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</si>
  <si>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</si>
  <si>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</si>
  <si>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</si>
  <si>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</si>
  <si>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</si>
  <si>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</si>
  <si>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</si>
  <si>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</si>
  <si>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</si>
  <si>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</si>
  <si>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851011/1Óvodai nevelés Tag</t>
  </si>
  <si>
    <t>851011/2 Óvodai nevelés Sugár</t>
  </si>
  <si>
    <t>852000Ált. iskolai oktatás, nev.</t>
  </si>
  <si>
    <t>853111Gimnáziumi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</si>
  <si>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</si>
  <si>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</si>
  <si>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</si>
  <si>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</si>
  <si>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</si>
  <si>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</si>
  <si>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 xml:space="preserve">             Étkezési hozzájárulás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</si>
  <si>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</si>
  <si>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</si>
  <si>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</si>
  <si>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</si>
  <si>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</si>
  <si>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</si>
  <si>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883123 Temetési segély</t>
  </si>
  <si>
    <t>890441Közcélú foglalkoztatás</t>
  </si>
  <si>
    <t>931102 Sportint, sport léte.műk.</t>
  </si>
  <si>
    <t>Működési c. kiadások össz.:</t>
  </si>
  <si>
    <t>370000 Szennyvízelvezetés- és kezelés</t>
  </si>
  <si>
    <t>421100 Út, autópálya építése</t>
  </si>
  <si>
    <t xml:space="preserve">581100  Könyvkiadás </t>
  </si>
  <si>
    <t>581400 Folyóirat, időszaki kiadvány kiadása</t>
  </si>
  <si>
    <t>682001 Lakóingatlan bérbeadása, üzemeltetése</t>
  </si>
  <si>
    <t>682002 Nem lakóingatlanok bérbeadása üzemeltetése</t>
  </si>
  <si>
    <t>841115 Önkormányzati képviselőv. Kapcs tev.</t>
  </si>
  <si>
    <t>841124 Területi általános végrehajtó igazgatási tev.</t>
  </si>
  <si>
    <t>841126 Önkormányzatok és többc. Kist.társ. Igazga.tev.</t>
  </si>
  <si>
    <t>Kollégiumi kedvezményes étkeztetés</t>
  </si>
  <si>
    <t>3.mell.17.1.a.(3) pont</t>
  </si>
  <si>
    <t>Illyés Gyula Ált. és Műv. Isk. kedvezményes étkeztetés</t>
  </si>
  <si>
    <t>3.mell.17.1.b. pont</t>
  </si>
  <si>
    <t>8.mell.I.1.(4)2.pont</t>
  </si>
  <si>
    <t>8.mell.I.4.1.pont</t>
  </si>
  <si>
    <t>Diáksport 8 hó</t>
  </si>
  <si>
    <t>8.mell.I.4.2.pont</t>
  </si>
  <si>
    <t>Diáksport 4 hó</t>
  </si>
  <si>
    <t>3. mell. 15.f.(4)1. pont</t>
  </si>
  <si>
    <t>3. mell. 17.3.(4)1. pont</t>
  </si>
  <si>
    <t>Kollégiumi, diákotthoni lakhatási feltételek megteremtése 8 hó</t>
  </si>
  <si>
    <t>8.mell.I.1.(8)1.pont</t>
  </si>
  <si>
    <t>Pedagógus szakképzés 8 hó kollégium</t>
  </si>
  <si>
    <t>8.mell.I.1.(8)2.pont</t>
  </si>
  <si>
    <t>Pedagógus szakképzés 4 hó kollégium</t>
  </si>
  <si>
    <t>3. mell. 15.b(2)1.pont</t>
  </si>
  <si>
    <t>Iskolai oktatás 1-2. évf. 8 hó</t>
  </si>
  <si>
    <t>3. mell. 15.b(3)1.pont</t>
  </si>
  <si>
    <t>Iskolai oktatás 3. évf. 8 hó</t>
  </si>
  <si>
    <t>3. mell. 15.b.(4)1.pont</t>
  </si>
  <si>
    <t>3.mell. 15.(6)1.pont</t>
  </si>
  <si>
    <t>Iskolai oktatás 5-6. évf. 8 hó</t>
  </si>
  <si>
    <t>Szúnyogírtás (csípőszúnyog elleni védekezés) (Balatoni Szövetség)</t>
  </si>
  <si>
    <t>Hévízi Televízió archív anyagának digitalizálása</t>
  </si>
  <si>
    <t>Főépítészi tevékenység (Menhir Bt.)</t>
  </si>
  <si>
    <t>Integrált közszolgálati szoftvercsomag karbantartása</t>
  </si>
  <si>
    <t>Schindler Kft.</t>
  </si>
  <si>
    <t>Önkorm.int.ell.szolg.</t>
  </si>
  <si>
    <t>Technikai személyzet</t>
  </si>
  <si>
    <t>Ápolás, gondozás, otthoni ellátás</t>
  </si>
  <si>
    <t>3. mell. 15.f.(4)2. pont</t>
  </si>
  <si>
    <t>Pedagógus szakszolgálat 8 hó</t>
  </si>
  <si>
    <t>Pedagógus szakszolgálat 4 hó</t>
  </si>
  <si>
    <t>Diák sport 8 hó</t>
  </si>
  <si>
    <t>Diák sport 4 hó</t>
  </si>
  <si>
    <t>Gróf I. Festetics György Művelődési Központ összesen:</t>
  </si>
  <si>
    <t>Időskorúak ált. szintű ápolás bentlakásos elh. 2007.dec-ben részesült hj-ban</t>
  </si>
  <si>
    <t>3.mell.16.2.1d(3)2.p/2010</t>
  </si>
  <si>
    <t xml:space="preserve">Viselk.org.ok. visszavezethető sajátos nev. ig. tan. nev. 4 hó </t>
  </si>
  <si>
    <t>68 fő</t>
  </si>
  <si>
    <t>3.mell.15.e(5)pont</t>
  </si>
  <si>
    <t>21 fő</t>
  </si>
  <si>
    <t>174 fő</t>
  </si>
  <si>
    <t>186 fő</t>
  </si>
  <si>
    <t>30 fő</t>
  </si>
  <si>
    <t>3.mell.16.6.2b(4)1.p/2010</t>
  </si>
  <si>
    <t>Int.fennt. társ. iskolájába járó 5-6. évf. tanulók 8 hó</t>
  </si>
  <si>
    <t>3.mell.16.6.2b(5)1.p/2010</t>
  </si>
  <si>
    <t>Int.fennt. társ. iskolájába járó 7-8. évf. tanulók 8 hó</t>
  </si>
  <si>
    <t>3.mell.16.6.2b(4)2.p/2010</t>
  </si>
  <si>
    <t>Int.fennt. társ. iskolájába járó 5-7. évf. tanulók 4 hó</t>
  </si>
  <si>
    <t>3.mell.16.6.2b(5)2p/2010</t>
  </si>
  <si>
    <t>Int.fennt. társ. iskolájába járó 8. évf. tanulók 4 hó</t>
  </si>
  <si>
    <t>3.mell.15a(1)1.p./2010</t>
  </si>
  <si>
    <t>Óvodai nev. napi  8 órát meghaladó nyitvat. 1-3. nev-i év 8 hó</t>
  </si>
  <si>
    <t>162 fő</t>
  </si>
  <si>
    <t>3.mell. 11ca. pont/2010</t>
  </si>
  <si>
    <t>3.mell.11.cb/2010</t>
  </si>
  <si>
    <t>Szociális étkeztetés és házi segítségnyújtást együtt biztosítják (100%)</t>
  </si>
  <si>
    <t>Szociális étk. és az időskorúak nappali ellátását együtt biztosítják (65%)</t>
  </si>
  <si>
    <t>3.mell.11 cd. pont/2010</t>
  </si>
  <si>
    <t>Házi segítségnyújtás   (75%)</t>
  </si>
  <si>
    <t>3.mell.11.ce pont/2010</t>
  </si>
  <si>
    <t>Időskorúak nappali intézményi ellátása  (40%)</t>
  </si>
  <si>
    <t>3.mell.12/bca.p/2010</t>
  </si>
  <si>
    <t>Időskorúak ált.szintű ápolás bentlakásos elhelyezés</t>
  </si>
  <si>
    <t>Munkaadót terhelő elvonás</t>
  </si>
  <si>
    <t>Kompetendia alapú oktatás (TÁMOP-3.1.4-8/2-2009-0134)</t>
  </si>
  <si>
    <t>Brunszvik Teréz Napk. Otth.Óvoda Egregy ép. felújítás</t>
  </si>
  <si>
    <t>Városközpont funkció bővítés NYDOP pályázat</t>
  </si>
  <si>
    <t>Rendszeres szociális segély, nem foglalkoztatottak részére</t>
  </si>
  <si>
    <t>Rendszeres gyermekvédelmi kedvezmény (40fő x 2 x 5.800,- Ft)</t>
  </si>
  <si>
    <t xml:space="preserve">        c/4. Támogatás felügyeleti szervtől</t>
  </si>
  <si>
    <t xml:space="preserve">    f, Támogatás felügyeleti szervtől</t>
  </si>
  <si>
    <t xml:space="preserve">       c/4. Támogatás felügyeleti szervtől</t>
  </si>
  <si>
    <t xml:space="preserve">     f.) Felhalmozási támogatás közintézmények részére</t>
  </si>
  <si>
    <t>Felhalmozási támogatás közintézmények részére össz:</t>
  </si>
  <si>
    <t>Költségvetési hiány felhalmozási</t>
  </si>
  <si>
    <t>1/3. számú melléklet</t>
  </si>
  <si>
    <t>GAMESZ és közintézmények felhalmozási bev. összesen:</t>
  </si>
  <si>
    <t>841114 Országgyűlési képviselőv. kapcs. tevékenységek</t>
  </si>
  <si>
    <t>Működési támogatás közintézmények részére összesen:</t>
  </si>
  <si>
    <t>Működési pénzforgalmi kiadás intézm.támog.nélkül össz:</t>
  </si>
  <si>
    <t>Céltartalék összesen:</t>
  </si>
  <si>
    <t>I./    Polgármesteri Hivatala</t>
  </si>
  <si>
    <t>II/3. Illyés Gyula Általános Iskola</t>
  </si>
  <si>
    <t xml:space="preserve">16.) A közterületek használatáról szóló </t>
  </si>
  <si>
    <r>
      <t xml:space="preserve">Köztemetés </t>
    </r>
    <r>
      <rPr>
        <i/>
        <sz val="12"/>
        <rFont val="Times New Roman"/>
        <family val="1"/>
      </rPr>
      <t>(160.000 Ft* 2 fő)</t>
    </r>
  </si>
  <si>
    <t>T/6. számú melléklet</t>
  </si>
  <si>
    <t>T/7. számú melléklet</t>
  </si>
  <si>
    <t>Teréz Anya Szociális Integrált Int. mindösszesen:</t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</si>
  <si>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</si>
  <si>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</si>
  <si>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</si>
  <si>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</si>
  <si>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</si>
  <si>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</si>
  <si>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</si>
  <si>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</si>
  <si>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</si>
  <si>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</si>
  <si>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</si>
  <si>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</si>
  <si>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</si>
  <si>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</si>
  <si>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</si>
  <si>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</si>
  <si>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</si>
  <si>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</si>
  <si>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</si>
  <si>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Rendszeres szoc. segély kereső tev. mellett</t>
  </si>
  <si>
    <t xml:space="preserve">     (nyugdíjmin.100%=28.500,- Ft/fő 15 fő)</t>
  </si>
  <si>
    <t>Térítési díjkülönbözetek</t>
  </si>
  <si>
    <t xml:space="preserve">    Bentlakásos ellátottak támogatása (8.950,-Ft/ 5 fő/12 hó)</t>
  </si>
  <si>
    <t>1/b/2. számú melléklet</t>
  </si>
  <si>
    <t>1/b/3. számú melléklet</t>
  </si>
  <si>
    <t>beruházási és felhalmozási kiadásai</t>
  </si>
  <si>
    <t>Felújítás</t>
  </si>
  <si>
    <t>14. számú melléklet</t>
  </si>
  <si>
    <t>Riasztófelügyelet</t>
  </si>
  <si>
    <t>32.</t>
  </si>
  <si>
    <t>33.</t>
  </si>
  <si>
    <t>Hévízgyógyfürdő és Szent András K. (Széchenyi szoborhoz)</t>
  </si>
  <si>
    <t>alátámasztó hatályos önkormányzati rendeletek</t>
  </si>
  <si>
    <r>
      <t>1.)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Közszolgáltatások kötelező igénybevételéről szóló</t>
    </r>
  </si>
  <si>
    <t>32/1995. (XII. 19.) Ökt. rendelet</t>
  </si>
  <si>
    <r>
      <t>2.)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környezetvédelemről szóló</t>
    </r>
  </si>
  <si>
    <t>3. számú melléklet</t>
  </si>
  <si>
    <t xml:space="preserve">    1. Működési célú pénzeszköz átvétel államháztartáson kívülről</t>
  </si>
  <si>
    <t xml:space="preserve">   Gyámügyi igazgatási fela.</t>
  </si>
  <si>
    <t>3.mell.5.pont</t>
  </si>
  <si>
    <t>Lakott külterülettel kapcsolatos fela.</t>
  </si>
  <si>
    <t xml:space="preserve">Üdülőhelyi feladatok </t>
  </si>
  <si>
    <t>3.mell.9.pont</t>
  </si>
  <si>
    <t>Pénzbeli szociális juttatás</t>
  </si>
  <si>
    <t>3.mell.10.pont</t>
  </si>
  <si>
    <t>3. számú melléklet hozzájárulásai összesen:</t>
  </si>
  <si>
    <t>8. számú melléklet hozzájárulásai összesen:</t>
  </si>
  <si>
    <t>Polgármesteri Hival összesen:</t>
  </si>
  <si>
    <t xml:space="preserve">Szervezett kedvezményes étkeztetés </t>
  </si>
  <si>
    <t>Tanulói tankönyv ált. hj.</t>
  </si>
  <si>
    <r>
      <t xml:space="preserve">Értelmi Fogyatékos Gyermekekért Alapítvány </t>
    </r>
    <r>
      <rPr>
        <sz val="10"/>
        <rFont val="Times New Roman"/>
        <family val="1"/>
      </rPr>
      <t>(K.hely)10/2008. (IV. 10.) Ör.</t>
    </r>
  </si>
  <si>
    <t>Biztonság Hévíz Vagyonvédelmi Alapítvány 34/2008. (II.25.) KT. hat.</t>
  </si>
  <si>
    <t>Magyar Közigazgatási Kar Zala Megyei Tagozata</t>
  </si>
  <si>
    <t>Keszthely Város Önkormányzat (tanuló utazásának támogatása)</t>
  </si>
  <si>
    <t>Légzőszervi és Immunhiányos Gyermekekért Alapítvány 34/2008. (II.25.) KT. hat.</t>
  </si>
  <si>
    <t>ÁHT-n kívüli működési c.  pénzeszköz átadás</t>
  </si>
  <si>
    <t>Nyugat-dunántúli Regionális Munkaügyi Központ</t>
  </si>
  <si>
    <t>Társaság a Balaton Akadémiáért Egyesület</t>
  </si>
  <si>
    <t>Hévízi Kist. Önk-ainak Többc. Társ. pályázati önrész átadása</t>
  </si>
  <si>
    <t>Magyar Labdarúgó Szöv.Illyés Gy. Á. M. I. műfüves kispálya</t>
  </si>
  <si>
    <t>Hévízi TV. Non-profit KFT lekötött tartalék átadás</t>
  </si>
  <si>
    <t>Vizitdíj visszafizetése lakosok részére (tv. alapján)</t>
  </si>
  <si>
    <r>
      <t>Hévíz és Térsége Kamarai Tagok Kult. Alapítványa</t>
    </r>
    <r>
      <rPr>
        <sz val="10"/>
        <rFont val="Times New Roman"/>
        <family val="1"/>
      </rPr>
      <t xml:space="preserve"> 34/2008. (II.26.) KT. hat.</t>
    </r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</si>
  <si>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</si>
  <si>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</si>
  <si>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</si>
  <si>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</si>
  <si>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</si>
  <si>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</si>
  <si>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1/b/1. számú melléklet</t>
  </si>
  <si>
    <t>Egyéb sajátos bevétel, lakbér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</si>
  <si>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</si>
  <si>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</si>
  <si>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</si>
  <si>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</si>
  <si>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2011.</t>
  </si>
  <si>
    <t>Hévíz Turizmus Marketing Egyesület tagdíj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</si>
  <si>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</si>
  <si>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</si>
  <si>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</si>
  <si>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</si>
  <si>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</si>
  <si>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</si>
  <si>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</si>
  <si>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</si>
  <si>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</si>
  <si>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</si>
  <si>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Település-üzemeltetés és igazgatási feladatok</t>
  </si>
  <si>
    <t>3.mell.1/c.</t>
  </si>
  <si>
    <t>nyert</t>
  </si>
  <si>
    <t>Peres- kártérítési ügyekből származó kötelezettségek</t>
  </si>
  <si>
    <t>2007. évről áthúzódó pályázat</t>
  </si>
  <si>
    <t>2008. évről áthúzódó pályázatok</t>
  </si>
  <si>
    <t>Önkormányzati Min. pályázati forrás átadás Magyar Borok Ünnepnapjai Hévízen és kistérségében a Reneszánsz év jegyében 2008. év</t>
  </si>
  <si>
    <t>Önkormányzati Min. Magyar Borok Ünnepnapjai Hévízen és kistérségében</t>
  </si>
  <si>
    <t>Családsegítő Szolgálat</t>
  </si>
  <si>
    <t>Egyéb szociális és gyermekjóléti szolg.</t>
  </si>
  <si>
    <t>Központi igazgatás</t>
  </si>
  <si>
    <t>Mozgókönyvtári feladatok ellátása</t>
  </si>
  <si>
    <t>Jelzőrendszeres házi segítségnyújtás</t>
  </si>
  <si>
    <t>Szakképző évfolyam</t>
  </si>
  <si>
    <t>Pedagógiai szakszolgálat</t>
  </si>
  <si>
    <t>Tóvédelmi program</t>
  </si>
  <si>
    <t>Városszemléből adódó feladatok</t>
  </si>
  <si>
    <t>Egészségügyi Pénztár támogatása orvosi ügyeletre</t>
  </si>
  <si>
    <t>Teréz Anya  Szociális Integrált Intézmény</t>
  </si>
  <si>
    <t>Alapítványtól átvett pénzeszköz</t>
  </si>
  <si>
    <t>ÁHT-n kívüli működési célú pénzeszköz-átvétel</t>
  </si>
  <si>
    <t>Csodalámpa Közhasznú Alapítvány</t>
  </si>
  <si>
    <t>Bibó I. Gimnáziumért Alapítvány</t>
  </si>
  <si>
    <t>Moll Károly Orvos emlék Közh. Alap Árpádházi Szt. Erzsébet szobor tám</t>
  </si>
  <si>
    <t>Tárgyi eszköz értékesítés</t>
  </si>
  <si>
    <t>Bibó I Gimnáziumért Alapítvány fejlesztési támogatása</t>
  </si>
  <si>
    <t>Finanszírozási műveletek összesen:</t>
  </si>
  <si>
    <t>Sajátos felhalmozási bevétel</t>
  </si>
  <si>
    <t>Bevételek</t>
  </si>
  <si>
    <t>Kiadások</t>
  </si>
  <si>
    <t xml:space="preserve">     (nyugdíjmin.100%=28.500,- Ft/fő 18fő)</t>
  </si>
  <si>
    <t xml:space="preserve">     (44 újszülött x 50.000,- Ft/fő)</t>
  </si>
  <si>
    <t>Felhalmozási kiadások összesen:</t>
  </si>
  <si>
    <t>Nappali oktatás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</si>
  <si>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</si>
  <si>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</si>
  <si>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</si>
  <si>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>KIMUTATÁS</t>
  </si>
  <si>
    <t>Sorsz.</t>
  </si>
  <si>
    <t>Kötelezettségvállalás megnevezése</t>
  </si>
  <si>
    <t xml:space="preserve">                      Kötelezettségvállalás ütemezése</t>
  </si>
  <si>
    <t>Időtartam</t>
  </si>
  <si>
    <t>Működési kiadás</t>
  </si>
  <si>
    <t>1.</t>
  </si>
  <si>
    <t xml:space="preserve">70/ikt. 1911. jk. 3. sz. </t>
  </si>
  <si>
    <t>Balatoni Szövetség tagdíj</t>
  </si>
  <si>
    <t xml:space="preserve">70/ikt. 1911. jk. 4. sz. </t>
  </si>
  <si>
    <t>(Hévízszentandrás, Egregy)</t>
  </si>
  <si>
    <t>határozatlan</t>
  </si>
  <si>
    <t>2.</t>
  </si>
  <si>
    <t>20/1990. (XI. 06.) KT. hat.</t>
  </si>
  <si>
    <t>"Új ellátás" (jöv&gt;nyugdíjmin. 150% )</t>
  </si>
  <si>
    <t xml:space="preserve">     e.) ÁHT-n kívüli felhalmozási pénzeszköz-átadás</t>
  </si>
  <si>
    <t xml:space="preserve">     d.) Támogatás értékű felhalmozási pénzeszköz-átadás</t>
  </si>
  <si>
    <t>Munkaügyi Kp. (közhasznú munka támogatása)</t>
  </si>
  <si>
    <t>Fontana Filmszínház közösségkapcsolatainak bővítése</t>
  </si>
  <si>
    <t>Fontana Filmszínház reklámlehetőségeinek bővítése</t>
  </si>
  <si>
    <t>1033/0208</t>
  </si>
  <si>
    <t>Balatoni Fejlesztési Tanács</t>
  </si>
  <si>
    <t>P-R-18/2009.</t>
  </si>
  <si>
    <t>II. Magyar Borok Ünnepnapjai Hévízen és Kistérségében</t>
  </si>
  <si>
    <t xml:space="preserve">    Szociális étkezők támog. (1.400,-Ft/30 fő/12hó)</t>
  </si>
  <si>
    <t xml:space="preserve">    Házi segítségnyújtásban tám. (2000,-Ft/4 fő/12 hó)</t>
  </si>
  <si>
    <t>Brunszvik T.N.O.Ó. Sugár u. épület bővítése, akadálymentesítése I. ütem</t>
  </si>
  <si>
    <t>Immateriális javak vásárlása összesen:</t>
  </si>
  <si>
    <t>Tervezett összeg</t>
  </si>
  <si>
    <t>Környezetvédelmi és Vízügyi Célelőirányzat 2005.</t>
  </si>
  <si>
    <t>II/3.  Illyés Gyula Ált. és Műv. Iskola</t>
  </si>
  <si>
    <t>II/4.  Brunszvik T. N. O. Óvoda</t>
  </si>
  <si>
    <t>II/5.  Teréz Anya Szociális Integr. Int.</t>
  </si>
  <si>
    <r>
      <t xml:space="preserve">      </t>
    </r>
    <r>
      <rPr>
        <i/>
        <sz val="12"/>
        <rFont val="Times New Roman"/>
        <family val="1"/>
      </rPr>
      <t>(7.000 Ft/fő 42 fő)</t>
    </r>
  </si>
  <si>
    <t>3.mell.16.5.2.a.1 pont</t>
  </si>
  <si>
    <t>Pedagógiai módszerek tám.min. alapf. okt. zeneművészeti ág. 8 hó</t>
  </si>
  <si>
    <t>3.mell.16.5.2.b.1 pont</t>
  </si>
  <si>
    <t>Pedagógiai módszerek tám.min. alapf. okt. szin-táncműv. ág. 8 hó</t>
  </si>
  <si>
    <t>3.mell.16.5.2.a.2 pont</t>
  </si>
  <si>
    <t>Pedagógiai módszerek tám. műv. alapfok. okt. zeneműv. 4 hó</t>
  </si>
  <si>
    <t>3.mell.16.5.2.b.2 pont</t>
  </si>
  <si>
    <t>Pedagógiai módszerek tám. műv. alapfok. okt. szín-táncműv. 4 hó</t>
  </si>
  <si>
    <t>3.mell.16.11.2.pont</t>
  </si>
  <si>
    <t>3.mell.16.6.2.b(3)2.pont</t>
  </si>
  <si>
    <t>3.mell.16.6.2.b(4)2.pont</t>
  </si>
  <si>
    <t>Int.fennt. társ. iskolájába járó 5-6. évf. tanulók 4 hó</t>
  </si>
  <si>
    <t>Települési sport feladatok</t>
  </si>
  <si>
    <t xml:space="preserve">   Térségi normatív hozzájárulás</t>
  </si>
  <si>
    <t>Helyi közművelődési közgyűjt. feladatok</t>
  </si>
  <si>
    <t>Bibó I. AGSZ. kedvezményes étkeztetés</t>
  </si>
  <si>
    <t>3.mell.17.1.a.pont</t>
  </si>
  <si>
    <t>Átmeneti szociális segély</t>
  </si>
  <si>
    <t>Temetési segélyek</t>
  </si>
  <si>
    <t>Temetési hozzájárulás</t>
  </si>
  <si>
    <t>Közgyógyellátás</t>
  </si>
  <si>
    <t>Eseti pénzbeli gyermekkvédelmi ellátás</t>
  </si>
  <si>
    <t>Rendkívüli gyermekvédelmi támogatás</t>
  </si>
  <si>
    <t>Újszülöttek támogatása</t>
  </si>
  <si>
    <t>Nappali szociális ellátás</t>
  </si>
  <si>
    <t>Védőnő</t>
  </si>
  <si>
    <t>Konyha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</si>
  <si>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</si>
  <si>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</si>
  <si>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</si>
  <si>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</si>
  <si>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</si>
  <si>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</si>
  <si>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</si>
  <si>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Egészségkárosodottak részére szociális segély</t>
  </si>
  <si>
    <t>2009. évi kereset-kiegészítés</t>
  </si>
  <si>
    <t>Helyi szervezésű int. kapcsolódó többlettámogatás, prémium éves dolg.</t>
  </si>
  <si>
    <t>Alapfokú műveszeti oktatás</t>
  </si>
  <si>
    <t>Közoktatás működési célok támogatása, új tudás műv. prog.ped. öszt.</t>
  </si>
  <si>
    <t>2008. évi beruházásokhoz kapcs. ösztönzés</t>
  </si>
  <si>
    <t>Érettségi és szakmai vizsgák lebonyolításának központi támogatása</t>
  </si>
  <si>
    <t>Mozgáskorlátozottak közlekedési támogatása</t>
  </si>
  <si>
    <t>várható vagyonmérlege</t>
  </si>
  <si>
    <t>A.</t>
  </si>
  <si>
    <t>Befektetett eszközök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</si>
  <si>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</si>
  <si>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</si>
  <si>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</si>
  <si>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</si>
  <si>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</si>
  <si>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</si>
  <si>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</si>
  <si>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Környezetvédelmi Alap</t>
  </si>
  <si>
    <t>1/b/4. számú melléklet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</si>
  <si>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</si>
  <si>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</si>
  <si>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</si>
  <si>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</si>
  <si>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</si>
  <si>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</si>
  <si>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</si>
  <si>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r>
      <t>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Kart Sport Magyarország</t>
    </r>
  </si>
  <si>
    <t>Közalapítvány Dióskál Községért</t>
  </si>
  <si>
    <t>Pilisszentkereszt település Önkormányzata</t>
  </si>
  <si>
    <t>Cséby Géza könyvének kiadása</t>
  </si>
  <si>
    <t>Helikon Rádió támogatása</t>
  </si>
  <si>
    <t>3 évig 345 Ft/KW, 4-7 évig 300 Ft/KW, 8-11 évig 230 Ft/KW, 12-15. évig 185 Ft/KW, 16. és felette 140 Ft/KW</t>
  </si>
  <si>
    <t>2008. 12. 31-től hatálytalan</t>
  </si>
  <si>
    <t>P. H. tám. értékű és ÁHT-n kívüli m. c. pe.-átadás ö.:</t>
  </si>
  <si>
    <t>ÁHT-n kívüli működési c. pénzeszk. átadás mindösszesen:</t>
  </si>
  <si>
    <t>36.</t>
  </si>
  <si>
    <t>1/2. számú melléklet</t>
  </si>
  <si>
    <t>72.</t>
  </si>
  <si>
    <t>73.</t>
  </si>
  <si>
    <t>74.</t>
  </si>
  <si>
    <t>75.</t>
  </si>
  <si>
    <t>76.</t>
  </si>
  <si>
    <t>77.</t>
  </si>
  <si>
    <t>78.</t>
  </si>
  <si>
    <t>79.</t>
  </si>
  <si>
    <t>Szabad Zöldek Egyesülete (Nagykanizsa)</t>
  </si>
  <si>
    <t>Balatoni Isover Vívóklub (Keszthley)</t>
  </si>
  <si>
    <t>Megnevezés (a  nyugdíjminimum mértéke a 2009. évre vonatkozik)</t>
  </si>
  <si>
    <t>Szociális nyári gyermekétkeztési kedvezmény</t>
  </si>
  <si>
    <t>ÁHT-n kívüli működési célú  pénzeszköz-átvétel</t>
  </si>
  <si>
    <t>ÁHT-n kívüli működési c. pénzeszköz átvétel</t>
  </si>
  <si>
    <t>Pedagógus</t>
  </si>
  <si>
    <t>Kollégium</t>
  </si>
  <si>
    <t>Bibó AGSZ. összesen:</t>
  </si>
  <si>
    <t>Illyés Gyula Ált. és M. Isk.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</si>
  <si>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</si>
  <si>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</si>
  <si>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</si>
  <si>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</si>
  <si>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</si>
  <si>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</si>
  <si>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</si>
  <si>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Házi segítségnyújtás</t>
  </si>
  <si>
    <t xml:space="preserve">     c.) Tulajdoni részesedést jelentő befektetések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</si>
  <si>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</si>
  <si>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</si>
  <si>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</si>
  <si>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</si>
  <si>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</si>
  <si>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t xml:space="preserve">      a.)Finanszírozási kiadások</t>
  </si>
  <si>
    <t>II/1.  GAMESZ</t>
  </si>
  <si>
    <t>3.mell.2/ba.pont</t>
  </si>
  <si>
    <t>3.mell.2/bb.pont</t>
  </si>
  <si>
    <t>2010. év</t>
  </si>
  <si>
    <t>Nyugat-Balaton Térség Marketing Kht ( Khely)</t>
  </si>
  <si>
    <t>Zalai Irók Egyesülete (Pannon Tükör, Zeg.)</t>
  </si>
  <si>
    <t>Lövésztömegsport Klub (Hévíz)</t>
  </si>
  <si>
    <t>Cserszeg-Hévíz-Egregy Hegyközség</t>
  </si>
  <si>
    <t>Hévíz Turizmus Marketing Egyesület</t>
  </si>
  <si>
    <t>ÁHT-n kívüli műk. célú pénzeszk. átadás össz.</t>
  </si>
  <si>
    <t>Halmozódás nélküli felhalm. célú bevétel önk. mindössz.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</si>
  <si>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</si>
  <si>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</si>
  <si>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</si>
  <si>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</si>
  <si>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Nemzeti Utánpótlás-nevelési Intézet</t>
  </si>
  <si>
    <t>Dr. Moll Károly Közhasznú Alapítvány hangszer vásárlás</t>
  </si>
  <si>
    <t>Illyés Gyula Ált. és Művészeti Iskola mindösszesen:</t>
  </si>
  <si>
    <t>Brunszvik Teréz Napközi Otthonos Óvoda mindösszesen:</t>
  </si>
  <si>
    <t>Dr. Moll Károly Közh. Alapítvány működésre</t>
  </si>
  <si>
    <t>önkormányzat által felvett hitelállomány lejárat és eszközök alakulása szerinti bontásban</t>
  </si>
  <si>
    <t>Hitelező megnevezése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</si>
  <si>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</si>
  <si>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</si>
  <si>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</si>
  <si>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</si>
  <si>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</si>
  <si>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</si>
  <si>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</si>
  <si>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</si>
  <si>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 xml:space="preserve">OTP Bank Rt. </t>
  </si>
  <si>
    <t>10 év</t>
  </si>
  <si>
    <t>2001.</t>
  </si>
  <si>
    <t>2011. szept. 30.</t>
  </si>
  <si>
    <t>Átlag bubor + 0,2 %</t>
  </si>
  <si>
    <t>Felhalm. célú hitel össz.:</t>
  </si>
  <si>
    <t>önkormányzat által nyújtott hitel és kölcsön alakulása, lejárat és eszközök alakulása szerinti bontásban</t>
  </si>
  <si>
    <t xml:space="preserve">   lakossági lakásép. kölcsön</t>
  </si>
  <si>
    <t>folyamatos</t>
  </si>
  <si>
    <t>-</t>
  </si>
  <si>
    <r>
      <t xml:space="preserve">   </t>
    </r>
    <r>
      <rPr>
        <sz val="12"/>
        <rFont val="Times New Roman"/>
        <family val="1"/>
      </rPr>
      <t>munkált. lakásép. kölcsön</t>
    </r>
  </si>
  <si>
    <t>Évi törlesztő részlet</t>
  </si>
  <si>
    <t>3.mell.15.e(2)1.pont</t>
  </si>
  <si>
    <t>3.mell.15.e(2)2.pont</t>
  </si>
  <si>
    <t>Zeneművészeti oktatás minősített int. 4 hó</t>
  </si>
  <si>
    <t>3. mell. 15.e.(5)2. pont</t>
  </si>
  <si>
    <t>3.mell.15.g (1)1. pont</t>
  </si>
  <si>
    <t>Általános isk. napközi foglalkoztatás 1-4. évfoly. 8 hó</t>
  </si>
  <si>
    <t>3.mell.15.g (2)1. pont</t>
  </si>
  <si>
    <t>Általános isk. napközi foglalkoztatás 5-8. évfoly. 8 hó</t>
  </si>
  <si>
    <t>3.mell.15.g.(1)2. pont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</si>
  <si>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</si>
  <si>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</si>
  <si>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</si>
  <si>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</si>
  <si>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Műszaki és Természettudományi E Szövetkezet</t>
  </si>
  <si>
    <t>8/1998. (III. 31.) Ökt. rendelet</t>
  </si>
  <si>
    <r>
      <t>3.)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A temetőkről és a temetkezés rendjéről szóló</t>
    </r>
  </si>
  <si>
    <t>19/2000. (XI. 30.) Ökt. rendelet</t>
  </si>
  <si>
    <t>7/2001. (III. 14.) Ökt. rendelet</t>
  </si>
  <si>
    <t>16/2002. (XII. 20.) Ökt. rendelet</t>
  </si>
  <si>
    <t>4/2003. (II. 25.) Ökt. rendelet</t>
  </si>
  <si>
    <t>34/2003. (X. 31.) Ökt. rendelet</t>
  </si>
  <si>
    <t>6/2004. (II. 28.) Ökt. rendelet</t>
  </si>
  <si>
    <t>Aranyág Alapítvány 1/2009. (I. 29.) KT. hat.</t>
  </si>
  <si>
    <t>DRV üzemi területén közösségi funkció kialakítása</t>
  </si>
  <si>
    <t>6.</t>
  </si>
  <si>
    <t>205/1993. (XI. 30.) KT. hat.</t>
  </si>
  <si>
    <t>Magyarországi Fürdővárosok Szövetsége</t>
  </si>
  <si>
    <t>7.</t>
  </si>
  <si>
    <t>Magyar Turisztikai Egyesület</t>
  </si>
  <si>
    <t>8.</t>
  </si>
  <si>
    <t>9.</t>
  </si>
  <si>
    <t>2759/2000. ikt.sz.</t>
  </si>
  <si>
    <t>Zala Megyei Vállalkozásfejlesztési Alapítvány*</t>
  </si>
  <si>
    <t>együttműködési megállapodás 2001. április 23.</t>
  </si>
  <si>
    <t>Hévíz Város Önkormányzata által a 2009. évben benyújtott, valamint a 2009. évet érintő folyamatban lévő pályázatok alakulása</t>
  </si>
  <si>
    <t>Átutalás időpontja</t>
  </si>
  <si>
    <t>Pály. Státusza</t>
  </si>
  <si>
    <t>folyamatban</t>
  </si>
  <si>
    <t>befejezett</t>
  </si>
  <si>
    <t>ÁROP-1.A.2/A-2008-0147</t>
  </si>
  <si>
    <t>Pozitív előzetes pályázati döntés</t>
  </si>
  <si>
    <t>Egészségügyi minisztérium</t>
  </si>
  <si>
    <t>333/2009-0017 NÜF</t>
  </si>
  <si>
    <t xml:space="preserve">Kistelepülésen lakók komplex népegészségügyi szűrés elősegítése </t>
  </si>
  <si>
    <t>Kistelepülésen lakók komplex népegészségügyi szűrés elősegítése</t>
  </si>
  <si>
    <t>333-157/2009-001 NÜF</t>
  </si>
  <si>
    <t>Polgármestei Hivatal összesen: (2007-2008.)</t>
  </si>
  <si>
    <t>2009. évben benyújtott pályázatok</t>
  </si>
  <si>
    <t>Nemzeti Kulturális Alap</t>
  </si>
  <si>
    <t>111/2001. (VI. 26.) KT. hat.</t>
  </si>
  <si>
    <t>Hosszúlejáratú fejlesztési hitel kamata</t>
  </si>
  <si>
    <t>Felhalmozási kiadás összesen:</t>
  </si>
  <si>
    <t xml:space="preserve">Több éves elkötelezettséggel járó kiadások mindösszesen: </t>
  </si>
  <si>
    <t>*Éves beszámoló elfogadásával a felek felülvizsgálják a támogatás tényleges összegét.</t>
  </si>
  <si>
    <t>2010.</t>
  </si>
  <si>
    <t>120/2001. (VII. 12.) KT. hat.</t>
  </si>
  <si>
    <t>2069-3/2005. ikt. sz.</t>
  </si>
  <si>
    <t>150-4/2006. ikt. sz.</t>
  </si>
  <si>
    <t>Hévízi Gyögyszemek Táncstúdió Alapítvány 34/2008. (II.26.) KT. hat.</t>
  </si>
  <si>
    <t>Musica Antiqua Együttes (Hévíz) 34/2008. (II.26.) KT. hat.</t>
  </si>
  <si>
    <t>Zala Megyei Vállalkozásfejl. Alapítvány (Zeg.) 34/2008. (II.26.) KT. hat.</t>
  </si>
  <si>
    <t xml:space="preserve">Hévízi Tisztaforrás Dalkör Egyesület </t>
  </si>
  <si>
    <t>Helikon Kórus Baráti Kör (Keszthely)</t>
  </si>
  <si>
    <t>Csuti-Hydrocomp Sakkegyesület (Zalaegerszeg) 34/2008. (II.26.) KT. hat.</t>
  </si>
  <si>
    <t>Szent Erzsébet Gyermekalapítvány (Bp.) 167/2008. (X. 28.) KT. hat.</t>
  </si>
  <si>
    <t>Országos Medical Alapítvány (Bp.) 136/2008. (VIII. 26.) KT. hat.</t>
  </si>
  <si>
    <t>Daganatos Gyermekekért Alapítvány (Bp.) 91/2008. (V. 27.) KT. hat.</t>
  </si>
  <si>
    <t>Zalaegerszeg Közbiztonságáért Közalapítvány 91/2008. (V. 27.) KT. hat.</t>
  </si>
  <si>
    <t>Balatoni Múzeumért Alapítvány (Khely.) 63/2008. (IV. 29) KT. hat.</t>
  </si>
  <si>
    <t>Európai Medicina Alapítvány (Bp.) 63/2008. (IV. 29.) KT. hat.</t>
  </si>
  <si>
    <t>Arany Pillangó Alapítvány (Rezi) 63/2008. (IV. 29.) KT. hat.</t>
  </si>
  <si>
    <t>17/2004. (VI. 1.) Ökt. rendelet</t>
  </si>
  <si>
    <t xml:space="preserve"> valamint elidegenítéséről szóló</t>
  </si>
  <si>
    <t>24/2004. (VI. 30.) Ökt. rendelet</t>
  </si>
  <si>
    <t>26/2004. (VI. 30.) Ökt. rendelet</t>
  </si>
  <si>
    <t>27/2004. (VI. 30.) Ökt. rendelet</t>
  </si>
  <si>
    <t>2/2005. (I. 26.) Ökt. rendelet</t>
  </si>
  <si>
    <t>23/2005. (X. 26.) Ökt. rendelet</t>
  </si>
  <si>
    <t>28/2005. (XII. 15.) Ökt. rendelet</t>
  </si>
  <si>
    <t>Állami támogatás</t>
  </si>
  <si>
    <t>Vállalkozásoktól szakképzési hozzájárulás átvétele fejlesztésre</t>
  </si>
  <si>
    <t>5/2004. (III. 1.) Ör. rendelet</t>
  </si>
  <si>
    <t>Hévíz Sportkör</t>
  </si>
  <si>
    <t>Hévízi Szobakiadók Szövetsége</t>
  </si>
  <si>
    <t>Hévíz Közbiztonságáért Polgárőr Egyesület</t>
  </si>
  <si>
    <t>191/2008. (XI. 25.) KT. hat.</t>
  </si>
  <si>
    <t>Veszélyeztetett műemlékek állagmegóvása</t>
  </si>
  <si>
    <t>Egregyi Árpádkori templom állatmegóvása</t>
  </si>
  <si>
    <t>felújítási előirányzat</t>
  </si>
  <si>
    <t>Működési bevételeinek és kiadásainak alakulása</t>
  </si>
  <si>
    <t>Költségvetési működési pénzforgalmi bevétel összesen:</t>
  </si>
  <si>
    <t>Költségvetési többlet</t>
  </si>
  <si>
    <t>Felhalmozási pénzmaradványból működési célra tervezett</t>
  </si>
  <si>
    <t>Finanszírozási célú bevételi műveletek</t>
  </si>
  <si>
    <t>Működési bevételek összesen</t>
  </si>
  <si>
    <t>Pénzformalom nélküli működési kiadások</t>
  </si>
  <si>
    <t>Finanszírozási célú kiadásiműveletek</t>
  </si>
  <si>
    <t>Forgatási célú értékpapír vásárlás</t>
  </si>
  <si>
    <t>Finanszírozási célú kiadási műveletek összesen</t>
  </si>
  <si>
    <t>Működési kiadások összesen</t>
  </si>
  <si>
    <t>Felhalmozási bevételeinek és kiadásainak alakulása</t>
  </si>
  <si>
    <t>Költségvetési működési pénzforgalmi kiadás összesen:</t>
  </si>
  <si>
    <t>Pénzmaradvánnyal számított költségvetési többlet</t>
  </si>
  <si>
    <t xml:space="preserve">                      ebből felhalmozási hitel kamata</t>
  </si>
  <si>
    <t xml:space="preserve">    c, Dologi jell. -, egyéb folyó kiadás felhalm.hital nélkül</t>
  </si>
  <si>
    <t xml:space="preserve">    f, Felhalmozási hitel kamata </t>
  </si>
  <si>
    <t>Felhalmozási célú pénzmaradványigénybevétele</t>
  </si>
  <si>
    <t>Pénzformalom nélküli felhalmozási bevételek</t>
  </si>
  <si>
    <t>Befektetési célú értékpapír beváltás</t>
  </si>
  <si>
    <t>Felhalmozási bevételek összesen</t>
  </si>
  <si>
    <t>Pénzformalom nélküli felhalmozási kiadások</t>
  </si>
  <si>
    <t>Kiadási tartalék</t>
  </si>
  <si>
    <t>Finanszírozási célú kiadási műveletek</t>
  </si>
  <si>
    <t>Felhalmozási célú hitelek kiadásai</t>
  </si>
  <si>
    <t>Felhalmozási kiadások összesen</t>
  </si>
  <si>
    <t>Működési bevételek kiadások egyenlege</t>
  </si>
  <si>
    <t>Pénzmaradvánnyal számított bevételek és kiadások különbözete (többlet)</t>
  </si>
  <si>
    <t xml:space="preserve">         Ebből felhalmozási többlet</t>
  </si>
  <si>
    <t xml:space="preserve">                    működési többlet</t>
  </si>
  <si>
    <t>Felhalmozási bevételek  kiadások egyenlege</t>
  </si>
  <si>
    <t>Támogatás felügyeleti szervtől felhalmozásra</t>
  </si>
  <si>
    <t>Támogatás értékű műk. c. pe.-átadás</t>
  </si>
  <si>
    <t>Bibó István Alternatív Gimnázium és Szakközépiskola összesen:</t>
  </si>
  <si>
    <t>Magyar Mozgókép Közalapítvány</t>
  </si>
  <si>
    <t>Art mozi termek 2009. évi üzemeltetési tevékenységének normatív támogatása</t>
  </si>
  <si>
    <t>Fontana mozi magyar és art besorolású filmek vetétésének normatív támogatása 2009. évre</t>
  </si>
  <si>
    <t>Nemzeti Kulturális Alap - Mozgókép szakmai Kollégium</t>
  </si>
  <si>
    <t xml:space="preserve">     Pénzbeli gyermekvédelmi támogatás</t>
  </si>
  <si>
    <t xml:space="preserve">      2008. évi Ügydöntő népszavazás, 2009. EU. palamenti választás</t>
  </si>
  <si>
    <t xml:space="preserve">      Országgyűlési és helyhatósági választások támogatása</t>
  </si>
  <si>
    <t xml:space="preserve">     Mozgáskorlátozottak közl. támogatása</t>
  </si>
  <si>
    <t xml:space="preserve">Támogatás értékű bevétel </t>
  </si>
  <si>
    <t>Önkormányzati Min. II. Magyar Borok támogatása 2009. évi</t>
  </si>
  <si>
    <t>Rezi Várbarátok Köre rendezvényre pénzeszköz átvét</t>
  </si>
  <si>
    <t>NKA Mozgókép Szakmai Kollégium propaganda támogatás</t>
  </si>
  <si>
    <t xml:space="preserve">      2009.december havi kereset kiegészítés </t>
  </si>
  <si>
    <t xml:space="preserve">      Prémiumévek program miatti támogatás</t>
  </si>
  <si>
    <t xml:space="preserve">      2010. évi egyszeri kereset-kiegészítés</t>
  </si>
  <si>
    <t xml:space="preserve">          általános iskola szakszolgálat feladatellátás támogatása:</t>
  </si>
  <si>
    <t>Költségvetési többlet működési</t>
  </si>
  <si>
    <t xml:space="preserve">             Normatív állami támogatás</t>
  </si>
  <si>
    <t xml:space="preserve">             Normatív kötött felhaszn. tám.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</si>
  <si>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</si>
  <si>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</si>
  <si>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</si>
  <si>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</si>
  <si>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</si>
  <si>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 xml:space="preserve">            Talajterhelési díj</t>
  </si>
  <si>
    <t>II./ Gazdasági Műszaki Ellátó Szervezete és önállóan működő közintézmények</t>
  </si>
  <si>
    <t xml:space="preserve">         1.3. Központosított felhalmozási előirányzatok</t>
  </si>
  <si>
    <t xml:space="preserve">         1.4. Normatív kötött felhasználású támogatások</t>
  </si>
  <si>
    <t xml:space="preserve">         1.5. Egyéb központi támogatás</t>
  </si>
  <si>
    <t xml:space="preserve">         1.6. Fejlesztési célú támogatások</t>
  </si>
  <si>
    <t>II. GAMESZ és  önállóan műk. közint. ö.:</t>
  </si>
  <si>
    <t>1.) Helyi adók</t>
  </si>
  <si>
    <t>100.</t>
  </si>
  <si>
    <t>101.</t>
  </si>
  <si>
    <t>102.</t>
  </si>
  <si>
    <t>103.</t>
  </si>
  <si>
    <t>2010. február 1-én lesz kitöltve. A melléklet az utolsó táblázatból kerül összeállításra.</t>
  </si>
  <si>
    <t>1/1. számú melléklet</t>
  </si>
  <si>
    <t>I. Működési bevételek</t>
  </si>
  <si>
    <t>Önkormányzati kinevezett dolgozók juttatása</t>
  </si>
  <si>
    <t>Immateriális javak váráslása</t>
  </si>
  <si>
    <t>ÁHT-n kívüli felhalmozási pénzeszköz átvétel</t>
  </si>
  <si>
    <t>Vindornyaszőlős Önkorm. iskolabusz kistérségi forrásból</t>
  </si>
  <si>
    <t>GAMESZ és közint. össz.</t>
  </si>
  <si>
    <t>Felhalmozási pénzforgalmi kiadás összesen:</t>
  </si>
  <si>
    <t>Polgármesteri hatáskörben felhasználható</t>
  </si>
  <si>
    <t xml:space="preserve">        Szociális területen dolgozók továbbképzése és szakvizsga tám.</t>
  </si>
  <si>
    <t xml:space="preserve">        Közcélú foglalkoztatás (bérminimum+ közteher)* 95 %-a)</t>
  </si>
  <si>
    <t xml:space="preserve"> köztisztviselő</t>
  </si>
  <si>
    <t>főfoglalkozású</t>
  </si>
  <si>
    <t>részfoglalkozású</t>
  </si>
  <si>
    <t>Létszám keret</t>
  </si>
  <si>
    <t>Térfigyelő rendszer üzemeltetése (Hévíz, Keszthely, Felsőpáhok)</t>
  </si>
  <si>
    <t>Könyvvizsgálat (Karanta Zrt.)</t>
  </si>
  <si>
    <t>ArchiCad program karbantartása Pirkac Kft</t>
  </si>
  <si>
    <t>Tűzvédelmi berendezések karbant.és ellenőrzése (Custodia 96Bt)</t>
  </si>
  <si>
    <t>7622-3/2008</t>
  </si>
  <si>
    <t>CDSL szolgáltatás (Magyar Telecom Nyrt)</t>
  </si>
  <si>
    <t>3785/2009</t>
  </si>
  <si>
    <t>Zalai telefonkönyvben megjelenés (Magyar telefonkönyvkiadó T.)</t>
  </si>
  <si>
    <t>637-2/2009</t>
  </si>
  <si>
    <t>1621,1622,1623 Hrsz-ú ingatlanok bérlete (DRV Zrt területe)</t>
  </si>
  <si>
    <t>5487/2009</t>
  </si>
  <si>
    <t>Digitális térkép adatfrissítése és adathasználati díj (ZM. Földhivatal)</t>
  </si>
  <si>
    <t>6149/2009</t>
  </si>
  <si>
    <t>ETK Önkormányzati Klub tagdíj (ETK Szolgáltató Zrt)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</si>
  <si>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</si>
  <si>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</si>
  <si>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</si>
  <si>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</si>
  <si>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</si>
  <si>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</si>
  <si>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</si>
  <si>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</si>
  <si>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</si>
  <si>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</si>
  <si>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</si>
  <si>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</si>
  <si>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</si>
  <si>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</si>
  <si>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</si>
  <si>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</si>
  <si>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</si>
  <si>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</si>
  <si>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</si>
  <si>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</si>
  <si>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</si>
  <si>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</si>
  <si>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Gróf. I. Festetics György Művelődési Központ: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</si>
  <si>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</si>
  <si>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</si>
  <si>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</si>
  <si>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</si>
  <si>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VI. Véglegesen átvett pénzeszköz</t>
  </si>
  <si>
    <t>3.mell.15.2.(b5).pont</t>
  </si>
  <si>
    <t>3.mell.15.2.(b6).pont</t>
  </si>
  <si>
    <t>Zeneművészeti oktatás minősített intézményben 8 hó</t>
  </si>
  <si>
    <t>Tánc és színművészeti okt. minősített 8 hó</t>
  </si>
  <si>
    <t>Int.fennt. társ. iskolájába járó  tanulók 8 hó</t>
  </si>
  <si>
    <t>3.mell.16.6.2.b(5).pont</t>
  </si>
  <si>
    <t xml:space="preserve">          általános iskola oktatási feladat támogatása</t>
  </si>
  <si>
    <t xml:space="preserve">     szociális alapszolgáltatási feladat támogatása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</si>
  <si>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</si>
  <si>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</si>
  <si>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</si>
  <si>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 xml:space="preserve">          jelzőrendszeres házi segítségnyújtás támogatása</t>
  </si>
  <si>
    <t>Tempus Közalapítvány</t>
  </si>
  <si>
    <t>Adott hitel összege</t>
  </si>
  <si>
    <t>841133 Adó, illeték kiszabása, veszedése ellenőrzése</t>
  </si>
  <si>
    <t>841225 Környezetvédelem. Terül igazgatása</t>
  </si>
  <si>
    <t>841403 Város és községgazd. (gyepmesteri feladat)</t>
  </si>
  <si>
    <t>841901 Önkormányzatok, valamint többc.kist. Társ. Elsz</t>
  </si>
  <si>
    <t>842421 Közterület rendjének fenntartása</t>
  </si>
  <si>
    <t>851011 Óvodai nevelés</t>
  </si>
  <si>
    <t>852000 Általános iskolai oktatás, nevelés</t>
  </si>
  <si>
    <t>856011 Pedagógiai szakszolgálat</t>
  </si>
  <si>
    <t>862102 Háziorvosi szolgálat (orvosi ügyelet)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</si>
  <si>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</si>
  <si>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</si>
  <si>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</si>
  <si>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</si>
  <si>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</si>
  <si>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</si>
  <si>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</si>
  <si>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 xml:space="preserve">Polgármesteri Hivatal akadálymentesítése (mosdók átalakítása) </t>
  </si>
  <si>
    <t xml:space="preserve">Illyés Gyula Általános Iskola főépület és tornaterem összekötő folyosó felújítása </t>
  </si>
  <si>
    <t>fejlesztés stásusza</t>
  </si>
  <si>
    <t>4. Kiadási tartalék</t>
  </si>
  <si>
    <t>Felhalmozási kiadásokra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</si>
  <si>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</si>
  <si>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</si>
  <si>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</si>
  <si>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</si>
  <si>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</si>
  <si>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</si>
  <si>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</si>
  <si>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</si>
  <si>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  b,Általános tartalék</t>
  </si>
  <si>
    <t xml:space="preserve">     b,Forgatási célú értékpapír vásárlás</t>
  </si>
  <si>
    <t>Pénzforgalom nélküli kiadások összesen</t>
  </si>
  <si>
    <t>Finanszírozási célú bevételi műveletek összesen</t>
  </si>
  <si>
    <t>Támogatás értékű felhalmozási pénzeszköz-átadás</t>
  </si>
  <si>
    <t>II/6.  Gróf I. Festetics György Műv. Kp.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</si>
  <si>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</si>
  <si>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</si>
  <si>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</si>
  <si>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</si>
  <si>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</si>
  <si>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SZOC-IBL-09</t>
  </si>
  <si>
    <t>Idősek tartós bentlakásos intézmények kiegészítő támogatása</t>
  </si>
  <si>
    <t>Bentlakásos ellátottak ellátása</t>
  </si>
  <si>
    <t>_</t>
  </si>
  <si>
    <t>intézményi költségvetés</t>
  </si>
  <si>
    <t>benyújtott</t>
  </si>
  <si>
    <t>Egészségügyi Minisztérium</t>
  </si>
  <si>
    <t>JESZ2010.II</t>
  </si>
  <si>
    <t>2010. évi költségvetés fejlesztési előirányzat</t>
  </si>
  <si>
    <t>2009.XII.7.</t>
  </si>
  <si>
    <t>2009.12.31-ig</t>
  </si>
  <si>
    <t>Fontana Filmszínház</t>
  </si>
  <si>
    <t>Muzeális  Gyűjtemény</t>
  </si>
  <si>
    <t>Múzeum és filmszính. techn. szem.</t>
  </si>
  <si>
    <t>Mindösszesen:</t>
  </si>
  <si>
    <t>1. számú melléklet</t>
  </si>
  <si>
    <t>Pénzügyi mérleg</t>
  </si>
  <si>
    <t>BEVÉTELEK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</si>
  <si>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</si>
  <si>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</si>
  <si>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</si>
  <si>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</si>
  <si>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</si>
  <si>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</si>
  <si>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</si>
  <si>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</si>
  <si>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</si>
  <si>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</si>
  <si>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</si>
  <si>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Idősek klubja tagjainak tám. (10.730,-Ft/19 fő/12 hó)</t>
  </si>
  <si>
    <t xml:space="preserve">        Rendelkezésre állási támogatás</t>
  </si>
  <si>
    <t>Brunszvik Teréz Napköziotthonos Óvoda</t>
  </si>
  <si>
    <t>Brunszvik Teréz Napköziotthonos Óvoda összesen:</t>
  </si>
  <si>
    <t>Egészségügyi Pénztár támogatása, védőnői szolgálat</t>
  </si>
  <si>
    <t>ING-NN. Gyermekegészségügyért Alapítvány</t>
  </si>
  <si>
    <t xml:space="preserve">Hévízi Kist. Önk.-nak Többc. Társ. Senoir sportprogram </t>
  </si>
  <si>
    <t>Cserszegtomaj Önk. Házi segíts.nyújt., jelzőrendszeres h.s.ny.</t>
  </si>
  <si>
    <t>Nemzeti Kulturális Alap Fontana Filmszínház tám.</t>
  </si>
  <si>
    <t>Mozgókép Alapítvány Art Mozi működési támogatása</t>
  </si>
  <si>
    <t>Gróf I. Festetics György Műv. Kp. mindösszesen: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</si>
  <si>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</si>
  <si>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</si>
  <si>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</si>
  <si>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</si>
  <si>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</si>
  <si>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</si>
  <si>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</si>
  <si>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</si>
  <si>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</si>
  <si>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Nettó</t>
  </si>
  <si>
    <t>Bruttó</t>
  </si>
  <si>
    <t>Felhalmozási kölcsön nyújtása összesen: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</si>
  <si>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</si>
  <si>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</si>
  <si>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</si>
  <si>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</si>
  <si>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</si>
  <si>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</si>
  <si>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</si>
  <si>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>áthúzódó</t>
  </si>
  <si>
    <t xml:space="preserve">Marton László Kossuth díja szobrász önportré </t>
  </si>
  <si>
    <t xml:space="preserve">DRV területére rendezvénysátor beszerzée </t>
  </si>
  <si>
    <t>induló</t>
  </si>
  <si>
    <t xml:space="preserve">Dr Mikolics Ferenc emléktábla (Hévíz Pantheon falán elhelyezés) </t>
  </si>
  <si>
    <t>Kompetencia alapú oktatás pályázati projekt eszköz beszerzése (TÁMOP)</t>
  </si>
  <si>
    <t>induló fejl.</t>
  </si>
  <si>
    <t>Bejáró tanulók ellát. (gimnázium) 4 hó</t>
  </si>
  <si>
    <t>3.mell.16.6.1.(2)pont</t>
  </si>
  <si>
    <t>Bejáró tanulók ellát. (gimnázium) 8 hó</t>
  </si>
  <si>
    <t>Tanulók ingyenes tankönyvellátás</t>
  </si>
  <si>
    <t>8.mell.I.1.(4)1.pont</t>
  </si>
  <si>
    <t>Int.fennt. társ. iskolájába járó 7-8. évf. tanulók 4 hó</t>
  </si>
  <si>
    <t>Int.fennt. társ. iskolájába járó 6-8. évf. tanulók 8 hó</t>
  </si>
  <si>
    <t>8.mell.1/1. (3)1.pont</t>
  </si>
  <si>
    <t>Pedagógus szakvizsga, továbbképzés ált. isk. 8 hó</t>
  </si>
  <si>
    <t>Pedagógus szakvizsga, továbbképzés ált. isk. 4 hó</t>
  </si>
  <si>
    <t>8.mell.1/1. (3)2.pont</t>
  </si>
  <si>
    <t>Pedagógus szakvizsga, továbbképzés 4 hó műv. oktatás</t>
  </si>
  <si>
    <t>8.mell.1/1. (7)1.pont</t>
  </si>
  <si>
    <t>Pedagógus szakvizsga, továbbképzés 8 hó műv. oktatás</t>
  </si>
  <si>
    <t>8.mell.1/1. (11)1.pont</t>
  </si>
  <si>
    <t>Pedagógus szakvizsga, továbbképzés, szakszolgálati int. 8 hó</t>
  </si>
  <si>
    <t>8.mell.1/1. (11)2.pont</t>
  </si>
  <si>
    <t>Pedagógus szakvizsga, továbbképzés, szakszolgálati int. 4 hó</t>
  </si>
  <si>
    <t>8.mell.1/3.pont</t>
  </si>
  <si>
    <t>8.mell.1/4.1.pont</t>
  </si>
  <si>
    <t xml:space="preserve"> </t>
  </si>
  <si>
    <t>3. mell. 15.a.(2)2. pont</t>
  </si>
  <si>
    <t>Óvodai nev. napi  8 órát meghaladó nyitvat. 1-3. nev-i év 4 hó</t>
  </si>
  <si>
    <t>157 fő</t>
  </si>
  <si>
    <t>3. mell. 15.a.(3)1. pont</t>
  </si>
  <si>
    <t>Óvodai nev. napi 8 órág meghaladó nyitvat. 1-2. nev-i év 8 hó</t>
  </si>
  <si>
    <t>3. mell. 15.a.(4)1. pont</t>
  </si>
  <si>
    <t>Óvodai nev. napi 8 órág meghaladó nyitvat. 3. nev-i év 8 hó</t>
  </si>
  <si>
    <t>3. mell. 16.2.1.c(2)1. pont</t>
  </si>
  <si>
    <t>Testi, érzékszervi, súlyos, közpsúlyos ért. fogy., autista gyermekek nev. 8 hó</t>
  </si>
  <si>
    <t>3. mell. 16.2.1.c(2)2. pont</t>
  </si>
  <si>
    <t>Testi, érzékszervi, súlyos, közpsúlyos ért. fogy., autista gyermekek nev. 4 hó</t>
  </si>
  <si>
    <t>3. mell. 16.2.1.d(2)1. pont</t>
  </si>
  <si>
    <t>Iskola Összesen:</t>
  </si>
  <si>
    <t>Kollégium összesen:</t>
  </si>
  <si>
    <t>Bibó István AGSZ. mindösszesen:</t>
  </si>
  <si>
    <t>Illyés Gyula Ált. és Műv. Iskola</t>
  </si>
  <si>
    <t>Tanulói tankönyv általános hozzájárulás</t>
  </si>
  <si>
    <t>Hévízi Rendőrörs térfigyelő rendszer üzemeltetéséhez pénzeszk. átadás</t>
  </si>
  <si>
    <t>5/2009.(II.27.)Ökt. rendelet</t>
  </si>
  <si>
    <t>8/2009. (IV.1.) Ökt. rendelet</t>
  </si>
  <si>
    <r>
      <t>4.)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Településfejlesztési célú elővásárlási jogmegállapításáról szóló</t>
    </r>
  </si>
  <si>
    <r>
      <t>5.)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 A helyi adókról szóló</t>
    </r>
  </si>
  <si>
    <t>6.) Az önkormányzat beruházásában megvalósuló út- és közműépítés költségeiről szóló</t>
  </si>
  <si>
    <t>7.) A köztisztviselők juttatásairól és támogatásairól szóló</t>
  </si>
  <si>
    <t>8.) Az önkormányzati biztosról szóló</t>
  </si>
  <si>
    <t>9.) Helyi kitüntető cím és kitüntetési díjak alapításáról szóló</t>
  </si>
  <si>
    <t>3.mell.16.6.2.b(3)1.pont</t>
  </si>
  <si>
    <t>3.mell.16.6.2.b(5)2.pont</t>
  </si>
  <si>
    <t>III. Felhalmozási és tőke jellegű bevételek</t>
  </si>
  <si>
    <t>Települési Önkorm. Országos Szövetsége</t>
  </si>
  <si>
    <t>3.</t>
  </si>
  <si>
    <t>1991.09.13-án aláírt megáll.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</si>
  <si>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</si>
  <si>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</si>
  <si>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</si>
  <si>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</si>
  <si>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</si>
  <si>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</si>
  <si>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</si>
  <si>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</si>
  <si>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</si>
  <si>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</si>
  <si>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</si>
  <si>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</si>
  <si>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</si>
  <si>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</si>
  <si>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</si>
  <si>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</si>
  <si>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</si>
  <si>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</si>
  <si>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</si>
  <si>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</si>
  <si>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</si>
  <si>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Saját v. bérelt ingatlan hasznosítása (parkolási rendszer üzemeltetése)</t>
  </si>
  <si>
    <t>Számítástechnikai eszközök beszerzése</t>
  </si>
  <si>
    <t>Kisegítő mezőgazd.szolg.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</si>
  <si>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</si>
  <si>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</si>
  <si>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</si>
  <si>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</si>
  <si>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</si>
  <si>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GAMESZ összesen:</t>
  </si>
  <si>
    <t>Bibó István AGSZ.</t>
  </si>
  <si>
    <t>7077/2007</t>
  </si>
  <si>
    <t>1132-3/2007</t>
  </si>
  <si>
    <t>1132-5/2007</t>
  </si>
  <si>
    <t>3146-3/2007</t>
  </si>
  <si>
    <t>7306/2007</t>
  </si>
  <si>
    <t>190/2008</t>
  </si>
  <si>
    <t>833/2008</t>
  </si>
  <si>
    <t>5458/2008</t>
  </si>
  <si>
    <t>Széfbérlet</t>
  </si>
  <si>
    <t xml:space="preserve">      a.1.)Hosszú lejáratú fejlesztési hiteltörlesztés </t>
  </si>
  <si>
    <t xml:space="preserve">      a.2.) Értékpapír vásárlás forgatási célú </t>
  </si>
  <si>
    <t>841325 Építésügy területp.területi igazgatása</t>
  </si>
  <si>
    <t>Európai Uniós Támogatással megvalósuló projektek</t>
  </si>
  <si>
    <t>1/c/2. számú melléklet</t>
  </si>
  <si>
    <t>GAMESZ és részben önállóan gazdálkodó intézmények fejlesztési igényei mindösszesen:</t>
  </si>
  <si>
    <t>3. mell. 16.6.2.b(2)2. pont</t>
  </si>
  <si>
    <t>3. mell. 16.6.2.b(2)1. pont</t>
  </si>
  <si>
    <t>8.mell.1/1.(2)1.pont</t>
  </si>
  <si>
    <t>8.mell.1/1.(2)2.pont</t>
  </si>
  <si>
    <t>3.mell. 11.ab. 1.</t>
  </si>
  <si>
    <t>3.mell. 11.ab. 2.</t>
  </si>
  <si>
    <t>Szociális étk. nyugdíj min. 150 %-át el nem érő jöv.</t>
  </si>
  <si>
    <t>Szociális étk. (nyugdij min. 150%-a&lt;jöv.&gt;nyugd.min. 300%)</t>
  </si>
  <si>
    <t>Házi segítségnyújt.  ( jöv=&lt;nyugdíj min.150%)</t>
  </si>
  <si>
    <t xml:space="preserve">Házi segítségnyújt. ( jöv &gt; nyugdíj min.150% ) </t>
  </si>
  <si>
    <t>3.mell.11.e.1. pont</t>
  </si>
  <si>
    <t>3.mell.11/h.pont</t>
  </si>
  <si>
    <t>8.mell.II/2. pont</t>
  </si>
  <si>
    <t>Szociális dolgozók továbbképzése és szakvizsga tám.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</si>
  <si>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</si>
  <si>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</si>
  <si>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</si>
  <si>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</si>
  <si>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</si>
  <si>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</si>
  <si>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V. Intézményen belüli pénzeszköz átvétel</t>
  </si>
  <si>
    <t>Nemzeti Kulturális Alap mozi filmek digitalizálása</t>
  </si>
  <si>
    <t>Halmozódás nélküli és felhalmozási célú pénzmaradvány nélküli felhalmozási célú bevétel önk. mindösszesen: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</si>
  <si>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</si>
  <si>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</si>
  <si>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</si>
  <si>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</si>
  <si>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</si>
  <si>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</si>
  <si>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</si>
  <si>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</si>
  <si>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</si>
  <si>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</si>
  <si>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</si>
  <si>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</si>
  <si>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</si>
  <si>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</si>
  <si>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</si>
  <si>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</si>
  <si>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</si>
  <si>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</si>
  <si>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</si>
  <si>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3. mell. 15.b(7)1. pont</t>
  </si>
  <si>
    <t>3. mell. 15.b(2)2. pont</t>
  </si>
  <si>
    <t>3. mell. 15.b(3)2. pont</t>
  </si>
  <si>
    <t>3. mell. 15.b(4)2. pont</t>
  </si>
  <si>
    <t>3. mell. 15.b(6)2. pont</t>
  </si>
  <si>
    <t>81 fő</t>
  </si>
  <si>
    <t>3. mell. 15.b(7)2. pont</t>
  </si>
  <si>
    <t>Iskolai oktatás 7. évf. 4 hó</t>
  </si>
  <si>
    <t>3. mell. 15.b(8)2. pont</t>
  </si>
  <si>
    <t>Iskolai oktatás 8. évf. 4 hó</t>
  </si>
  <si>
    <t>3.mell.16.2.1.d(3)1.pont</t>
  </si>
  <si>
    <t xml:space="preserve">Viselk.org.ok. visszavezethető sajátos nev. ig. tan. nev. 8 hó </t>
  </si>
  <si>
    <t>3.mell.16.2.1.e(3)2.pont</t>
  </si>
  <si>
    <t>Viselk.org.ok. visszavezethető sajátos nev. ig. tan. nev. 8 hó</t>
  </si>
  <si>
    <t>3.mell.16.2.1.e(3)1.pont</t>
  </si>
  <si>
    <t>Megism. funkc. v. viselked. fej. org. okokra vissza nem vezethető rendell. 8 hó</t>
  </si>
  <si>
    <t>2009. évi                            eredeti ei.</t>
  </si>
  <si>
    <t>3.mell.15.c(6)1.p./2010</t>
  </si>
  <si>
    <t>Gimnáziumi oktatás 11.évf. 8 hó</t>
  </si>
  <si>
    <t>Támogatás ért. működési pénzeszköz átvétel összesen:</t>
  </si>
  <si>
    <t>600,- Ft/m2/év</t>
  </si>
  <si>
    <t>II/6. Gróf I. Festetics Gy. M. Kp.</t>
  </si>
  <si>
    <t>II/6. Gróf I. Festetics György Művelődési Kp.</t>
  </si>
  <si>
    <t>Működési bevétel összesen</t>
  </si>
  <si>
    <t>2010. évi költségvetési rendelet</t>
  </si>
  <si>
    <t>2010. évi költségvetési rendelete</t>
  </si>
  <si>
    <t>41 fő</t>
  </si>
  <si>
    <t>3.mell.11.cc.pont/2010</t>
  </si>
  <si>
    <t xml:space="preserve">Szociális étkeztetés </t>
  </si>
  <si>
    <t>Int.fennt. társ. iskolájába járó 1-4. évf. tanulók 8 hó</t>
  </si>
  <si>
    <t>Int.fennt. társ. iskolájába járó 1-4. évf. tanulók 4 hó</t>
  </si>
  <si>
    <t>3. mell. 17. 2.a. pont</t>
  </si>
  <si>
    <t>Tanulók ingyenes tankönyv ellátása 1-8. évf.</t>
  </si>
  <si>
    <t>3. mell. 17. 2.b. pont</t>
  </si>
  <si>
    <t>Szociális és gyerekjóléti alapszolg. fa. (gyerekjóléti)</t>
  </si>
  <si>
    <t>Szociális és gyerekjóléti alapszolg. fa. (családseg.)</t>
  </si>
  <si>
    <t>Összesen      e Ft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</si>
  <si>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</si>
  <si>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</si>
  <si>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</si>
  <si>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</si>
  <si>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</si>
  <si>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a több éves kihatással járó döntésekből származó kötelezettségek célok szerint, évenkénti bontásban</t>
  </si>
  <si>
    <t>Kötelezettségvállalás módja</t>
  </si>
  <si>
    <t>2012.</t>
  </si>
  <si>
    <t>255/1999.</t>
  </si>
  <si>
    <t>1819/2000</t>
  </si>
  <si>
    <t>New Konstruktív Kft. (Zeg)</t>
  </si>
  <si>
    <t>Saldo Pü. Tanácsadó és Informatikai ZRt. (Budapest)</t>
  </si>
  <si>
    <t>2000.01.12. szerz.</t>
  </si>
  <si>
    <t>Zelka ZRt.</t>
  </si>
  <si>
    <t>2644/2001.</t>
  </si>
  <si>
    <t>DRV ZRt.</t>
  </si>
  <si>
    <t>3060/2003.</t>
  </si>
  <si>
    <t>404/2004</t>
  </si>
  <si>
    <t xml:space="preserve">Foglalkozás-egészségügyi szolgáltatás </t>
  </si>
  <si>
    <t>643/2004</t>
  </si>
  <si>
    <t>Vagyonbiztosítás</t>
  </si>
  <si>
    <t>4353-3/2005.</t>
  </si>
  <si>
    <t>330/2006</t>
  </si>
  <si>
    <t>Önkormányzati Minisztérium</t>
  </si>
  <si>
    <t>Normatív állami hj. összesen:</t>
  </si>
  <si>
    <t>Ebből normatív állami hozzájárulás</t>
  </si>
  <si>
    <t xml:space="preserve">Normatív kötött felhasználású </t>
  </si>
  <si>
    <t>3.mell.17.1. pont</t>
  </si>
  <si>
    <t>Nyelvi előkészítő oktatás 8 hó</t>
  </si>
  <si>
    <t>Nyelvi előkészítő oktatás 4 hó</t>
  </si>
  <si>
    <t>Pedagógus szakvizsga, továbbképzés 8 hó</t>
  </si>
  <si>
    <t>Pedagógus szakvizsga, továbbképzés 4 hó</t>
  </si>
  <si>
    <t>Kollégiumi, externátusi nevelés 8 hó</t>
  </si>
  <si>
    <t>Kollégiumi, externátusi nevelés 4 hó</t>
  </si>
  <si>
    <t>Iskolai oktatás 4. évf. 4 hó</t>
  </si>
  <si>
    <t>Felhalmozási célú pénzmaradvány (-)</t>
  </si>
  <si>
    <t>Iskolai oktatás 4. évf. 8 hó</t>
  </si>
  <si>
    <t>Iskolai oktatás 1-2. évf. 4 hó</t>
  </si>
  <si>
    <t>2010. évi várható vagyon</t>
  </si>
  <si>
    <t>2013.</t>
  </si>
  <si>
    <t>2010. évi költségvetés rendelet</t>
  </si>
  <si>
    <t>Hitelállomány 2010. január 1. napján</t>
  </si>
  <si>
    <t>2010. évi költségvetési rendeletét</t>
  </si>
  <si>
    <t>99.</t>
  </si>
  <si>
    <t>3.mell. 11cc. pont</t>
  </si>
  <si>
    <t>3.mell.11 db. pont</t>
  </si>
  <si>
    <t>3.mell.11 dc. pont</t>
  </si>
  <si>
    <t>3.mell.12/bcaa.pont</t>
  </si>
  <si>
    <t>3.mell.12/bcac.pont</t>
  </si>
  <si>
    <t>15 fő</t>
  </si>
  <si>
    <t>46 fő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</si>
  <si>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</si>
  <si>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</si>
  <si>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</si>
  <si>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</si>
  <si>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</si>
  <si>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</si>
  <si>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</si>
  <si>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</si>
  <si>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Közműfejlesztési hozzájárulás lakossági</t>
  </si>
  <si>
    <t>17. számú melléklet</t>
  </si>
  <si>
    <t>közvetett támogatás</t>
  </si>
  <si>
    <t>Közvetett támogatás</t>
  </si>
  <si>
    <t xml:space="preserve">    Az adóalany vállalkozó szintú adóalapja legfeljebb 2500 e Ft</t>
  </si>
  <si>
    <t>Összes közvetett támogatás</t>
  </si>
  <si>
    <t>Építményadó (lakás, üdülő, egyéb építmény)</t>
  </si>
  <si>
    <t>kiadási tartalék</t>
  </si>
  <si>
    <t>Céltartalék</t>
  </si>
  <si>
    <t>Pályázati Alap</t>
  </si>
  <si>
    <t>Környezetvédelmi programtól adódó feladatok</t>
  </si>
  <si>
    <t>Az adózás rendjéről szóló 2003. évi XCII. tv. figyelembe vételével méltányosságból származó kedvezmény</t>
  </si>
  <si>
    <t>Hévízí Rendőrörs mozgóőri szolgálatra</t>
  </si>
  <si>
    <t>Zala Termálvölgye Egyesület tagdíj</t>
  </si>
  <si>
    <t>Zala Termálvölgye Egyesület Leader Vidékfejl-i Stratégiához</t>
  </si>
  <si>
    <t>Zalai Falvakért Egyesület</t>
  </si>
  <si>
    <t>Pénzügyi befektetések</t>
  </si>
  <si>
    <t>I.      Polgármesteri hivatal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</si>
  <si>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</si>
  <si>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</si>
  <si>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</si>
  <si>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</si>
  <si>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</si>
  <si>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</si>
  <si>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Támogatás értékű és ÁHT-n kívüli működési pénzeszköz-átadás</t>
  </si>
  <si>
    <t>Hévíz Város Polgármesteri Hivatal</t>
  </si>
  <si>
    <t>e Ft</t>
  </si>
  <si>
    <t>Megnevezés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</si>
  <si>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</si>
  <si>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</si>
  <si>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</si>
  <si>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</si>
  <si>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Önkorm. és Területfejl.Min.tám. 2007. évi borfesztivál</t>
  </si>
  <si>
    <t>Közcélú foglalkoztatottak létszáma</t>
  </si>
  <si>
    <t>Illyés Gyula Általános Iskola</t>
  </si>
  <si>
    <t>Teréz Anya Szociális Integrált Int.</t>
  </si>
  <si>
    <t>Gróf I. Festetics György Műv. Int.</t>
  </si>
  <si>
    <t xml:space="preserve">Iktatószoftver karbantartása (Magó Kft.)  </t>
  </si>
  <si>
    <t>"Szemem-Fénye"-A Beteg Gyermekekért Alapítvány (Pécs) 91/2008. (V.27.) KT. hat.</t>
  </si>
  <si>
    <t xml:space="preserve">         Oktatási célra</t>
  </si>
  <si>
    <t xml:space="preserve">          Pedagógiai szakszolgálat</t>
  </si>
  <si>
    <t>Szociális juttatások és kieg. feladatok támogatása összesen:</t>
  </si>
  <si>
    <t xml:space="preserve">        Ápolási díj + munkáltatót terhelő járulék (24%-nak a 75%-a)</t>
  </si>
  <si>
    <t xml:space="preserve">        Gyermekvéd. támogatásban részesülők támogatása</t>
  </si>
  <si>
    <t>Hévízi Kistérség Önk-ainak T. Társulásától átvett pénzeszköz</t>
  </si>
  <si>
    <t xml:space="preserve">1.) Felhalmozási kiadás 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</si>
  <si>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</si>
  <si>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 xml:space="preserve">2.) Működési kiadás </t>
  </si>
  <si>
    <t>2%,</t>
  </si>
  <si>
    <t>2.) Pótlék, bírság</t>
  </si>
  <si>
    <t>3.) Átengedett központi adók</t>
  </si>
  <si>
    <t>4.) Egyéb sajátos bevétel</t>
  </si>
  <si>
    <t>működési támogatás, végleges pénzeszköz átvétel</t>
  </si>
  <si>
    <t>Támogatás értékű és ÁHT-n kívüli m. c. pe.-átadás mindösszesen:</t>
  </si>
  <si>
    <t>Hévízi Kistérség Önk.-ainak Többc. Társ. Program önerő</t>
  </si>
  <si>
    <t>Lisztézérkenyek Zala Megyei Egyesülete</t>
  </si>
  <si>
    <t>Társadalmi Egyesületek Zala M.-i Szövetsége</t>
  </si>
  <si>
    <t>hrsz: 038/2, 040/1, 040/3, ter. szárm. bev.</t>
  </si>
  <si>
    <t>5.</t>
  </si>
  <si>
    <t>43/1993. (III. 04.) KT. hat.</t>
  </si>
  <si>
    <t>Magyar Urbanisztikai Társaság</t>
  </si>
  <si>
    <t>3.mell.15.2.(b4).pont</t>
  </si>
  <si>
    <t>32/2001. (XII. 1.) Ökt. rend.</t>
  </si>
  <si>
    <t>Bibó István és Illyés Gyula díj és emlékplakett</t>
  </si>
  <si>
    <t>187/1993. (III. 4.) KT. hat.</t>
  </si>
  <si>
    <t>2317/2000. ikt. sz.</t>
  </si>
  <si>
    <t>976/1995. ikt. sz.</t>
  </si>
  <si>
    <t>Z. M. Rendőrfőkapitányság</t>
  </si>
  <si>
    <t>Z. M. Közigazgatási Hivatal</t>
  </si>
  <si>
    <t xml:space="preserve">04.02.11. szerződés </t>
  </si>
  <si>
    <t>Kataszteri program rendszerkövetése</t>
  </si>
  <si>
    <t>Katawin Bt.</t>
  </si>
  <si>
    <t>Közterületfigyelő rendszer karbantartása</t>
  </si>
  <si>
    <t>B-Modem Kft.</t>
  </si>
  <si>
    <t>99.09.07. szerz.</t>
  </si>
  <si>
    <t>Klímaberendezések karbantartása-légkondicionáló</t>
  </si>
  <si>
    <t>Optima Klíma Kft.</t>
  </si>
  <si>
    <t>Lift karbantartása</t>
  </si>
  <si>
    <t>00.01.17. sz.</t>
  </si>
  <si>
    <t>Tűzjelző rendszer karbantartása</t>
  </si>
  <si>
    <t>Víz-, szennyvíz üzemeltetése</t>
  </si>
  <si>
    <t>7/2007. (III. 28.) Ökt. rendelet</t>
  </si>
  <si>
    <t>8/2007. (III. 28.) Ökt rendelet</t>
  </si>
  <si>
    <t>elbírálásának helyi szabályairól szóló</t>
  </si>
  <si>
    <t>15/2007. (VII. 1.) Ökt. rendelet</t>
  </si>
  <si>
    <t>16/2007. (VI. 1.) Ökt. rendelet</t>
  </si>
  <si>
    <t>Felvett hitel összege</t>
  </si>
  <si>
    <t>Őrangyal Európai Alapítvány (Bp.) 63/2008. (IV.29.) KT. hat.</t>
  </si>
  <si>
    <t>Tapolcai Honvéd Kulturális Egyesület</t>
  </si>
  <si>
    <t xml:space="preserve">          II/5.   Teréz Anya Szociális Integrált Intézmény</t>
  </si>
  <si>
    <t>Polgármesteri Hivatal</t>
  </si>
  <si>
    <t>Támogatás értékű kiadás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</si>
  <si>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</si>
  <si>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</si>
  <si>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</si>
  <si>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</si>
  <si>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4.) Finanszírozási műveletek</t>
  </si>
  <si>
    <t>II/2.  Bibó István AGSZ</t>
  </si>
  <si>
    <t>16. számú melléklet</t>
  </si>
  <si>
    <t>Dologi jellegű és egyéb folyó kiadás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</si>
  <si>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</si>
  <si>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</si>
  <si>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</si>
  <si>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>Hévíz gyógyhely városközpont rehabilitációja tartalék alap (47.500-3.610 e Ft)</t>
  </si>
  <si>
    <t xml:space="preserve">Hévíz gyógyhely városközpont rehabilitációja </t>
  </si>
  <si>
    <t>induló fejl</t>
  </si>
  <si>
    <t xml:space="preserve">Hévíz Város Közlekedési koncepciója </t>
  </si>
  <si>
    <t>Kompetencia alapú oktatás pályázati projekt szoftver beszerzése (TÁMOP)</t>
  </si>
  <si>
    <t>Polgármesteri Hivatal szervezetfejlesztéséhez szükséges szoftver (ÁROP)</t>
  </si>
  <si>
    <t>Szoftvervásárlás, szoftverfejlesztés (Iktatóprogram, ügyviteli feladatokat támogató rend.)</t>
  </si>
  <si>
    <t>Kisfaludy u, Dózsa u, Veres P. u.Budai Nagy A u., Gelsei  P u. útfelújítás tervezése</t>
  </si>
  <si>
    <t>Árpád u. útburkolat felúj., parkoló kiépítés csapadékvíz elvez. eng. terv készítés</t>
  </si>
  <si>
    <t>Petőfi u. útburkolat felújítás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</si>
</sst>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b/>
      <i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bscript"/>
      <sz val="12"/>
      <name val="Times New Roman"/>
      <family val="1"/>
    </font>
    <font>
      <sz val="12"/>
      <color indexed="59"/>
      <name val="Times New Roman"/>
      <family val="1"/>
    </font>
    <font>
      <b/>
      <sz val="12"/>
      <color indexed="59"/>
      <name val="Times New Roman"/>
      <family val="1"/>
    </font>
    <font>
      <sz val="11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11"/>
      <color indexed="59"/>
      <name val="Times New Roman"/>
      <family val="1"/>
    </font>
    <font>
      <sz val="10"/>
      <color indexed="60"/>
      <name val="Times New Roman"/>
      <family val="1"/>
    </font>
    <font>
      <sz val="10"/>
      <color indexed="59"/>
      <name val="Times New Roman"/>
      <family val="1"/>
    </font>
    <font>
      <i/>
      <sz val="10"/>
      <color indexed="59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1" fillId="0" borderId="4" xfId="0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3" fontId="1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5" fillId="0" borderId="0" xfId="0" applyFont="1" applyBorder="1" applyAlignment="1">
      <alignment horizontal="left" vertical="center"/>
    </xf>
    <xf numFmtId="0" fontId="11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11" fillId="0" borderId="0" xfId="19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28" fillId="0" borderId="0" xfId="0" applyFont="1" applyAlignment="1">
      <alignment/>
    </xf>
    <xf numFmtId="3" fontId="20" fillId="0" borderId="0" xfId="0" applyNumberFormat="1" applyFont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3" fontId="6" fillId="0" borderId="0" xfId="20" applyNumberFormat="1" applyFont="1" applyBorder="1">
      <alignment/>
      <protection/>
    </xf>
    <xf numFmtId="0" fontId="20" fillId="0" borderId="0" xfId="0" applyFont="1" applyAlignment="1">
      <alignment/>
    </xf>
    <xf numFmtId="3" fontId="31" fillId="0" borderId="0" xfId="0" applyNumberFormat="1" applyFont="1" applyAlignment="1">
      <alignment/>
    </xf>
    <xf numFmtId="0" fontId="2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35" fillId="0" borderId="4" xfId="0" applyFont="1" applyBorder="1" applyAlignment="1">
      <alignment/>
    </xf>
    <xf numFmtId="0" fontId="35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35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3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1" fontId="1" fillId="0" borderId="0" xfId="0" applyNumberFormat="1" applyFont="1" applyBorder="1" applyAlignment="1" applyProtection="1">
      <alignment horizont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3" fillId="0" borderId="0" xfId="0" applyFont="1" applyAlignment="1">
      <alignment/>
    </xf>
    <xf numFmtId="3" fontId="36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left"/>
    </xf>
    <xf numFmtId="164" fontId="9" fillId="0" borderId="0" xfId="0" applyNumberFormat="1" applyFont="1" applyAlignment="1">
      <alignment/>
    </xf>
    <xf numFmtId="0" fontId="31" fillId="0" borderId="0" xfId="0" applyFont="1" applyAlignment="1">
      <alignment/>
    </xf>
    <xf numFmtId="3" fontId="28" fillId="0" borderId="0" xfId="0" applyNumberFormat="1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14" fontId="37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3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/>
    </xf>
    <xf numFmtId="0" fontId="3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9" fontId="17" fillId="0" borderId="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4" fillId="0" borderId="0" xfId="0" applyFont="1" applyAlignment="1" quotePrefix="1">
      <alignment/>
    </xf>
    <xf numFmtId="0" fontId="21" fillId="0" borderId="0" xfId="0" applyFont="1" applyAlignment="1">
      <alignment/>
    </xf>
    <xf numFmtId="3" fontId="4" fillId="0" borderId="0" xfId="21" applyNumberFormat="1" applyFont="1" applyBorder="1">
      <alignment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 applyFill="1" applyAlignment="1">
      <alignment horizontal="left" vertical="center" wrapText="1"/>
      <protection/>
    </xf>
    <xf numFmtId="0" fontId="4" fillId="0" borderId="0" xfId="21" applyFont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12" xfId="0" applyFont="1" applyBorder="1" applyAlignment="1">
      <alignment/>
    </xf>
    <xf numFmtId="3" fontId="11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0" fontId="4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0" xfId="21" applyFont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3" fontId="48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7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4" fillId="0" borderId="0" xfId="0" applyFont="1" applyBorder="1" applyAlignment="1">
      <alignment wrapText="1"/>
    </xf>
    <xf numFmtId="3" fontId="49" fillId="0" borderId="0" xfId="0" applyNumberFormat="1" applyFont="1" applyBorder="1" applyAlignment="1">
      <alignment/>
    </xf>
    <xf numFmtId="3" fontId="11" fillId="0" borderId="0" xfId="19" applyNumberFormat="1" applyFont="1" applyBorder="1">
      <alignment/>
      <protection/>
    </xf>
    <xf numFmtId="3" fontId="11" fillId="0" borderId="0" xfId="0" applyNumberFormat="1" applyFont="1" applyFill="1" applyAlignment="1">
      <alignment horizontal="right" vertical="center"/>
    </xf>
    <xf numFmtId="3" fontId="33" fillId="0" borderId="0" xfId="19" applyNumberFormat="1" applyFont="1" applyBorder="1">
      <alignment/>
      <protection/>
    </xf>
    <xf numFmtId="3" fontId="5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19" applyFont="1" applyBorder="1" applyAlignment="1">
      <alignment horizontal="left"/>
      <protection/>
    </xf>
    <xf numFmtId="3" fontId="11" fillId="0" borderId="0" xfId="19" applyNumberFormat="1" applyFont="1" applyFill="1" applyBorder="1">
      <alignment/>
      <protection/>
    </xf>
    <xf numFmtId="3" fontId="4" fillId="0" borderId="0" xfId="19" applyNumberFormat="1" applyFont="1" applyBorder="1">
      <alignment/>
      <protection/>
    </xf>
    <xf numFmtId="3" fontId="21" fillId="0" borderId="0" xfId="19" applyNumberFormat="1" applyFont="1" applyBorder="1">
      <alignment/>
      <protection/>
    </xf>
    <xf numFmtId="3" fontId="19" fillId="0" borderId="0" xfId="19" applyNumberFormat="1" applyFont="1" applyBorder="1">
      <alignment/>
      <protection/>
    </xf>
    <xf numFmtId="0" fontId="51" fillId="0" borderId="1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3" fontId="5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5" xfId="19" applyNumberFormat="1" applyFont="1" applyBorder="1">
      <alignment/>
      <protection/>
    </xf>
    <xf numFmtId="3" fontId="33" fillId="0" borderId="15" xfId="19" applyNumberFormat="1" applyFont="1" applyBorder="1">
      <alignment/>
      <protection/>
    </xf>
    <xf numFmtId="3" fontId="19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9" fillId="0" borderId="15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14" fontId="11" fillId="0" borderId="1" xfId="0" applyNumberFormat="1" applyFont="1" applyBorder="1" applyAlignment="1">
      <alignment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textRotation="90"/>
      <protection/>
    </xf>
    <xf numFmtId="0" fontId="4" fillId="0" borderId="1" xfId="21" applyFont="1" applyBorder="1" applyAlignment="1">
      <alignment horizontal="center" vertical="center"/>
      <protection/>
    </xf>
    <xf numFmtId="0" fontId="11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3" fontId="11" fillId="0" borderId="0" xfId="21" applyNumberFormat="1" applyFont="1" applyAlignment="1">
      <alignment horizontal="right" vertical="center"/>
      <protection/>
    </xf>
    <xf numFmtId="0" fontId="2" fillId="0" borderId="9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3" fillId="0" borderId="0" xfId="21" applyFont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69"/>
  <sheetViews>
    <sheetView workbookViewId="0" topLeftCell="A22">
      <selection activeCell="H17" sqref="H17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1349</v>
      </c>
      <c r="H1" s="445"/>
    </row>
    <row r="2" spans="1:10" s="291" customFormat="1" ht="12.75">
      <c r="A2" s="443" t="s">
        <v>12</v>
      </c>
      <c r="B2" s="444"/>
      <c r="C2" s="444"/>
      <c r="D2" s="444"/>
      <c r="E2" s="444"/>
      <c r="F2" s="444"/>
      <c r="G2" s="444"/>
      <c r="H2" s="444"/>
      <c r="I2" s="352"/>
      <c r="J2" s="352"/>
    </row>
    <row r="3" spans="1:10" s="291" customFormat="1" ht="12.75">
      <c r="A3" s="443" t="s">
        <v>1565</v>
      </c>
      <c r="B3" s="444"/>
      <c r="C3" s="444"/>
      <c r="D3" s="444"/>
      <c r="E3" s="444"/>
      <c r="F3" s="444"/>
      <c r="G3" s="444"/>
      <c r="H3" s="444"/>
      <c r="I3" s="352"/>
      <c r="J3" s="352"/>
    </row>
    <row r="4" spans="1:10" s="291" customFormat="1" ht="12.75">
      <c r="A4" s="443" t="s">
        <v>98</v>
      </c>
      <c r="B4" s="444"/>
      <c r="C4" s="444"/>
      <c r="D4" s="444"/>
      <c r="E4" s="444"/>
      <c r="F4" s="444"/>
      <c r="G4" s="444"/>
      <c r="H4" s="444"/>
      <c r="I4" s="352"/>
      <c r="J4" s="352"/>
    </row>
    <row r="5" spans="1:10" s="291" customFormat="1" ht="12.75">
      <c r="A5" s="443" t="s">
        <v>1663</v>
      </c>
      <c r="B5" s="444"/>
      <c r="C5" s="444"/>
      <c r="D5" s="444"/>
      <c r="E5" s="444"/>
      <c r="F5" s="444"/>
      <c r="G5" s="444"/>
      <c r="H5" s="444"/>
      <c r="I5" s="352"/>
      <c r="J5" s="352"/>
    </row>
    <row r="6" spans="1:8" s="331" customFormat="1" ht="29.25" customHeight="1">
      <c r="A6" s="57" t="s">
        <v>873</v>
      </c>
      <c r="B6" s="7" t="s">
        <v>394</v>
      </c>
      <c r="C6" s="7" t="s">
        <v>99</v>
      </c>
      <c r="D6" s="165" t="s">
        <v>100</v>
      </c>
      <c r="E6" s="57" t="s">
        <v>874</v>
      </c>
      <c r="F6" s="7" t="s">
        <v>394</v>
      </c>
      <c r="G6" s="7" t="s">
        <v>99</v>
      </c>
      <c r="H6" s="7" t="s">
        <v>100</v>
      </c>
    </row>
    <row r="7" spans="1:8" ht="12.75">
      <c r="A7" s="166" t="s">
        <v>101</v>
      </c>
      <c r="B7" s="77"/>
      <c r="C7" s="77"/>
      <c r="D7" s="343"/>
      <c r="E7" s="332" t="s">
        <v>118</v>
      </c>
      <c r="F7" s="77"/>
      <c r="G7" s="77"/>
      <c r="H7" s="77"/>
    </row>
    <row r="8" spans="1:8" ht="12.75">
      <c r="A8" s="61" t="s">
        <v>102</v>
      </c>
      <c r="B8" s="62">
        <v>307296</v>
      </c>
      <c r="C8" s="62">
        <v>385553</v>
      </c>
      <c r="D8" s="344">
        <v>269402</v>
      </c>
      <c r="E8" s="333" t="s">
        <v>119</v>
      </c>
      <c r="F8" s="62">
        <v>921076</v>
      </c>
      <c r="G8" s="62">
        <v>894231</v>
      </c>
      <c r="H8" s="62">
        <v>898531</v>
      </c>
    </row>
    <row r="9" spans="1:8" ht="12.75">
      <c r="A9" s="61" t="s">
        <v>103</v>
      </c>
      <c r="B9" s="62">
        <v>825223</v>
      </c>
      <c r="C9" s="62">
        <v>830600</v>
      </c>
      <c r="D9" s="344">
        <v>863258</v>
      </c>
      <c r="E9" s="333" t="s">
        <v>120</v>
      </c>
      <c r="F9" s="62">
        <v>264082</v>
      </c>
      <c r="G9" s="62">
        <v>242254</v>
      </c>
      <c r="H9" s="62">
        <v>216239</v>
      </c>
    </row>
    <row r="10" spans="1:8" ht="12.75">
      <c r="A10" s="61" t="s">
        <v>104</v>
      </c>
      <c r="B10" s="62"/>
      <c r="C10" s="62"/>
      <c r="D10" s="344"/>
      <c r="E10" s="333" t="s">
        <v>530</v>
      </c>
      <c r="F10" s="62">
        <v>456510</v>
      </c>
      <c r="G10" s="62">
        <v>511949</v>
      </c>
      <c r="H10" s="62">
        <v>559200</v>
      </c>
    </row>
    <row r="11" spans="1:8" ht="12.75">
      <c r="A11" s="61" t="s">
        <v>105</v>
      </c>
      <c r="B11" s="62">
        <v>888643</v>
      </c>
      <c r="C11" s="62">
        <v>850530</v>
      </c>
      <c r="D11" s="344">
        <v>554079</v>
      </c>
      <c r="E11" s="17" t="s">
        <v>1166</v>
      </c>
      <c r="F11" s="17">
        <v>13631</v>
      </c>
      <c r="G11" s="17">
        <v>11931</v>
      </c>
      <c r="H11" s="17">
        <v>10000</v>
      </c>
    </row>
    <row r="12" spans="1:8" ht="12.75">
      <c r="A12" s="61" t="s">
        <v>106</v>
      </c>
      <c r="B12" s="62">
        <v>65067</v>
      </c>
      <c r="C12" s="62">
        <v>95809</v>
      </c>
      <c r="D12" s="344">
        <v>154670</v>
      </c>
      <c r="E12" s="333" t="s">
        <v>531</v>
      </c>
      <c r="F12" s="62">
        <v>49079</v>
      </c>
      <c r="G12" s="62">
        <v>50091</v>
      </c>
      <c r="H12" s="62">
        <v>43821</v>
      </c>
    </row>
    <row r="13" spans="1:8" ht="12.75">
      <c r="A13" s="61" t="s">
        <v>107</v>
      </c>
      <c r="B13" s="62">
        <v>4444</v>
      </c>
      <c r="C13" s="62">
        <v>9228</v>
      </c>
      <c r="D13" s="344">
        <v>3500</v>
      </c>
      <c r="E13" s="333" t="s">
        <v>532</v>
      </c>
      <c r="F13" s="62">
        <v>82280</v>
      </c>
      <c r="G13" s="62">
        <v>91796</v>
      </c>
      <c r="H13" s="62">
        <v>77955</v>
      </c>
    </row>
    <row r="14" spans="1:8" ht="12.75">
      <c r="A14" s="65" t="s">
        <v>108</v>
      </c>
      <c r="B14" s="66">
        <f>SUM(B11:B13)</f>
        <v>958154</v>
      </c>
      <c r="C14" s="66">
        <f>SUM(C11:C13)</f>
        <v>955567</v>
      </c>
      <c r="D14" s="345">
        <f>SUM(D11:D13)</f>
        <v>712249</v>
      </c>
      <c r="E14" s="333" t="s">
        <v>533</v>
      </c>
      <c r="F14" s="62">
        <v>2439</v>
      </c>
      <c r="G14" s="62">
        <v>2182</v>
      </c>
      <c r="H14" s="62">
        <v>2500</v>
      </c>
    </row>
    <row r="15" spans="1:8" s="336" customFormat="1" ht="13.5">
      <c r="A15" s="65"/>
      <c r="B15" s="66"/>
      <c r="C15" s="66"/>
      <c r="D15" s="345"/>
      <c r="E15" s="333" t="s">
        <v>534</v>
      </c>
      <c r="F15" s="62">
        <v>30809</v>
      </c>
      <c r="G15" s="62">
        <v>35406</v>
      </c>
      <c r="H15" s="62">
        <v>35147</v>
      </c>
    </row>
    <row r="16" spans="1:8" ht="13.5">
      <c r="A16" s="377" t="s">
        <v>109</v>
      </c>
      <c r="B16" s="346">
        <f>SUM(B8:B9,B14)</f>
        <v>2090673</v>
      </c>
      <c r="C16" s="346">
        <f>SUM(C8:C9,C14)</f>
        <v>2171720</v>
      </c>
      <c r="D16" s="378">
        <f>SUM(D8:D9,D14)</f>
        <v>1844909</v>
      </c>
      <c r="E16" s="379" t="s">
        <v>559</v>
      </c>
      <c r="F16" s="346">
        <f>F8+F9+F10+F12+F13+F14+F15</f>
        <v>1806275</v>
      </c>
      <c r="G16" s="346">
        <f>G8+G9+G10+G12+G13+G14+G15</f>
        <v>1827909</v>
      </c>
      <c r="H16" s="346">
        <f>H8+H9+H10+H12+H13+H14+H15</f>
        <v>1833393</v>
      </c>
    </row>
    <row r="17" spans="1:8" ht="12.75">
      <c r="A17" s="64" t="s">
        <v>110</v>
      </c>
      <c r="B17" s="62"/>
      <c r="C17" s="62"/>
      <c r="D17" s="344"/>
      <c r="E17" s="334" t="s">
        <v>536</v>
      </c>
      <c r="F17" s="62"/>
      <c r="G17" s="62"/>
      <c r="H17" s="62"/>
    </row>
    <row r="18" spans="1:8" ht="12.75">
      <c r="A18" s="61" t="s">
        <v>111</v>
      </c>
      <c r="B18" s="62">
        <v>23289</v>
      </c>
      <c r="C18" s="62">
        <v>5744</v>
      </c>
      <c r="D18" s="344">
        <v>21142</v>
      </c>
      <c r="E18" s="333" t="s">
        <v>537</v>
      </c>
      <c r="F18" s="62">
        <v>22674</v>
      </c>
      <c r="G18" s="62">
        <v>47522</v>
      </c>
      <c r="H18" s="62">
        <v>66400</v>
      </c>
    </row>
    <row r="19" spans="1:8" ht="12.75">
      <c r="A19" s="61" t="s">
        <v>112</v>
      </c>
      <c r="B19" s="62">
        <v>1323</v>
      </c>
      <c r="C19" s="62">
        <v>1575</v>
      </c>
      <c r="D19" s="344">
        <v>1575</v>
      </c>
      <c r="E19" s="333" t="s">
        <v>538</v>
      </c>
      <c r="F19" s="62">
        <v>137434</v>
      </c>
      <c r="G19" s="62">
        <v>98875</v>
      </c>
      <c r="H19" s="62">
        <v>1158014</v>
      </c>
    </row>
    <row r="20" spans="1:8" ht="12.75">
      <c r="A20" s="61" t="s">
        <v>113</v>
      </c>
      <c r="B20" s="62">
        <v>218</v>
      </c>
      <c r="C20" s="62">
        <v>471</v>
      </c>
      <c r="D20" s="344">
        <v>400</v>
      </c>
      <c r="E20" s="333" t="s">
        <v>539</v>
      </c>
      <c r="F20" s="62">
        <v>4800</v>
      </c>
      <c r="G20" s="62">
        <v>7543</v>
      </c>
      <c r="H20" s="62">
        <v>13464</v>
      </c>
    </row>
    <row r="21" spans="1:8" ht="12.75">
      <c r="A21" s="61" t="s">
        <v>114</v>
      </c>
      <c r="B21" s="62">
        <v>3668</v>
      </c>
      <c r="C21" s="62">
        <v>8279</v>
      </c>
      <c r="D21" s="344">
        <v>497448</v>
      </c>
      <c r="E21" s="333" t="s">
        <v>540</v>
      </c>
      <c r="F21" s="62">
        <v>10760</v>
      </c>
      <c r="G21" s="62">
        <v>2210</v>
      </c>
      <c r="H21" s="62">
        <v>2250</v>
      </c>
    </row>
    <row r="22" spans="1:8" ht="12.75">
      <c r="A22" s="61" t="s">
        <v>115</v>
      </c>
      <c r="B22" s="62">
        <v>5032</v>
      </c>
      <c r="C22" s="62"/>
      <c r="D22" s="344"/>
      <c r="E22" s="333" t="s">
        <v>541</v>
      </c>
      <c r="F22" s="62">
        <v>1600</v>
      </c>
      <c r="G22" s="62">
        <v>4000</v>
      </c>
      <c r="H22" s="62">
        <v>10600</v>
      </c>
    </row>
    <row r="23" spans="1:8" ht="12.75">
      <c r="A23" s="61" t="s">
        <v>116</v>
      </c>
      <c r="B23" s="62">
        <v>4159</v>
      </c>
      <c r="C23" s="62">
        <v>3971</v>
      </c>
      <c r="D23" s="344">
        <v>3506</v>
      </c>
      <c r="E23" s="333"/>
      <c r="F23" s="62"/>
      <c r="G23" s="62"/>
      <c r="H23" s="62"/>
    </row>
    <row r="24" spans="1:8" s="336" customFormat="1" ht="13.5">
      <c r="A24" s="61" t="s">
        <v>117</v>
      </c>
      <c r="B24" s="62">
        <v>8166</v>
      </c>
      <c r="C24" s="62">
        <v>20599</v>
      </c>
      <c r="D24" s="344"/>
      <c r="E24" s="333"/>
      <c r="F24" s="62"/>
      <c r="G24" s="62"/>
      <c r="H24" s="62"/>
    </row>
    <row r="25" spans="1:8" ht="13.5">
      <c r="A25" s="377" t="s">
        <v>354</v>
      </c>
      <c r="B25" s="346">
        <f>SUM(B18:B24)</f>
        <v>45855</v>
      </c>
      <c r="C25" s="346">
        <f>SUM(C18:C24)</f>
        <v>40639</v>
      </c>
      <c r="D25" s="378">
        <f>SUM(D18:D24)</f>
        <v>524071</v>
      </c>
      <c r="E25" s="379" t="s">
        <v>1230</v>
      </c>
      <c r="F25" s="346">
        <f>SUM(F18:F22)</f>
        <v>177268</v>
      </c>
      <c r="G25" s="346">
        <f>SUM(G18:G22)</f>
        <v>160150</v>
      </c>
      <c r="H25" s="346">
        <f>SUM(H18:H22)</f>
        <v>1250728</v>
      </c>
    </row>
    <row r="26" spans="1:8" s="88" customFormat="1" ht="12.75">
      <c r="A26" s="64" t="s">
        <v>535</v>
      </c>
      <c r="B26" s="63">
        <f>SUM(B16,B25)</f>
        <v>2136528</v>
      </c>
      <c r="C26" s="63">
        <f>SUM(C16,C25)</f>
        <v>2212359</v>
      </c>
      <c r="D26" s="347">
        <f>SUM(D16,D25)</f>
        <v>2368980</v>
      </c>
      <c r="E26" s="334" t="s">
        <v>542</v>
      </c>
      <c r="F26" s="63">
        <f>SUM(F16,F25)</f>
        <v>1983543</v>
      </c>
      <c r="G26" s="63">
        <f>SUM(G16,G25)</f>
        <v>1988059</v>
      </c>
      <c r="H26" s="63">
        <f>SUM(H16,H25)</f>
        <v>3084121</v>
      </c>
    </row>
    <row r="27" spans="1:8" ht="12.75">
      <c r="A27" s="64" t="s">
        <v>52</v>
      </c>
      <c r="B27" s="63">
        <f>B26-F26</f>
        <v>152985</v>
      </c>
      <c r="C27" s="63">
        <f>C26-G26</f>
        <v>224300</v>
      </c>
      <c r="D27" s="347">
        <f>D26-H26</f>
        <v>-715141</v>
      </c>
      <c r="E27" s="334"/>
      <c r="F27" s="63"/>
      <c r="G27" s="63"/>
      <c r="H27" s="63"/>
    </row>
    <row r="28" spans="1:5" ht="12.75">
      <c r="A28" s="17" t="s">
        <v>1202</v>
      </c>
      <c r="D28" s="17">
        <v>21516</v>
      </c>
      <c r="E28" s="333"/>
    </row>
    <row r="29" spans="1:5" ht="12.75">
      <c r="A29" s="17" t="s">
        <v>744</v>
      </c>
      <c r="D29" s="17">
        <v>-736657</v>
      </c>
      <c r="E29" s="333"/>
    </row>
    <row r="30" spans="1:8" ht="12.75">
      <c r="A30" s="64" t="s">
        <v>181</v>
      </c>
      <c r="B30" s="62"/>
      <c r="C30" s="62"/>
      <c r="D30" s="344"/>
      <c r="E30" s="334" t="s">
        <v>1313</v>
      </c>
      <c r="F30" s="63"/>
      <c r="G30" s="63"/>
      <c r="H30" s="63"/>
    </row>
    <row r="31" spans="1:8" ht="12.75">
      <c r="A31" s="61" t="s">
        <v>825</v>
      </c>
      <c r="B31" s="62">
        <v>258534</v>
      </c>
      <c r="C31" s="62">
        <v>284403</v>
      </c>
      <c r="D31" s="344">
        <v>404067</v>
      </c>
      <c r="E31" s="333" t="s">
        <v>1320</v>
      </c>
      <c r="F31" s="62"/>
      <c r="G31" s="62"/>
      <c r="H31" s="62"/>
    </row>
    <row r="32" spans="1:8" ht="13.5" customHeight="1">
      <c r="A32" s="61" t="s">
        <v>826</v>
      </c>
      <c r="B32" s="62">
        <v>12141</v>
      </c>
      <c r="C32" s="62">
        <v>788261</v>
      </c>
      <c r="D32" s="344">
        <v>864817</v>
      </c>
      <c r="E32" s="333" t="s">
        <v>475</v>
      </c>
      <c r="F32" s="62"/>
      <c r="G32" s="62"/>
      <c r="H32" s="62">
        <v>87000</v>
      </c>
    </row>
    <row r="33" spans="1:8" ht="13.5" customHeight="1">
      <c r="A33" s="61"/>
      <c r="B33" s="62"/>
      <c r="C33" s="62"/>
      <c r="D33" s="344"/>
      <c r="E33" s="333" t="s">
        <v>476</v>
      </c>
      <c r="F33" s="62"/>
      <c r="G33" s="62"/>
      <c r="H33" s="62">
        <v>386850</v>
      </c>
    </row>
    <row r="34" spans="1:8" ht="12.75">
      <c r="A34" s="61"/>
      <c r="B34" s="62"/>
      <c r="C34" s="62"/>
      <c r="D34" s="344"/>
      <c r="E34" s="380" t="s">
        <v>1321</v>
      </c>
      <c r="F34" s="66"/>
      <c r="G34" s="66"/>
      <c r="H34" s="66">
        <f>SUM(H32:H33)</f>
        <v>473850</v>
      </c>
    </row>
    <row r="35" spans="1:8" ht="12.75">
      <c r="A35" s="61"/>
      <c r="B35" s="62"/>
      <c r="C35" s="62"/>
      <c r="D35" s="344"/>
      <c r="E35" s="333" t="s">
        <v>474</v>
      </c>
      <c r="F35" s="62"/>
      <c r="G35" s="62"/>
      <c r="H35" s="62">
        <v>51813</v>
      </c>
    </row>
    <row r="36" spans="1:8" ht="12.75">
      <c r="A36" s="64" t="s">
        <v>1381</v>
      </c>
      <c r="B36" s="63">
        <f>SUM(B31:B32)</f>
        <v>270675</v>
      </c>
      <c r="C36" s="63">
        <f>SUM(C31:C32)</f>
        <v>1072664</v>
      </c>
      <c r="D36" s="347">
        <f>SUM(D31:D32)</f>
        <v>1268884</v>
      </c>
      <c r="E36" s="334" t="s">
        <v>1325</v>
      </c>
      <c r="F36" s="63">
        <f>F34+F35</f>
        <v>0</v>
      </c>
      <c r="G36" s="63">
        <f>G34+G35</f>
        <v>0</v>
      </c>
      <c r="H36" s="63">
        <f>H34+H35</f>
        <v>525663</v>
      </c>
    </row>
    <row r="37" spans="1:8" ht="25.5">
      <c r="A37" s="381" t="s">
        <v>1179</v>
      </c>
      <c r="B37" s="63"/>
      <c r="C37" s="63"/>
      <c r="D37" s="347">
        <f>D36+D27</f>
        <v>553743</v>
      </c>
      <c r="E37" s="334"/>
      <c r="F37" s="63"/>
      <c r="G37" s="63"/>
      <c r="H37" s="63"/>
    </row>
    <row r="38" spans="1:4" s="88" customFormat="1" ht="12.75">
      <c r="A38" s="61" t="s">
        <v>1180</v>
      </c>
      <c r="B38" s="62"/>
      <c r="C38" s="62"/>
      <c r="D38" s="344">
        <v>128160</v>
      </c>
    </row>
    <row r="39" spans="1:4" s="88" customFormat="1" ht="12.75">
      <c r="A39" s="61" t="s">
        <v>1181</v>
      </c>
      <c r="B39" s="62"/>
      <c r="C39" s="62"/>
      <c r="D39" s="344">
        <v>425583</v>
      </c>
    </row>
    <row r="40" spans="1:8" ht="12.75">
      <c r="A40" s="64" t="s">
        <v>1379</v>
      </c>
      <c r="B40" s="62"/>
      <c r="C40" s="62"/>
      <c r="D40" s="344"/>
      <c r="E40" s="334" t="s">
        <v>1318</v>
      </c>
      <c r="F40" s="62"/>
      <c r="G40" s="62"/>
      <c r="H40" s="62"/>
    </row>
    <row r="41" spans="1:8" ht="12.75">
      <c r="A41" s="61" t="s">
        <v>1378</v>
      </c>
      <c r="B41" s="62">
        <v>9420</v>
      </c>
      <c r="C41" s="62">
        <v>9420</v>
      </c>
      <c r="D41" s="344">
        <v>9420</v>
      </c>
      <c r="E41" s="333" t="s">
        <v>1322</v>
      </c>
      <c r="F41" s="61">
        <v>37500</v>
      </c>
      <c r="G41" s="61">
        <v>37500</v>
      </c>
      <c r="H41" s="61">
        <v>37500</v>
      </c>
    </row>
    <row r="42" spans="1:8" ht="12.75">
      <c r="A42" s="61" t="s">
        <v>182</v>
      </c>
      <c r="B42" s="62">
        <v>22605</v>
      </c>
      <c r="C42" s="62"/>
      <c r="D42" s="344"/>
      <c r="E42" s="333" t="s">
        <v>1324</v>
      </c>
      <c r="F42" s="61"/>
      <c r="G42" s="61">
        <v>800000</v>
      </c>
      <c r="H42" s="61"/>
    </row>
    <row r="43" spans="1:8" ht="12.75">
      <c r="A43" s="64" t="s">
        <v>1326</v>
      </c>
      <c r="B43" s="63">
        <f>SUM(B41:B42)</f>
        <v>32025</v>
      </c>
      <c r="C43" s="63">
        <f>SUM(C41:C42)</f>
        <v>9420</v>
      </c>
      <c r="D43" s="347">
        <f>SUM(D41:D42)</f>
        <v>9420</v>
      </c>
      <c r="E43" s="334" t="s">
        <v>1161</v>
      </c>
      <c r="F43" s="64">
        <f>SUM(F41:F42)</f>
        <v>37500</v>
      </c>
      <c r="G43" s="64">
        <f>SUM(G41:G42)</f>
        <v>837500</v>
      </c>
      <c r="H43" s="64">
        <f>SUM(H41:H42)</f>
        <v>37500</v>
      </c>
    </row>
    <row r="44" spans="1:8" ht="12.75">
      <c r="A44" s="64" t="s">
        <v>1380</v>
      </c>
      <c r="B44" s="63">
        <f>B26+B36+B43</f>
        <v>2439228</v>
      </c>
      <c r="C44" s="63">
        <f>C26+C36+C43</f>
        <v>3294443</v>
      </c>
      <c r="D44" s="347">
        <f>D26+D36+D43</f>
        <v>3647284</v>
      </c>
      <c r="E44" s="334" t="s">
        <v>1319</v>
      </c>
      <c r="F44" s="63">
        <f>F26+F43+F36</f>
        <v>2021043</v>
      </c>
      <c r="G44" s="63">
        <f>G26+G43+G36</f>
        <v>2825559</v>
      </c>
      <c r="H44" s="63">
        <f>H26+H43+H36</f>
        <v>3647284</v>
      </c>
    </row>
    <row r="45" spans="1:8" ht="12.75">
      <c r="A45" s="88"/>
      <c r="B45" s="120"/>
      <c r="C45" s="120"/>
      <c r="D45" s="120"/>
      <c r="E45" s="88"/>
      <c r="F45" s="120"/>
      <c r="G45" s="120"/>
      <c r="H45" s="120"/>
    </row>
    <row r="46" spans="2:4" ht="12.75">
      <c r="B46" s="121"/>
      <c r="C46" s="121"/>
      <c r="D46" s="121"/>
    </row>
    <row r="47" spans="2:4" ht="12.75">
      <c r="B47" s="121"/>
      <c r="C47" s="121"/>
      <c r="D47" s="121"/>
    </row>
    <row r="48" spans="2:4" ht="12.75">
      <c r="B48" s="121"/>
      <c r="C48" s="121"/>
      <c r="D48" s="121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  <row r="69" spans="2:4" ht="12.75">
      <c r="B69" s="121"/>
      <c r="C69" s="121"/>
      <c r="D69" s="121"/>
    </row>
  </sheetData>
  <mergeCells count="5">
    <mergeCell ref="A5:H5"/>
    <mergeCell ref="G1:H1"/>
    <mergeCell ref="A2:H2"/>
    <mergeCell ref="A3:H3"/>
    <mergeCell ref="A4:H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R225"/>
  <sheetViews>
    <sheetView workbookViewId="0" topLeftCell="B1">
      <selection activeCell="A1" sqref="A1"/>
    </sheetView>
  </sheetViews>
  <sheetFormatPr defaultColWidth="9.140625" defaultRowHeight="12.75"/>
  <cols>
    <col min="1" max="1" width="18.8515625" style="1" customWidth="1"/>
    <col min="2" max="2" width="60.00390625" style="1" customWidth="1"/>
    <col min="3" max="3" width="6.8515625" style="31" customWidth="1"/>
    <col min="4" max="4" width="12.421875" style="1" customWidth="1"/>
    <col min="5" max="5" width="11.28125" style="1" customWidth="1"/>
    <col min="6" max="6" width="8.140625" style="325" customWidth="1"/>
    <col min="7" max="7" width="9.421875" style="1" customWidth="1"/>
    <col min="8" max="8" width="10.421875" style="1" customWidth="1"/>
    <col min="9" max="9" width="6.421875" style="1" bestFit="1" customWidth="1"/>
    <col min="10" max="16384" width="9.140625" style="1" customWidth="1"/>
  </cols>
  <sheetData>
    <row r="1" spans="1:9" ht="15.75">
      <c r="A1" s="15"/>
      <c r="B1" s="15"/>
      <c r="C1" s="130"/>
      <c r="D1" s="15"/>
      <c r="E1" s="15"/>
      <c r="F1" s="321"/>
      <c r="G1" s="469" t="s">
        <v>782</v>
      </c>
      <c r="H1" s="466"/>
      <c r="I1" s="466"/>
    </row>
    <row r="2" spans="1:9" ht="15.75">
      <c r="A2" s="467" t="s">
        <v>12</v>
      </c>
      <c r="B2" s="467"/>
      <c r="C2" s="467"/>
      <c r="D2" s="467"/>
      <c r="E2" s="467"/>
      <c r="F2" s="467"/>
      <c r="G2" s="467"/>
      <c r="H2" s="467"/>
      <c r="I2" s="467"/>
    </row>
    <row r="3" spans="1:9" ht="15.75">
      <c r="A3" s="467" t="s">
        <v>1565</v>
      </c>
      <c r="B3" s="467"/>
      <c r="C3" s="467"/>
      <c r="D3" s="467"/>
      <c r="E3" s="467"/>
      <c r="F3" s="467"/>
      <c r="G3" s="467"/>
      <c r="H3" s="467"/>
      <c r="I3" s="467"/>
    </row>
    <row r="4" spans="1:9" ht="15.75">
      <c r="A4" s="467" t="s">
        <v>415</v>
      </c>
      <c r="B4" s="467"/>
      <c r="C4" s="467"/>
      <c r="D4" s="467"/>
      <c r="E4" s="467"/>
      <c r="F4" s="467"/>
      <c r="G4" s="467"/>
      <c r="H4" s="467"/>
      <c r="I4" s="467"/>
    </row>
    <row r="5" spans="1:9" ht="15.75">
      <c r="A5" s="3"/>
      <c r="B5" s="3"/>
      <c r="C5" s="33"/>
      <c r="D5" s="3"/>
      <c r="E5" s="3"/>
      <c r="F5" s="428"/>
      <c r="G5" s="428"/>
      <c r="H5" s="428"/>
      <c r="I5" s="428"/>
    </row>
    <row r="6" spans="1:9" ht="15" customHeight="1">
      <c r="A6" s="471" t="s">
        <v>416</v>
      </c>
      <c r="B6" s="441" t="s">
        <v>1664</v>
      </c>
      <c r="C6" s="442"/>
      <c r="D6" s="436" t="s">
        <v>1024</v>
      </c>
      <c r="E6" s="437"/>
      <c r="F6" s="437"/>
      <c r="G6" s="438"/>
      <c r="H6" s="450" t="s">
        <v>1557</v>
      </c>
      <c r="I6" s="439"/>
    </row>
    <row r="7" spans="1:9" ht="15" customHeight="1">
      <c r="A7" s="472"/>
      <c r="B7" s="432"/>
      <c r="C7" s="433"/>
      <c r="D7" s="424" t="s">
        <v>417</v>
      </c>
      <c r="E7" s="462" t="s">
        <v>418</v>
      </c>
      <c r="F7" s="426" t="s">
        <v>419</v>
      </c>
      <c r="G7" s="462" t="s">
        <v>1577</v>
      </c>
      <c r="H7" s="451"/>
      <c r="I7" s="423"/>
    </row>
    <row r="8" spans="1:9" ht="25.5" customHeight="1">
      <c r="A8" s="440"/>
      <c r="B8" s="434"/>
      <c r="C8" s="435"/>
      <c r="D8" s="425"/>
      <c r="E8" s="463"/>
      <c r="F8" s="427"/>
      <c r="G8" s="463"/>
      <c r="H8" s="7" t="s">
        <v>420</v>
      </c>
      <c r="I8" s="57" t="s">
        <v>421</v>
      </c>
    </row>
    <row r="9" spans="1:9" ht="15.75">
      <c r="A9" s="18"/>
      <c r="B9" s="176" t="s">
        <v>1727</v>
      </c>
      <c r="C9" s="44"/>
      <c r="D9" s="172"/>
      <c r="E9" s="19"/>
      <c r="F9" s="322"/>
      <c r="G9" s="19"/>
      <c r="H9" s="19"/>
      <c r="I9" s="18"/>
    </row>
    <row r="10" spans="1:18" ht="14.25" customHeight="1">
      <c r="A10" s="17" t="s">
        <v>422</v>
      </c>
      <c r="B10" s="15" t="s">
        <v>845</v>
      </c>
      <c r="C10" s="130"/>
      <c r="D10" s="54">
        <v>4968</v>
      </c>
      <c r="E10" s="54">
        <v>1947</v>
      </c>
      <c r="F10" s="323">
        <v>9673</v>
      </c>
      <c r="G10" s="54"/>
      <c r="H10" s="54">
        <v>5237</v>
      </c>
      <c r="I10" s="54"/>
      <c r="J10" s="9"/>
      <c r="K10" s="9"/>
      <c r="L10" s="9"/>
      <c r="M10" s="9"/>
      <c r="N10" s="9"/>
      <c r="O10" s="9"/>
      <c r="P10" s="9"/>
      <c r="Q10" s="9"/>
      <c r="R10" s="9"/>
    </row>
    <row r="11" spans="1:18" ht="14.25" customHeight="1">
      <c r="A11" s="17" t="s">
        <v>423</v>
      </c>
      <c r="B11" s="15" t="s">
        <v>208</v>
      </c>
      <c r="C11" s="130"/>
      <c r="D11" s="54"/>
      <c r="E11" s="54"/>
      <c r="F11" s="323"/>
      <c r="G11" s="54"/>
      <c r="H11" s="54">
        <v>2552</v>
      </c>
      <c r="I11" s="54"/>
      <c r="J11" s="9"/>
      <c r="K11" s="9"/>
      <c r="L11" s="9"/>
      <c r="M11" s="9"/>
      <c r="N11" s="9"/>
      <c r="O11" s="9"/>
      <c r="P11" s="9"/>
      <c r="Q11" s="9"/>
      <c r="R11" s="9"/>
    </row>
    <row r="12" spans="1:18" ht="14.25" customHeight="1">
      <c r="A12" s="17" t="s">
        <v>846</v>
      </c>
      <c r="B12" s="15" t="s">
        <v>928</v>
      </c>
      <c r="C12" s="130"/>
      <c r="D12" s="54"/>
      <c r="E12" s="54"/>
      <c r="F12" s="323"/>
      <c r="G12" s="54"/>
      <c r="H12" s="54">
        <v>2478</v>
      </c>
      <c r="I12" s="54"/>
      <c r="J12" s="9"/>
      <c r="K12" s="9"/>
      <c r="L12" s="9"/>
      <c r="M12" s="9"/>
      <c r="N12" s="9"/>
      <c r="O12" s="9"/>
      <c r="P12" s="9"/>
      <c r="Q12" s="9"/>
      <c r="R12" s="9"/>
    </row>
    <row r="13" spans="1:18" ht="14.25" customHeight="1">
      <c r="A13" s="17"/>
      <c r="B13" s="129" t="s">
        <v>424</v>
      </c>
      <c r="C13" s="128"/>
      <c r="D13" s="54"/>
      <c r="E13" s="54"/>
      <c r="F13" s="323"/>
      <c r="G13" s="54"/>
      <c r="H13" s="54"/>
      <c r="I13" s="54"/>
      <c r="J13" s="9"/>
      <c r="K13" s="9"/>
      <c r="L13" s="9"/>
      <c r="M13" s="9"/>
      <c r="N13" s="9"/>
      <c r="O13" s="9"/>
      <c r="P13" s="9"/>
      <c r="Q13" s="9"/>
      <c r="R13" s="9"/>
    </row>
    <row r="14" spans="1:18" ht="14.25" customHeight="1">
      <c r="A14" s="17" t="s">
        <v>425</v>
      </c>
      <c r="B14" s="15" t="s">
        <v>426</v>
      </c>
      <c r="C14" s="130"/>
      <c r="D14" s="54">
        <v>1</v>
      </c>
      <c r="E14" s="54">
        <v>3000000</v>
      </c>
      <c r="F14" s="323">
        <v>3000</v>
      </c>
      <c r="G14" s="54"/>
      <c r="H14" s="54">
        <v>3300</v>
      </c>
      <c r="I14" s="54"/>
      <c r="J14" s="9"/>
      <c r="K14" s="9"/>
      <c r="L14" s="9"/>
      <c r="M14" s="9"/>
      <c r="N14" s="9"/>
      <c r="O14" s="9"/>
      <c r="P14" s="9"/>
      <c r="Q14" s="9"/>
      <c r="R14" s="9"/>
    </row>
    <row r="15" spans="1:18" ht="14.25" customHeight="1">
      <c r="A15" s="17" t="s">
        <v>427</v>
      </c>
      <c r="B15" s="15" t="s">
        <v>428</v>
      </c>
      <c r="C15" s="130"/>
      <c r="D15" s="54">
        <v>10964</v>
      </c>
      <c r="E15" s="54">
        <v>276</v>
      </c>
      <c r="F15" s="323">
        <v>3026</v>
      </c>
      <c r="G15" s="54"/>
      <c r="H15" s="54">
        <v>4500</v>
      </c>
      <c r="I15" s="54"/>
      <c r="J15" s="9"/>
      <c r="K15" s="9"/>
      <c r="L15" s="9"/>
      <c r="M15" s="9"/>
      <c r="N15" s="9"/>
      <c r="O15" s="9"/>
      <c r="P15" s="9"/>
      <c r="Q15" s="9"/>
      <c r="R15" s="9"/>
    </row>
    <row r="16" spans="1:18" ht="14.25" customHeight="1">
      <c r="A16" s="17" t="s">
        <v>429</v>
      </c>
      <c r="B16" s="15" t="s">
        <v>796</v>
      </c>
      <c r="C16" s="130"/>
      <c r="D16" s="54">
        <v>4968</v>
      </c>
      <c r="E16" s="54">
        <v>229</v>
      </c>
      <c r="F16" s="323">
        <v>1138</v>
      </c>
      <c r="G16" s="54"/>
      <c r="H16" s="54">
        <v>1338</v>
      </c>
      <c r="I16" s="54"/>
      <c r="J16" s="9"/>
      <c r="K16" s="9"/>
      <c r="L16" s="9"/>
      <c r="M16" s="9"/>
      <c r="N16" s="9"/>
      <c r="O16" s="9"/>
      <c r="P16" s="9"/>
      <c r="Q16" s="9"/>
      <c r="R16" s="9"/>
    </row>
    <row r="17" spans="1:18" ht="14.25" customHeight="1">
      <c r="A17" s="17" t="s">
        <v>1022</v>
      </c>
      <c r="B17" s="15" t="s">
        <v>929</v>
      </c>
      <c r="C17" s="131"/>
      <c r="D17" s="54">
        <v>11644</v>
      </c>
      <c r="E17" s="54">
        <v>56</v>
      </c>
      <c r="F17" s="323">
        <v>652</v>
      </c>
      <c r="G17" s="54"/>
      <c r="H17" s="54">
        <v>803</v>
      </c>
      <c r="I17" s="54"/>
      <c r="J17" s="9"/>
      <c r="K17" s="9"/>
      <c r="L17" s="9"/>
      <c r="M17" s="9"/>
      <c r="N17" s="9"/>
      <c r="O17" s="9"/>
      <c r="P17" s="9"/>
      <c r="Q17" s="9"/>
      <c r="R17" s="9"/>
    </row>
    <row r="18" spans="1:18" ht="14.25" customHeight="1">
      <c r="A18" s="17" t="s">
        <v>1023</v>
      </c>
      <c r="B18" s="15" t="s">
        <v>320</v>
      </c>
      <c r="C18" s="131"/>
      <c r="D18" s="54">
        <v>181</v>
      </c>
      <c r="E18" s="54">
        <v>7729</v>
      </c>
      <c r="F18" s="323">
        <v>1399</v>
      </c>
      <c r="G18" s="54"/>
      <c r="H18" s="54">
        <v>1230</v>
      </c>
      <c r="I18" s="54"/>
      <c r="J18" s="9"/>
      <c r="K18" s="9"/>
      <c r="L18" s="9"/>
      <c r="M18" s="9"/>
      <c r="N18" s="9"/>
      <c r="O18" s="9"/>
      <c r="P18" s="9"/>
      <c r="Q18" s="9"/>
      <c r="R18" s="9"/>
    </row>
    <row r="19" spans="1:18" ht="14.25" customHeight="1">
      <c r="A19" s="17" t="s">
        <v>797</v>
      </c>
      <c r="B19" s="15" t="s">
        <v>798</v>
      </c>
      <c r="C19" s="130"/>
      <c r="D19" s="54">
        <v>9</v>
      </c>
      <c r="E19" s="54">
        <v>2612</v>
      </c>
      <c r="F19" s="323">
        <v>23</v>
      </c>
      <c r="G19" s="54"/>
      <c r="H19" s="54">
        <v>19</v>
      </c>
      <c r="I19" s="54"/>
      <c r="J19" s="9"/>
      <c r="K19" s="9"/>
      <c r="L19" s="9"/>
      <c r="M19" s="9"/>
      <c r="N19" s="9"/>
      <c r="O19" s="9"/>
      <c r="P19" s="9"/>
      <c r="Q19" s="9"/>
      <c r="R19" s="9"/>
    </row>
    <row r="20" spans="1:18" ht="14.25" customHeight="1">
      <c r="A20" s="17" t="s">
        <v>35</v>
      </c>
      <c r="B20" s="15" t="s">
        <v>799</v>
      </c>
      <c r="C20" s="130"/>
      <c r="D20" s="99">
        <v>240000000</v>
      </c>
      <c r="E20" s="54">
        <v>1</v>
      </c>
      <c r="F20" s="323">
        <v>240000</v>
      </c>
      <c r="G20" s="54"/>
      <c r="H20" s="54">
        <v>480000</v>
      </c>
      <c r="I20" s="54"/>
      <c r="J20" s="9"/>
      <c r="K20" s="9"/>
      <c r="L20" s="9"/>
      <c r="M20" s="9"/>
      <c r="N20" s="9"/>
      <c r="O20" s="9"/>
      <c r="P20" s="9"/>
      <c r="Q20" s="9"/>
      <c r="R20" s="9"/>
    </row>
    <row r="21" spans="1:18" ht="14.25" customHeight="1">
      <c r="A21" s="17" t="s">
        <v>802</v>
      </c>
      <c r="B21" s="15" t="s">
        <v>801</v>
      </c>
      <c r="C21" s="130"/>
      <c r="D21" s="54">
        <v>4968</v>
      </c>
      <c r="E21" s="54"/>
      <c r="F21" s="323">
        <v>23365</v>
      </c>
      <c r="G21" s="54"/>
      <c r="H21" s="54">
        <v>21995</v>
      </c>
      <c r="I21" s="54"/>
      <c r="J21" s="9"/>
      <c r="K21" s="9"/>
      <c r="L21" s="9"/>
      <c r="M21" s="9"/>
      <c r="N21" s="9"/>
      <c r="O21" s="9"/>
      <c r="P21" s="9"/>
      <c r="Q21" s="9"/>
      <c r="R21" s="9"/>
    </row>
    <row r="22" spans="1:18" ht="14.25" customHeight="1">
      <c r="A22" s="26" t="s">
        <v>803</v>
      </c>
      <c r="B22" s="26"/>
      <c r="C22" s="132"/>
      <c r="D22" s="55"/>
      <c r="E22" s="55"/>
      <c r="F22" s="324"/>
      <c r="G22" s="55">
        <f>SUM(F10:F21)</f>
        <v>282276</v>
      </c>
      <c r="H22" s="55">
        <f>SUM(H9:H21)</f>
        <v>523452</v>
      </c>
      <c r="I22" s="268">
        <f>G22/H22*100</f>
        <v>53.925861397033536</v>
      </c>
      <c r="J22" s="9"/>
      <c r="K22" s="9"/>
      <c r="L22" s="9"/>
      <c r="M22" s="9"/>
      <c r="N22" s="9"/>
      <c r="O22" s="9"/>
      <c r="P22" s="9"/>
      <c r="Q22" s="9"/>
      <c r="R22" s="9"/>
    </row>
    <row r="23" spans="1:18" ht="14.25" customHeight="1">
      <c r="A23" s="269"/>
      <c r="B23" s="15"/>
      <c r="C23" s="130"/>
      <c r="D23" s="54"/>
      <c r="E23" s="54"/>
      <c r="F23" s="324"/>
      <c r="G23" s="55"/>
      <c r="H23" s="55"/>
      <c r="I23" s="268"/>
      <c r="J23" s="9"/>
      <c r="K23" s="9"/>
      <c r="L23" s="9"/>
      <c r="M23" s="9"/>
      <c r="N23" s="9"/>
      <c r="O23" s="9"/>
      <c r="P23" s="9"/>
      <c r="Q23" s="9"/>
      <c r="R23" s="9"/>
    </row>
    <row r="24" spans="1:18" ht="14.25" customHeight="1">
      <c r="A24" s="470" t="s">
        <v>805</v>
      </c>
      <c r="B24" s="470"/>
      <c r="C24" s="132"/>
      <c r="D24" s="54"/>
      <c r="E24" s="54"/>
      <c r="F24" s="324"/>
      <c r="G24" s="55">
        <f>G22+G23</f>
        <v>282276</v>
      </c>
      <c r="H24" s="55">
        <f>H22+H23</f>
        <v>523452</v>
      </c>
      <c r="I24" s="268">
        <f>G24/H24*100</f>
        <v>53.925861397033536</v>
      </c>
      <c r="J24" s="9"/>
      <c r="K24" s="9"/>
      <c r="L24" s="9"/>
      <c r="M24" s="9"/>
      <c r="N24" s="9"/>
      <c r="O24" s="9"/>
      <c r="P24" s="9"/>
      <c r="Q24" s="9"/>
      <c r="R24" s="9"/>
    </row>
    <row r="25" spans="1:18" ht="14.25" customHeight="1">
      <c r="A25" s="56"/>
      <c r="B25" s="56"/>
      <c r="C25" s="132"/>
      <c r="D25" s="54"/>
      <c r="E25" s="54"/>
      <c r="F25" s="323"/>
      <c r="G25" s="55"/>
      <c r="H25" s="54"/>
      <c r="I25" s="268"/>
      <c r="J25" s="9"/>
      <c r="K25" s="9"/>
      <c r="L25" s="9"/>
      <c r="M25" s="9"/>
      <c r="N25" s="9"/>
      <c r="O25" s="9"/>
      <c r="P25" s="9"/>
      <c r="Q25" s="9"/>
      <c r="R25" s="9"/>
    </row>
    <row r="26" spans="1:18" ht="14.25" customHeight="1">
      <c r="A26" s="15"/>
      <c r="B26" s="26" t="s">
        <v>20</v>
      </c>
      <c r="C26" s="132"/>
      <c r="D26" s="54"/>
      <c r="E26" s="54"/>
      <c r="F26" s="323"/>
      <c r="G26" s="55"/>
      <c r="H26" s="54"/>
      <c r="I26" s="268"/>
      <c r="J26" s="9"/>
      <c r="K26" s="9"/>
      <c r="L26" s="9"/>
      <c r="M26" s="9"/>
      <c r="N26" s="9"/>
      <c r="O26" s="9"/>
      <c r="P26" s="9"/>
      <c r="Q26" s="9"/>
      <c r="R26" s="9"/>
    </row>
    <row r="27" spans="1:18" ht="14.25" customHeight="1">
      <c r="A27" s="15"/>
      <c r="B27" s="15" t="s">
        <v>806</v>
      </c>
      <c r="C27" s="130"/>
      <c r="D27" s="54"/>
      <c r="E27" s="54"/>
      <c r="F27" s="323"/>
      <c r="G27" s="55"/>
      <c r="H27" s="54"/>
      <c r="I27" s="268"/>
      <c r="J27" s="9"/>
      <c r="K27" s="9"/>
      <c r="L27" s="9"/>
      <c r="M27" s="9"/>
      <c r="N27" s="9"/>
      <c r="O27" s="9"/>
      <c r="P27" s="9"/>
      <c r="Q27" s="9"/>
      <c r="R27" s="9"/>
    </row>
    <row r="28" spans="1:18" ht="14.25" customHeight="1">
      <c r="A28" s="17" t="s">
        <v>1605</v>
      </c>
      <c r="B28" s="15" t="s">
        <v>931</v>
      </c>
      <c r="C28" s="130"/>
      <c r="D28" s="54">
        <v>37</v>
      </c>
      <c r="E28" s="54">
        <v>65000</v>
      </c>
      <c r="F28" s="323">
        <v>2405</v>
      </c>
      <c r="G28" s="55"/>
      <c r="H28" s="54">
        <v>2340</v>
      </c>
      <c r="I28" s="268"/>
      <c r="J28" s="9"/>
      <c r="K28" s="9"/>
      <c r="L28" s="9"/>
      <c r="M28" s="9"/>
      <c r="N28" s="9"/>
      <c r="O28" s="9"/>
      <c r="P28" s="9"/>
      <c r="Q28" s="9"/>
      <c r="R28" s="9"/>
    </row>
    <row r="29" spans="1:18" ht="14.25" customHeight="1">
      <c r="A29" s="17" t="s">
        <v>932</v>
      </c>
      <c r="B29" s="15" t="s">
        <v>666</v>
      </c>
      <c r="C29" s="130"/>
      <c r="D29" s="54">
        <v>5</v>
      </c>
      <c r="E29" s="54">
        <v>65000</v>
      </c>
      <c r="F29" s="323">
        <v>325</v>
      </c>
      <c r="G29" s="55"/>
      <c r="H29" s="54">
        <v>195</v>
      </c>
      <c r="I29" s="268"/>
      <c r="J29" s="9"/>
      <c r="K29" s="9"/>
      <c r="L29" s="9"/>
      <c r="M29" s="9"/>
      <c r="N29" s="9"/>
      <c r="O29" s="9"/>
      <c r="P29" s="9"/>
      <c r="Q29" s="9"/>
      <c r="R29" s="9"/>
    </row>
    <row r="30" spans="1:18" ht="14.25" customHeight="1">
      <c r="A30" s="17" t="s">
        <v>667</v>
      </c>
      <c r="B30" s="15" t="s">
        <v>668</v>
      </c>
      <c r="C30" s="130"/>
      <c r="D30" s="54">
        <v>111</v>
      </c>
      <c r="E30" s="54">
        <v>65000</v>
      </c>
      <c r="F30" s="323">
        <v>7215</v>
      </c>
      <c r="G30" s="55"/>
      <c r="H30" s="54">
        <v>6110</v>
      </c>
      <c r="I30" s="268"/>
      <c r="J30" s="9"/>
      <c r="K30" s="9"/>
      <c r="L30" s="9"/>
      <c r="M30" s="9"/>
      <c r="N30" s="9"/>
      <c r="O30" s="9"/>
      <c r="P30" s="9"/>
      <c r="Q30" s="9"/>
      <c r="R30" s="9"/>
    </row>
    <row r="31" spans="1:18" ht="14.25" customHeight="1">
      <c r="A31" s="17" t="s">
        <v>669</v>
      </c>
      <c r="B31" s="15" t="s">
        <v>480</v>
      </c>
      <c r="C31" s="130"/>
      <c r="D31" s="54">
        <v>13</v>
      </c>
      <c r="E31" s="54">
        <v>20000</v>
      </c>
      <c r="F31" s="323">
        <v>260</v>
      </c>
      <c r="G31" s="55"/>
      <c r="H31" s="54">
        <v>180</v>
      </c>
      <c r="I31" s="268"/>
      <c r="J31" s="9"/>
      <c r="K31" s="9"/>
      <c r="L31" s="9"/>
      <c r="M31" s="9"/>
      <c r="N31" s="9"/>
      <c r="O31" s="9"/>
      <c r="P31" s="9"/>
      <c r="Q31" s="9"/>
      <c r="R31" s="9"/>
    </row>
    <row r="32" spans="1:18" ht="14.25" customHeight="1">
      <c r="A32" s="17" t="s">
        <v>459</v>
      </c>
      <c r="B32" s="15" t="s">
        <v>186</v>
      </c>
      <c r="C32" s="130"/>
      <c r="D32" s="54">
        <v>40</v>
      </c>
      <c r="E32" s="54">
        <v>65000</v>
      </c>
      <c r="F32" s="323">
        <v>2600</v>
      </c>
      <c r="G32" s="55"/>
      <c r="H32" s="54">
        <v>2600</v>
      </c>
      <c r="I32" s="268"/>
      <c r="J32" s="9"/>
      <c r="K32" s="9"/>
      <c r="L32" s="9"/>
      <c r="M32" s="9"/>
      <c r="N32" s="9"/>
      <c r="O32" s="9"/>
      <c r="P32" s="9"/>
      <c r="Q32" s="9"/>
      <c r="R32" s="9"/>
    </row>
    <row r="33" spans="1:18" ht="14.25" customHeight="1">
      <c r="A33" s="26" t="s">
        <v>1482</v>
      </c>
      <c r="B33" s="15"/>
      <c r="C33" s="130"/>
      <c r="D33" s="54"/>
      <c r="E33" s="54"/>
      <c r="F33" s="324"/>
      <c r="G33" s="55">
        <v>12805</v>
      </c>
      <c r="H33" s="55">
        <f>SUM(H26:H32)</f>
        <v>11425</v>
      </c>
      <c r="I33" s="268">
        <f>G33/H33*100</f>
        <v>112.07877461706784</v>
      </c>
      <c r="J33" s="9"/>
      <c r="K33" s="9"/>
      <c r="L33" s="9"/>
      <c r="M33" s="9"/>
      <c r="N33" s="9"/>
      <c r="O33" s="9"/>
      <c r="P33" s="9"/>
      <c r="Q33" s="9"/>
      <c r="R33" s="9"/>
    </row>
    <row r="34" spans="1:18" ht="14.25" customHeight="1">
      <c r="A34" s="26"/>
      <c r="B34" s="15"/>
      <c r="C34" s="130"/>
      <c r="D34" s="54"/>
      <c r="E34" s="54"/>
      <c r="F34" s="323"/>
      <c r="G34" s="55"/>
      <c r="H34" s="54"/>
      <c r="I34" s="268"/>
      <c r="J34" s="9"/>
      <c r="K34" s="9"/>
      <c r="L34" s="9"/>
      <c r="M34" s="9"/>
      <c r="N34" s="9"/>
      <c r="O34" s="9"/>
      <c r="P34" s="9"/>
      <c r="Q34" s="9"/>
      <c r="R34" s="9"/>
    </row>
    <row r="35" spans="1:18" ht="14.25" customHeight="1">
      <c r="A35" s="15"/>
      <c r="B35" s="26" t="s">
        <v>1483</v>
      </c>
      <c r="C35" s="132"/>
      <c r="D35" s="54"/>
      <c r="E35" s="54"/>
      <c r="F35" s="323"/>
      <c r="G35" s="54"/>
      <c r="H35" s="54"/>
      <c r="I35" s="268"/>
      <c r="J35" s="9"/>
      <c r="K35" s="9"/>
      <c r="L35" s="9"/>
      <c r="M35" s="9"/>
      <c r="N35" s="9"/>
      <c r="O35" s="9"/>
      <c r="P35" s="9"/>
      <c r="Q35" s="9"/>
      <c r="R35" s="9"/>
    </row>
    <row r="36" spans="1:18" ht="14.25" customHeight="1">
      <c r="A36" s="17" t="s">
        <v>187</v>
      </c>
      <c r="B36" s="15" t="s">
        <v>321</v>
      </c>
      <c r="C36" s="130" t="s">
        <v>226</v>
      </c>
      <c r="D36" s="133">
        <v>9.2</v>
      </c>
      <c r="E36" s="54">
        <v>2350000</v>
      </c>
      <c r="F36" s="323">
        <v>14413</v>
      </c>
      <c r="G36" s="54"/>
      <c r="H36" s="54">
        <v>15980</v>
      </c>
      <c r="I36" s="268"/>
      <c r="J36" s="9"/>
      <c r="K36" s="9"/>
      <c r="L36" s="9"/>
      <c r="M36" s="9"/>
      <c r="N36" s="9"/>
      <c r="O36" s="9"/>
      <c r="P36" s="9"/>
      <c r="Q36" s="9"/>
      <c r="R36" s="9"/>
    </row>
    <row r="37" spans="1:18" ht="14.25" customHeight="1">
      <c r="A37" s="17" t="s">
        <v>1558</v>
      </c>
      <c r="B37" s="15" t="s">
        <v>1559</v>
      </c>
      <c r="C37" s="130" t="s">
        <v>227</v>
      </c>
      <c r="D37" s="133">
        <v>5.6</v>
      </c>
      <c r="E37" s="54">
        <v>2350000</v>
      </c>
      <c r="F37" s="323">
        <v>8773</v>
      </c>
      <c r="G37" s="54"/>
      <c r="H37" s="54"/>
      <c r="I37" s="268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customHeight="1">
      <c r="A38" s="17" t="s">
        <v>460</v>
      </c>
      <c r="B38" s="15" t="s">
        <v>188</v>
      </c>
      <c r="C38" s="130"/>
      <c r="D38" s="133"/>
      <c r="E38" s="54"/>
      <c r="F38" s="323"/>
      <c r="G38" s="54"/>
      <c r="H38" s="54">
        <v>23120</v>
      </c>
      <c r="I38" s="268"/>
      <c r="J38" s="9"/>
      <c r="K38" s="9"/>
      <c r="L38" s="9"/>
      <c r="M38" s="9"/>
      <c r="N38" s="9"/>
      <c r="O38" s="9"/>
      <c r="P38" s="9"/>
      <c r="Q38" s="9"/>
      <c r="R38" s="9"/>
    </row>
    <row r="39" spans="1:18" ht="14.25" customHeight="1">
      <c r="A39" s="17" t="s">
        <v>224</v>
      </c>
      <c r="B39" s="15" t="s">
        <v>225</v>
      </c>
      <c r="C39" s="130" t="s">
        <v>228</v>
      </c>
      <c r="D39" s="133">
        <v>7.9</v>
      </c>
      <c r="E39" s="54">
        <v>2350000</v>
      </c>
      <c r="F39" s="323">
        <v>12377</v>
      </c>
      <c r="G39" s="54"/>
      <c r="H39" s="54"/>
      <c r="I39" s="268"/>
      <c r="J39" s="9"/>
      <c r="K39" s="9"/>
      <c r="L39" s="9"/>
      <c r="M39" s="9"/>
      <c r="N39" s="9"/>
      <c r="O39" s="9"/>
      <c r="P39" s="9"/>
      <c r="Q39" s="9"/>
      <c r="R39" s="9"/>
    </row>
    <row r="40" spans="1:18" ht="14.25" customHeight="1">
      <c r="A40" s="17" t="s">
        <v>189</v>
      </c>
      <c r="B40" s="15" t="s">
        <v>190</v>
      </c>
      <c r="C40" s="130" t="s">
        <v>229</v>
      </c>
      <c r="D40" s="133">
        <v>9.3</v>
      </c>
      <c r="E40" s="54">
        <v>2350000</v>
      </c>
      <c r="F40" s="323">
        <v>7285</v>
      </c>
      <c r="G40" s="54"/>
      <c r="H40" s="54">
        <v>7535</v>
      </c>
      <c r="I40" s="268"/>
      <c r="J40" s="9"/>
      <c r="K40" s="9"/>
      <c r="L40" s="9"/>
      <c r="M40" s="9"/>
      <c r="N40" s="9"/>
      <c r="O40" s="9"/>
      <c r="P40" s="9"/>
      <c r="Q40" s="9"/>
      <c r="R40" s="9"/>
    </row>
    <row r="41" spans="1:18" ht="14.25" customHeight="1">
      <c r="A41" s="17" t="s">
        <v>191</v>
      </c>
      <c r="B41" s="15" t="s">
        <v>192</v>
      </c>
      <c r="C41" s="130" t="s">
        <v>230</v>
      </c>
      <c r="D41" s="133">
        <v>5.4</v>
      </c>
      <c r="E41" s="54">
        <v>2350000</v>
      </c>
      <c r="F41" s="323">
        <v>4230</v>
      </c>
      <c r="G41" s="54"/>
      <c r="H41" s="54">
        <v>4826</v>
      </c>
      <c r="I41" s="268"/>
      <c r="J41" s="9"/>
      <c r="K41" s="9"/>
      <c r="L41" s="9"/>
      <c r="M41" s="9"/>
      <c r="N41" s="9"/>
      <c r="O41" s="9"/>
      <c r="P41" s="9"/>
      <c r="Q41" s="9"/>
      <c r="R41" s="9"/>
    </row>
    <row r="42" spans="1:18" ht="14.25" customHeight="1">
      <c r="A42" s="17" t="s">
        <v>231</v>
      </c>
      <c r="B42" s="15" t="s">
        <v>232</v>
      </c>
      <c r="C42" s="130" t="s">
        <v>227</v>
      </c>
      <c r="D42" s="133">
        <v>5.6</v>
      </c>
      <c r="E42" s="54">
        <v>2350000</v>
      </c>
      <c r="F42" s="323">
        <v>4387</v>
      </c>
      <c r="G42" s="54"/>
      <c r="H42" s="54"/>
      <c r="I42" s="268"/>
      <c r="J42" s="9"/>
      <c r="K42" s="9"/>
      <c r="L42" s="9"/>
      <c r="M42" s="9"/>
      <c r="N42" s="9"/>
      <c r="O42" s="9"/>
      <c r="P42" s="9"/>
      <c r="Q42" s="9"/>
      <c r="R42" s="9"/>
    </row>
    <row r="43" spans="1:18" ht="14.25" customHeight="1">
      <c r="A43" s="17" t="s">
        <v>193</v>
      </c>
      <c r="B43" s="15" t="s">
        <v>194</v>
      </c>
      <c r="C43" s="130"/>
      <c r="D43" s="133"/>
      <c r="E43" s="54"/>
      <c r="F43" s="323"/>
      <c r="G43" s="54"/>
      <c r="H43" s="54">
        <v>6858</v>
      </c>
      <c r="I43" s="268"/>
      <c r="J43" s="9"/>
      <c r="K43" s="9"/>
      <c r="L43" s="9"/>
      <c r="M43" s="9"/>
      <c r="N43" s="9"/>
      <c r="O43" s="9"/>
      <c r="P43" s="9"/>
      <c r="Q43" s="9"/>
      <c r="R43" s="9"/>
    </row>
    <row r="44" spans="1:18" ht="14.25" customHeight="1">
      <c r="A44" s="17" t="s">
        <v>233</v>
      </c>
      <c r="B44" s="15" t="s">
        <v>234</v>
      </c>
      <c r="C44" s="130" t="s">
        <v>235</v>
      </c>
      <c r="D44" s="133">
        <v>2.8</v>
      </c>
      <c r="E44" s="54">
        <v>2350000</v>
      </c>
      <c r="F44" s="323">
        <v>2193</v>
      </c>
      <c r="G44" s="54"/>
      <c r="H44" s="54"/>
      <c r="I44" s="268"/>
      <c r="J44" s="9"/>
      <c r="K44" s="9"/>
      <c r="L44" s="9"/>
      <c r="M44" s="9"/>
      <c r="N44" s="9"/>
      <c r="O44" s="9"/>
      <c r="P44" s="9"/>
      <c r="Q44" s="9"/>
      <c r="R44" s="9"/>
    </row>
    <row r="45" spans="1:18" ht="14.25" customHeight="1">
      <c r="A45" s="17" t="s">
        <v>237</v>
      </c>
      <c r="B45" s="15" t="s">
        <v>236</v>
      </c>
      <c r="C45" s="130" t="s">
        <v>238</v>
      </c>
      <c r="D45" s="133">
        <v>0.7</v>
      </c>
      <c r="E45" s="54">
        <v>2350000</v>
      </c>
      <c r="F45" s="323">
        <v>1097</v>
      </c>
      <c r="G45" s="54"/>
      <c r="H45" s="54"/>
      <c r="I45" s="268"/>
      <c r="J45" s="9"/>
      <c r="K45" s="9"/>
      <c r="L45" s="9"/>
      <c r="M45" s="9"/>
      <c r="N45" s="9"/>
      <c r="O45" s="9"/>
      <c r="P45" s="9"/>
      <c r="Q45" s="9"/>
      <c r="R45" s="9"/>
    </row>
    <row r="46" spans="1:18" ht="14.25" customHeight="1">
      <c r="A46" s="17" t="s">
        <v>239</v>
      </c>
      <c r="B46" s="15" t="s">
        <v>240</v>
      </c>
      <c r="C46" s="130" t="s">
        <v>1627</v>
      </c>
      <c r="D46" s="133">
        <v>1.1</v>
      </c>
      <c r="E46" s="54">
        <v>2350000</v>
      </c>
      <c r="F46" s="323">
        <v>862</v>
      </c>
      <c r="G46" s="54"/>
      <c r="H46" s="54"/>
      <c r="I46" s="268"/>
      <c r="J46" s="9"/>
      <c r="K46" s="9"/>
      <c r="L46" s="9"/>
      <c r="M46" s="9"/>
      <c r="N46" s="9"/>
      <c r="O46" s="9"/>
      <c r="P46" s="9"/>
      <c r="Q46" s="9"/>
      <c r="R46" s="9"/>
    </row>
    <row r="47" spans="1:18" ht="14.25" customHeight="1">
      <c r="A47" s="17" t="s">
        <v>461</v>
      </c>
      <c r="B47" s="15" t="s">
        <v>241</v>
      </c>
      <c r="C47" s="130" t="s">
        <v>238</v>
      </c>
      <c r="D47" s="54"/>
      <c r="E47" s="54">
        <v>98000</v>
      </c>
      <c r="F47" s="323">
        <v>653</v>
      </c>
      <c r="G47" s="54"/>
      <c r="H47" s="54"/>
      <c r="I47" s="268"/>
      <c r="J47" s="9"/>
      <c r="K47" s="9"/>
      <c r="L47" s="9"/>
      <c r="M47" s="9"/>
      <c r="N47" s="9"/>
      <c r="O47" s="9"/>
      <c r="P47" s="9"/>
      <c r="Q47" s="9"/>
      <c r="R47" s="9"/>
    </row>
    <row r="48" spans="1:18" ht="14.25" customHeight="1">
      <c r="A48" s="17" t="s">
        <v>461</v>
      </c>
      <c r="B48" s="15" t="s">
        <v>242</v>
      </c>
      <c r="C48" s="130" t="s">
        <v>1627</v>
      </c>
      <c r="D48" s="54"/>
      <c r="E48" s="54">
        <v>98000</v>
      </c>
      <c r="F48" s="323">
        <v>490</v>
      </c>
      <c r="G48" s="54"/>
      <c r="H48" s="54"/>
      <c r="I48" s="268"/>
      <c r="J48" s="9"/>
      <c r="K48" s="9"/>
      <c r="L48" s="9"/>
      <c r="M48" s="9"/>
      <c r="N48" s="9"/>
      <c r="O48" s="9"/>
      <c r="P48" s="9"/>
      <c r="Q48" s="9"/>
      <c r="R48" s="9"/>
    </row>
    <row r="49" spans="1:18" ht="14.25" customHeight="1">
      <c r="A49" s="17" t="s">
        <v>196</v>
      </c>
      <c r="B49" s="15" t="s">
        <v>1606</v>
      </c>
      <c r="C49" s="130"/>
      <c r="D49" s="99">
        <v>28</v>
      </c>
      <c r="E49" s="54">
        <v>64000</v>
      </c>
      <c r="F49" s="323">
        <v>1195</v>
      </c>
      <c r="G49" s="54"/>
      <c r="H49" s="54">
        <v>1287</v>
      </c>
      <c r="I49" s="268"/>
      <c r="J49" s="9"/>
      <c r="K49" s="9"/>
      <c r="L49" s="9"/>
      <c r="M49" s="9"/>
      <c r="N49" s="9"/>
      <c r="O49" s="9"/>
      <c r="P49" s="9"/>
      <c r="Q49" s="9"/>
      <c r="R49" s="9"/>
    </row>
    <row r="50" spans="1:18" ht="14.25" customHeight="1">
      <c r="A50" s="17" t="s">
        <v>195</v>
      </c>
      <c r="B50" s="15" t="s">
        <v>1607</v>
      </c>
      <c r="C50" s="130"/>
      <c r="D50" s="99">
        <v>28</v>
      </c>
      <c r="E50" s="54">
        <v>64000</v>
      </c>
      <c r="F50" s="323">
        <v>597</v>
      </c>
      <c r="G50" s="54"/>
      <c r="H50" s="54">
        <v>589</v>
      </c>
      <c r="I50" s="268"/>
      <c r="J50" s="9"/>
      <c r="K50" s="9"/>
      <c r="L50" s="9"/>
      <c r="M50" s="9"/>
      <c r="N50" s="9"/>
      <c r="O50" s="9"/>
      <c r="P50" s="9"/>
      <c r="Q50" s="9"/>
      <c r="R50" s="9"/>
    </row>
    <row r="51" spans="1:18" ht="14.25" customHeight="1">
      <c r="A51" s="17" t="s">
        <v>1401</v>
      </c>
      <c r="B51" s="15" t="s">
        <v>1402</v>
      </c>
      <c r="C51" s="130"/>
      <c r="D51" s="99">
        <v>168</v>
      </c>
      <c r="E51" s="54">
        <v>15300</v>
      </c>
      <c r="F51" s="323">
        <v>1714</v>
      </c>
      <c r="G51" s="54"/>
      <c r="H51" s="54">
        <v>1944</v>
      </c>
      <c r="I51" s="268"/>
      <c r="J51" s="9"/>
      <c r="K51" s="9"/>
      <c r="L51" s="9"/>
      <c r="M51" s="9"/>
      <c r="N51" s="9"/>
      <c r="O51" s="9"/>
      <c r="P51" s="9"/>
      <c r="Q51" s="9"/>
      <c r="R51" s="9"/>
    </row>
    <row r="52" spans="1:18" ht="14.25" customHeight="1">
      <c r="A52" s="17" t="s">
        <v>197</v>
      </c>
      <c r="B52" s="15" t="s">
        <v>1400</v>
      </c>
      <c r="C52" s="130"/>
      <c r="D52" s="99">
        <v>150</v>
      </c>
      <c r="E52" s="54">
        <v>15300</v>
      </c>
      <c r="F52" s="323">
        <v>765</v>
      </c>
      <c r="G52" s="54"/>
      <c r="H52" s="54">
        <v>960</v>
      </c>
      <c r="I52" s="268"/>
      <c r="J52" s="9"/>
      <c r="K52" s="9"/>
      <c r="L52" s="9"/>
      <c r="M52" s="9"/>
      <c r="N52" s="9"/>
      <c r="O52" s="9"/>
      <c r="P52" s="9"/>
      <c r="Q52" s="9"/>
      <c r="R52" s="9"/>
    </row>
    <row r="53" spans="1:18" ht="14.25" customHeight="1">
      <c r="A53" s="17" t="s">
        <v>455</v>
      </c>
      <c r="B53" s="15" t="s">
        <v>1403</v>
      </c>
      <c r="C53" s="130"/>
      <c r="D53" s="54">
        <v>54</v>
      </c>
      <c r="E53" s="54">
        <v>10000</v>
      </c>
      <c r="F53" s="323">
        <v>540</v>
      </c>
      <c r="G53" s="54"/>
      <c r="H53" s="54">
        <v>580</v>
      </c>
      <c r="I53" s="268"/>
      <c r="J53" s="9"/>
      <c r="K53" s="9"/>
      <c r="L53" s="9"/>
      <c r="M53" s="9"/>
      <c r="N53" s="9"/>
      <c r="O53" s="9"/>
      <c r="P53" s="9"/>
      <c r="Q53" s="9"/>
      <c r="R53" s="9"/>
    </row>
    <row r="54" spans="1:18" ht="14.25" customHeight="1">
      <c r="A54" s="17" t="s">
        <v>456</v>
      </c>
      <c r="B54" s="15" t="s">
        <v>807</v>
      </c>
      <c r="C54" s="130"/>
      <c r="D54" s="15">
        <v>265</v>
      </c>
      <c r="E54" s="54">
        <v>1000</v>
      </c>
      <c r="F54" s="323">
        <v>265</v>
      </c>
      <c r="G54" s="54"/>
      <c r="H54" s="54">
        <v>241</v>
      </c>
      <c r="I54" s="268"/>
      <c r="J54" s="9"/>
      <c r="K54" s="9"/>
      <c r="L54" s="9"/>
      <c r="M54" s="9"/>
      <c r="N54" s="9"/>
      <c r="O54" s="9"/>
      <c r="P54" s="9"/>
      <c r="Q54" s="9"/>
      <c r="R54" s="9"/>
    </row>
    <row r="55" spans="1:18" ht="14.25" customHeight="1">
      <c r="A55" s="26" t="s">
        <v>803</v>
      </c>
      <c r="B55" s="26"/>
      <c r="C55" s="132"/>
      <c r="D55" s="55"/>
      <c r="E55" s="55"/>
      <c r="F55" s="324"/>
      <c r="G55" s="55">
        <f>SUM(F36:F54)</f>
        <v>61836</v>
      </c>
      <c r="H55" s="55">
        <f>SUM(H36:H54)</f>
        <v>63920</v>
      </c>
      <c r="I55" s="268">
        <f>G55/H55*100</f>
        <v>96.73967459324156</v>
      </c>
      <c r="J55" s="9"/>
      <c r="K55" s="9"/>
      <c r="L55" s="9"/>
      <c r="M55" s="9"/>
      <c r="N55" s="9"/>
      <c r="O55" s="9"/>
      <c r="P55" s="9"/>
      <c r="Q55" s="9"/>
      <c r="R55" s="9"/>
    </row>
    <row r="56" spans="1:18" ht="14.25" customHeight="1">
      <c r="A56" s="17" t="s">
        <v>1404</v>
      </c>
      <c r="B56" s="15" t="s">
        <v>1608</v>
      </c>
      <c r="C56" s="130"/>
      <c r="D56" s="54"/>
      <c r="E56" s="54"/>
      <c r="F56" s="323"/>
      <c r="G56" s="54"/>
      <c r="H56" s="54">
        <v>171</v>
      </c>
      <c r="I56" s="268"/>
      <c r="J56" s="9"/>
      <c r="K56" s="9"/>
      <c r="L56" s="9"/>
      <c r="M56" s="9"/>
      <c r="N56" s="9"/>
      <c r="O56" s="9"/>
      <c r="P56" s="9"/>
      <c r="Q56" s="9"/>
      <c r="R56" s="9"/>
    </row>
    <row r="57" spans="1:18" ht="14.25" customHeight="1">
      <c r="A57" s="17" t="s">
        <v>670</v>
      </c>
      <c r="B57" s="15" t="s">
        <v>1609</v>
      </c>
      <c r="C57" s="130"/>
      <c r="D57" s="54"/>
      <c r="E57" s="54"/>
      <c r="F57" s="323"/>
      <c r="G57" s="54"/>
      <c r="H57" s="54">
        <v>86</v>
      </c>
      <c r="I57" s="268"/>
      <c r="J57" s="9"/>
      <c r="K57" s="9"/>
      <c r="L57" s="9"/>
      <c r="M57" s="9"/>
      <c r="N57" s="9"/>
      <c r="O57" s="9"/>
      <c r="P57" s="9"/>
      <c r="Q57" s="9"/>
      <c r="R57" s="9"/>
    </row>
    <row r="58" spans="1:18" ht="14.25" customHeight="1">
      <c r="A58" s="17" t="s">
        <v>671</v>
      </c>
      <c r="B58" s="15" t="s">
        <v>672</v>
      </c>
      <c r="C58" s="130"/>
      <c r="D58" s="54"/>
      <c r="E58" s="54"/>
      <c r="F58" s="323"/>
      <c r="G58" s="54"/>
      <c r="H58" s="54">
        <v>69</v>
      </c>
      <c r="I58" s="268"/>
      <c r="J58" s="9"/>
      <c r="K58" s="9"/>
      <c r="L58" s="9"/>
      <c r="M58" s="9"/>
      <c r="N58" s="9"/>
      <c r="O58" s="9"/>
      <c r="P58" s="9"/>
      <c r="Q58" s="9"/>
      <c r="R58" s="9"/>
    </row>
    <row r="59" spans="1:18" ht="14.25" customHeight="1">
      <c r="A59" s="17" t="s">
        <v>673</v>
      </c>
      <c r="B59" s="15" t="s">
        <v>674</v>
      </c>
      <c r="C59" s="130"/>
      <c r="D59" s="54"/>
      <c r="E59" s="54"/>
      <c r="F59" s="323"/>
      <c r="G59" s="54"/>
      <c r="H59" s="54">
        <v>34</v>
      </c>
      <c r="I59" s="268"/>
      <c r="J59" s="9"/>
      <c r="K59" s="9"/>
      <c r="L59" s="9"/>
      <c r="M59" s="9"/>
      <c r="N59" s="9"/>
      <c r="O59" s="9"/>
      <c r="P59" s="9"/>
      <c r="Q59" s="9"/>
      <c r="R59" s="9"/>
    </row>
    <row r="60" spans="1:18" ht="17.25" customHeight="1">
      <c r="A60" s="26" t="s">
        <v>804</v>
      </c>
      <c r="B60" s="15"/>
      <c r="C60" s="130"/>
      <c r="D60" s="54"/>
      <c r="E60" s="54"/>
      <c r="F60" s="324"/>
      <c r="G60" s="55"/>
      <c r="H60" s="55">
        <f>SUM(H56:H59)</f>
        <v>360</v>
      </c>
      <c r="I60" s="268"/>
      <c r="J60" s="9"/>
      <c r="K60" s="9"/>
      <c r="L60" s="9"/>
      <c r="M60" s="9"/>
      <c r="N60" s="9"/>
      <c r="O60" s="9"/>
      <c r="P60" s="9"/>
      <c r="Q60" s="9"/>
      <c r="R60" s="9"/>
    </row>
    <row r="61" spans="1:18" ht="14.25" customHeight="1">
      <c r="A61" s="470" t="s">
        <v>1433</v>
      </c>
      <c r="B61" s="470"/>
      <c r="C61" s="132"/>
      <c r="D61" s="54"/>
      <c r="E61" s="54"/>
      <c r="F61" s="324"/>
      <c r="G61" s="55">
        <f>G55+G60</f>
        <v>61836</v>
      </c>
      <c r="H61" s="55">
        <f>H55+H60</f>
        <v>64280</v>
      </c>
      <c r="I61" s="268">
        <f>G61/H61*100</f>
        <v>96.19788425637834</v>
      </c>
      <c r="J61" s="9"/>
      <c r="K61" s="9"/>
      <c r="L61" s="9"/>
      <c r="M61" s="9"/>
      <c r="N61" s="9"/>
      <c r="O61" s="9"/>
      <c r="P61" s="9"/>
      <c r="Q61" s="9"/>
      <c r="R61" s="9"/>
    </row>
    <row r="62" spans="1:18" ht="10.5" customHeight="1">
      <c r="A62" s="56"/>
      <c r="B62" s="56"/>
      <c r="C62" s="132"/>
      <c r="D62" s="54"/>
      <c r="E62" s="54"/>
      <c r="F62" s="323"/>
      <c r="G62" s="55"/>
      <c r="H62" s="54"/>
      <c r="I62" s="268"/>
      <c r="J62" s="9"/>
      <c r="K62" s="9"/>
      <c r="L62" s="9"/>
      <c r="M62" s="9"/>
      <c r="N62" s="9"/>
      <c r="O62" s="9"/>
      <c r="P62" s="9"/>
      <c r="Q62" s="9"/>
      <c r="R62" s="9"/>
    </row>
    <row r="63" spans="1:18" ht="14.25" customHeight="1">
      <c r="A63" s="15"/>
      <c r="B63" s="26" t="s">
        <v>1003</v>
      </c>
      <c r="C63" s="132"/>
      <c r="D63" s="54"/>
      <c r="E63" s="54"/>
      <c r="F63" s="323"/>
      <c r="G63" s="54"/>
      <c r="H63" s="54"/>
      <c r="I63" s="268"/>
      <c r="J63" s="9"/>
      <c r="K63" s="9"/>
      <c r="L63" s="9"/>
      <c r="M63" s="9"/>
      <c r="N63" s="9"/>
      <c r="O63" s="9"/>
      <c r="P63" s="9"/>
      <c r="Q63" s="9"/>
      <c r="R63" s="9"/>
    </row>
    <row r="64" spans="1:18" ht="14.25" customHeight="1">
      <c r="A64" s="17" t="s">
        <v>675</v>
      </c>
      <c r="B64" s="15" t="s">
        <v>1610</v>
      </c>
      <c r="C64" s="130" t="s">
        <v>243</v>
      </c>
      <c r="D64" s="133">
        <v>1.5</v>
      </c>
      <c r="E64" s="54">
        <v>2350000</v>
      </c>
      <c r="F64" s="323">
        <v>2350</v>
      </c>
      <c r="G64" s="55"/>
      <c r="H64" s="54">
        <v>2550</v>
      </c>
      <c r="I64" s="268"/>
      <c r="J64" s="9"/>
      <c r="K64" s="9"/>
      <c r="L64" s="9"/>
      <c r="M64" s="9"/>
      <c r="N64" s="9"/>
      <c r="O64" s="9"/>
      <c r="P64" s="9"/>
      <c r="Q64" s="9"/>
      <c r="R64" s="9"/>
    </row>
    <row r="65" spans="1:18" ht="14.25" customHeight="1">
      <c r="A65" s="17" t="s">
        <v>697</v>
      </c>
      <c r="B65" s="15" t="s">
        <v>1611</v>
      </c>
      <c r="C65" s="130" t="s">
        <v>243</v>
      </c>
      <c r="D65" s="133">
        <v>1.5</v>
      </c>
      <c r="E65" s="54">
        <v>2350000</v>
      </c>
      <c r="F65" s="323">
        <v>1175</v>
      </c>
      <c r="G65" s="55"/>
      <c r="H65" s="54">
        <v>1270</v>
      </c>
      <c r="I65" s="268"/>
      <c r="J65" s="9"/>
      <c r="K65" s="9"/>
      <c r="L65" s="9"/>
      <c r="M65" s="9"/>
      <c r="N65" s="9"/>
      <c r="O65" s="9"/>
      <c r="P65" s="9"/>
      <c r="Q65" s="9"/>
      <c r="R65" s="9"/>
    </row>
    <row r="66" spans="1:18" ht="14.25" customHeight="1">
      <c r="A66" s="17" t="s">
        <v>676</v>
      </c>
      <c r="B66" s="15" t="s">
        <v>677</v>
      </c>
      <c r="C66" s="130"/>
      <c r="D66" s="99">
        <v>28</v>
      </c>
      <c r="E66" s="54">
        <v>165000</v>
      </c>
      <c r="F66" s="323">
        <v>3080</v>
      </c>
      <c r="G66" s="15"/>
      <c r="H66" s="54">
        <v>3596</v>
      </c>
      <c r="I66" s="268"/>
      <c r="J66" s="9"/>
      <c r="K66" s="9"/>
      <c r="L66" s="9"/>
      <c r="M66" s="9"/>
      <c r="N66" s="9"/>
      <c r="O66" s="9"/>
      <c r="P66" s="9"/>
      <c r="Q66" s="9"/>
      <c r="R66" s="9"/>
    </row>
    <row r="67" spans="1:18" ht="14.25" customHeight="1">
      <c r="A67" s="17" t="s">
        <v>676</v>
      </c>
      <c r="B67" s="15" t="s">
        <v>457</v>
      </c>
      <c r="C67" s="130"/>
      <c r="D67" s="99">
        <v>28</v>
      </c>
      <c r="E67" s="54">
        <v>165000</v>
      </c>
      <c r="F67" s="323">
        <v>1540</v>
      </c>
      <c r="G67" s="15"/>
      <c r="H67" s="54">
        <v>1711</v>
      </c>
      <c r="I67" s="268"/>
      <c r="J67" s="9"/>
      <c r="K67" s="9"/>
      <c r="L67" s="9"/>
      <c r="M67" s="9"/>
      <c r="N67" s="9"/>
      <c r="O67" s="9"/>
      <c r="P67" s="9"/>
      <c r="Q67" s="9"/>
      <c r="R67" s="9"/>
    </row>
    <row r="68" spans="1:18" ht="19.5" customHeight="1">
      <c r="A68" s="470" t="s">
        <v>803</v>
      </c>
      <c r="B68" s="470"/>
      <c r="C68" s="132"/>
      <c r="D68" s="55"/>
      <c r="E68" s="55"/>
      <c r="F68" s="324"/>
      <c r="G68" s="55">
        <f>SUM(F64:F67)</f>
        <v>8145</v>
      </c>
      <c r="H68" s="55">
        <f>SUM(H64:H67)</f>
        <v>9127</v>
      </c>
      <c r="I68" s="268">
        <f>G68/H68*100</f>
        <v>89.24071436397502</v>
      </c>
      <c r="J68" s="9"/>
      <c r="K68" s="9"/>
      <c r="L68" s="9"/>
      <c r="M68" s="9"/>
      <c r="N68" s="9"/>
      <c r="O68" s="9"/>
      <c r="P68" s="9"/>
      <c r="Q68" s="9"/>
      <c r="R68" s="9"/>
    </row>
    <row r="69" spans="1:18" ht="14.25" customHeight="1">
      <c r="A69" s="17" t="s">
        <v>678</v>
      </c>
      <c r="B69" s="15" t="s">
        <v>679</v>
      </c>
      <c r="C69" s="130"/>
      <c r="D69" s="54"/>
      <c r="E69" s="54"/>
      <c r="F69" s="323"/>
      <c r="G69" s="54"/>
      <c r="H69" s="54">
        <v>8</v>
      </c>
      <c r="I69" s="268"/>
      <c r="J69" s="9"/>
      <c r="K69" s="9"/>
      <c r="L69" s="9"/>
      <c r="M69" s="9"/>
      <c r="N69" s="9"/>
      <c r="O69" s="9"/>
      <c r="P69" s="9"/>
      <c r="Q69" s="9"/>
      <c r="R69" s="9"/>
    </row>
    <row r="70" spans="1:18" ht="14.25" customHeight="1">
      <c r="A70" s="17" t="s">
        <v>680</v>
      </c>
      <c r="B70" s="15" t="s">
        <v>681</v>
      </c>
      <c r="C70" s="130"/>
      <c r="D70" s="54"/>
      <c r="E70" s="54"/>
      <c r="F70" s="323"/>
      <c r="G70" s="54"/>
      <c r="H70" s="54">
        <v>4</v>
      </c>
      <c r="I70" s="268"/>
      <c r="J70" s="9"/>
      <c r="K70" s="9"/>
      <c r="L70" s="9"/>
      <c r="M70" s="9"/>
      <c r="N70" s="9"/>
      <c r="O70" s="9"/>
      <c r="P70" s="9"/>
      <c r="Q70" s="9"/>
      <c r="R70" s="9"/>
    </row>
    <row r="71" spans="1:18" ht="17.25" customHeight="1">
      <c r="A71" s="26" t="s">
        <v>804</v>
      </c>
      <c r="B71" s="15"/>
      <c r="C71" s="130"/>
      <c r="D71" s="54"/>
      <c r="E71" s="54"/>
      <c r="F71" s="324"/>
      <c r="G71" s="55"/>
      <c r="H71" s="55">
        <f>SUM(H69:H70)</f>
        <v>12</v>
      </c>
      <c r="I71" s="268"/>
      <c r="J71" s="9"/>
      <c r="K71" s="9"/>
      <c r="L71" s="9"/>
      <c r="M71" s="9"/>
      <c r="N71" s="9"/>
      <c r="O71" s="9"/>
      <c r="P71" s="9"/>
      <c r="Q71" s="9"/>
      <c r="R71" s="9"/>
    </row>
    <row r="72" spans="1:18" ht="14.25" customHeight="1">
      <c r="A72" s="56" t="s">
        <v>1434</v>
      </c>
      <c r="B72" s="56"/>
      <c r="C72" s="132"/>
      <c r="D72" s="54"/>
      <c r="E72" s="54"/>
      <c r="F72" s="324"/>
      <c r="G72" s="55">
        <f>G68+G71</f>
        <v>8145</v>
      </c>
      <c r="H72" s="55">
        <f>H68+H71</f>
        <v>9139</v>
      </c>
      <c r="I72" s="268">
        <f>G72/H72*100</f>
        <v>89.12353649195754</v>
      </c>
      <c r="J72" s="9"/>
      <c r="K72" s="9"/>
      <c r="L72" s="9"/>
      <c r="M72" s="9"/>
      <c r="N72" s="9"/>
      <c r="O72" s="9"/>
      <c r="P72" s="9"/>
      <c r="Q72" s="9"/>
      <c r="R72" s="9"/>
    </row>
    <row r="73" spans="1:18" ht="14.25" customHeight="1">
      <c r="A73" s="470" t="s">
        <v>1435</v>
      </c>
      <c r="B73" s="470"/>
      <c r="C73" s="132"/>
      <c r="D73" s="54"/>
      <c r="E73" s="54"/>
      <c r="F73" s="324"/>
      <c r="G73" s="55">
        <f>G61+G72</f>
        <v>69981</v>
      </c>
      <c r="H73" s="55">
        <f>H61+H72</f>
        <v>73419</v>
      </c>
      <c r="I73" s="268">
        <f>G73/H73*100</f>
        <v>95.31728844032199</v>
      </c>
      <c r="J73" s="9"/>
      <c r="K73" s="9"/>
      <c r="L73" s="9"/>
      <c r="M73" s="9"/>
      <c r="N73" s="9"/>
      <c r="O73" s="9"/>
      <c r="P73" s="9"/>
      <c r="Q73" s="9"/>
      <c r="R73" s="9"/>
    </row>
    <row r="74" spans="1:18" ht="23.25" customHeight="1">
      <c r="A74" s="56"/>
      <c r="B74" s="56"/>
      <c r="C74" s="132"/>
      <c r="D74" s="54"/>
      <c r="E74" s="54"/>
      <c r="F74" s="323"/>
      <c r="G74" s="55"/>
      <c r="H74" s="54"/>
      <c r="I74" s="268"/>
      <c r="J74" s="9"/>
      <c r="K74" s="9"/>
      <c r="L74" s="9"/>
      <c r="M74" s="9"/>
      <c r="N74" s="9"/>
      <c r="O74" s="9"/>
      <c r="P74" s="9"/>
      <c r="Q74" s="9"/>
      <c r="R74" s="9"/>
    </row>
    <row r="75" spans="1:18" ht="14.25" customHeight="1">
      <c r="A75" s="15"/>
      <c r="B75" s="26" t="s">
        <v>1436</v>
      </c>
      <c r="C75" s="132"/>
      <c r="D75" s="54"/>
      <c r="E75" s="54"/>
      <c r="F75" s="323"/>
      <c r="G75" s="54"/>
      <c r="H75" s="54"/>
      <c r="I75" s="268"/>
      <c r="J75" s="9"/>
      <c r="K75" s="9"/>
      <c r="L75" s="9"/>
      <c r="M75" s="9"/>
      <c r="N75" s="9"/>
      <c r="O75" s="9"/>
      <c r="P75" s="9"/>
      <c r="Q75" s="9"/>
      <c r="R75" s="9"/>
    </row>
    <row r="76" spans="1:18" ht="14.25" customHeight="1">
      <c r="A76" s="17" t="s">
        <v>682</v>
      </c>
      <c r="B76" s="15" t="s">
        <v>683</v>
      </c>
      <c r="C76" s="130" t="s">
        <v>244</v>
      </c>
      <c r="D76" s="133">
        <v>5.1</v>
      </c>
      <c r="E76" s="54">
        <v>2350000</v>
      </c>
      <c r="F76" s="323">
        <v>7990</v>
      </c>
      <c r="G76" s="54"/>
      <c r="H76" s="54">
        <v>10030</v>
      </c>
      <c r="I76" s="268"/>
      <c r="J76" s="9"/>
      <c r="K76" s="9"/>
      <c r="L76" s="9"/>
      <c r="M76" s="9"/>
      <c r="N76" s="9"/>
      <c r="O76" s="9"/>
      <c r="P76" s="9"/>
      <c r="Q76" s="9"/>
      <c r="R76" s="9"/>
    </row>
    <row r="77" spans="1:18" ht="14.25" customHeight="1">
      <c r="A77" s="17" t="s">
        <v>684</v>
      </c>
      <c r="B77" s="15" t="s">
        <v>685</v>
      </c>
      <c r="C77" s="130" t="s">
        <v>245</v>
      </c>
      <c r="D77" s="133">
        <v>2.8</v>
      </c>
      <c r="E77" s="54">
        <v>2350000</v>
      </c>
      <c r="F77" s="323">
        <v>4386</v>
      </c>
      <c r="G77" s="54"/>
      <c r="H77" s="54">
        <v>4930</v>
      </c>
      <c r="I77" s="268"/>
      <c r="J77" s="9"/>
      <c r="K77" s="9"/>
      <c r="L77" s="9"/>
      <c r="M77" s="9"/>
      <c r="N77" s="9"/>
      <c r="O77" s="9"/>
      <c r="P77" s="9"/>
      <c r="Q77" s="9"/>
      <c r="R77" s="9"/>
    </row>
    <row r="78" spans="1:18" ht="14.25" customHeight="1">
      <c r="A78" s="17" t="s">
        <v>686</v>
      </c>
      <c r="B78" s="15" t="s">
        <v>1614</v>
      </c>
      <c r="C78" s="130" t="s">
        <v>1567</v>
      </c>
      <c r="D78" s="133">
        <v>3.6</v>
      </c>
      <c r="E78" s="54">
        <v>2350000</v>
      </c>
      <c r="F78" s="323">
        <v>5640</v>
      </c>
      <c r="G78" s="54"/>
      <c r="H78" s="54">
        <v>5610</v>
      </c>
      <c r="I78" s="268"/>
      <c r="J78" s="9"/>
      <c r="K78" s="9"/>
      <c r="L78" s="9"/>
      <c r="M78" s="9"/>
      <c r="N78" s="9"/>
      <c r="O78" s="9"/>
      <c r="P78" s="9"/>
      <c r="Q78" s="9"/>
      <c r="R78" s="9"/>
    </row>
    <row r="79" spans="1:18" ht="14.25" customHeight="1">
      <c r="A79" s="17" t="s">
        <v>1698</v>
      </c>
      <c r="B79" s="15" t="s">
        <v>448</v>
      </c>
      <c r="C79" s="130"/>
      <c r="D79" s="133"/>
      <c r="E79" s="54"/>
      <c r="F79" s="323"/>
      <c r="G79" s="54"/>
      <c r="H79" s="54"/>
      <c r="I79" s="268"/>
      <c r="J79" s="9"/>
      <c r="K79" s="9"/>
      <c r="L79" s="9"/>
      <c r="M79" s="9"/>
      <c r="N79" s="9"/>
      <c r="O79" s="9"/>
      <c r="P79" s="9"/>
      <c r="Q79" s="9"/>
      <c r="R79" s="9"/>
    </row>
    <row r="80" spans="1:18" ht="14.25" customHeight="1">
      <c r="A80" s="17" t="s">
        <v>1280</v>
      </c>
      <c r="B80" s="15" t="s">
        <v>449</v>
      </c>
      <c r="C80" s="130"/>
      <c r="D80" s="133"/>
      <c r="E80" s="54"/>
      <c r="F80" s="323"/>
      <c r="G80" s="54"/>
      <c r="H80" s="54"/>
      <c r="I80" s="268"/>
      <c r="J80" s="9"/>
      <c r="K80" s="9"/>
      <c r="L80" s="9"/>
      <c r="M80" s="9"/>
      <c r="N80" s="9"/>
      <c r="O80" s="9"/>
      <c r="P80" s="9"/>
      <c r="Q80" s="9"/>
      <c r="R80" s="9"/>
    </row>
    <row r="81" spans="1:18" ht="14.25" customHeight="1">
      <c r="A81" s="17" t="s">
        <v>1281</v>
      </c>
      <c r="B81" s="15" t="s">
        <v>450</v>
      </c>
      <c r="C81" s="130"/>
      <c r="D81" s="133"/>
      <c r="E81" s="54"/>
      <c r="F81" s="323"/>
      <c r="G81" s="54"/>
      <c r="H81" s="54"/>
      <c r="I81" s="268"/>
      <c r="J81" s="9"/>
      <c r="K81" s="9"/>
      <c r="L81" s="9"/>
      <c r="M81" s="9"/>
      <c r="N81" s="9"/>
      <c r="O81" s="9"/>
      <c r="P81" s="9"/>
      <c r="Q81" s="9"/>
      <c r="R81" s="9"/>
    </row>
    <row r="82" spans="1:18" ht="14.25" customHeight="1">
      <c r="A82" s="17" t="s">
        <v>687</v>
      </c>
      <c r="B82" s="15" t="s">
        <v>688</v>
      </c>
      <c r="C82" s="130" t="s">
        <v>247</v>
      </c>
      <c r="D82" s="133">
        <v>5.5</v>
      </c>
      <c r="E82" s="54">
        <v>2350000</v>
      </c>
      <c r="F82" s="323">
        <v>8617</v>
      </c>
      <c r="G82" s="54"/>
      <c r="H82" s="54">
        <v>9860</v>
      </c>
      <c r="I82" s="268"/>
      <c r="J82" s="9"/>
      <c r="K82" s="9"/>
      <c r="L82" s="9"/>
      <c r="M82" s="9"/>
      <c r="N82" s="9"/>
      <c r="O82" s="9"/>
      <c r="P82" s="9"/>
      <c r="Q82" s="9"/>
      <c r="R82" s="9"/>
    </row>
    <row r="83" spans="1:18" ht="14.25" customHeight="1">
      <c r="A83" s="17" t="s">
        <v>248</v>
      </c>
      <c r="B83" s="15" t="s">
        <v>249</v>
      </c>
      <c r="C83" s="130" t="s">
        <v>1628</v>
      </c>
      <c r="D83" s="133">
        <v>3.5</v>
      </c>
      <c r="E83" s="54">
        <v>2350000</v>
      </c>
      <c r="F83" s="323">
        <v>5483</v>
      </c>
      <c r="G83" s="54"/>
      <c r="H83" s="54"/>
      <c r="I83" s="268"/>
      <c r="J83" s="9"/>
      <c r="K83" s="9"/>
      <c r="L83" s="9"/>
      <c r="M83" s="9"/>
      <c r="N83" s="9"/>
      <c r="O83" s="9"/>
      <c r="P83" s="9"/>
      <c r="Q83" s="9"/>
      <c r="R83" s="9"/>
    </row>
    <row r="84" spans="1:18" ht="14.25" customHeight="1">
      <c r="A84" s="17" t="s">
        <v>1541</v>
      </c>
      <c r="B84" s="15" t="s">
        <v>450</v>
      </c>
      <c r="C84" s="130"/>
      <c r="D84" s="133"/>
      <c r="E84" s="54"/>
      <c r="F84" s="323"/>
      <c r="G84" s="54"/>
      <c r="H84" s="54">
        <v>14280</v>
      </c>
      <c r="I84" s="268"/>
      <c r="J84" s="9"/>
      <c r="K84" s="9"/>
      <c r="L84" s="9"/>
      <c r="M84" s="9"/>
      <c r="N84" s="9"/>
      <c r="O84" s="9"/>
      <c r="P84" s="9"/>
      <c r="Q84" s="9"/>
      <c r="R84" s="9"/>
    </row>
    <row r="85" spans="1:18" ht="14.25" customHeight="1">
      <c r="A85" s="17" t="s">
        <v>250</v>
      </c>
      <c r="B85" s="15" t="s">
        <v>251</v>
      </c>
      <c r="C85" s="130" t="s">
        <v>245</v>
      </c>
      <c r="D85" s="133">
        <v>4.2</v>
      </c>
      <c r="E85" s="54">
        <v>2350000</v>
      </c>
      <c r="F85" s="323">
        <v>6580</v>
      </c>
      <c r="G85" s="54"/>
      <c r="H85" s="54"/>
      <c r="I85" s="268"/>
      <c r="J85" s="9"/>
      <c r="K85" s="9"/>
      <c r="L85" s="9"/>
      <c r="M85" s="9"/>
      <c r="N85" s="9"/>
      <c r="O85" s="9"/>
      <c r="P85" s="9"/>
      <c r="Q85" s="9"/>
      <c r="R85" s="9"/>
    </row>
    <row r="86" spans="1:18" ht="14.25" customHeight="1">
      <c r="A86" s="17" t="s">
        <v>1542</v>
      </c>
      <c r="B86" s="15" t="s">
        <v>1615</v>
      </c>
      <c r="C86" s="130" t="s">
        <v>252</v>
      </c>
      <c r="D86" s="133">
        <v>4.7</v>
      </c>
      <c r="E86" s="54">
        <v>2350000</v>
      </c>
      <c r="F86" s="323">
        <v>3682</v>
      </c>
      <c r="G86" s="54"/>
      <c r="H86" s="54">
        <v>4318</v>
      </c>
      <c r="I86" s="268"/>
      <c r="J86" s="9"/>
      <c r="K86" s="9"/>
      <c r="L86" s="9"/>
      <c r="M86" s="9"/>
      <c r="N86" s="9"/>
      <c r="O86" s="9"/>
      <c r="P86" s="9"/>
      <c r="Q86" s="9"/>
      <c r="R86" s="9"/>
    </row>
    <row r="87" spans="1:18" ht="14.25" customHeight="1">
      <c r="A87" s="17" t="s">
        <v>1543</v>
      </c>
      <c r="B87" s="15" t="s">
        <v>447</v>
      </c>
      <c r="C87" s="130" t="s">
        <v>230</v>
      </c>
      <c r="D87" s="133">
        <v>3.2</v>
      </c>
      <c r="E87" s="54">
        <v>2350000</v>
      </c>
      <c r="F87" s="323">
        <v>2507</v>
      </c>
      <c r="G87" s="54"/>
      <c r="H87" s="54">
        <v>2371</v>
      </c>
      <c r="I87" s="268"/>
      <c r="J87" s="9"/>
      <c r="K87" s="9"/>
      <c r="L87" s="9"/>
      <c r="M87" s="9"/>
      <c r="N87" s="9"/>
      <c r="O87" s="9"/>
      <c r="P87" s="9"/>
      <c r="Q87" s="9"/>
      <c r="R87" s="9"/>
    </row>
    <row r="88" spans="1:18" ht="14.25" customHeight="1">
      <c r="A88" s="17" t="s">
        <v>1544</v>
      </c>
      <c r="B88" s="15" t="s">
        <v>1612</v>
      </c>
      <c r="C88" s="130" t="s">
        <v>245</v>
      </c>
      <c r="D88" s="133">
        <v>3.2</v>
      </c>
      <c r="E88" s="54">
        <v>2350000</v>
      </c>
      <c r="F88" s="323">
        <v>2507</v>
      </c>
      <c r="G88" s="54"/>
      <c r="H88" s="54">
        <v>2963</v>
      </c>
      <c r="I88" s="268"/>
      <c r="J88" s="9"/>
      <c r="K88" s="9"/>
      <c r="L88" s="9"/>
      <c r="M88" s="9"/>
      <c r="N88" s="9"/>
      <c r="O88" s="9"/>
      <c r="P88" s="9"/>
      <c r="Q88" s="9"/>
      <c r="R88" s="9"/>
    </row>
    <row r="89" spans="1:18" ht="14.25" customHeight="1">
      <c r="A89" s="17" t="s">
        <v>1545</v>
      </c>
      <c r="B89" s="15" t="s">
        <v>451</v>
      </c>
      <c r="C89" s="130" t="s">
        <v>1546</v>
      </c>
      <c r="D89" s="133">
        <v>5.5</v>
      </c>
      <c r="E89" s="54">
        <v>2350000</v>
      </c>
      <c r="F89" s="323">
        <v>4308</v>
      </c>
      <c r="G89" s="54"/>
      <c r="H89" s="54">
        <v>4657</v>
      </c>
      <c r="I89" s="268"/>
      <c r="J89" s="9"/>
      <c r="K89" s="9"/>
      <c r="L89" s="9"/>
      <c r="M89" s="9"/>
      <c r="N89" s="9"/>
      <c r="O89" s="9"/>
      <c r="P89" s="9"/>
      <c r="Q89" s="9"/>
      <c r="R89" s="9"/>
    </row>
    <row r="90" spans="1:18" ht="14.25" customHeight="1">
      <c r="A90" s="17" t="s">
        <v>1547</v>
      </c>
      <c r="B90" s="15" t="s">
        <v>1548</v>
      </c>
      <c r="C90" s="130" t="s">
        <v>253</v>
      </c>
      <c r="D90" s="133">
        <v>3.2</v>
      </c>
      <c r="E90" s="54">
        <v>2350000</v>
      </c>
      <c r="F90" s="323">
        <v>2507</v>
      </c>
      <c r="G90" s="54"/>
      <c r="H90" s="54">
        <v>2794</v>
      </c>
      <c r="I90" s="268"/>
      <c r="J90" s="9"/>
      <c r="K90" s="9"/>
      <c r="L90" s="9"/>
      <c r="M90" s="9"/>
      <c r="N90" s="9"/>
      <c r="O90" s="9"/>
      <c r="P90" s="9"/>
      <c r="Q90" s="9"/>
      <c r="R90" s="9"/>
    </row>
    <row r="91" spans="1:18" ht="14.25" customHeight="1">
      <c r="A91" s="17" t="s">
        <v>1549</v>
      </c>
      <c r="B91" s="15" t="s">
        <v>1550</v>
      </c>
      <c r="C91" s="130" t="s">
        <v>1628</v>
      </c>
      <c r="D91" s="133">
        <v>3.5</v>
      </c>
      <c r="E91" s="54">
        <v>2350000</v>
      </c>
      <c r="F91" s="323">
        <v>2741</v>
      </c>
      <c r="G91" s="54"/>
      <c r="H91" s="54">
        <v>3387</v>
      </c>
      <c r="I91" s="268"/>
      <c r="J91" s="9"/>
      <c r="K91" s="9"/>
      <c r="L91" s="9"/>
      <c r="M91" s="9"/>
      <c r="N91" s="9"/>
      <c r="O91" s="9"/>
      <c r="P91" s="9"/>
      <c r="Q91" s="9"/>
      <c r="R91" s="9"/>
    </row>
    <row r="92" spans="1:18" ht="14.25" customHeight="1">
      <c r="A92" s="17" t="s">
        <v>1551</v>
      </c>
      <c r="B92" s="15" t="s">
        <v>1552</v>
      </c>
      <c r="C92" s="130"/>
      <c r="D92" s="54">
        <v>9</v>
      </c>
      <c r="E92" s="54">
        <v>179200</v>
      </c>
      <c r="F92" s="323">
        <v>1075</v>
      </c>
      <c r="G92" s="54"/>
      <c r="H92" s="54">
        <v>1408</v>
      </c>
      <c r="I92" s="268"/>
      <c r="J92" s="9"/>
      <c r="K92" s="9"/>
      <c r="L92" s="9"/>
      <c r="M92" s="9"/>
      <c r="N92" s="9"/>
      <c r="O92" s="9"/>
      <c r="P92" s="9"/>
      <c r="Q92" s="9"/>
      <c r="R92" s="9"/>
    </row>
    <row r="93" spans="1:18" ht="14.25" customHeight="1">
      <c r="A93" s="17" t="s">
        <v>704</v>
      </c>
      <c r="B93" s="15" t="s">
        <v>705</v>
      </c>
      <c r="C93" s="130"/>
      <c r="D93" s="54">
        <v>10</v>
      </c>
      <c r="E93" s="54">
        <v>179200</v>
      </c>
      <c r="F93" s="323">
        <v>597</v>
      </c>
      <c r="G93" s="54"/>
      <c r="H93" s="54"/>
      <c r="I93" s="268"/>
      <c r="J93" s="9"/>
      <c r="K93" s="9"/>
      <c r="L93" s="9"/>
      <c r="M93" s="9"/>
      <c r="N93" s="9"/>
      <c r="O93" s="9"/>
      <c r="P93" s="9"/>
      <c r="Q93" s="9"/>
      <c r="R93" s="9"/>
    </row>
    <row r="94" spans="1:18" ht="14.25" customHeight="1">
      <c r="A94" s="17" t="s">
        <v>1553</v>
      </c>
      <c r="B94" s="15" t="s">
        <v>1554</v>
      </c>
      <c r="C94" s="130"/>
      <c r="D94" s="54"/>
      <c r="E94" s="54"/>
      <c r="F94" s="323"/>
      <c r="G94" s="54"/>
      <c r="H94" s="54">
        <v>510</v>
      </c>
      <c r="I94" s="268"/>
      <c r="J94" s="9"/>
      <c r="K94" s="9"/>
      <c r="L94" s="9"/>
      <c r="M94" s="9"/>
      <c r="N94" s="9"/>
      <c r="O94" s="9"/>
      <c r="P94" s="9"/>
      <c r="Q94" s="9"/>
      <c r="R94" s="9"/>
    </row>
    <row r="95" spans="1:18" ht="14.25" customHeight="1">
      <c r="A95" s="17" t="s">
        <v>1555</v>
      </c>
      <c r="B95" s="15" t="s">
        <v>1556</v>
      </c>
      <c r="C95" s="130"/>
      <c r="D95" s="54">
        <v>4</v>
      </c>
      <c r="E95" s="54">
        <v>134400</v>
      </c>
      <c r="F95" s="323">
        <v>359</v>
      </c>
      <c r="G95" s="54"/>
      <c r="H95" s="54">
        <v>192</v>
      </c>
      <c r="I95" s="268"/>
      <c r="J95" s="9"/>
      <c r="K95" s="9"/>
      <c r="L95" s="9"/>
      <c r="M95" s="9"/>
      <c r="N95" s="9"/>
      <c r="O95" s="9"/>
      <c r="P95" s="9"/>
      <c r="Q95" s="9"/>
      <c r="R95" s="9"/>
    </row>
    <row r="96" spans="1:18" ht="14.25" customHeight="1">
      <c r="A96" s="17" t="s">
        <v>1553</v>
      </c>
      <c r="B96" s="15" t="s">
        <v>397</v>
      </c>
      <c r="C96" s="130"/>
      <c r="D96" s="54">
        <v>4</v>
      </c>
      <c r="E96" s="54">
        <v>134400</v>
      </c>
      <c r="F96" s="323">
        <v>179</v>
      </c>
      <c r="G96" s="54"/>
      <c r="H96" s="54">
        <v>48</v>
      </c>
      <c r="I96" s="268"/>
      <c r="J96" s="9"/>
      <c r="K96" s="9"/>
      <c r="L96" s="9"/>
      <c r="M96" s="9"/>
      <c r="N96" s="9"/>
      <c r="O96" s="9"/>
      <c r="P96" s="9"/>
      <c r="Q96" s="9"/>
      <c r="R96" s="9"/>
    </row>
    <row r="97" spans="1:18" ht="14.25" customHeight="1">
      <c r="A97" s="17" t="s">
        <v>1063</v>
      </c>
      <c r="B97" s="15" t="s">
        <v>1282</v>
      </c>
      <c r="C97" s="130" t="s">
        <v>706</v>
      </c>
      <c r="D97" s="133">
        <v>1.4</v>
      </c>
      <c r="E97" s="54">
        <v>2350000</v>
      </c>
      <c r="F97" s="323">
        <v>2194</v>
      </c>
      <c r="G97" s="54"/>
      <c r="H97" s="54">
        <v>2380</v>
      </c>
      <c r="I97" s="268"/>
      <c r="J97" s="9"/>
      <c r="K97" s="9"/>
      <c r="L97" s="9"/>
      <c r="M97" s="9"/>
      <c r="N97" s="9"/>
      <c r="O97" s="9"/>
      <c r="P97" s="9"/>
      <c r="Q97" s="9"/>
      <c r="R97" s="9"/>
    </row>
    <row r="98" spans="1:18" ht="14.25" customHeight="1">
      <c r="A98" s="17" t="s">
        <v>1064</v>
      </c>
      <c r="B98" s="173" t="s">
        <v>1065</v>
      </c>
      <c r="C98" s="130" t="s">
        <v>706</v>
      </c>
      <c r="D98" s="133">
        <v>1.4</v>
      </c>
      <c r="E98" s="54">
        <v>2350000</v>
      </c>
      <c r="F98" s="323">
        <v>1097</v>
      </c>
      <c r="G98" s="54"/>
      <c r="H98" s="54">
        <v>1185</v>
      </c>
      <c r="I98" s="268"/>
      <c r="J98" s="9"/>
      <c r="K98" s="9"/>
      <c r="L98" s="9"/>
      <c r="M98" s="9"/>
      <c r="N98" s="9"/>
      <c r="O98" s="9"/>
      <c r="P98" s="9"/>
      <c r="Q98" s="9"/>
      <c r="R98" s="9"/>
    </row>
    <row r="99" spans="1:18" ht="14.25" customHeight="1">
      <c r="A99" s="17" t="s">
        <v>707</v>
      </c>
      <c r="B99" s="15" t="s">
        <v>1283</v>
      </c>
      <c r="C99" s="130" t="s">
        <v>708</v>
      </c>
      <c r="D99" s="133">
        <v>0.2</v>
      </c>
      <c r="E99" s="54">
        <v>2350000</v>
      </c>
      <c r="F99" s="323">
        <v>313</v>
      </c>
      <c r="G99" s="54"/>
      <c r="H99" s="54">
        <v>510</v>
      </c>
      <c r="I99" s="268"/>
      <c r="J99" s="9"/>
      <c r="K99" s="9"/>
      <c r="L99" s="9"/>
      <c r="M99" s="9"/>
      <c r="N99" s="9"/>
      <c r="O99" s="9"/>
      <c r="P99" s="9"/>
      <c r="Q99" s="9"/>
      <c r="R99" s="9"/>
    </row>
    <row r="100" spans="1:18" ht="14.25" customHeight="1">
      <c r="A100" s="17" t="s">
        <v>1066</v>
      </c>
      <c r="B100" s="15" t="s">
        <v>452</v>
      </c>
      <c r="C100" s="130" t="s">
        <v>708</v>
      </c>
      <c r="D100" s="133">
        <v>0.2</v>
      </c>
      <c r="E100" s="54">
        <v>2350000</v>
      </c>
      <c r="F100" s="323">
        <v>156</v>
      </c>
      <c r="G100" s="54"/>
      <c r="H100" s="54">
        <v>254</v>
      </c>
      <c r="I100" s="268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4.25" customHeight="1">
      <c r="A101" s="17" t="s">
        <v>1067</v>
      </c>
      <c r="B101" s="15" t="s">
        <v>1068</v>
      </c>
      <c r="C101" s="130" t="s">
        <v>709</v>
      </c>
      <c r="D101" s="133">
        <v>1.7</v>
      </c>
      <c r="E101" s="54">
        <v>2350000</v>
      </c>
      <c r="F101" s="323">
        <v>2663</v>
      </c>
      <c r="G101" s="54"/>
      <c r="H101" s="54">
        <v>2720</v>
      </c>
      <c r="I101" s="268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4.25" customHeight="1">
      <c r="A102" s="17" t="s">
        <v>1069</v>
      </c>
      <c r="B102" s="15" t="s">
        <v>1070</v>
      </c>
      <c r="C102" s="130" t="s">
        <v>246</v>
      </c>
      <c r="D102" s="133">
        <v>0.2</v>
      </c>
      <c r="E102" s="54">
        <v>2350000</v>
      </c>
      <c r="F102" s="323">
        <v>313</v>
      </c>
      <c r="G102" s="54"/>
      <c r="H102" s="54">
        <v>340</v>
      </c>
      <c r="I102" s="268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4.25" customHeight="1">
      <c r="A103" s="17" t="s">
        <v>1071</v>
      </c>
      <c r="B103" s="15" t="s">
        <v>221</v>
      </c>
      <c r="C103" s="130" t="s">
        <v>710</v>
      </c>
      <c r="D103" s="133">
        <v>1.8</v>
      </c>
      <c r="E103" s="54">
        <v>2350000</v>
      </c>
      <c r="F103" s="323">
        <v>1410</v>
      </c>
      <c r="G103" s="54"/>
      <c r="H103" s="54">
        <v>1355</v>
      </c>
      <c r="I103" s="268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4.25" customHeight="1">
      <c r="A104" s="17" t="s">
        <v>222</v>
      </c>
      <c r="B104" s="15" t="s">
        <v>223</v>
      </c>
      <c r="C104" s="130" t="s">
        <v>711</v>
      </c>
      <c r="D104" s="133">
        <v>0.2</v>
      </c>
      <c r="E104" s="54">
        <v>2350000</v>
      </c>
      <c r="F104" s="323">
        <v>157</v>
      </c>
      <c r="G104" s="54"/>
      <c r="H104" s="54">
        <v>169</v>
      </c>
      <c r="I104" s="268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4.25" customHeight="1">
      <c r="A105" s="17" t="s">
        <v>916</v>
      </c>
      <c r="B105" s="15" t="s">
        <v>917</v>
      </c>
      <c r="C105" s="130"/>
      <c r="D105" s="99">
        <v>68</v>
      </c>
      <c r="E105" s="54">
        <v>44900</v>
      </c>
      <c r="F105" s="323">
        <v>2036</v>
      </c>
      <c r="G105" s="54"/>
      <c r="H105" s="54">
        <v>2244</v>
      </c>
      <c r="I105" s="268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4.25" customHeight="1">
      <c r="A106" s="17" t="s">
        <v>918</v>
      </c>
      <c r="B106" s="164" t="s">
        <v>919</v>
      </c>
      <c r="C106" s="130"/>
      <c r="D106" s="99">
        <v>21</v>
      </c>
      <c r="E106" s="54">
        <v>17600</v>
      </c>
      <c r="F106" s="323">
        <v>246</v>
      </c>
      <c r="G106" s="54"/>
      <c r="H106" s="54">
        <v>547</v>
      </c>
      <c r="I106" s="268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4.25" customHeight="1">
      <c r="A107" s="17" t="s">
        <v>920</v>
      </c>
      <c r="B107" s="15" t="s">
        <v>921</v>
      </c>
      <c r="C107" s="130"/>
      <c r="D107" s="54">
        <v>66</v>
      </c>
      <c r="E107" s="54">
        <v>44900</v>
      </c>
      <c r="F107" s="323">
        <v>1018</v>
      </c>
      <c r="G107" s="54"/>
      <c r="H107" s="54">
        <v>1067</v>
      </c>
      <c r="I107" s="268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4.25" customHeight="1">
      <c r="A108" s="17" t="s">
        <v>922</v>
      </c>
      <c r="B108" s="15" t="s">
        <v>923</v>
      </c>
      <c r="C108" s="130"/>
      <c r="D108" s="54">
        <v>21</v>
      </c>
      <c r="E108" s="54">
        <v>17600</v>
      </c>
      <c r="F108" s="323">
        <v>123</v>
      </c>
      <c r="G108" s="54"/>
      <c r="H108" s="54">
        <v>259</v>
      </c>
      <c r="I108" s="268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4.25" customHeight="1">
      <c r="A109" s="17" t="s">
        <v>924</v>
      </c>
      <c r="B109" s="15" t="s">
        <v>1284</v>
      </c>
      <c r="C109" s="130"/>
      <c r="D109" s="54"/>
      <c r="E109" s="54"/>
      <c r="F109" s="323"/>
      <c r="G109" s="54"/>
      <c r="H109" s="54"/>
      <c r="I109" s="268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4.25" customHeight="1">
      <c r="A110" s="17" t="s">
        <v>1447</v>
      </c>
      <c r="B110" s="15" t="s">
        <v>1570</v>
      </c>
      <c r="C110" s="130"/>
      <c r="D110" s="54">
        <v>32</v>
      </c>
      <c r="E110" s="54">
        <v>36300</v>
      </c>
      <c r="F110" s="323">
        <v>774</v>
      </c>
      <c r="G110" s="54"/>
      <c r="H110" s="54">
        <v>840</v>
      </c>
      <c r="I110" s="268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4.25" customHeight="1">
      <c r="A111" s="17" t="s">
        <v>925</v>
      </c>
      <c r="B111" s="15" t="s">
        <v>1571</v>
      </c>
      <c r="C111" s="130"/>
      <c r="D111" s="54">
        <v>30</v>
      </c>
      <c r="E111" s="54">
        <v>36300</v>
      </c>
      <c r="F111" s="323">
        <v>363</v>
      </c>
      <c r="G111" s="54"/>
      <c r="H111" s="54">
        <v>342</v>
      </c>
      <c r="I111" s="268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4.25" customHeight="1">
      <c r="A112" s="17" t="s">
        <v>712</v>
      </c>
      <c r="B112" s="15" t="s">
        <v>713</v>
      </c>
      <c r="C112" s="130"/>
      <c r="D112" s="54">
        <v>13</v>
      </c>
      <c r="E112" s="54">
        <v>36300</v>
      </c>
      <c r="F112" s="323">
        <v>315</v>
      </c>
      <c r="G112" s="54"/>
      <c r="H112" s="54"/>
      <c r="I112" s="268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4.25" customHeight="1">
      <c r="A113" s="17" t="s">
        <v>1285</v>
      </c>
      <c r="B113" s="15" t="s">
        <v>1406</v>
      </c>
      <c r="C113" s="130"/>
      <c r="D113" s="54"/>
      <c r="E113" s="54"/>
      <c r="F113" s="323"/>
      <c r="G113" s="54"/>
      <c r="H113" s="54">
        <v>540</v>
      </c>
      <c r="I113" s="268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4.25" customHeight="1">
      <c r="A114" s="17" t="s">
        <v>714</v>
      </c>
      <c r="B114" s="15" t="s">
        <v>715</v>
      </c>
      <c r="C114" s="130"/>
      <c r="D114" s="54">
        <v>15</v>
      </c>
      <c r="E114" s="54">
        <v>36300</v>
      </c>
      <c r="F114" s="323">
        <v>363</v>
      </c>
      <c r="G114" s="54"/>
      <c r="H114" s="54"/>
      <c r="I114" s="268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4.25" customHeight="1">
      <c r="A115" s="17" t="s">
        <v>926</v>
      </c>
      <c r="B115" s="15" t="s">
        <v>927</v>
      </c>
      <c r="C115" s="130"/>
      <c r="D115" s="54"/>
      <c r="E115" s="54"/>
      <c r="F115" s="323"/>
      <c r="G115" s="54"/>
      <c r="H115" s="54">
        <v>185</v>
      </c>
      <c r="I115" s="268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4.25" customHeight="1">
      <c r="A116" s="17" t="s">
        <v>716</v>
      </c>
      <c r="B116" s="15" t="s">
        <v>717</v>
      </c>
      <c r="C116" s="130"/>
      <c r="D116" s="54">
        <v>18</v>
      </c>
      <c r="E116" s="54">
        <v>36300</v>
      </c>
      <c r="F116" s="323">
        <v>218</v>
      </c>
      <c r="G116" s="54"/>
      <c r="H116" s="54"/>
      <c r="I116" s="268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4.25" customHeight="1">
      <c r="A117" s="17" t="s">
        <v>1448</v>
      </c>
      <c r="B117" s="15" t="s">
        <v>1405</v>
      </c>
      <c r="C117" s="130"/>
      <c r="D117" s="54"/>
      <c r="E117" s="54"/>
      <c r="F117" s="323"/>
      <c r="G117" s="54"/>
      <c r="H117" s="54">
        <v>186</v>
      </c>
      <c r="I117" s="268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4.25" customHeight="1">
      <c r="A118" s="17" t="s">
        <v>718</v>
      </c>
      <c r="B118" s="15" t="s">
        <v>719</v>
      </c>
      <c r="C118" s="130"/>
      <c r="D118" s="54">
        <v>6</v>
      </c>
      <c r="E118" s="54">
        <v>36300</v>
      </c>
      <c r="F118" s="323">
        <v>72</v>
      </c>
      <c r="G118" s="54"/>
      <c r="H118" s="54"/>
      <c r="I118" s="268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4.25" customHeight="1">
      <c r="A119" s="17" t="s">
        <v>1572</v>
      </c>
      <c r="B119" s="15" t="s">
        <v>1573</v>
      </c>
      <c r="C119" s="130"/>
      <c r="D119" s="54">
        <v>106</v>
      </c>
      <c r="E119" s="54">
        <v>10000</v>
      </c>
      <c r="F119" s="323">
        <v>1060</v>
      </c>
      <c r="G119" s="54"/>
      <c r="H119" s="54">
        <v>920</v>
      </c>
      <c r="I119" s="268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4.25" customHeight="1">
      <c r="A120" s="17" t="s">
        <v>1574</v>
      </c>
      <c r="B120" s="15" t="s">
        <v>1437</v>
      </c>
      <c r="C120" s="130"/>
      <c r="D120" s="54">
        <v>355</v>
      </c>
      <c r="E120" s="54">
        <v>1000</v>
      </c>
      <c r="F120" s="323">
        <v>355</v>
      </c>
      <c r="G120" s="54"/>
      <c r="H120" s="54">
        <v>348</v>
      </c>
      <c r="I120" s="268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4.25" customHeight="1">
      <c r="A121" s="26" t="s">
        <v>803</v>
      </c>
      <c r="B121" s="26"/>
      <c r="C121" s="132"/>
      <c r="D121" s="55"/>
      <c r="E121" s="55"/>
      <c r="F121" s="324"/>
      <c r="G121" s="55">
        <f>SUM(F76:F120)</f>
        <v>74404</v>
      </c>
      <c r="H121" s="55">
        <f>SUM(H76:H120)</f>
        <v>83749</v>
      </c>
      <c r="I121" s="268">
        <f>G121/H121*100</f>
        <v>88.84165781083954</v>
      </c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4.25" customHeight="1">
      <c r="A122" s="17" t="s">
        <v>1407</v>
      </c>
      <c r="B122" s="15" t="s">
        <v>1408</v>
      </c>
      <c r="C122" s="130"/>
      <c r="D122" s="54"/>
      <c r="E122" s="54"/>
      <c r="F122" s="323"/>
      <c r="G122" s="54"/>
      <c r="H122" s="54">
        <v>312</v>
      </c>
      <c r="I122" s="268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4.25" customHeight="1">
      <c r="A123" s="17" t="s">
        <v>1407</v>
      </c>
      <c r="B123" s="15" t="s">
        <v>1409</v>
      </c>
      <c r="C123" s="130"/>
      <c r="D123" s="54"/>
      <c r="E123" s="54"/>
      <c r="F123" s="323"/>
      <c r="G123" s="54"/>
      <c r="H123" s="54">
        <v>164</v>
      </c>
      <c r="I123" s="268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4.25" customHeight="1">
      <c r="A124" s="17" t="s">
        <v>1412</v>
      </c>
      <c r="B124" s="15" t="s">
        <v>1413</v>
      </c>
      <c r="C124" s="130"/>
      <c r="D124" s="54"/>
      <c r="E124" s="54"/>
      <c r="F124" s="323"/>
      <c r="G124" s="54"/>
      <c r="H124" s="54">
        <v>39</v>
      </c>
      <c r="I124" s="268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4.25" customHeight="1">
      <c r="A125" s="17" t="s">
        <v>1410</v>
      </c>
      <c r="B125" s="15" t="s">
        <v>1411</v>
      </c>
      <c r="C125" s="130"/>
      <c r="D125" s="54"/>
      <c r="E125" s="54"/>
      <c r="F125" s="323"/>
      <c r="G125" s="54"/>
      <c r="H125" s="54">
        <v>19</v>
      </c>
      <c r="I125" s="268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4.25" customHeight="1">
      <c r="A126" s="17" t="s">
        <v>1414</v>
      </c>
      <c r="B126" s="15" t="s">
        <v>1415</v>
      </c>
      <c r="C126" s="130"/>
      <c r="D126" s="54"/>
      <c r="E126" s="54"/>
      <c r="F126" s="323"/>
      <c r="G126" s="54"/>
      <c r="H126" s="54">
        <v>31</v>
      </c>
      <c r="I126" s="268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4.25" customHeight="1">
      <c r="A127" s="17" t="s">
        <v>1416</v>
      </c>
      <c r="B127" s="15" t="s">
        <v>1417</v>
      </c>
      <c r="C127" s="130"/>
      <c r="D127" s="54"/>
      <c r="E127" s="54"/>
      <c r="F127" s="323"/>
      <c r="G127" s="54"/>
      <c r="H127" s="54">
        <v>16</v>
      </c>
      <c r="I127" s="268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4.25" customHeight="1">
      <c r="A128" s="17" t="s">
        <v>1418</v>
      </c>
      <c r="B128" s="15" t="s">
        <v>698</v>
      </c>
      <c r="C128" s="130"/>
      <c r="D128" s="54">
        <v>4</v>
      </c>
      <c r="E128" s="54">
        <v>900000</v>
      </c>
      <c r="F128" s="323">
        <v>2400</v>
      </c>
      <c r="G128" s="54"/>
      <c r="H128" s="54">
        <v>2587</v>
      </c>
      <c r="I128" s="268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4.25" customHeight="1">
      <c r="A129" s="17" t="s">
        <v>1418</v>
      </c>
      <c r="B129" s="15" t="s">
        <v>699</v>
      </c>
      <c r="C129" s="130"/>
      <c r="D129" s="54">
        <v>4</v>
      </c>
      <c r="E129" s="54">
        <v>900000</v>
      </c>
      <c r="F129" s="323">
        <v>1200</v>
      </c>
      <c r="G129" s="54"/>
      <c r="H129" s="54">
        <v>1293</v>
      </c>
      <c r="I129" s="268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4.25" customHeight="1">
      <c r="A130" s="17" t="s">
        <v>1419</v>
      </c>
      <c r="B130" s="15" t="s">
        <v>700</v>
      </c>
      <c r="C130" s="130" t="s">
        <v>1420</v>
      </c>
      <c r="D130" s="54"/>
      <c r="E130" s="54"/>
      <c r="F130" s="323"/>
      <c r="G130" s="54"/>
      <c r="H130" s="54">
        <v>104</v>
      </c>
      <c r="I130" s="268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4.25" customHeight="1">
      <c r="A131" s="17" t="s">
        <v>1419</v>
      </c>
      <c r="B131" s="15" t="s">
        <v>701</v>
      </c>
      <c r="C131" s="130"/>
      <c r="D131" s="54"/>
      <c r="E131" s="54"/>
      <c r="F131" s="323"/>
      <c r="G131" s="54"/>
      <c r="H131" s="54">
        <v>50</v>
      </c>
      <c r="I131" s="268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4.25" customHeight="1">
      <c r="A132" s="26" t="s">
        <v>804</v>
      </c>
      <c r="B132" s="15"/>
      <c r="C132" s="130"/>
      <c r="D132" s="54"/>
      <c r="E132" s="54"/>
      <c r="F132" s="324"/>
      <c r="G132" s="55">
        <v>3600</v>
      </c>
      <c r="H132" s="55">
        <f>SUM(H122:H131)</f>
        <v>4615</v>
      </c>
      <c r="I132" s="268">
        <f>G132/H132*100</f>
        <v>78.00650054171182</v>
      </c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4.25" customHeight="1">
      <c r="A133" s="470" t="s">
        <v>121</v>
      </c>
      <c r="B133" s="470"/>
      <c r="C133" s="132"/>
      <c r="D133" s="54"/>
      <c r="E133" s="54"/>
      <c r="F133" s="324"/>
      <c r="G133" s="55">
        <f>G121+G132</f>
        <v>78004</v>
      </c>
      <c r="H133" s="55">
        <f>H121+H132</f>
        <v>88364</v>
      </c>
      <c r="I133" s="268">
        <f>G133/H133*100</f>
        <v>88.27576841247566</v>
      </c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4.25" customHeight="1">
      <c r="A134" s="15"/>
      <c r="B134" s="26"/>
      <c r="C134" s="132"/>
      <c r="D134" s="54"/>
      <c r="E134" s="54"/>
      <c r="F134" s="323"/>
      <c r="G134" s="55"/>
      <c r="H134" s="54"/>
      <c r="I134" s="268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4.25" customHeight="1">
      <c r="A135" s="15"/>
      <c r="B135" s="174" t="s">
        <v>122</v>
      </c>
      <c r="C135" s="132"/>
      <c r="D135" s="54"/>
      <c r="E135" s="54"/>
      <c r="F135" s="323"/>
      <c r="G135" s="54"/>
      <c r="H135" s="54"/>
      <c r="I135" s="268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4.25" customHeight="1">
      <c r="A136" s="17" t="s">
        <v>1424</v>
      </c>
      <c r="B136" s="15" t="s">
        <v>1425</v>
      </c>
      <c r="C136" s="130"/>
      <c r="D136" s="133"/>
      <c r="E136" s="54"/>
      <c r="F136" s="323"/>
      <c r="G136" s="54"/>
      <c r="H136" s="54">
        <v>2040</v>
      </c>
      <c r="I136" s="268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4.25" customHeight="1">
      <c r="A137" s="17" t="s">
        <v>1426</v>
      </c>
      <c r="B137" s="15" t="s">
        <v>1427</v>
      </c>
      <c r="C137" s="130"/>
      <c r="D137" s="133"/>
      <c r="E137" s="54"/>
      <c r="F137" s="323"/>
      <c r="G137" s="54"/>
      <c r="H137" s="54">
        <v>22780</v>
      </c>
      <c r="I137" s="268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4.25" customHeight="1">
      <c r="A138" s="17" t="s">
        <v>720</v>
      </c>
      <c r="B138" s="15" t="s">
        <v>721</v>
      </c>
      <c r="C138" s="130" t="s">
        <v>722</v>
      </c>
      <c r="D138" s="133">
        <v>13.1</v>
      </c>
      <c r="E138" s="54">
        <v>2350000</v>
      </c>
      <c r="F138" s="323">
        <v>20524</v>
      </c>
      <c r="G138" s="54"/>
      <c r="H138" s="54"/>
      <c r="I138" s="268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4.25" customHeight="1">
      <c r="A139" s="17" t="s">
        <v>1421</v>
      </c>
      <c r="B139" s="15" t="s">
        <v>1422</v>
      </c>
      <c r="C139" s="130" t="s">
        <v>1423</v>
      </c>
      <c r="D139" s="133">
        <v>12.7</v>
      </c>
      <c r="E139" s="54">
        <v>2350000</v>
      </c>
      <c r="F139" s="323">
        <v>9948</v>
      </c>
      <c r="G139" s="54"/>
      <c r="H139" s="54">
        <v>10753</v>
      </c>
      <c r="I139" s="268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4.25" customHeight="1">
      <c r="A140" s="17" t="s">
        <v>1428</v>
      </c>
      <c r="B140" s="15" t="s">
        <v>1429</v>
      </c>
      <c r="C140" s="130"/>
      <c r="D140" s="99"/>
      <c r="E140" s="54"/>
      <c r="F140" s="323"/>
      <c r="G140" s="54"/>
      <c r="H140" s="54">
        <v>256</v>
      </c>
      <c r="I140" s="268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4.25" customHeight="1">
      <c r="A141" s="17" t="s">
        <v>1430</v>
      </c>
      <c r="B141" s="15" t="s">
        <v>1431</v>
      </c>
      <c r="C141" s="130"/>
      <c r="D141" s="99"/>
      <c r="E141" s="54"/>
      <c r="F141" s="323"/>
      <c r="G141" s="54"/>
      <c r="H141" s="54">
        <v>128</v>
      </c>
      <c r="I141" s="268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4.25" customHeight="1">
      <c r="A142" s="17" t="s">
        <v>1432</v>
      </c>
      <c r="B142" s="15" t="s">
        <v>557</v>
      </c>
      <c r="C142" s="130"/>
      <c r="D142" s="99">
        <v>3</v>
      </c>
      <c r="E142" s="54">
        <v>179200</v>
      </c>
      <c r="F142" s="323">
        <v>359</v>
      </c>
      <c r="G142" s="54"/>
      <c r="H142" s="54">
        <v>256</v>
      </c>
      <c r="I142" s="268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4.25" customHeight="1">
      <c r="A143" s="17" t="s">
        <v>1430</v>
      </c>
      <c r="B143" s="15" t="s">
        <v>558</v>
      </c>
      <c r="C143" s="130"/>
      <c r="D143" s="54">
        <v>3</v>
      </c>
      <c r="E143" s="54">
        <v>179200</v>
      </c>
      <c r="F143" s="323">
        <v>179</v>
      </c>
      <c r="G143" s="54"/>
      <c r="H143" s="54">
        <v>127</v>
      </c>
      <c r="I143" s="268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4.25" customHeight="1">
      <c r="A144" s="17" t="s">
        <v>1500</v>
      </c>
      <c r="B144" s="15" t="s">
        <v>3</v>
      </c>
      <c r="C144" s="130"/>
      <c r="D144" s="54">
        <v>7</v>
      </c>
      <c r="E144" s="54">
        <v>36300</v>
      </c>
      <c r="F144" s="323">
        <v>169</v>
      </c>
      <c r="G144" s="54"/>
      <c r="H144" s="54">
        <v>180</v>
      </c>
      <c r="I144" s="268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4.25" customHeight="1">
      <c r="A145" s="17" t="s">
        <v>1499</v>
      </c>
      <c r="B145" s="15" t="s">
        <v>4</v>
      </c>
      <c r="C145" s="130"/>
      <c r="D145" s="54">
        <v>7</v>
      </c>
      <c r="E145" s="54">
        <v>36300</v>
      </c>
      <c r="F145" s="323">
        <v>85</v>
      </c>
      <c r="G145" s="54"/>
      <c r="H145" s="54">
        <v>100</v>
      </c>
      <c r="I145" s="268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4.25" customHeight="1">
      <c r="A146" s="26" t="s">
        <v>803</v>
      </c>
      <c r="B146" s="26"/>
      <c r="C146" s="132"/>
      <c r="D146" s="55"/>
      <c r="E146" s="55"/>
      <c r="F146" s="324"/>
      <c r="G146" s="55">
        <v>31264</v>
      </c>
      <c r="H146" s="55">
        <f>SUM(H136:H145)</f>
        <v>36620</v>
      </c>
      <c r="I146" s="268">
        <f>G146/H146*100</f>
        <v>85.37411250682688</v>
      </c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4.25" customHeight="1">
      <c r="A147" s="17" t="s">
        <v>1501</v>
      </c>
      <c r="B147" s="15" t="s">
        <v>1608</v>
      </c>
      <c r="C147" s="130"/>
      <c r="D147" s="54"/>
      <c r="E147" s="54"/>
      <c r="F147" s="323"/>
      <c r="G147" s="54"/>
      <c r="H147" s="54">
        <v>133</v>
      </c>
      <c r="I147" s="268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4.25" customHeight="1">
      <c r="A148" s="17" t="s">
        <v>1502</v>
      </c>
      <c r="B148" s="15" t="s">
        <v>1609</v>
      </c>
      <c r="C148" s="130"/>
      <c r="D148" s="54"/>
      <c r="E148" s="54"/>
      <c r="F148" s="323"/>
      <c r="G148" s="54"/>
      <c r="H148" s="54">
        <v>66</v>
      </c>
      <c r="I148" s="268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4.25" customHeight="1">
      <c r="A149" s="26" t="s">
        <v>804</v>
      </c>
      <c r="B149" s="15"/>
      <c r="C149" s="130"/>
      <c r="D149" s="54"/>
      <c r="E149" s="54"/>
      <c r="F149" s="324"/>
      <c r="G149" s="55"/>
      <c r="H149" s="55">
        <f>SUM(H147:H148)</f>
        <v>199</v>
      </c>
      <c r="I149" s="268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4.25" customHeight="1">
      <c r="A150" s="470" t="s">
        <v>123</v>
      </c>
      <c r="B150" s="470"/>
      <c r="C150" s="132"/>
      <c r="D150" s="54"/>
      <c r="E150" s="54"/>
      <c r="F150" s="324"/>
      <c r="G150" s="55">
        <f>G146+G149</f>
        <v>31264</v>
      </c>
      <c r="H150" s="55">
        <f>H146+H149</f>
        <v>36819</v>
      </c>
      <c r="I150" s="268">
        <f>G150/H150*100</f>
        <v>84.91268095276895</v>
      </c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4.25" customHeight="1">
      <c r="A151" s="15"/>
      <c r="B151" s="15"/>
      <c r="C151" s="130"/>
      <c r="D151" s="54"/>
      <c r="E151" s="54"/>
      <c r="F151" s="323"/>
      <c r="G151" s="54"/>
      <c r="H151" s="54"/>
      <c r="I151" s="268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4.25" customHeight="1">
      <c r="A152" s="15"/>
      <c r="B152" s="26" t="s">
        <v>124</v>
      </c>
      <c r="C152" s="132"/>
      <c r="D152" s="54"/>
      <c r="E152" s="54"/>
      <c r="F152" s="323"/>
      <c r="G152" s="55"/>
      <c r="H152" s="54"/>
      <c r="I152" s="268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4.25" customHeight="1">
      <c r="A153" s="17" t="s">
        <v>1503</v>
      </c>
      <c r="B153" s="15" t="s">
        <v>1575</v>
      </c>
      <c r="C153" s="130"/>
      <c r="D153" s="54">
        <v>10408</v>
      </c>
      <c r="E153" s="54"/>
      <c r="F153" s="323">
        <v>4111</v>
      </c>
      <c r="G153" s="55"/>
      <c r="H153" s="54">
        <v>4041</v>
      </c>
      <c r="I153" s="268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4.25" customHeight="1">
      <c r="A154" s="17" t="s">
        <v>1504</v>
      </c>
      <c r="B154" s="15" t="s">
        <v>1576</v>
      </c>
      <c r="C154" s="130"/>
      <c r="D154" s="54">
        <v>10408</v>
      </c>
      <c r="E154" s="54"/>
      <c r="F154" s="323">
        <v>4111</v>
      </c>
      <c r="G154" s="55"/>
      <c r="H154" s="54">
        <v>4041</v>
      </c>
      <c r="I154" s="268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4.25" customHeight="1">
      <c r="A155" s="17" t="s">
        <v>723</v>
      </c>
      <c r="B155" s="15" t="s">
        <v>725</v>
      </c>
      <c r="C155" s="130"/>
      <c r="D155" s="99">
        <v>8</v>
      </c>
      <c r="E155" s="54">
        <v>221450</v>
      </c>
      <c r="F155" s="323">
        <v>1772</v>
      </c>
      <c r="G155" s="55"/>
      <c r="H155" s="54"/>
      <c r="I155" s="268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4.25" customHeight="1">
      <c r="A156" s="17" t="s">
        <v>724</v>
      </c>
      <c r="B156" s="15" t="s">
        <v>726</v>
      </c>
      <c r="C156" s="130"/>
      <c r="D156" s="99">
        <v>11</v>
      </c>
      <c r="E156" s="54">
        <v>143942.5</v>
      </c>
      <c r="F156" s="323">
        <v>1583</v>
      </c>
      <c r="G156" s="55"/>
      <c r="H156" s="54"/>
      <c r="I156" s="268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4.25" customHeight="1">
      <c r="A157" s="17" t="s">
        <v>5</v>
      </c>
      <c r="B157" s="15" t="s">
        <v>1505</v>
      </c>
      <c r="C157" s="130"/>
      <c r="D157" s="99"/>
      <c r="E157" s="54"/>
      <c r="F157" s="323"/>
      <c r="G157" s="55"/>
      <c r="H157" s="54">
        <v>182</v>
      </c>
      <c r="I157" s="268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4.25" customHeight="1">
      <c r="A158" s="17" t="s">
        <v>1622</v>
      </c>
      <c r="B158" s="15" t="s">
        <v>1506</v>
      </c>
      <c r="C158" s="130"/>
      <c r="D158" s="99"/>
      <c r="E158" s="54"/>
      <c r="F158" s="323"/>
      <c r="G158" s="55"/>
      <c r="H158" s="54">
        <v>4519</v>
      </c>
      <c r="I158" s="268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4.25" customHeight="1">
      <c r="A159" s="17" t="s">
        <v>1622</v>
      </c>
      <c r="B159" s="15" t="s">
        <v>725</v>
      </c>
      <c r="C159" s="130"/>
      <c r="D159" s="99"/>
      <c r="E159" s="54"/>
      <c r="F159" s="323"/>
      <c r="G159" s="55"/>
      <c r="H159" s="54">
        <v>128</v>
      </c>
      <c r="I159" s="268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4.25" customHeight="1">
      <c r="A160" s="17" t="s">
        <v>1568</v>
      </c>
      <c r="B160" s="15" t="s">
        <v>1569</v>
      </c>
      <c r="C160" s="130"/>
      <c r="D160" s="99">
        <v>45</v>
      </c>
      <c r="E160" s="54">
        <v>55563</v>
      </c>
      <c r="F160" s="323">
        <v>2491</v>
      </c>
      <c r="G160" s="55"/>
      <c r="H160" s="54"/>
      <c r="I160" s="268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4.25" customHeight="1">
      <c r="A161" s="17" t="s">
        <v>727</v>
      </c>
      <c r="B161" s="15" t="s">
        <v>728</v>
      </c>
      <c r="C161" s="130"/>
      <c r="D161" s="99">
        <v>22</v>
      </c>
      <c r="E161" s="54">
        <v>166087.5</v>
      </c>
      <c r="F161" s="323">
        <v>3654</v>
      </c>
      <c r="G161" s="55"/>
      <c r="H161" s="54"/>
      <c r="I161" s="268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4.25" customHeight="1">
      <c r="A162" s="17" t="s">
        <v>1623</v>
      </c>
      <c r="B162" s="15" t="s">
        <v>1507</v>
      </c>
      <c r="C162" s="130"/>
      <c r="D162" s="99"/>
      <c r="E162" s="54"/>
      <c r="F162" s="323"/>
      <c r="G162" s="55"/>
      <c r="H162" s="54">
        <v>542</v>
      </c>
      <c r="I162" s="268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4.25" customHeight="1">
      <c r="A163" s="17" t="s">
        <v>1624</v>
      </c>
      <c r="B163" s="15" t="s">
        <v>1508</v>
      </c>
      <c r="C163" s="130"/>
      <c r="D163" s="99"/>
      <c r="E163" s="54"/>
      <c r="F163" s="323"/>
      <c r="G163" s="55"/>
      <c r="H163" s="54">
        <v>4275</v>
      </c>
      <c r="I163" s="268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4.25" customHeight="1">
      <c r="A164" s="17" t="s">
        <v>1509</v>
      </c>
      <c r="B164" s="15" t="s">
        <v>857</v>
      </c>
      <c r="C164" s="130"/>
      <c r="D164" s="99"/>
      <c r="E164" s="54"/>
      <c r="F164" s="323"/>
      <c r="G164" s="55"/>
      <c r="H164" s="54">
        <v>2301</v>
      </c>
      <c r="I164" s="268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4.25" customHeight="1">
      <c r="A165" s="17" t="s">
        <v>1510</v>
      </c>
      <c r="B165" s="15" t="s">
        <v>126</v>
      </c>
      <c r="C165" s="130"/>
      <c r="D165" s="54"/>
      <c r="E165" s="54"/>
      <c r="F165" s="323"/>
      <c r="G165" s="55"/>
      <c r="H165" s="54">
        <v>3655</v>
      </c>
      <c r="I165" s="268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4.25" customHeight="1">
      <c r="A166" s="17" t="s">
        <v>729</v>
      </c>
      <c r="B166" s="15" t="s">
        <v>730</v>
      </c>
      <c r="C166" s="130"/>
      <c r="D166" s="99">
        <v>14</v>
      </c>
      <c r="E166" s="54">
        <v>88580</v>
      </c>
      <c r="F166" s="323">
        <v>1240</v>
      </c>
      <c r="G166" s="55"/>
      <c r="H166" s="54"/>
      <c r="I166" s="268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4.25" customHeight="1">
      <c r="A167" s="17" t="s">
        <v>1625</v>
      </c>
      <c r="B167" s="15" t="s">
        <v>703</v>
      </c>
      <c r="C167" s="130"/>
      <c r="D167" s="54"/>
      <c r="E167" s="54"/>
      <c r="F167" s="323"/>
      <c r="G167" s="55"/>
      <c r="H167" s="54">
        <v>34450</v>
      </c>
      <c r="I167" s="268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4.25" customHeight="1">
      <c r="A168" s="17" t="s">
        <v>1626</v>
      </c>
      <c r="B168" s="15" t="s">
        <v>896</v>
      </c>
      <c r="C168" s="130"/>
      <c r="D168" s="54"/>
      <c r="E168" s="54"/>
      <c r="F168" s="323"/>
      <c r="G168" s="55"/>
      <c r="H168" s="54">
        <v>4823</v>
      </c>
      <c r="I168" s="268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4.25" customHeight="1">
      <c r="A169" s="17" t="s">
        <v>731</v>
      </c>
      <c r="B169" s="15" t="s">
        <v>732</v>
      </c>
      <c r="C169" s="130"/>
      <c r="D169" s="54">
        <v>57</v>
      </c>
      <c r="E169" s="54">
        <v>635650</v>
      </c>
      <c r="F169" s="323">
        <v>36232</v>
      </c>
      <c r="G169" s="55"/>
      <c r="H169" s="54"/>
      <c r="I169" s="268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4.25" customHeight="1">
      <c r="A170" s="26" t="s">
        <v>803</v>
      </c>
      <c r="B170" s="26"/>
      <c r="C170" s="132"/>
      <c r="D170" s="55"/>
      <c r="E170" s="55"/>
      <c r="F170" s="324"/>
      <c r="G170" s="55">
        <f>SUM(F153:F169)</f>
        <v>55194</v>
      </c>
      <c r="H170" s="55">
        <f>SUM(H153:H168)</f>
        <v>62957</v>
      </c>
      <c r="I170" s="268">
        <f>G170/H170*100</f>
        <v>87.66936162777769</v>
      </c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4.25" customHeight="1">
      <c r="A171" s="17" t="s">
        <v>1511</v>
      </c>
      <c r="B171" s="15" t="s">
        <v>1512</v>
      </c>
      <c r="C171" s="130"/>
      <c r="D171" s="54">
        <v>25</v>
      </c>
      <c r="E171" s="54">
        <v>9400</v>
      </c>
      <c r="F171" s="323">
        <v>235</v>
      </c>
      <c r="G171" s="55"/>
      <c r="H171" s="54">
        <v>235</v>
      </c>
      <c r="I171" s="268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4.25" customHeight="1">
      <c r="A172" s="26" t="s">
        <v>804</v>
      </c>
      <c r="B172" s="15"/>
      <c r="C172" s="130"/>
      <c r="D172" s="54"/>
      <c r="E172" s="54"/>
      <c r="F172" s="324"/>
      <c r="G172" s="55">
        <f>SUM(F171)</f>
        <v>235</v>
      </c>
      <c r="H172" s="55">
        <f>SUM(H171)</f>
        <v>235</v>
      </c>
      <c r="I172" s="268">
        <f>G172/H172*100</f>
        <v>100</v>
      </c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4.25" customHeight="1">
      <c r="A173" s="470" t="s">
        <v>26</v>
      </c>
      <c r="B173" s="470"/>
      <c r="C173" s="132"/>
      <c r="D173" s="54"/>
      <c r="E173" s="54"/>
      <c r="F173" s="324"/>
      <c r="G173" s="55">
        <f>SUM(G170:G172)</f>
        <v>55429</v>
      </c>
      <c r="H173" s="55">
        <f>H170+H172</f>
        <v>63192</v>
      </c>
      <c r="I173" s="268">
        <f>G173/H173*100</f>
        <v>87.71521711609066</v>
      </c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4.25" customHeight="1">
      <c r="A174" s="56"/>
      <c r="B174" s="56"/>
      <c r="C174" s="132"/>
      <c r="D174" s="54"/>
      <c r="E174" s="54"/>
      <c r="F174" s="323"/>
      <c r="G174" s="55"/>
      <c r="H174" s="54"/>
      <c r="I174" s="268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4.25" customHeight="1">
      <c r="A175" s="56"/>
      <c r="B175" s="56" t="s">
        <v>1468</v>
      </c>
      <c r="C175" s="132"/>
      <c r="D175" s="54"/>
      <c r="E175" s="54"/>
      <c r="F175" s="323"/>
      <c r="G175" s="55"/>
      <c r="H175" s="54"/>
      <c r="I175" s="268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4.25" customHeight="1">
      <c r="A176" s="17" t="s">
        <v>800</v>
      </c>
      <c r="B176" s="15" t="s">
        <v>930</v>
      </c>
      <c r="C176" s="130"/>
      <c r="D176" s="99"/>
      <c r="E176" s="54"/>
      <c r="F176" s="323"/>
      <c r="G176" s="54"/>
      <c r="H176" s="54">
        <v>5257</v>
      </c>
      <c r="I176" s="268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4.25" customHeight="1">
      <c r="A177" s="26" t="s">
        <v>803</v>
      </c>
      <c r="B177" s="175"/>
      <c r="C177" s="130"/>
      <c r="D177" s="54"/>
      <c r="E177" s="54"/>
      <c r="F177" s="324"/>
      <c r="G177" s="55"/>
      <c r="H177" s="55">
        <f>SUM(H176)</f>
        <v>5257</v>
      </c>
      <c r="I177" s="268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4.25" customHeight="1">
      <c r="A178" s="26" t="s">
        <v>702</v>
      </c>
      <c r="B178" s="175"/>
      <c r="C178" s="130"/>
      <c r="D178" s="54"/>
      <c r="E178" s="54"/>
      <c r="F178" s="324"/>
      <c r="G178" s="55"/>
      <c r="H178" s="55">
        <f>H177</f>
        <v>5257</v>
      </c>
      <c r="I178" s="268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4.25" customHeight="1">
      <c r="A179" s="15"/>
      <c r="B179" s="15"/>
      <c r="C179" s="130"/>
      <c r="D179" s="54"/>
      <c r="E179" s="54"/>
      <c r="F179" s="323"/>
      <c r="G179" s="54"/>
      <c r="H179" s="54"/>
      <c r="I179" s="268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4.25" customHeight="1">
      <c r="A180" s="15"/>
      <c r="B180" s="26" t="s">
        <v>1602</v>
      </c>
      <c r="C180" s="132"/>
      <c r="D180" s="55"/>
      <c r="E180" s="55"/>
      <c r="F180" s="324"/>
      <c r="G180" s="55">
        <f>G24+G33+G73+G133+G150+G173+G178</f>
        <v>529759</v>
      </c>
      <c r="H180" s="55">
        <f>H24+H33+H73+H133+H150+H173+H178</f>
        <v>801928</v>
      </c>
      <c r="I180" s="268">
        <f>G180/H180*100</f>
        <v>66.06066878822038</v>
      </c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4.25" customHeight="1">
      <c r="A181" s="15"/>
      <c r="B181" s="15" t="s">
        <v>1603</v>
      </c>
      <c r="C181" s="130"/>
      <c r="D181" s="54"/>
      <c r="E181" s="54"/>
      <c r="F181" s="323"/>
      <c r="G181" s="54">
        <f>G22+G33+G55+G68+G121+G146+G170+G177</f>
        <v>525924</v>
      </c>
      <c r="H181" s="54">
        <f>H22+H33+H55+H68+H121+H146+H170+H177</f>
        <v>796507</v>
      </c>
      <c r="I181" s="268">
        <f>G181/H181*100</f>
        <v>66.02879824031679</v>
      </c>
      <c r="J181" s="9"/>
      <c r="K181" s="9"/>
      <c r="L181" s="9"/>
      <c r="M181" s="9"/>
      <c r="N181" s="9"/>
      <c r="O181" s="9"/>
      <c r="P181" s="9"/>
      <c r="Q181" s="9"/>
      <c r="R181" s="9"/>
    </row>
    <row r="182" spans="1:18" s="8" customFormat="1" ht="14.25" customHeight="1">
      <c r="A182" s="26"/>
      <c r="B182" s="15" t="s">
        <v>1604</v>
      </c>
      <c r="C182" s="130"/>
      <c r="D182" s="55"/>
      <c r="E182" s="55"/>
      <c r="F182" s="323"/>
      <c r="G182" s="54">
        <f>G23+G60+G71+G132+G149+G172</f>
        <v>3835</v>
      </c>
      <c r="H182" s="54">
        <f>H23+H60+H71+H132+H149+H172</f>
        <v>5421</v>
      </c>
      <c r="I182" s="268">
        <f>G182/H182*100</f>
        <v>70.74340527577938</v>
      </c>
      <c r="J182" s="9"/>
      <c r="K182" s="13"/>
      <c r="L182" s="13"/>
      <c r="M182" s="13"/>
      <c r="N182" s="13"/>
      <c r="O182" s="13"/>
      <c r="P182" s="13"/>
      <c r="Q182" s="13"/>
      <c r="R182" s="13"/>
    </row>
    <row r="183" spans="4:18" ht="13.5" customHeight="1">
      <c r="D183" s="9"/>
      <c r="E183" s="9"/>
      <c r="F183" s="31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4:18" ht="13.5" customHeight="1">
      <c r="D184" s="9"/>
      <c r="E184" s="9"/>
      <c r="F184" s="31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4:18" ht="13.5" customHeight="1">
      <c r="D185" s="9"/>
      <c r="E185" s="9"/>
      <c r="F185" s="31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4:18" ht="13.5" customHeight="1">
      <c r="D186" s="9"/>
      <c r="E186" s="9"/>
      <c r="F186" s="31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4:18" ht="13.5" customHeight="1">
      <c r="D187" s="9"/>
      <c r="E187" s="9"/>
      <c r="F187" s="31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4:18" ht="13.5" customHeight="1">
      <c r="D188" s="9"/>
      <c r="E188" s="9"/>
      <c r="F188" s="31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4:18" ht="13.5" customHeight="1">
      <c r="D189" s="9"/>
      <c r="E189" s="9"/>
      <c r="F189" s="31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4:18" ht="13.5" customHeight="1">
      <c r="D190" s="9"/>
      <c r="E190" s="9"/>
      <c r="F190" s="31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4:18" ht="13.5" customHeight="1">
      <c r="D191" s="9"/>
      <c r="E191" s="9"/>
      <c r="F191" s="31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4:18" ht="13.5" customHeight="1">
      <c r="D192" s="9"/>
      <c r="E192" s="9"/>
      <c r="F192" s="31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4:18" ht="13.5" customHeight="1">
      <c r="D193" s="9"/>
      <c r="E193" s="9"/>
      <c r="F193" s="31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4:18" ht="13.5" customHeight="1">
      <c r="D194" s="9"/>
      <c r="E194" s="9"/>
      <c r="F194" s="31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4:18" ht="13.5" customHeight="1">
      <c r="D195" s="9"/>
      <c r="E195" s="9"/>
      <c r="F195" s="31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4:18" ht="13.5" customHeight="1">
      <c r="D196" s="9"/>
      <c r="E196" s="9"/>
      <c r="F196" s="31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4:18" ht="13.5" customHeight="1">
      <c r="D197" s="9"/>
      <c r="E197" s="9"/>
      <c r="F197" s="31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4:18" ht="13.5" customHeight="1">
      <c r="D198" s="9"/>
      <c r="E198" s="9"/>
      <c r="F198" s="31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4:18" ht="13.5" customHeight="1">
      <c r="D199" s="9"/>
      <c r="E199" s="9"/>
      <c r="F199" s="31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4:18" ht="13.5" customHeight="1">
      <c r="D200" s="9"/>
      <c r="E200" s="9"/>
      <c r="F200" s="31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4:18" ht="13.5" customHeight="1">
      <c r="D201" s="9"/>
      <c r="E201" s="9"/>
      <c r="F201" s="31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4:18" ht="13.5" customHeight="1">
      <c r="D202" s="9"/>
      <c r="E202" s="9"/>
      <c r="F202" s="31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4:18" ht="13.5" customHeight="1">
      <c r="D203" s="9"/>
      <c r="E203" s="9"/>
      <c r="F203" s="31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4:18" ht="13.5" customHeight="1">
      <c r="D204" s="9"/>
      <c r="E204" s="9"/>
      <c r="F204" s="31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4:18" ht="13.5" customHeight="1">
      <c r="D205" s="9"/>
      <c r="E205" s="9"/>
      <c r="F205" s="31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4:18" ht="13.5" customHeight="1">
      <c r="D206" s="9"/>
      <c r="E206" s="9"/>
      <c r="F206" s="31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4:18" ht="13.5" customHeight="1">
      <c r="D207" s="9"/>
      <c r="E207" s="9"/>
      <c r="F207" s="31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4:18" ht="13.5" customHeight="1">
      <c r="D208" s="9"/>
      <c r="E208" s="9"/>
      <c r="F208" s="31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4:18" ht="13.5" customHeight="1">
      <c r="D209" s="9"/>
      <c r="E209" s="9"/>
      <c r="F209" s="31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4:18" ht="13.5" customHeight="1">
      <c r="D210" s="9"/>
      <c r="E210" s="9"/>
      <c r="F210" s="31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4:18" ht="13.5" customHeight="1">
      <c r="D211" s="9"/>
      <c r="E211" s="9"/>
      <c r="F211" s="31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4:18" ht="13.5" customHeight="1">
      <c r="D212" s="9"/>
      <c r="E212" s="9"/>
      <c r="F212" s="31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4:18" ht="13.5" customHeight="1">
      <c r="D213" s="9"/>
      <c r="E213" s="9"/>
      <c r="F213" s="31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4:18" ht="13.5" customHeight="1">
      <c r="D214" s="9"/>
      <c r="E214" s="9"/>
      <c r="F214" s="31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4:18" ht="13.5" customHeight="1">
      <c r="D215" s="9"/>
      <c r="E215" s="9"/>
      <c r="F215" s="31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4:18" ht="13.5" customHeight="1">
      <c r="D216" s="9"/>
      <c r="E216" s="9"/>
      <c r="F216" s="31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4:18" ht="13.5" customHeight="1">
      <c r="D217" s="9"/>
      <c r="E217" s="9"/>
      <c r="F217" s="31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4:18" ht="13.5" customHeight="1">
      <c r="D218" s="9"/>
      <c r="E218" s="9"/>
      <c r="F218" s="31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4:18" ht="13.5" customHeight="1">
      <c r="D219" s="9"/>
      <c r="E219" s="9"/>
      <c r="F219" s="31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4:18" ht="13.5" customHeight="1">
      <c r="D220" s="9"/>
      <c r="E220" s="9"/>
      <c r="F220" s="31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4:18" ht="13.5" customHeight="1">
      <c r="D221" s="9"/>
      <c r="E221" s="9"/>
      <c r="F221" s="31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4:18" ht="13.5" customHeight="1">
      <c r="D222" s="9"/>
      <c r="E222" s="9"/>
      <c r="F222" s="31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4:18" ht="13.5" customHeight="1">
      <c r="D223" s="9"/>
      <c r="E223" s="9"/>
      <c r="F223" s="31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4:18" ht="13.5" customHeight="1">
      <c r="D224" s="9"/>
      <c r="E224" s="9"/>
      <c r="F224" s="31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4:18" ht="13.5" customHeight="1">
      <c r="D225" s="9"/>
      <c r="E225" s="9"/>
      <c r="F225" s="31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</sheetData>
  <mergeCells count="20">
    <mergeCell ref="F7:F8"/>
    <mergeCell ref="G7:G8"/>
    <mergeCell ref="A2:I2"/>
    <mergeCell ref="A3:I3"/>
    <mergeCell ref="A4:I4"/>
    <mergeCell ref="F5:I5"/>
    <mergeCell ref="A173:B173"/>
    <mergeCell ref="A24:B24"/>
    <mergeCell ref="A61:B61"/>
    <mergeCell ref="A68:B68"/>
    <mergeCell ref="G1:I1"/>
    <mergeCell ref="A73:B73"/>
    <mergeCell ref="A133:B133"/>
    <mergeCell ref="A150:B150"/>
    <mergeCell ref="A6:A8"/>
    <mergeCell ref="B6:C8"/>
    <mergeCell ref="D6:G6"/>
    <mergeCell ref="H6:I7"/>
    <mergeCell ref="D7:D8"/>
    <mergeCell ref="E7:E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167"/>
  <sheetViews>
    <sheetView workbookViewId="0" topLeftCell="A1">
      <selection activeCell="E11" sqref="E11"/>
    </sheetView>
  </sheetViews>
  <sheetFormatPr defaultColWidth="9.140625" defaultRowHeight="12.75"/>
  <cols>
    <col min="1" max="1" width="5.00390625" style="86" bestFit="1" customWidth="1"/>
    <col min="2" max="2" width="67.7109375" style="0" bestFit="1" customWidth="1"/>
    <col min="3" max="3" width="10.8515625" style="134" customWidth="1"/>
    <col min="4" max="4" width="10.421875" style="134" customWidth="1"/>
    <col min="5" max="5" width="10.28125" style="134" customWidth="1"/>
  </cols>
  <sheetData>
    <row r="1" spans="2:5" ht="15.75">
      <c r="B1" s="1"/>
      <c r="C1" s="460" t="s">
        <v>969</v>
      </c>
      <c r="D1" s="460"/>
      <c r="E1" s="460"/>
    </row>
    <row r="2" spans="2:5" ht="15.75">
      <c r="B2" s="447" t="s">
        <v>12</v>
      </c>
      <c r="C2" s="447"/>
      <c r="D2" s="447"/>
      <c r="E2" s="447"/>
    </row>
    <row r="3" spans="2:5" ht="15.75">
      <c r="B3" s="447" t="s">
        <v>1565</v>
      </c>
      <c r="C3" s="447"/>
      <c r="D3" s="447"/>
      <c r="E3" s="447"/>
    </row>
    <row r="4" spans="2:5" ht="15.75">
      <c r="B4" s="447" t="s">
        <v>1689</v>
      </c>
      <c r="C4" s="447"/>
      <c r="D4" s="447"/>
      <c r="E4" s="447"/>
    </row>
    <row r="5" spans="2:5" ht="15.75">
      <c r="B5" s="448" t="s">
        <v>1663</v>
      </c>
      <c r="C5" s="448"/>
      <c r="D5" s="448"/>
      <c r="E5" s="448"/>
    </row>
    <row r="6" spans="2:5" ht="15.75">
      <c r="B6" s="23"/>
      <c r="C6" s="152"/>
      <c r="D6" s="152"/>
      <c r="E6" s="152"/>
    </row>
    <row r="7" spans="1:5" ht="31.5">
      <c r="A7" s="354" t="s">
        <v>883</v>
      </c>
      <c r="B7" s="5" t="s">
        <v>1664</v>
      </c>
      <c r="C7" s="7" t="s">
        <v>394</v>
      </c>
      <c r="D7" s="7" t="s">
        <v>395</v>
      </c>
      <c r="E7" s="7" t="s">
        <v>488</v>
      </c>
    </row>
    <row r="8" spans="2:5" ht="15.75">
      <c r="B8" s="44"/>
      <c r="C8" s="253"/>
      <c r="D8" s="253"/>
      <c r="E8" s="253"/>
    </row>
    <row r="9" spans="2:5" ht="15.75">
      <c r="B9" s="45" t="s">
        <v>346</v>
      </c>
      <c r="C9" s="258"/>
      <c r="D9" s="258"/>
      <c r="E9" s="258"/>
    </row>
    <row r="10" spans="1:5" ht="15.75">
      <c r="A10" s="3" t="s">
        <v>888</v>
      </c>
      <c r="B10" s="46" t="s">
        <v>1142</v>
      </c>
      <c r="C10" s="258"/>
      <c r="D10" s="258"/>
      <c r="E10" s="258"/>
    </row>
    <row r="11" spans="1:6" s="170" customFormat="1" ht="15.75">
      <c r="A11" s="3" t="s">
        <v>894</v>
      </c>
      <c r="B11" s="46" t="s">
        <v>83</v>
      </c>
      <c r="C11" s="296">
        <v>793928</v>
      </c>
      <c r="D11" s="296">
        <v>795186</v>
      </c>
      <c r="E11" s="296">
        <v>525924</v>
      </c>
      <c r="F11" s="335"/>
    </row>
    <row r="12" spans="1:5" s="170" customFormat="1" ht="15.75">
      <c r="A12" s="3" t="s">
        <v>1451</v>
      </c>
      <c r="B12" s="46" t="s">
        <v>408</v>
      </c>
      <c r="C12" s="296"/>
      <c r="D12" s="261"/>
      <c r="E12" s="261"/>
    </row>
    <row r="13" spans="1:5" ht="15.75">
      <c r="A13" s="245" t="s">
        <v>297</v>
      </c>
      <c r="B13" s="118" t="s">
        <v>200</v>
      </c>
      <c r="C13" s="294">
        <f>C14+C15</f>
        <v>5114</v>
      </c>
      <c r="D13" s="294">
        <f>D14+D15</f>
        <v>5167</v>
      </c>
      <c r="E13" s="294">
        <f>E14+E15</f>
        <v>3600</v>
      </c>
    </row>
    <row r="14" spans="1:5" ht="15.75">
      <c r="A14" s="2" t="s">
        <v>1695</v>
      </c>
      <c r="B14" s="92" t="s">
        <v>1676</v>
      </c>
      <c r="C14" s="293">
        <v>1034</v>
      </c>
      <c r="D14" s="293">
        <v>1287</v>
      </c>
      <c r="E14" s="259"/>
    </row>
    <row r="15" spans="1:5" ht="15.75">
      <c r="A15" s="2" t="s">
        <v>1087</v>
      </c>
      <c r="B15" s="92" t="s">
        <v>1677</v>
      </c>
      <c r="C15" s="293">
        <v>4080</v>
      </c>
      <c r="D15" s="293">
        <v>3880</v>
      </c>
      <c r="E15" s="293">
        <v>3600</v>
      </c>
    </row>
    <row r="16" spans="1:5" ht="15.75">
      <c r="A16" s="245" t="s">
        <v>1090</v>
      </c>
      <c r="B16" s="118" t="s">
        <v>1678</v>
      </c>
      <c r="C16" s="294">
        <f>SUM(C17:C23)</f>
        <v>13022</v>
      </c>
      <c r="D16" s="294">
        <f>SUM(D17:D23)</f>
        <v>18116</v>
      </c>
      <c r="E16" s="294">
        <f>SUM(E17:E23)</f>
        <v>24555</v>
      </c>
    </row>
    <row r="17" spans="1:5" ht="15.75">
      <c r="A17" s="2" t="s">
        <v>1092</v>
      </c>
      <c r="B17" s="92" t="s">
        <v>1232</v>
      </c>
      <c r="C17" s="293">
        <v>235</v>
      </c>
      <c r="D17" s="293">
        <v>235</v>
      </c>
      <c r="E17" s="293">
        <v>235</v>
      </c>
    </row>
    <row r="18" spans="1:5" ht="15.75">
      <c r="A18" s="2" t="s">
        <v>1093</v>
      </c>
      <c r="B18" s="92" t="s">
        <v>409</v>
      </c>
      <c r="C18" s="293">
        <v>4787</v>
      </c>
      <c r="D18" s="293">
        <v>3035</v>
      </c>
      <c r="E18" s="293">
        <v>1944</v>
      </c>
    </row>
    <row r="19" spans="1:5" ht="15.75">
      <c r="A19" s="2" t="s">
        <v>430</v>
      </c>
      <c r="B19" s="244" t="s">
        <v>1679</v>
      </c>
      <c r="C19" s="293">
        <v>7715</v>
      </c>
      <c r="D19" s="293">
        <v>6248</v>
      </c>
      <c r="E19" s="293">
        <v>6424</v>
      </c>
    </row>
    <row r="20" spans="1:5" ht="15.75">
      <c r="A20" s="2" t="s">
        <v>432</v>
      </c>
      <c r="B20" s="92" t="s">
        <v>410</v>
      </c>
      <c r="C20" s="293">
        <v>285</v>
      </c>
      <c r="D20" s="293">
        <v>584</v>
      </c>
      <c r="E20" s="293">
        <v>648</v>
      </c>
    </row>
    <row r="21" spans="1:5" ht="15.75">
      <c r="A21" s="2" t="s">
        <v>435</v>
      </c>
      <c r="B21" s="92" t="s">
        <v>1680</v>
      </c>
      <c r="C21" s="293"/>
      <c r="D21" s="293">
        <v>516</v>
      </c>
      <c r="E21" s="293">
        <v>464</v>
      </c>
    </row>
    <row r="22" spans="1:5" ht="15.75">
      <c r="A22" s="2" t="s">
        <v>438</v>
      </c>
      <c r="B22" s="244" t="s">
        <v>1364</v>
      </c>
      <c r="C22" s="293"/>
      <c r="D22" s="293">
        <v>4377</v>
      </c>
      <c r="E22" s="293">
        <v>6840</v>
      </c>
    </row>
    <row r="23" spans="1:5" ht="15.75">
      <c r="A23" s="2" t="s">
        <v>439</v>
      </c>
      <c r="B23" s="244" t="s">
        <v>1233</v>
      </c>
      <c r="C23" s="293"/>
      <c r="D23" s="293">
        <v>3121</v>
      </c>
      <c r="E23" s="293">
        <v>8000</v>
      </c>
    </row>
    <row r="24" spans="1:6" s="170" customFormat="1" ht="15.75">
      <c r="A24" s="3" t="s">
        <v>440</v>
      </c>
      <c r="B24" s="46" t="s">
        <v>1072</v>
      </c>
      <c r="C24" s="296">
        <f>C13+C16</f>
        <v>18136</v>
      </c>
      <c r="D24" s="296">
        <f>D13+D16</f>
        <v>23283</v>
      </c>
      <c r="E24" s="296">
        <f>E13+E16</f>
        <v>28155</v>
      </c>
      <c r="F24" s="295"/>
    </row>
    <row r="25" spans="1:6" ht="15.75">
      <c r="A25" s="2"/>
      <c r="B25" s="46"/>
      <c r="C25" s="294"/>
      <c r="D25" s="260"/>
      <c r="E25" s="260"/>
      <c r="F25" s="89"/>
    </row>
    <row r="26" spans="1:5" ht="15.75">
      <c r="A26" s="3" t="s">
        <v>442</v>
      </c>
      <c r="B26" s="46" t="s">
        <v>29</v>
      </c>
      <c r="C26" s="293"/>
      <c r="D26" s="259"/>
      <c r="E26" s="260"/>
    </row>
    <row r="27" spans="1:4" ht="15.75">
      <c r="A27" s="2" t="s">
        <v>443</v>
      </c>
      <c r="B27" s="92" t="s">
        <v>952</v>
      </c>
      <c r="C27" s="293">
        <v>300</v>
      </c>
      <c r="D27" s="293">
        <v>2553</v>
      </c>
    </row>
    <row r="28" spans="1:9" ht="15.75">
      <c r="A28" s="2" t="s">
        <v>444</v>
      </c>
      <c r="B28" s="92" t="s">
        <v>269</v>
      </c>
      <c r="C28" s="293">
        <v>4</v>
      </c>
      <c r="D28" s="259"/>
      <c r="E28" s="260"/>
      <c r="I28" s="308"/>
    </row>
    <row r="29" spans="1:5" ht="15.75">
      <c r="A29" s="2" t="s">
        <v>760</v>
      </c>
      <c r="B29" s="92" t="s">
        <v>270</v>
      </c>
      <c r="C29" s="293">
        <v>26449</v>
      </c>
      <c r="D29" s="259"/>
      <c r="E29" s="293"/>
    </row>
    <row r="30" spans="1:5" ht="15.75">
      <c r="A30" s="2" t="s">
        <v>761</v>
      </c>
      <c r="B30" s="92" t="s">
        <v>951</v>
      </c>
      <c r="C30" s="293"/>
      <c r="D30" s="293">
        <v>26467</v>
      </c>
      <c r="E30" s="293"/>
    </row>
    <row r="31" spans="1:5" ht="15.75">
      <c r="A31" s="2" t="s">
        <v>762</v>
      </c>
      <c r="B31" s="92" t="s">
        <v>956</v>
      </c>
      <c r="C31" s="293">
        <v>186</v>
      </c>
      <c r="D31" s="293">
        <v>763</v>
      </c>
      <c r="E31" s="293"/>
    </row>
    <row r="32" spans="1:5" ht="15.75">
      <c r="A32" s="2" t="s">
        <v>763</v>
      </c>
      <c r="B32" s="92" t="s">
        <v>271</v>
      </c>
      <c r="C32" s="293">
        <v>73</v>
      </c>
      <c r="D32" s="429">
        <v>478</v>
      </c>
      <c r="E32" s="260"/>
    </row>
    <row r="33" spans="1:5" ht="15.75">
      <c r="A33" s="2" t="s">
        <v>764</v>
      </c>
      <c r="B33" s="92" t="s">
        <v>272</v>
      </c>
      <c r="C33" s="293">
        <v>175</v>
      </c>
      <c r="D33" s="429"/>
      <c r="E33" s="260"/>
    </row>
    <row r="34" spans="1:5" ht="15.75">
      <c r="A34" s="2" t="s">
        <v>765</v>
      </c>
      <c r="B34" s="92" t="s">
        <v>273</v>
      </c>
      <c r="C34" s="293">
        <v>126</v>
      </c>
      <c r="D34" s="293">
        <v>180</v>
      </c>
      <c r="E34" s="260"/>
    </row>
    <row r="35" spans="1:5" ht="15.75">
      <c r="A35" s="2" t="s">
        <v>766</v>
      </c>
      <c r="B35" s="92" t="s">
        <v>954</v>
      </c>
      <c r="C35" s="293">
        <v>613</v>
      </c>
      <c r="D35" s="293">
        <v>591</v>
      </c>
      <c r="E35" s="260"/>
    </row>
    <row r="36" spans="1:5" ht="15.75">
      <c r="A36" s="2" t="s">
        <v>767</v>
      </c>
      <c r="B36" s="92" t="s">
        <v>953</v>
      </c>
      <c r="C36" s="293"/>
      <c r="D36" s="293">
        <v>845</v>
      </c>
      <c r="E36" s="260"/>
    </row>
    <row r="37" spans="1:5" ht="15.75">
      <c r="A37" s="2" t="s">
        <v>768</v>
      </c>
      <c r="B37" s="92" t="s">
        <v>955</v>
      </c>
      <c r="C37" s="293"/>
      <c r="D37" s="293">
        <v>174</v>
      </c>
      <c r="E37" s="260"/>
    </row>
    <row r="38" spans="1:5" ht="15.75">
      <c r="A38" s="2" t="s">
        <v>769</v>
      </c>
      <c r="B38" s="92" t="s">
        <v>487</v>
      </c>
      <c r="C38" s="293"/>
      <c r="D38" s="293">
        <v>10</v>
      </c>
      <c r="E38" s="260"/>
    </row>
    <row r="39" spans="1:5" ht="15.75">
      <c r="A39" s="3" t="s">
        <v>770</v>
      </c>
      <c r="B39" s="46" t="s">
        <v>274</v>
      </c>
      <c r="C39" s="296">
        <f>SUM(C26:C38)</f>
        <v>27926</v>
      </c>
      <c r="D39" s="296">
        <f>SUM(D26:D38)</f>
        <v>32061</v>
      </c>
      <c r="E39" s="296">
        <f>SUM(E26:E38)</f>
        <v>0</v>
      </c>
    </row>
    <row r="40" spans="1:5" ht="15.75">
      <c r="A40" s="2"/>
      <c r="B40" s="92"/>
      <c r="C40" s="259"/>
      <c r="D40" s="259"/>
      <c r="E40" s="260"/>
    </row>
    <row r="41" spans="1:5" ht="15.75">
      <c r="A41" s="2"/>
      <c r="B41" s="92"/>
      <c r="C41" s="259"/>
      <c r="D41" s="259"/>
      <c r="E41" s="260"/>
    </row>
    <row r="42" spans="1:6" ht="15.75">
      <c r="A42" s="3" t="s">
        <v>771</v>
      </c>
      <c r="B42" s="46" t="s">
        <v>33</v>
      </c>
      <c r="C42" s="259"/>
      <c r="D42" s="259"/>
      <c r="E42" s="260"/>
      <c r="F42" s="89"/>
    </row>
    <row r="43" spans="1:6" ht="15.75">
      <c r="A43" s="2" t="s">
        <v>772</v>
      </c>
      <c r="B43" s="92" t="s">
        <v>275</v>
      </c>
      <c r="C43" s="293">
        <v>29109</v>
      </c>
      <c r="D43" s="259"/>
      <c r="E43" s="260"/>
      <c r="F43" s="89"/>
    </row>
    <row r="44" spans="1:6" ht="15.75">
      <c r="A44" s="2" t="s">
        <v>787</v>
      </c>
      <c r="B44" s="92" t="s">
        <v>276</v>
      </c>
      <c r="C44" s="293">
        <v>13194</v>
      </c>
      <c r="D44" s="259"/>
      <c r="E44" s="260"/>
      <c r="F44" s="89"/>
    </row>
    <row r="45" spans="1:6" ht="15.75">
      <c r="A45" s="2" t="s">
        <v>788</v>
      </c>
      <c r="B45" s="92" t="s">
        <v>277</v>
      </c>
      <c r="C45" s="293">
        <v>6350</v>
      </c>
      <c r="D45" s="259"/>
      <c r="E45" s="260"/>
      <c r="F45" s="89"/>
    </row>
    <row r="46" spans="1:6" s="170" customFormat="1" ht="15.75">
      <c r="A46" s="3" t="s">
        <v>1629</v>
      </c>
      <c r="B46" s="46" t="s">
        <v>278</v>
      </c>
      <c r="C46" s="296">
        <f>SUM(C43:C45)</f>
        <v>48653</v>
      </c>
      <c r="D46" s="296">
        <v>0</v>
      </c>
      <c r="E46" s="296">
        <v>0</v>
      </c>
      <c r="F46" s="295"/>
    </row>
    <row r="47" spans="1:6" ht="15.75">
      <c r="A47" s="2"/>
      <c r="B47" s="92"/>
      <c r="C47" s="259"/>
      <c r="D47" s="259"/>
      <c r="E47" s="260"/>
      <c r="F47" s="89"/>
    </row>
    <row r="48" spans="1:5" ht="15.75">
      <c r="A48" s="3" t="s">
        <v>1630</v>
      </c>
      <c r="B48" s="46" t="s">
        <v>27</v>
      </c>
      <c r="C48" s="296">
        <f>SUM(C39)+C11+C24+C46</f>
        <v>888643</v>
      </c>
      <c r="D48" s="296">
        <f>SUM(D39)+D11+D24+D46</f>
        <v>850530</v>
      </c>
      <c r="E48" s="296">
        <f>SUM(E39)+E11+E24+E46</f>
        <v>554079</v>
      </c>
    </row>
    <row r="49" spans="2:5" ht="15.75">
      <c r="B49" s="108"/>
      <c r="C49" s="259"/>
      <c r="D49" s="259"/>
      <c r="E49" s="261"/>
    </row>
    <row r="50" spans="1:5" ht="15.75">
      <c r="A50" s="3" t="s">
        <v>986</v>
      </c>
      <c r="B50" s="46" t="s">
        <v>1194</v>
      </c>
      <c r="C50" s="261"/>
      <c r="D50" s="261"/>
      <c r="E50" s="261"/>
    </row>
    <row r="51" spans="1:5" ht="15.75">
      <c r="A51" s="245" t="s">
        <v>1631</v>
      </c>
      <c r="B51" s="118" t="s">
        <v>178</v>
      </c>
      <c r="C51" s="294">
        <f>SUM(C52:C53)</f>
        <v>1046</v>
      </c>
      <c r="D51" s="294">
        <f>SUM(D52:D53)</f>
        <v>1112</v>
      </c>
      <c r="E51" s="294">
        <f>SUM(E52:E53)</f>
        <v>2000</v>
      </c>
    </row>
    <row r="52" spans="1:5" ht="15.75">
      <c r="A52" s="2" t="s">
        <v>301</v>
      </c>
      <c r="B52" s="38" t="s">
        <v>1191</v>
      </c>
      <c r="C52" s="9">
        <v>1046</v>
      </c>
      <c r="D52" s="9">
        <v>1112</v>
      </c>
      <c r="E52" s="51"/>
    </row>
    <row r="53" spans="1:5" ht="15.75">
      <c r="A53" s="2" t="s">
        <v>302</v>
      </c>
      <c r="B53" s="38" t="s">
        <v>1192</v>
      </c>
      <c r="C53" s="9"/>
      <c r="D53" s="9"/>
      <c r="E53" s="9">
        <v>2000</v>
      </c>
    </row>
    <row r="54" spans="1:5" s="134" customFormat="1" ht="15.75">
      <c r="A54" s="245" t="s">
        <v>303</v>
      </c>
      <c r="B54" s="118" t="s">
        <v>177</v>
      </c>
      <c r="C54" s="294">
        <f>SUM(C55:C66)</f>
        <v>1347</v>
      </c>
      <c r="D54" s="294">
        <f>SUM(D55:D66)</f>
        <v>27118</v>
      </c>
      <c r="E54" s="294">
        <f>SUM(E55:E66)</f>
        <v>95058</v>
      </c>
    </row>
    <row r="55" spans="1:5" s="153" customFormat="1" ht="15.75">
      <c r="A55" s="2" t="s">
        <v>304</v>
      </c>
      <c r="B55" s="38" t="s">
        <v>1198</v>
      </c>
      <c r="C55" s="9"/>
      <c r="D55" s="9"/>
      <c r="E55" s="293">
        <v>1605</v>
      </c>
    </row>
    <row r="56" spans="1:5" s="153" customFormat="1" ht="15.75">
      <c r="A56" s="2" t="s">
        <v>305</v>
      </c>
      <c r="B56" s="38" t="s">
        <v>1199</v>
      </c>
      <c r="C56" s="9"/>
      <c r="D56" s="9"/>
      <c r="E56" s="293">
        <v>9636</v>
      </c>
    </row>
    <row r="57" spans="1:5" s="153" customFormat="1" ht="15.75">
      <c r="A57" s="2" t="s">
        <v>355</v>
      </c>
      <c r="B57" s="92" t="s">
        <v>1200</v>
      </c>
      <c r="C57" s="293"/>
      <c r="D57" s="293"/>
      <c r="E57" s="293">
        <v>36529</v>
      </c>
    </row>
    <row r="58" spans="1:5" ht="15.75">
      <c r="A58" s="2" t="s">
        <v>306</v>
      </c>
      <c r="B58" s="38" t="s">
        <v>545</v>
      </c>
      <c r="C58" s="9">
        <v>460</v>
      </c>
      <c r="D58" s="51"/>
      <c r="E58" s="51"/>
    </row>
    <row r="59" spans="1:5" ht="15.75">
      <c r="A59" s="2" t="s">
        <v>307</v>
      </c>
      <c r="B59" s="38" t="s">
        <v>546</v>
      </c>
      <c r="C59" s="9"/>
      <c r="D59" s="9">
        <v>6480</v>
      </c>
      <c r="E59" s="51"/>
    </row>
    <row r="60" spans="1:5" ht="15.75">
      <c r="A60" s="2" t="s">
        <v>308</v>
      </c>
      <c r="B60" s="38" t="s">
        <v>547</v>
      </c>
      <c r="C60" s="9"/>
      <c r="D60" s="9">
        <v>140</v>
      </c>
      <c r="E60" s="51"/>
    </row>
    <row r="61" spans="1:5" ht="15.75">
      <c r="A61" s="2" t="s">
        <v>356</v>
      </c>
      <c r="B61" s="38" t="s">
        <v>548</v>
      </c>
      <c r="C61" s="9"/>
      <c r="D61" s="9">
        <v>1000</v>
      </c>
      <c r="E61" s="51"/>
    </row>
    <row r="62" spans="1:5" ht="15.75">
      <c r="A62" s="2" t="s">
        <v>357</v>
      </c>
      <c r="B62" s="17" t="s">
        <v>549</v>
      </c>
      <c r="C62" s="51"/>
      <c r="D62" s="51"/>
      <c r="E62" s="9">
        <v>6220</v>
      </c>
    </row>
    <row r="63" spans="1:5" ht="15.75">
      <c r="A63" s="2" t="s">
        <v>309</v>
      </c>
      <c r="B63" s="1" t="s">
        <v>550</v>
      </c>
      <c r="C63" s="9"/>
      <c r="D63" s="9">
        <v>19145</v>
      </c>
      <c r="E63" s="9">
        <v>40774</v>
      </c>
    </row>
    <row r="64" spans="1:5" ht="15.75">
      <c r="A64" s="2" t="s">
        <v>310</v>
      </c>
      <c r="B64" s="38" t="s">
        <v>552</v>
      </c>
      <c r="C64" s="9">
        <v>90</v>
      </c>
      <c r="D64" s="9">
        <v>80</v>
      </c>
      <c r="E64" s="9"/>
    </row>
    <row r="65" spans="1:5" ht="15.75">
      <c r="A65" s="2" t="s">
        <v>311</v>
      </c>
      <c r="B65" s="38" t="s">
        <v>1190</v>
      </c>
      <c r="C65" s="9">
        <v>429</v>
      </c>
      <c r="D65" s="51"/>
      <c r="E65" s="51"/>
    </row>
    <row r="66" spans="1:5" ht="15.75">
      <c r="A66" s="2" t="s">
        <v>358</v>
      </c>
      <c r="B66" s="1" t="s">
        <v>1193</v>
      </c>
      <c r="C66" s="9">
        <v>368</v>
      </c>
      <c r="D66" s="9">
        <v>273</v>
      </c>
      <c r="E66" s="9">
        <v>294</v>
      </c>
    </row>
    <row r="67" spans="1:5" ht="15.75">
      <c r="A67" s="245" t="s">
        <v>359</v>
      </c>
      <c r="B67" s="118" t="s">
        <v>176</v>
      </c>
      <c r="C67" s="68">
        <f>SUM(C68:C72)</f>
        <v>4918</v>
      </c>
      <c r="D67" s="68">
        <f>SUM(D68:D72)</f>
        <v>5128</v>
      </c>
      <c r="E67" s="68">
        <f>SUM(E68:E72)</f>
        <v>5254</v>
      </c>
    </row>
    <row r="68" spans="1:5" ht="15" customHeight="1">
      <c r="A68" s="2" t="s">
        <v>360</v>
      </c>
      <c r="B68" s="38" t="s">
        <v>551</v>
      </c>
      <c r="C68" s="9"/>
      <c r="D68" s="9">
        <v>50</v>
      </c>
      <c r="E68" s="9"/>
    </row>
    <row r="69" spans="1:5" ht="15.75">
      <c r="A69" s="2" t="s">
        <v>361</v>
      </c>
      <c r="B69" s="38" t="s">
        <v>553</v>
      </c>
      <c r="C69" s="9">
        <v>4026</v>
      </c>
      <c r="D69" s="9">
        <v>4137</v>
      </c>
      <c r="E69" s="9">
        <v>4228</v>
      </c>
    </row>
    <row r="70" spans="1:5" ht="15.75">
      <c r="A70" s="2" t="s">
        <v>362</v>
      </c>
      <c r="B70" s="47" t="s">
        <v>554</v>
      </c>
      <c r="C70" s="9">
        <v>292</v>
      </c>
      <c r="D70" s="9">
        <v>294</v>
      </c>
      <c r="E70" s="9">
        <v>285</v>
      </c>
    </row>
    <row r="71" spans="1:5" ht="15.75">
      <c r="A71" s="2" t="s">
        <v>363</v>
      </c>
      <c r="B71" s="1" t="s">
        <v>555</v>
      </c>
      <c r="C71" s="9">
        <v>60</v>
      </c>
      <c r="D71" s="9">
        <v>64</v>
      </c>
      <c r="E71" s="9">
        <v>210</v>
      </c>
    </row>
    <row r="72" spans="1:5" ht="15.75">
      <c r="A72" s="2" t="s">
        <v>364</v>
      </c>
      <c r="B72" s="1" t="s">
        <v>556</v>
      </c>
      <c r="C72" s="9">
        <v>540</v>
      </c>
      <c r="D72" s="9">
        <v>583</v>
      </c>
      <c r="E72" s="9">
        <v>531</v>
      </c>
    </row>
    <row r="73" spans="1:8" ht="15.75">
      <c r="A73" s="245" t="s">
        <v>365</v>
      </c>
      <c r="B73" s="118" t="s">
        <v>1681</v>
      </c>
      <c r="C73" s="273">
        <f>SUM(C75:C84)</f>
        <v>37034</v>
      </c>
      <c r="D73" s="273">
        <f>SUM(D74:D84)</f>
        <v>40098</v>
      </c>
      <c r="E73" s="273">
        <f>SUM(E74:E84)</f>
        <v>36924</v>
      </c>
      <c r="G73" s="134"/>
      <c r="H73" s="134"/>
    </row>
    <row r="74" spans="1:5" ht="15.75">
      <c r="A74" s="2" t="s">
        <v>366</v>
      </c>
      <c r="B74" s="38" t="s">
        <v>1288</v>
      </c>
      <c r="D74" s="250"/>
      <c r="E74" s="51"/>
    </row>
    <row r="75" spans="1:5" ht="15.75">
      <c r="A75" s="2" t="s">
        <v>367</v>
      </c>
      <c r="B75" s="38" t="s">
        <v>1376</v>
      </c>
      <c r="C75" s="196">
        <v>5718</v>
      </c>
      <c r="D75" s="196">
        <v>7493</v>
      </c>
      <c r="E75" s="9">
        <v>6409</v>
      </c>
    </row>
    <row r="76" spans="1:5" ht="15.75">
      <c r="A76" s="2" t="s">
        <v>368</v>
      </c>
      <c r="B76" s="38" t="s">
        <v>1286</v>
      </c>
      <c r="C76" s="196">
        <v>16482</v>
      </c>
      <c r="D76" s="196">
        <v>16284</v>
      </c>
      <c r="E76" s="9">
        <v>15597</v>
      </c>
    </row>
    <row r="77" spans="1:5" ht="15.75">
      <c r="A77" s="2" t="s">
        <v>312</v>
      </c>
      <c r="B77" s="38" t="s">
        <v>1201</v>
      </c>
      <c r="C77" s="196">
        <v>2892</v>
      </c>
      <c r="D77" s="196">
        <v>4190</v>
      </c>
      <c r="E77" s="9">
        <v>6744</v>
      </c>
    </row>
    <row r="78" spans="1:8" ht="15.75">
      <c r="A78" s="2" t="s">
        <v>369</v>
      </c>
      <c r="B78" s="38" t="s">
        <v>1377</v>
      </c>
      <c r="C78" s="196">
        <v>394</v>
      </c>
      <c r="D78" s="196">
        <v>440</v>
      </c>
      <c r="E78" s="9">
        <v>0</v>
      </c>
      <c r="F78" s="89"/>
      <c r="G78" s="134"/>
      <c r="H78" s="134"/>
    </row>
    <row r="79" spans="1:8" ht="15.75">
      <c r="A79" s="2" t="s">
        <v>370</v>
      </c>
      <c r="B79" s="38" t="s">
        <v>1287</v>
      </c>
      <c r="C79" s="250"/>
      <c r="D79" s="250"/>
      <c r="E79" s="51"/>
      <c r="F79" s="89"/>
      <c r="G79" s="134"/>
      <c r="H79" s="134"/>
    </row>
    <row r="80" spans="1:5" ht="15.75">
      <c r="A80" s="2" t="s">
        <v>371</v>
      </c>
      <c r="B80" s="38" t="s">
        <v>1289</v>
      </c>
      <c r="C80" s="250"/>
      <c r="D80" s="196">
        <v>3069</v>
      </c>
      <c r="E80" s="9">
        <v>2998</v>
      </c>
    </row>
    <row r="81" spans="1:5" ht="15.75">
      <c r="A81" s="2" t="s">
        <v>372</v>
      </c>
      <c r="B81" s="38" t="s">
        <v>1290</v>
      </c>
      <c r="C81" s="196">
        <v>2990</v>
      </c>
      <c r="D81" s="196">
        <v>1422</v>
      </c>
      <c r="E81" s="9">
        <v>1200</v>
      </c>
    </row>
    <row r="82" spans="1:5" ht="15.75">
      <c r="A82" s="2" t="s">
        <v>373</v>
      </c>
      <c r="B82" s="38" t="s">
        <v>1291</v>
      </c>
      <c r="C82" s="250"/>
      <c r="D82" s="196">
        <v>1992</v>
      </c>
      <c r="E82" s="9">
        <v>0</v>
      </c>
    </row>
    <row r="83" spans="1:5" ht="15.75">
      <c r="A83" s="2" t="s">
        <v>374</v>
      </c>
      <c r="B83" s="38" t="s">
        <v>1374</v>
      </c>
      <c r="C83" s="196">
        <v>4658</v>
      </c>
      <c r="D83" s="196">
        <v>1668</v>
      </c>
      <c r="E83" s="9">
        <v>976</v>
      </c>
    </row>
    <row r="84" spans="1:6" ht="15.75">
      <c r="A84" s="2" t="s">
        <v>375</v>
      </c>
      <c r="B84" s="38" t="s">
        <v>1375</v>
      </c>
      <c r="C84" s="196">
        <v>3900</v>
      </c>
      <c r="D84" s="196">
        <v>3540</v>
      </c>
      <c r="E84" s="9">
        <v>3000</v>
      </c>
      <c r="F84" s="89"/>
    </row>
    <row r="85" spans="1:5" ht="15.75">
      <c r="A85" s="3" t="s">
        <v>376</v>
      </c>
      <c r="B85" s="8" t="s">
        <v>347</v>
      </c>
      <c r="C85" s="13">
        <f>C51+C54+C67+C73</f>
        <v>44345</v>
      </c>
      <c r="D85" s="13">
        <f>D51+D54+D67+D73</f>
        <v>73456</v>
      </c>
      <c r="E85" s="13">
        <f>E51+E54+E67+E73</f>
        <v>139236</v>
      </c>
    </row>
    <row r="86" spans="2:5" ht="15.75">
      <c r="B86" s="8"/>
      <c r="C86" s="135"/>
      <c r="D86" s="135"/>
      <c r="E86" s="135"/>
    </row>
    <row r="87" spans="1:5" ht="15.75">
      <c r="A87" s="3" t="s">
        <v>988</v>
      </c>
      <c r="B87" s="201" t="s">
        <v>865</v>
      </c>
      <c r="C87" s="202">
        <v>0</v>
      </c>
      <c r="D87" s="202">
        <v>250</v>
      </c>
      <c r="E87" s="202">
        <v>0</v>
      </c>
    </row>
    <row r="88" spans="1:5" ht="15.75">
      <c r="A88" s="3" t="s">
        <v>989</v>
      </c>
      <c r="B88" s="8" t="s">
        <v>348</v>
      </c>
      <c r="C88" s="13">
        <f>C48+C85</f>
        <v>932988</v>
      </c>
      <c r="D88" s="13">
        <f>D48+D85+D87</f>
        <v>924236</v>
      </c>
      <c r="E88" s="13">
        <f>E48+E85</f>
        <v>693315</v>
      </c>
    </row>
    <row r="89" spans="2:5" ht="15.75">
      <c r="B89" s="8"/>
      <c r="C89" s="135"/>
      <c r="D89" s="135"/>
      <c r="E89" s="135"/>
    </row>
    <row r="90" spans="2:5" ht="15.75">
      <c r="B90" s="48" t="s">
        <v>179</v>
      </c>
      <c r="C90" s="135"/>
      <c r="D90" s="135"/>
      <c r="E90" s="135"/>
    </row>
    <row r="91" spans="1:5" ht="15.75">
      <c r="A91" s="3" t="s">
        <v>990</v>
      </c>
      <c r="B91" s="8" t="s">
        <v>1074</v>
      </c>
      <c r="C91" s="135"/>
      <c r="D91" s="13"/>
      <c r="E91" s="135"/>
    </row>
    <row r="92" spans="1:5" ht="15.75">
      <c r="A92" s="2" t="s">
        <v>991</v>
      </c>
      <c r="B92" s="1" t="s">
        <v>349</v>
      </c>
      <c r="C92" s="319">
        <v>189</v>
      </c>
      <c r="D92" s="9">
        <v>58</v>
      </c>
      <c r="E92" s="51"/>
    </row>
    <row r="93" spans="1:6" ht="15.75">
      <c r="A93" s="2" t="s">
        <v>992</v>
      </c>
      <c r="B93" s="1" t="s">
        <v>862</v>
      </c>
      <c r="C93" s="319">
        <v>7571</v>
      </c>
      <c r="D93" s="9">
        <v>7440</v>
      </c>
      <c r="E93" s="319">
        <v>7219</v>
      </c>
      <c r="F93" s="169"/>
    </row>
    <row r="94" spans="1:5" ht="15.75">
      <c r="A94" s="2" t="s">
        <v>993</v>
      </c>
      <c r="B94" s="1" t="s">
        <v>384</v>
      </c>
      <c r="C94" s="319">
        <v>344</v>
      </c>
      <c r="D94" s="9">
        <v>359</v>
      </c>
      <c r="E94" s="319">
        <v>370</v>
      </c>
    </row>
    <row r="95" spans="1:5" ht="15.75">
      <c r="A95" s="3" t="s">
        <v>994</v>
      </c>
      <c r="B95" s="8" t="s">
        <v>1073</v>
      </c>
      <c r="C95" s="320">
        <f>SUM(C92:C94)</f>
        <v>8104</v>
      </c>
      <c r="D95" s="13">
        <f>SUM(D92:D94)</f>
        <v>7857</v>
      </c>
      <c r="E95" s="320">
        <f>SUM(E92:E94)</f>
        <v>7589</v>
      </c>
    </row>
    <row r="96" spans="1:5" ht="15.75">
      <c r="A96" s="2"/>
      <c r="B96" s="8"/>
      <c r="C96" s="51"/>
      <c r="D96" s="51"/>
      <c r="E96" s="51"/>
    </row>
    <row r="97" spans="1:5" ht="15.75">
      <c r="A97" s="2"/>
      <c r="B97" s="48" t="s">
        <v>350</v>
      </c>
      <c r="C97" s="135"/>
      <c r="D97" s="135"/>
      <c r="E97" s="135"/>
    </row>
    <row r="98" spans="1:5" ht="15.75">
      <c r="A98" s="3" t="s">
        <v>995</v>
      </c>
      <c r="B98" s="8" t="s">
        <v>1032</v>
      </c>
      <c r="C98" s="135"/>
      <c r="D98" s="135"/>
      <c r="E98" s="135"/>
    </row>
    <row r="99" spans="1:5" ht="15.75">
      <c r="A99" s="2" t="s">
        <v>1522</v>
      </c>
      <c r="B99" s="1" t="s">
        <v>811</v>
      </c>
      <c r="C99" s="51"/>
      <c r="D99" s="9"/>
      <c r="E99" s="51"/>
    </row>
    <row r="100" spans="1:5" ht="15.75">
      <c r="A100" s="2" t="s">
        <v>1523</v>
      </c>
      <c r="B100" s="1" t="s">
        <v>1033</v>
      </c>
      <c r="C100" s="319">
        <v>260</v>
      </c>
      <c r="D100" s="9">
        <v>165</v>
      </c>
      <c r="E100" s="51"/>
    </row>
    <row r="101" spans="1:5" ht="15.75">
      <c r="A101" s="3" t="s">
        <v>1524</v>
      </c>
      <c r="B101" s="8" t="s">
        <v>1034</v>
      </c>
      <c r="C101" s="320">
        <f>SUM(C99:C100)</f>
        <v>260</v>
      </c>
      <c r="D101" s="13">
        <f>SUM(D99:D100)</f>
        <v>165</v>
      </c>
      <c r="E101" s="13">
        <f>SUM(E99:E100)</f>
        <v>0</v>
      </c>
    </row>
    <row r="102" spans="1:5" ht="15.75">
      <c r="A102" s="3" t="s">
        <v>1525</v>
      </c>
      <c r="B102" s="8" t="s">
        <v>1000</v>
      </c>
      <c r="C102" s="51"/>
      <c r="D102" s="51"/>
      <c r="E102" s="9"/>
    </row>
    <row r="103" spans="1:5" s="153" customFormat="1" ht="15.75">
      <c r="A103" s="2" t="s">
        <v>1526</v>
      </c>
      <c r="B103" s="1" t="s">
        <v>866</v>
      </c>
      <c r="C103" s="319">
        <v>250</v>
      </c>
      <c r="D103" s="9"/>
      <c r="E103" s="9"/>
    </row>
    <row r="104" spans="1:5" s="153" customFormat="1" ht="15.75">
      <c r="A104" s="2" t="s">
        <v>1527</v>
      </c>
      <c r="B104" s="1" t="s">
        <v>867</v>
      </c>
      <c r="C104" s="51"/>
      <c r="D104" s="9">
        <v>250</v>
      </c>
      <c r="E104" s="9"/>
    </row>
    <row r="105" spans="1:5" ht="15.75">
      <c r="A105" s="2" t="s">
        <v>1528</v>
      </c>
      <c r="B105" s="1" t="s">
        <v>1292</v>
      </c>
      <c r="C105" s="127"/>
      <c r="D105" s="1"/>
      <c r="E105" s="1"/>
    </row>
    <row r="106" spans="1:5" ht="15.75">
      <c r="A106" s="2" t="s">
        <v>1529</v>
      </c>
      <c r="B106" s="1" t="s">
        <v>383</v>
      </c>
      <c r="C106" s="325"/>
      <c r="D106" s="1">
        <v>156</v>
      </c>
      <c r="E106" s="1"/>
    </row>
    <row r="107" spans="1:5" ht="15.75">
      <c r="A107" s="3" t="s">
        <v>1530</v>
      </c>
      <c r="B107" s="8" t="s">
        <v>1035</v>
      </c>
      <c r="C107" s="320">
        <f>SUM(C103:C106)</f>
        <v>250</v>
      </c>
      <c r="D107" s="13">
        <f>SUM(D103:D106)</f>
        <v>406</v>
      </c>
      <c r="E107" s="13">
        <f>SUM(E103:E106)</f>
        <v>0</v>
      </c>
    </row>
    <row r="108" spans="1:5" ht="15.75">
      <c r="A108" s="3" t="s">
        <v>1531</v>
      </c>
      <c r="B108" s="8" t="s">
        <v>758</v>
      </c>
      <c r="C108" s="320">
        <f>C101+C107</f>
        <v>510</v>
      </c>
      <c r="D108" s="13">
        <f>D101+D107</f>
        <v>571</v>
      </c>
      <c r="E108" s="13">
        <f>E101+E107</f>
        <v>0</v>
      </c>
    </row>
    <row r="109" spans="1:5" ht="15.75">
      <c r="A109" s="2"/>
      <c r="B109" s="150"/>
      <c r="C109" s="51"/>
      <c r="D109" s="9"/>
      <c r="E109" s="9"/>
    </row>
    <row r="110" spans="1:5" ht="15.75">
      <c r="A110" s="2"/>
      <c r="B110" s="48" t="s">
        <v>351</v>
      </c>
      <c r="C110" s="135"/>
      <c r="D110" s="135"/>
      <c r="E110" s="13"/>
    </row>
    <row r="111" spans="1:5" ht="15.75">
      <c r="A111" s="2" t="s">
        <v>1532</v>
      </c>
      <c r="B111" s="8" t="s">
        <v>1000</v>
      </c>
      <c r="C111" s="135"/>
      <c r="D111" s="135"/>
      <c r="E111" s="13"/>
    </row>
    <row r="112" spans="1:5" ht="15.75">
      <c r="A112" s="2" t="s">
        <v>1533</v>
      </c>
      <c r="B112" s="1" t="s">
        <v>1036</v>
      </c>
      <c r="C112" s="51"/>
      <c r="D112" s="51"/>
      <c r="E112" s="9"/>
    </row>
    <row r="113" spans="1:5" ht="15.75">
      <c r="A113" s="2" t="s">
        <v>1534</v>
      </c>
      <c r="B113" s="1" t="s">
        <v>1037</v>
      </c>
      <c r="C113" s="51"/>
      <c r="D113" s="51"/>
      <c r="E113" s="9"/>
    </row>
    <row r="114" spans="1:5" ht="15.75">
      <c r="A114" s="3" t="s">
        <v>1535</v>
      </c>
      <c r="B114" s="8" t="s">
        <v>1038</v>
      </c>
      <c r="C114" s="13">
        <f>SUM(C112:C113)</f>
        <v>0</v>
      </c>
      <c r="D114" s="13">
        <f>SUM(D112:D113)</f>
        <v>0</v>
      </c>
      <c r="E114" s="13">
        <f>SUM(E112:E113)</f>
        <v>0</v>
      </c>
    </row>
    <row r="115" spans="1:5" ht="15.75">
      <c r="A115" s="2"/>
      <c r="B115" s="127"/>
      <c r="C115" s="9"/>
      <c r="D115" s="9"/>
      <c r="E115" s="9"/>
    </row>
    <row r="116" spans="1:5" ht="15.75">
      <c r="A116" s="2"/>
      <c r="B116" s="48" t="s">
        <v>352</v>
      </c>
      <c r="C116" s="13"/>
      <c r="D116" s="9"/>
      <c r="E116" s="9"/>
    </row>
    <row r="117" spans="1:5" ht="15.75">
      <c r="A117" s="3" t="s">
        <v>1536</v>
      </c>
      <c r="B117" s="8" t="s">
        <v>1074</v>
      </c>
      <c r="C117" s="9"/>
      <c r="D117" s="9"/>
      <c r="E117" s="9"/>
    </row>
    <row r="118" spans="1:5" ht="15.75">
      <c r="A118" s="2" t="s">
        <v>1537</v>
      </c>
      <c r="B118" s="1" t="s">
        <v>180</v>
      </c>
      <c r="C118" s="9"/>
      <c r="D118" s="9">
        <v>55</v>
      </c>
      <c r="E118" s="9"/>
    </row>
    <row r="119" spans="1:5" ht="15.75">
      <c r="A119" s="3" t="s">
        <v>1538</v>
      </c>
      <c r="B119" s="8" t="s">
        <v>1039</v>
      </c>
      <c r="C119" s="13">
        <f>SUM(C118)</f>
        <v>0</v>
      </c>
      <c r="D119" s="13">
        <f>SUM(D118)</f>
        <v>55</v>
      </c>
      <c r="E119" s="13">
        <f>SUM(E118)</f>
        <v>0</v>
      </c>
    </row>
    <row r="120" spans="1:5" ht="15.75">
      <c r="A120" s="2"/>
      <c r="B120" s="8"/>
      <c r="C120" s="135"/>
      <c r="D120" s="135"/>
      <c r="E120" s="9"/>
    </row>
    <row r="121" spans="1:5" ht="15.75">
      <c r="A121" s="2"/>
      <c r="B121" s="48" t="s">
        <v>863</v>
      </c>
      <c r="C121" s="135"/>
      <c r="D121" s="135"/>
      <c r="E121" s="51"/>
    </row>
    <row r="122" spans="1:5" ht="15.75">
      <c r="A122" s="3" t="s">
        <v>1539</v>
      </c>
      <c r="B122" s="8" t="s">
        <v>1074</v>
      </c>
      <c r="C122" s="51"/>
      <c r="D122" s="9"/>
      <c r="E122" s="51"/>
    </row>
    <row r="123" spans="1:5" ht="15.75">
      <c r="A123" s="2" t="s">
        <v>1540</v>
      </c>
      <c r="B123" s="1" t="s">
        <v>254</v>
      </c>
      <c r="C123" s="9">
        <v>70</v>
      </c>
      <c r="D123" s="9">
        <v>429</v>
      </c>
      <c r="E123" s="51"/>
    </row>
    <row r="124" spans="1:5" ht="15.75">
      <c r="A124" s="2" t="s">
        <v>1621</v>
      </c>
      <c r="B124" s="1" t="s">
        <v>1367</v>
      </c>
      <c r="C124" s="9">
        <v>8164</v>
      </c>
      <c r="D124" s="9">
        <v>7823</v>
      </c>
      <c r="E124" s="9">
        <v>7657</v>
      </c>
    </row>
    <row r="125" spans="1:5" ht="15.75">
      <c r="A125" s="2" t="s">
        <v>1218</v>
      </c>
      <c r="B125" s="1" t="s">
        <v>1369</v>
      </c>
      <c r="C125" s="9">
        <v>100</v>
      </c>
      <c r="D125" s="9"/>
      <c r="E125" s="51"/>
    </row>
    <row r="126" spans="1:5" ht="15.75">
      <c r="A126" s="2" t="s">
        <v>1219</v>
      </c>
      <c r="B126" s="1" t="s">
        <v>1370</v>
      </c>
      <c r="C126" s="9">
        <v>52</v>
      </c>
      <c r="D126" s="9"/>
      <c r="E126" s="51"/>
    </row>
    <row r="127" spans="1:5" ht="15.75">
      <c r="A127" s="3" t="s">
        <v>1220</v>
      </c>
      <c r="B127" s="8" t="s">
        <v>1075</v>
      </c>
      <c r="C127" s="13">
        <f>SUM(C123:C126)</f>
        <v>8386</v>
      </c>
      <c r="D127" s="13">
        <f>SUM(D123:D126)</f>
        <v>8252</v>
      </c>
      <c r="E127" s="13">
        <f>SUM(E123:E126)</f>
        <v>7657</v>
      </c>
    </row>
    <row r="128" spans="1:5" ht="15.75">
      <c r="A128" s="3" t="s">
        <v>1221</v>
      </c>
      <c r="B128" s="8" t="s">
        <v>1000</v>
      </c>
      <c r="C128" s="9"/>
      <c r="D128" s="9"/>
      <c r="E128" s="51"/>
    </row>
    <row r="129" spans="1:5" ht="15.75">
      <c r="A129" s="2" t="s">
        <v>566</v>
      </c>
      <c r="B129" s="1" t="s">
        <v>1040</v>
      </c>
      <c r="C129" s="9">
        <v>300</v>
      </c>
      <c r="D129" s="9">
        <v>500</v>
      </c>
      <c r="E129" s="51"/>
    </row>
    <row r="130" spans="1:5" ht="15.75">
      <c r="A130" s="2" t="s">
        <v>567</v>
      </c>
      <c r="B130" s="1" t="s">
        <v>1368</v>
      </c>
      <c r="C130" s="9">
        <v>30</v>
      </c>
      <c r="D130" s="9"/>
      <c r="E130" s="51"/>
    </row>
    <row r="131" spans="1:5" ht="15.75">
      <c r="A131" s="3" t="s">
        <v>568</v>
      </c>
      <c r="B131" s="8" t="s">
        <v>329</v>
      </c>
      <c r="C131" s="13">
        <f>SUM(C129:C130)</f>
        <v>330</v>
      </c>
      <c r="D131" s="13">
        <f>SUM(D129:D130)</f>
        <v>500</v>
      </c>
      <c r="E131" s="13">
        <f>SUM(E129:E130)</f>
        <v>0</v>
      </c>
    </row>
    <row r="132" spans="1:5" ht="15.75">
      <c r="A132" s="3" t="s">
        <v>569</v>
      </c>
      <c r="B132" s="8" t="s">
        <v>757</v>
      </c>
      <c r="C132" s="13">
        <f>C127+C131</f>
        <v>8716</v>
      </c>
      <c r="D132" s="13">
        <f>D127+D131</f>
        <v>8752</v>
      </c>
      <c r="E132" s="13">
        <f>E127+E131</f>
        <v>7657</v>
      </c>
    </row>
    <row r="133" spans="1:5" ht="15.75">
      <c r="A133" s="2"/>
      <c r="B133" s="127"/>
      <c r="C133" s="51"/>
      <c r="D133" s="9"/>
      <c r="E133" s="51"/>
    </row>
    <row r="134" spans="1:5" ht="15.75">
      <c r="A134" s="2"/>
      <c r="B134" s="48" t="s">
        <v>1468</v>
      </c>
      <c r="C134" s="51"/>
      <c r="D134" s="51"/>
      <c r="E134" s="51"/>
    </row>
    <row r="135" spans="1:5" ht="15.75">
      <c r="A135" s="3" t="s">
        <v>570</v>
      </c>
      <c r="B135" s="8" t="s">
        <v>1184</v>
      </c>
      <c r="C135" s="51"/>
      <c r="D135" s="135"/>
      <c r="E135" s="51"/>
    </row>
    <row r="136" spans="1:5" ht="15.75">
      <c r="A136" s="2" t="s">
        <v>571</v>
      </c>
      <c r="B136" s="1" t="s">
        <v>899</v>
      </c>
      <c r="C136" s="51"/>
      <c r="D136" s="135"/>
      <c r="E136" s="51"/>
    </row>
    <row r="137" spans="1:5" ht="15.75">
      <c r="A137" s="2" t="s">
        <v>572</v>
      </c>
      <c r="B137" s="1" t="s">
        <v>218</v>
      </c>
      <c r="C137" s="51"/>
      <c r="D137" s="9"/>
      <c r="E137" s="51"/>
    </row>
    <row r="138" spans="1:5" ht="15.75">
      <c r="A138" s="2" t="s">
        <v>573</v>
      </c>
      <c r="B138" s="198" t="s">
        <v>852</v>
      </c>
      <c r="C138" s="9">
        <v>1000</v>
      </c>
      <c r="D138" s="9">
        <v>3243</v>
      </c>
      <c r="E138" s="9"/>
    </row>
    <row r="139" spans="1:5" ht="15.75">
      <c r="A139" s="2" t="s">
        <v>574</v>
      </c>
      <c r="B139" s="1" t="s">
        <v>382</v>
      </c>
      <c r="C139" s="9">
        <v>398</v>
      </c>
      <c r="D139" s="9">
        <v>2781</v>
      </c>
      <c r="E139" s="9"/>
    </row>
    <row r="140" spans="1:5" ht="15.75">
      <c r="A140" s="2" t="s">
        <v>575</v>
      </c>
      <c r="B140" s="1" t="s">
        <v>381</v>
      </c>
      <c r="C140" s="9">
        <v>402</v>
      </c>
      <c r="D140" s="9"/>
      <c r="E140" s="9"/>
    </row>
    <row r="141" spans="1:5" ht="15.75">
      <c r="A141" s="2" t="s">
        <v>576</v>
      </c>
      <c r="B141" s="1" t="s">
        <v>385</v>
      </c>
      <c r="C141" s="9">
        <v>772</v>
      </c>
      <c r="D141" s="9"/>
      <c r="E141" s="9"/>
    </row>
    <row r="142" spans="1:5" ht="15.75">
      <c r="A142" s="2" t="s">
        <v>577</v>
      </c>
      <c r="B142" s="1" t="s">
        <v>1371</v>
      </c>
      <c r="C142" s="9">
        <v>400</v>
      </c>
      <c r="D142" s="9"/>
      <c r="E142" s="9"/>
    </row>
    <row r="143" spans="1:5" ht="15.75">
      <c r="A143" s="2" t="s">
        <v>578</v>
      </c>
      <c r="B143" s="1" t="s">
        <v>1669</v>
      </c>
      <c r="C143" s="9">
        <v>1000</v>
      </c>
      <c r="D143" s="9"/>
      <c r="E143" s="9"/>
    </row>
    <row r="144" spans="1:5" ht="15.75">
      <c r="A144" s="2" t="s">
        <v>579</v>
      </c>
      <c r="B144" s="1" t="s">
        <v>1195</v>
      </c>
      <c r="C144" s="9"/>
      <c r="D144" s="9"/>
      <c r="E144" s="9">
        <v>188</v>
      </c>
    </row>
    <row r="145" spans="1:5" ht="15.75">
      <c r="A145" s="3" t="s">
        <v>580</v>
      </c>
      <c r="B145" s="8" t="s">
        <v>1560</v>
      </c>
      <c r="C145" s="13">
        <f>SUM(C136:C144)</f>
        <v>3972</v>
      </c>
      <c r="D145" s="13">
        <f>SUM(D136:D144)</f>
        <v>6024</v>
      </c>
      <c r="E145" s="13">
        <f>SUM(E136:E144)</f>
        <v>188</v>
      </c>
    </row>
    <row r="146" spans="1:5" ht="15.75">
      <c r="A146" s="3" t="s">
        <v>581</v>
      </c>
      <c r="B146" s="8" t="s">
        <v>1001</v>
      </c>
      <c r="C146" s="9"/>
      <c r="D146" s="9"/>
      <c r="E146" s="9"/>
    </row>
    <row r="147" spans="1:5" ht="15.75">
      <c r="A147" s="2" t="s">
        <v>582</v>
      </c>
      <c r="B147" s="1" t="s">
        <v>1372</v>
      </c>
      <c r="C147" s="9">
        <v>3864</v>
      </c>
      <c r="D147" s="9">
        <v>4226</v>
      </c>
      <c r="E147" s="9">
        <v>3500</v>
      </c>
    </row>
    <row r="148" spans="1:5" ht="15.75">
      <c r="A148" s="2" t="s">
        <v>583</v>
      </c>
      <c r="B148" s="1" t="s">
        <v>903</v>
      </c>
      <c r="C148" s="9"/>
      <c r="D148" s="9">
        <v>3146</v>
      </c>
      <c r="E148" s="9"/>
    </row>
    <row r="149" spans="1:5" ht="15.75">
      <c r="A149" s="2" t="s">
        <v>584</v>
      </c>
      <c r="B149" s="1" t="s">
        <v>1196</v>
      </c>
      <c r="C149" s="9"/>
      <c r="D149" s="9">
        <v>400</v>
      </c>
      <c r="E149" s="9"/>
    </row>
    <row r="150" spans="1:5" ht="15.75">
      <c r="A150" s="2" t="s">
        <v>585</v>
      </c>
      <c r="B150" s="1" t="s">
        <v>1197</v>
      </c>
      <c r="C150" s="9"/>
      <c r="D150" s="9">
        <v>300</v>
      </c>
      <c r="E150" s="9"/>
    </row>
    <row r="151" spans="1:5" ht="15.75">
      <c r="A151" s="3" t="s">
        <v>586</v>
      </c>
      <c r="B151" s="8" t="s">
        <v>329</v>
      </c>
      <c r="C151" s="13">
        <f>SUM(C147:C147)</f>
        <v>3864</v>
      </c>
      <c r="D151" s="13">
        <f>SUM(D147:D150)</f>
        <v>8072</v>
      </c>
      <c r="E151" s="13">
        <f>SUM(E147:E147)</f>
        <v>3500</v>
      </c>
    </row>
    <row r="152" spans="1:5" ht="15.75">
      <c r="A152" s="3" t="s">
        <v>587</v>
      </c>
      <c r="B152" s="8" t="s">
        <v>1373</v>
      </c>
      <c r="C152" s="13">
        <f>C145+C151</f>
        <v>7836</v>
      </c>
      <c r="D152" s="13">
        <f>D145+D151</f>
        <v>14096</v>
      </c>
      <c r="E152" s="13">
        <f>E145+E151</f>
        <v>3688</v>
      </c>
    </row>
    <row r="155" spans="1:5" ht="15.75">
      <c r="A155" s="3" t="s">
        <v>588</v>
      </c>
      <c r="B155" s="26" t="s">
        <v>594</v>
      </c>
      <c r="C155" s="13">
        <f>C95+C101+C127+C145</f>
        <v>20722</v>
      </c>
      <c r="D155" s="13">
        <f>D95+D101+D127+D145+D119</f>
        <v>22353</v>
      </c>
      <c r="E155" s="13">
        <f>E95+E101+E127+E145</f>
        <v>15434</v>
      </c>
    </row>
    <row r="156" spans="1:5" ht="15.75">
      <c r="A156" s="3" t="s">
        <v>589</v>
      </c>
      <c r="B156" s="26" t="s">
        <v>595</v>
      </c>
      <c r="C156" s="13">
        <f>C107+C114+C119+C131+C151</f>
        <v>4444</v>
      </c>
      <c r="D156" s="13">
        <f>D107+D114+D131+D151</f>
        <v>8978</v>
      </c>
      <c r="E156" s="13">
        <f>E107+E114+E119+E131+E151</f>
        <v>3500</v>
      </c>
    </row>
    <row r="157" spans="1:5" s="170" customFormat="1" ht="15.75">
      <c r="A157" s="3" t="s">
        <v>590</v>
      </c>
      <c r="B157" s="8" t="s">
        <v>596</v>
      </c>
      <c r="C157" s="13">
        <f>SUM(C155:C156)</f>
        <v>25166</v>
      </c>
      <c r="D157" s="13">
        <f>SUM(D155:D156)</f>
        <v>31331</v>
      </c>
      <c r="E157" s="13">
        <f>SUM(E155:E156)</f>
        <v>18934</v>
      </c>
    </row>
    <row r="158" spans="1:5" s="170" customFormat="1" ht="15.75">
      <c r="A158" s="3"/>
      <c r="B158" s="8"/>
      <c r="C158" s="13"/>
      <c r="D158" s="13"/>
      <c r="E158" s="13"/>
    </row>
    <row r="159" spans="1:5" ht="15.75">
      <c r="A159" s="3" t="s">
        <v>591</v>
      </c>
      <c r="B159" s="8" t="s">
        <v>413</v>
      </c>
      <c r="C159" s="13">
        <f>C85+C155</f>
        <v>65067</v>
      </c>
      <c r="D159" s="13">
        <f>D85+D155</f>
        <v>95809</v>
      </c>
      <c r="E159" s="13">
        <f>E85+E155</f>
        <v>154670</v>
      </c>
    </row>
    <row r="160" spans="1:5" ht="15.75">
      <c r="A160" s="3" t="s">
        <v>592</v>
      </c>
      <c r="B160" s="8" t="s">
        <v>414</v>
      </c>
      <c r="C160" s="13">
        <f>C87+C156</f>
        <v>4444</v>
      </c>
      <c r="D160" s="13">
        <f>D87+D156</f>
        <v>9228</v>
      </c>
      <c r="E160" s="13">
        <f>E87+E156</f>
        <v>3500</v>
      </c>
    </row>
    <row r="161" spans="1:6" s="1" customFormat="1" ht="15.75">
      <c r="A161" s="2"/>
      <c r="B161" s="8"/>
      <c r="C161" s="13"/>
      <c r="D161" s="13"/>
      <c r="E161" s="13"/>
      <c r="F161" s="58"/>
    </row>
    <row r="162" spans="1:6" s="1" customFormat="1" ht="15.75">
      <c r="A162" s="3" t="s">
        <v>593</v>
      </c>
      <c r="B162" s="8" t="s">
        <v>759</v>
      </c>
      <c r="C162" s="13">
        <f>C159+C160+C48</f>
        <v>958154</v>
      </c>
      <c r="D162" s="13">
        <f>D159+D160+D48</f>
        <v>955567</v>
      </c>
      <c r="E162" s="13">
        <f>E159+E160+E48</f>
        <v>712249</v>
      </c>
      <c r="F162" s="58"/>
    </row>
    <row r="163" spans="1:6" s="1" customFormat="1" ht="15.75">
      <c r="A163" s="2"/>
      <c r="B163"/>
      <c r="C163" s="135"/>
      <c r="D163" s="13"/>
      <c r="E163" s="135"/>
      <c r="F163" s="58"/>
    </row>
    <row r="164" spans="1:6" s="1" customFormat="1" ht="15.75">
      <c r="A164" s="2"/>
      <c r="B164"/>
      <c r="C164" s="135"/>
      <c r="D164" s="135"/>
      <c r="E164" s="135"/>
      <c r="F164" s="58"/>
    </row>
    <row r="167" spans="4:5" ht="12.75">
      <c r="D167" s="270"/>
      <c r="E167" s="270"/>
    </row>
  </sheetData>
  <mergeCells count="6">
    <mergeCell ref="D32:D33"/>
    <mergeCell ref="C1:E1"/>
    <mergeCell ref="B5:E5"/>
    <mergeCell ref="B2:E2"/>
    <mergeCell ref="B3:E3"/>
    <mergeCell ref="B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G19"/>
  <sheetViews>
    <sheetView workbookViewId="0" topLeftCell="A10">
      <selection activeCell="A20" sqref="A20"/>
    </sheetView>
  </sheetViews>
  <sheetFormatPr defaultColWidth="9.140625" defaultRowHeight="12.75"/>
  <cols>
    <col min="1" max="1" width="37.28125" style="17" customWidth="1"/>
    <col min="2" max="7" width="16.57421875" style="17" customWidth="1"/>
    <col min="8" max="16384" width="9.140625" style="17" customWidth="1"/>
  </cols>
  <sheetData>
    <row r="1" spans="5:7" ht="15.75" customHeight="1">
      <c r="E1" s="460" t="s">
        <v>322</v>
      </c>
      <c r="F1" s="460"/>
      <c r="G1" s="460"/>
    </row>
    <row r="2" spans="1:7" s="14" customFormat="1" ht="15.75">
      <c r="A2" s="447" t="s">
        <v>12</v>
      </c>
      <c r="B2" s="447"/>
      <c r="C2" s="447"/>
      <c r="D2" s="447"/>
      <c r="E2" s="447"/>
      <c r="F2" s="447"/>
      <c r="G2" s="447"/>
    </row>
    <row r="3" spans="1:7" s="14" customFormat="1" ht="15.75">
      <c r="A3" s="447" t="s">
        <v>1565</v>
      </c>
      <c r="B3" s="447"/>
      <c r="C3" s="447"/>
      <c r="D3" s="447"/>
      <c r="E3" s="447"/>
      <c r="F3" s="447"/>
      <c r="G3" s="447"/>
    </row>
    <row r="4" spans="1:7" s="14" customFormat="1" ht="15.75">
      <c r="A4" s="447" t="s">
        <v>973</v>
      </c>
      <c r="B4" s="447"/>
      <c r="C4" s="447"/>
      <c r="D4" s="447"/>
      <c r="E4" s="447"/>
      <c r="F4" s="447"/>
      <c r="G4" s="447"/>
    </row>
    <row r="5" spans="1:7" s="14" customFormat="1" ht="15.75">
      <c r="A5" s="447" t="s">
        <v>1663</v>
      </c>
      <c r="B5" s="447"/>
      <c r="C5" s="447"/>
      <c r="D5" s="447"/>
      <c r="E5" s="447"/>
      <c r="F5" s="447"/>
      <c r="G5" s="447"/>
    </row>
    <row r="6" spans="1:7" s="14" customFormat="1" ht="15.75">
      <c r="A6" s="27"/>
      <c r="B6" s="27"/>
      <c r="C6" s="27"/>
      <c r="D6" s="27"/>
      <c r="E6" s="27"/>
      <c r="F6" s="27"/>
      <c r="G6" s="245"/>
    </row>
    <row r="7" spans="1:6" s="1" customFormat="1" ht="15.75">
      <c r="A7" s="3"/>
      <c r="B7" s="3"/>
      <c r="C7" s="3"/>
      <c r="E7" s="3"/>
      <c r="F7" s="3"/>
    </row>
    <row r="8" spans="1:7" s="88" customFormat="1" ht="12.75" customHeight="1">
      <c r="A8" s="462" t="s">
        <v>14</v>
      </c>
      <c r="B8" s="464" t="s">
        <v>784</v>
      </c>
      <c r="C8" s="464" t="s">
        <v>1633</v>
      </c>
      <c r="D8" s="462" t="s">
        <v>1327</v>
      </c>
      <c r="E8" s="462" t="s">
        <v>897</v>
      </c>
      <c r="F8" s="462" t="s">
        <v>1517</v>
      </c>
      <c r="G8" s="430" t="s">
        <v>16</v>
      </c>
    </row>
    <row r="9" spans="1:7" s="88" customFormat="1" ht="24.75" customHeight="1">
      <c r="A9" s="463"/>
      <c r="B9" s="464"/>
      <c r="C9" s="464"/>
      <c r="D9" s="463"/>
      <c r="E9" s="463"/>
      <c r="F9" s="463"/>
      <c r="G9" s="431"/>
    </row>
    <row r="10" spans="2:6" s="1" customFormat="1" ht="15.75">
      <c r="B10" s="246"/>
      <c r="C10" s="2"/>
      <c r="E10" s="2"/>
      <c r="F10" s="2"/>
    </row>
    <row r="11" spans="1:7" s="8" customFormat="1" ht="24.75" customHeight="1">
      <c r="A11" s="26" t="s">
        <v>1473</v>
      </c>
      <c r="B11" s="202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 aca="true" t="shared" si="0" ref="G11:G17">SUM(B11:F11)</f>
        <v>#REF!</v>
      </c>
    </row>
    <row r="12" spans="1:7" s="1" customFormat="1" ht="24.75" customHeight="1">
      <c r="A12" s="15" t="s">
        <v>1021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3">
        <f t="shared" si="0"/>
        <v>0</v>
      </c>
    </row>
    <row r="13" spans="1:7" s="8" customFormat="1" ht="24.75" customHeight="1">
      <c r="A13" s="15" t="s">
        <v>1734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3">
        <f t="shared" si="0"/>
        <v>0</v>
      </c>
    </row>
    <row r="14" spans="1:7" s="1" customFormat="1" ht="24.75" customHeight="1">
      <c r="A14" s="15" t="s">
        <v>912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3">
        <f t="shared" si="0"/>
        <v>0</v>
      </c>
    </row>
    <row r="15" spans="1:7" s="1" customFormat="1" ht="24.75" customHeight="1">
      <c r="A15" s="15" t="s">
        <v>913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3">
        <f t="shared" si="0"/>
        <v>0</v>
      </c>
    </row>
    <row r="16" spans="1:7" s="1" customFormat="1" ht="24.75" customHeight="1">
      <c r="A16" s="15" t="s">
        <v>914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3">
        <f t="shared" si="0"/>
        <v>0</v>
      </c>
    </row>
    <row r="17" spans="1:7" s="1" customFormat="1" ht="24.75" customHeight="1">
      <c r="A17" s="15" t="s">
        <v>1328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13">
        <f t="shared" si="0"/>
        <v>0</v>
      </c>
    </row>
    <row r="18" spans="1:7" s="8" customFormat="1" ht="24.75" customHeight="1">
      <c r="A18" s="26" t="s">
        <v>597</v>
      </c>
      <c r="B18" s="13">
        <f aca="true" t="shared" si="1" ref="B18:G18">SUM(B12:B17)</f>
        <v>0</v>
      </c>
      <c r="C18" s="13">
        <f t="shared" si="1"/>
        <v>0</v>
      </c>
      <c r="D18" s="13">
        <f t="shared" si="1"/>
        <v>0</v>
      </c>
      <c r="E18" s="13">
        <f t="shared" si="1"/>
        <v>0</v>
      </c>
      <c r="F18" s="13">
        <v>0</v>
      </c>
      <c r="G18" s="13">
        <f t="shared" si="1"/>
        <v>0</v>
      </c>
    </row>
    <row r="19" spans="1:7" s="8" customFormat="1" ht="24.75" customHeight="1">
      <c r="A19" s="26" t="s">
        <v>11</v>
      </c>
      <c r="B19" s="13" t="e">
        <f aca="true" t="shared" si="2" ref="B19:G19">B11+B18</f>
        <v>#REF!</v>
      </c>
      <c r="C19" s="13" t="e">
        <f t="shared" si="2"/>
        <v>#REF!</v>
      </c>
      <c r="D19" s="13" t="e">
        <f>D11+D18</f>
        <v>#REF!</v>
      </c>
      <c r="E19" s="13" t="e">
        <f t="shared" si="2"/>
        <v>#REF!</v>
      </c>
      <c r="F19" s="13" t="e">
        <f t="shared" si="2"/>
        <v>#REF!</v>
      </c>
      <c r="G19" s="13" t="e">
        <f t="shared" si="2"/>
        <v>#REF!</v>
      </c>
    </row>
  </sheetData>
  <mergeCells count="12">
    <mergeCell ref="A3:G3"/>
    <mergeCell ref="A4:G4"/>
    <mergeCell ref="E1:G1"/>
    <mergeCell ref="A8:A9"/>
    <mergeCell ref="G8:G9"/>
    <mergeCell ref="B8:B9"/>
    <mergeCell ref="C8:C9"/>
    <mergeCell ref="D8:D9"/>
    <mergeCell ref="E8:E9"/>
    <mergeCell ref="A5:G5"/>
    <mergeCell ref="A2:G2"/>
    <mergeCell ref="F8:F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F74"/>
  <sheetViews>
    <sheetView workbookViewId="0" topLeftCell="A13">
      <selection activeCell="A1" sqref="A1:F1"/>
    </sheetView>
  </sheetViews>
  <sheetFormatPr defaultColWidth="9.140625" defaultRowHeight="13.5" customHeight="1"/>
  <cols>
    <col min="1" max="1" width="3.421875" style="109" customWidth="1"/>
    <col min="2" max="2" width="67.140625" style="109" customWidth="1"/>
    <col min="3" max="16384" width="9.140625" style="109" customWidth="1"/>
  </cols>
  <sheetData>
    <row r="1" spans="1:6" ht="12.75" customHeight="1">
      <c r="A1" s="420" t="s">
        <v>127</v>
      </c>
      <c r="B1" s="420"/>
      <c r="C1" s="420"/>
      <c r="D1" s="420"/>
      <c r="E1" s="420"/>
      <c r="F1" s="420"/>
    </row>
    <row r="2" spans="1:6" ht="13.5" customHeight="1">
      <c r="A2" s="415" t="s">
        <v>12</v>
      </c>
      <c r="B2" s="415"/>
      <c r="C2" s="415"/>
      <c r="D2" s="415"/>
      <c r="E2" s="415"/>
      <c r="F2" s="415"/>
    </row>
    <row r="3" spans="1:6" ht="13.5" customHeight="1">
      <c r="A3" s="415" t="s">
        <v>1565</v>
      </c>
      <c r="B3" s="415"/>
      <c r="C3" s="415"/>
      <c r="D3" s="415"/>
      <c r="E3" s="415"/>
      <c r="F3" s="415"/>
    </row>
    <row r="4" spans="1:6" ht="13.5" customHeight="1">
      <c r="A4" s="415" t="s">
        <v>783</v>
      </c>
      <c r="B4" s="415"/>
      <c r="C4" s="415"/>
      <c r="D4" s="415"/>
      <c r="E4" s="415"/>
      <c r="F4" s="415"/>
    </row>
    <row r="5" spans="1:6" ht="13.5" customHeight="1">
      <c r="A5" s="416" t="s">
        <v>1663</v>
      </c>
      <c r="B5" s="416"/>
      <c r="C5" s="416"/>
      <c r="D5" s="416"/>
      <c r="E5" s="416"/>
      <c r="F5" s="416"/>
    </row>
    <row r="6" spans="1:2" ht="15" customHeight="1">
      <c r="A6" s="421"/>
      <c r="B6" s="421"/>
    </row>
    <row r="7" spans="1:6" ht="24.75" customHeight="1">
      <c r="A7" s="418" t="s">
        <v>1518</v>
      </c>
      <c r="B7" s="419" t="s">
        <v>1664</v>
      </c>
      <c r="C7" s="417" t="s">
        <v>1312</v>
      </c>
      <c r="D7" s="474" t="s">
        <v>1383</v>
      </c>
      <c r="E7" s="474" t="s">
        <v>32</v>
      </c>
      <c r="F7" s="476" t="s">
        <v>1384</v>
      </c>
    </row>
    <row r="8" spans="1:6" ht="21" customHeight="1">
      <c r="A8" s="418"/>
      <c r="B8" s="419"/>
      <c r="C8" s="473"/>
      <c r="D8" s="475"/>
      <c r="E8" s="475"/>
      <c r="F8" s="477"/>
    </row>
    <row r="9" spans="1:2" ht="14.25" customHeight="1">
      <c r="A9" s="96"/>
      <c r="B9" s="340"/>
    </row>
    <row r="10" ht="13.5" customHeight="1">
      <c r="B10" s="110" t="s">
        <v>1727</v>
      </c>
    </row>
    <row r="11" ht="12.75" customHeight="1">
      <c r="B11" s="110"/>
    </row>
    <row r="12" ht="12" customHeight="1">
      <c r="B12" s="110" t="s">
        <v>784</v>
      </c>
    </row>
    <row r="13" ht="13.5" customHeight="1">
      <c r="B13" s="114" t="s">
        <v>1331</v>
      </c>
    </row>
    <row r="14" spans="1:6" ht="12.75">
      <c r="A14" s="111" t="s">
        <v>888</v>
      </c>
      <c r="B14" s="112" t="s">
        <v>1311</v>
      </c>
      <c r="C14" s="113" t="s">
        <v>1393</v>
      </c>
      <c r="D14" s="113">
        <v>17000</v>
      </c>
      <c r="E14" s="113">
        <f>D14*0.25</f>
        <v>4250</v>
      </c>
      <c r="F14" s="113">
        <f>D14+E14</f>
        <v>21250</v>
      </c>
    </row>
    <row r="15" spans="1:6" ht="12.75">
      <c r="A15" s="111" t="s">
        <v>894</v>
      </c>
      <c r="B15" s="112" t="s">
        <v>1329</v>
      </c>
      <c r="C15" s="113" t="s">
        <v>1393</v>
      </c>
      <c r="D15" s="113">
        <v>3440</v>
      </c>
      <c r="E15" s="113">
        <f>D15*0.25</f>
        <v>860</v>
      </c>
      <c r="F15" s="113">
        <f>D15+E15</f>
        <v>4300</v>
      </c>
    </row>
    <row r="16" spans="1:6" ht="12.75">
      <c r="A16" s="111" t="s">
        <v>1451</v>
      </c>
      <c r="B16" s="112" t="s">
        <v>1310</v>
      </c>
      <c r="C16" s="113" t="s">
        <v>1393</v>
      </c>
      <c r="D16" s="113">
        <v>800</v>
      </c>
      <c r="E16" s="113">
        <f>D16*0.25</f>
        <v>200</v>
      </c>
      <c r="F16" s="113">
        <f>D16+E16</f>
        <v>1000</v>
      </c>
    </row>
    <row r="17" spans="1:6" ht="12.75">
      <c r="A17" s="111" t="s">
        <v>297</v>
      </c>
      <c r="B17" s="112" t="s">
        <v>1086</v>
      </c>
      <c r="C17" s="113" t="s">
        <v>1393</v>
      </c>
      <c r="D17" s="113">
        <v>5000</v>
      </c>
      <c r="E17" s="113">
        <f>D17*0.25</f>
        <v>1250</v>
      </c>
      <c r="F17" s="113">
        <f>D17+E17</f>
        <v>6250</v>
      </c>
    </row>
    <row r="18" spans="1:6" ht="25.5">
      <c r="A18" s="111" t="s">
        <v>1695</v>
      </c>
      <c r="B18" s="112" t="s">
        <v>38</v>
      </c>
      <c r="C18" s="113" t="s">
        <v>1393</v>
      </c>
      <c r="D18" s="113">
        <v>12000</v>
      </c>
      <c r="E18" s="113">
        <f>D18*0.25</f>
        <v>3000</v>
      </c>
      <c r="F18" s="113">
        <f>D18+E18</f>
        <v>15000</v>
      </c>
    </row>
    <row r="19" spans="1:6" ht="11.25" customHeight="1">
      <c r="A19" s="111"/>
      <c r="B19" s="112"/>
      <c r="C19" s="113"/>
      <c r="D19" s="113"/>
      <c r="E19" s="113"/>
      <c r="F19" s="113"/>
    </row>
    <row r="20" spans="1:6" ht="12.75">
      <c r="A20" s="111"/>
      <c r="B20" s="114" t="s">
        <v>1330</v>
      </c>
      <c r="C20" s="113"/>
      <c r="D20" s="113"/>
      <c r="E20" s="113"/>
      <c r="F20" s="113"/>
    </row>
    <row r="21" spans="1:6" ht="12.75">
      <c r="A21" s="111" t="s">
        <v>1087</v>
      </c>
      <c r="B21" s="112" t="s">
        <v>37</v>
      </c>
      <c r="C21" s="113" t="s">
        <v>1399</v>
      </c>
      <c r="D21" s="113">
        <v>800</v>
      </c>
      <c r="E21" s="113">
        <f>D21*0.25</f>
        <v>200</v>
      </c>
      <c r="F21" s="113">
        <f>D21+E21</f>
        <v>1000</v>
      </c>
    </row>
    <row r="22" spans="1:6" ht="12.75">
      <c r="A22" s="111" t="s">
        <v>1090</v>
      </c>
      <c r="B22" s="112" t="s">
        <v>36</v>
      </c>
      <c r="C22" s="113" t="s">
        <v>1399</v>
      </c>
      <c r="D22" s="113">
        <v>2400</v>
      </c>
      <c r="E22" s="113">
        <f>D22*0.25</f>
        <v>600</v>
      </c>
      <c r="F22" s="113">
        <f>D22+E22</f>
        <v>3000</v>
      </c>
    </row>
    <row r="23" spans="1:6" ht="12.75">
      <c r="A23" s="111" t="s">
        <v>1092</v>
      </c>
      <c r="B23" s="112" t="s">
        <v>1749</v>
      </c>
      <c r="C23" s="113" t="s">
        <v>1393</v>
      </c>
      <c r="D23" s="113">
        <v>9600</v>
      </c>
      <c r="E23" s="113">
        <f>D23*0.25</f>
        <v>2400</v>
      </c>
      <c r="F23" s="113">
        <f>D23+E23</f>
        <v>12000</v>
      </c>
    </row>
    <row r="24" spans="1:6" ht="12.75">
      <c r="A24" s="111" t="s">
        <v>1093</v>
      </c>
      <c r="B24" s="112" t="s">
        <v>1748</v>
      </c>
      <c r="C24" s="113" t="s">
        <v>1399</v>
      </c>
      <c r="D24" s="113">
        <v>960</v>
      </c>
      <c r="E24" s="113">
        <f>D24*0.25</f>
        <v>240</v>
      </c>
      <c r="F24" s="113">
        <f>D24+E24</f>
        <v>1200</v>
      </c>
    </row>
    <row r="25" spans="1:6" ht="12.75">
      <c r="A25" s="111" t="s">
        <v>430</v>
      </c>
      <c r="B25" s="112" t="s">
        <v>1747</v>
      </c>
      <c r="C25" s="113" t="s">
        <v>1399</v>
      </c>
      <c r="D25" s="113">
        <v>1120</v>
      </c>
      <c r="E25" s="113">
        <f>D25*0.25</f>
        <v>280</v>
      </c>
      <c r="F25" s="113">
        <f>D25+E25</f>
        <v>1400</v>
      </c>
    </row>
    <row r="26" spans="1:6" ht="13.5" customHeight="1">
      <c r="A26" s="355" t="s">
        <v>432</v>
      </c>
      <c r="B26" s="110" t="s">
        <v>843</v>
      </c>
      <c r="C26" s="337"/>
      <c r="D26" s="337">
        <f>SUM(D14:D25)</f>
        <v>53120</v>
      </c>
      <c r="E26" s="337">
        <f>SUM(E14:E25)</f>
        <v>13280</v>
      </c>
      <c r="F26" s="337">
        <f>SUM(F14:F25)</f>
        <v>66400</v>
      </c>
    </row>
    <row r="27" spans="1:6" ht="11.25" customHeight="1">
      <c r="A27" s="111"/>
      <c r="B27" s="110"/>
      <c r="C27" s="113"/>
      <c r="D27" s="113"/>
      <c r="E27" s="113"/>
      <c r="F27" s="113"/>
    </row>
    <row r="28" spans="1:6" ht="13.5" customHeight="1">
      <c r="A28" s="111"/>
      <c r="B28" s="110" t="s">
        <v>1633</v>
      </c>
      <c r="C28" s="113"/>
      <c r="D28" s="113"/>
      <c r="E28" s="113"/>
      <c r="F28" s="113"/>
    </row>
    <row r="29" spans="1:6" ht="13.5" customHeight="1">
      <c r="A29" s="111"/>
      <c r="B29" s="114" t="s">
        <v>1226</v>
      </c>
      <c r="C29" s="113"/>
      <c r="D29" s="113"/>
      <c r="E29" s="113"/>
      <c r="F29" s="113"/>
    </row>
    <row r="30" spans="1:6" ht="26.25" customHeight="1">
      <c r="A30" s="111" t="s">
        <v>435</v>
      </c>
      <c r="B30" s="112" t="s">
        <v>1746</v>
      </c>
      <c r="C30" s="113" t="s">
        <v>1393</v>
      </c>
      <c r="D30" s="113">
        <v>4000</v>
      </c>
      <c r="E30" s="113">
        <f>D30*0.25</f>
        <v>1000</v>
      </c>
      <c r="F30" s="113">
        <f>D30+E30</f>
        <v>5000</v>
      </c>
    </row>
    <row r="31" spans="1:6" ht="13.5" customHeight="1">
      <c r="A31" s="111" t="s">
        <v>438</v>
      </c>
      <c r="B31" s="112" t="s">
        <v>1745</v>
      </c>
      <c r="C31" s="113" t="s">
        <v>1393</v>
      </c>
      <c r="D31" s="113">
        <v>2400</v>
      </c>
      <c r="E31" s="113">
        <f>D31*0.25</f>
        <v>600</v>
      </c>
      <c r="F31" s="113">
        <f>D31+E31</f>
        <v>3000</v>
      </c>
    </row>
    <row r="32" spans="1:6" ht="13.5" customHeight="1">
      <c r="A32" s="111" t="s">
        <v>439</v>
      </c>
      <c r="B32" s="112" t="s">
        <v>1744</v>
      </c>
      <c r="C32" s="113" t="s">
        <v>1393</v>
      </c>
      <c r="D32" s="113">
        <v>960</v>
      </c>
      <c r="E32" s="113">
        <f>D32*0.25</f>
        <v>240</v>
      </c>
      <c r="F32" s="113">
        <f>D32+E32</f>
        <v>1200</v>
      </c>
    </row>
    <row r="33" spans="1:6" ht="13.5" customHeight="1">
      <c r="A33" s="111" t="s">
        <v>440</v>
      </c>
      <c r="B33" s="112" t="s">
        <v>1516</v>
      </c>
      <c r="C33" s="113" t="s">
        <v>1393</v>
      </c>
      <c r="D33" s="113">
        <v>1000</v>
      </c>
      <c r="E33" s="113">
        <f>D33*0.25</f>
        <v>250</v>
      </c>
      <c r="F33" s="113">
        <f>D33+E33</f>
        <v>1250</v>
      </c>
    </row>
    <row r="34" spans="1:6" ht="14.25" customHeight="1">
      <c r="A34" s="111" t="s">
        <v>442</v>
      </c>
      <c r="B34" s="112" t="s">
        <v>1743</v>
      </c>
      <c r="C34" s="113" t="s">
        <v>1742</v>
      </c>
      <c r="D34" s="113">
        <v>3200</v>
      </c>
      <c r="E34" s="113">
        <f>D34*0.25</f>
        <v>800</v>
      </c>
      <c r="F34" s="113">
        <f>D34+E34</f>
        <v>4000</v>
      </c>
    </row>
    <row r="35" spans="1:6" ht="13.5" customHeight="1">
      <c r="A35" s="355" t="s">
        <v>443</v>
      </c>
      <c r="B35" s="110" t="s">
        <v>909</v>
      </c>
      <c r="C35" s="337"/>
      <c r="D35" s="337">
        <f>SUM(D30:D34)</f>
        <v>11560</v>
      </c>
      <c r="E35" s="337">
        <f>SUM(E30:E34)</f>
        <v>2890</v>
      </c>
      <c r="F35" s="337">
        <f>SUM(F30:F34)</f>
        <v>14450</v>
      </c>
    </row>
    <row r="36" spans="1:6" ht="12.75">
      <c r="A36" s="111"/>
      <c r="B36" s="112"/>
      <c r="C36" s="113"/>
      <c r="D36" s="113"/>
      <c r="E36" s="113"/>
      <c r="F36" s="113"/>
    </row>
    <row r="37" spans="1:6" ht="13.5" customHeight="1">
      <c r="A37" s="111"/>
      <c r="B37" s="114" t="s">
        <v>842</v>
      </c>
      <c r="C37" s="113"/>
      <c r="D37" s="113"/>
      <c r="E37" s="113"/>
      <c r="F37" s="113"/>
    </row>
    <row r="38" spans="1:6" ht="13.5" customHeight="1">
      <c r="A38" s="111" t="s">
        <v>444</v>
      </c>
      <c r="B38" s="112" t="s">
        <v>1741</v>
      </c>
      <c r="C38" s="113" t="s">
        <v>1393</v>
      </c>
      <c r="D38" s="113">
        <v>789008</v>
      </c>
      <c r="E38" s="113">
        <f>D38*0.25</f>
        <v>197252</v>
      </c>
      <c r="F38" s="113">
        <f>D38+E38</f>
        <v>986260</v>
      </c>
    </row>
    <row r="39" spans="1:6" ht="13.5" customHeight="1">
      <c r="A39" s="111" t="s">
        <v>760</v>
      </c>
      <c r="B39" s="112" t="s">
        <v>1740</v>
      </c>
      <c r="C39" s="113" t="s">
        <v>1393</v>
      </c>
      <c r="D39" s="113"/>
      <c r="E39" s="113"/>
      <c r="F39" s="113">
        <v>43890</v>
      </c>
    </row>
    <row r="40" spans="1:6" ht="13.5" customHeight="1">
      <c r="A40" s="111" t="s">
        <v>761</v>
      </c>
      <c r="B40" s="112" t="s">
        <v>908</v>
      </c>
      <c r="C40" s="113" t="s">
        <v>1393</v>
      </c>
      <c r="D40" s="113">
        <v>49000</v>
      </c>
      <c r="E40" s="113">
        <f>D40*0.25</f>
        <v>12250</v>
      </c>
      <c r="F40" s="113">
        <f>D40+E40</f>
        <v>61250</v>
      </c>
    </row>
    <row r="41" spans="1:6" ht="13.5" customHeight="1">
      <c r="A41" s="111" t="s">
        <v>762</v>
      </c>
      <c r="B41" s="112" t="s">
        <v>1739</v>
      </c>
      <c r="C41" s="113" t="s">
        <v>1393</v>
      </c>
      <c r="D41" s="113">
        <v>16500</v>
      </c>
      <c r="E41" s="113">
        <f>D41*0.25</f>
        <v>4125</v>
      </c>
      <c r="F41" s="113">
        <f>D41+E41</f>
        <v>20625</v>
      </c>
    </row>
    <row r="42" spans="1:6" ht="13.5" customHeight="1">
      <c r="A42" s="111" t="s">
        <v>763</v>
      </c>
      <c r="B42" s="112" t="s">
        <v>1738</v>
      </c>
      <c r="C42" s="113" t="s">
        <v>1393</v>
      </c>
      <c r="D42" s="113">
        <v>10500</v>
      </c>
      <c r="E42" s="113">
        <f>D42*0.25</f>
        <v>2625</v>
      </c>
      <c r="F42" s="113">
        <f>D42+E42</f>
        <v>13125</v>
      </c>
    </row>
    <row r="43" spans="1:6" ht="13.5" customHeight="1">
      <c r="A43" s="111" t="s">
        <v>764</v>
      </c>
      <c r="B43" s="112" t="s">
        <v>1665</v>
      </c>
      <c r="C43" s="113" t="s">
        <v>1399</v>
      </c>
      <c r="D43" s="113">
        <v>3000</v>
      </c>
      <c r="E43" s="113">
        <f>D43*0.25</f>
        <v>750</v>
      </c>
      <c r="F43" s="113">
        <f>D43+E43</f>
        <v>3750</v>
      </c>
    </row>
    <row r="44" spans="1:6" ht="13.5" customHeight="1">
      <c r="A44" s="111" t="s">
        <v>765</v>
      </c>
      <c r="B44" s="339" t="s">
        <v>1737</v>
      </c>
      <c r="C44" s="113" t="s">
        <v>1399</v>
      </c>
      <c r="D44" s="113">
        <v>1680</v>
      </c>
      <c r="E44" s="113">
        <f>D44*0.25</f>
        <v>420</v>
      </c>
      <c r="F44" s="113">
        <f>SUM(D44:E44)</f>
        <v>2100</v>
      </c>
    </row>
    <row r="45" spans="1:6" ht="12.75">
      <c r="A45" s="355" t="s">
        <v>766</v>
      </c>
      <c r="B45" s="110" t="s">
        <v>844</v>
      </c>
      <c r="C45" s="337"/>
      <c r="D45" s="337">
        <f>SUM(D38:D43)</f>
        <v>868008</v>
      </c>
      <c r="E45" s="337">
        <f>SUM(E38:E44)</f>
        <v>217422</v>
      </c>
      <c r="F45" s="337">
        <f>SUM(F38:F44)</f>
        <v>1131000</v>
      </c>
    </row>
    <row r="46" spans="1:6" ht="11.25" customHeight="1">
      <c r="A46" s="111"/>
      <c r="B46" s="112"/>
      <c r="C46" s="113"/>
      <c r="D46" s="113"/>
      <c r="E46" s="113"/>
      <c r="F46" s="113"/>
    </row>
    <row r="47" spans="1:6" ht="13.5" customHeight="1">
      <c r="A47" s="111"/>
      <c r="B47" s="114" t="s">
        <v>1632</v>
      </c>
      <c r="C47" s="113"/>
      <c r="D47" s="113"/>
      <c r="E47" s="113"/>
      <c r="F47" s="113"/>
    </row>
    <row r="48" spans="1:6" ht="13.5" customHeight="1">
      <c r="A48" s="111" t="s">
        <v>767</v>
      </c>
      <c r="B48" s="112" t="s">
        <v>1398</v>
      </c>
      <c r="C48" s="113" t="s">
        <v>1393</v>
      </c>
      <c r="D48" s="113">
        <v>501</v>
      </c>
      <c r="E48" s="113">
        <f>D48*0.25</f>
        <v>125.25</v>
      </c>
      <c r="F48" s="113">
        <f>SUM(D48:E48)</f>
        <v>626.25</v>
      </c>
    </row>
    <row r="49" spans="1:6" ht="13.5" customHeight="1">
      <c r="A49" s="111" t="s">
        <v>768</v>
      </c>
      <c r="B49" s="112" t="s">
        <v>1397</v>
      </c>
      <c r="C49" s="113" t="s">
        <v>1393</v>
      </c>
      <c r="D49" s="113">
        <v>300</v>
      </c>
      <c r="E49" s="113">
        <f>D49*0.25</f>
        <v>75</v>
      </c>
      <c r="F49" s="113">
        <f>SUM(D49:E49)</f>
        <v>375</v>
      </c>
    </row>
    <row r="50" spans="1:6" ht="13.5" customHeight="1">
      <c r="A50" s="111" t="s">
        <v>769</v>
      </c>
      <c r="B50" s="112" t="s">
        <v>1475</v>
      </c>
      <c r="C50" s="113" t="s">
        <v>1396</v>
      </c>
      <c r="D50" s="113">
        <v>1000</v>
      </c>
      <c r="E50" s="113">
        <f>D50*0.25</f>
        <v>250</v>
      </c>
      <c r="F50" s="113">
        <f>D50+E50</f>
        <v>1250</v>
      </c>
    </row>
    <row r="51" spans="1:6" ht="15" customHeight="1">
      <c r="A51" s="111" t="s">
        <v>770</v>
      </c>
      <c r="B51" s="112" t="s">
        <v>1395</v>
      </c>
      <c r="C51" s="113" t="s">
        <v>1393</v>
      </c>
      <c r="D51" s="113">
        <v>8000</v>
      </c>
      <c r="E51" s="113">
        <f>D51*0.25</f>
        <v>2000</v>
      </c>
      <c r="F51" s="113">
        <f>SUM(D51:E51)</f>
        <v>10000</v>
      </c>
    </row>
    <row r="52" spans="1:6" ht="12.75">
      <c r="A52" s="111" t="s">
        <v>771</v>
      </c>
      <c r="B52" s="112" t="s">
        <v>1394</v>
      </c>
      <c r="C52" s="113" t="s">
        <v>1393</v>
      </c>
      <c r="D52" s="113">
        <v>250</v>
      </c>
      <c r="E52" s="113">
        <f>D52*0.25</f>
        <v>62.5</v>
      </c>
      <c r="F52" s="113">
        <f>SUM(D52:E52)</f>
        <v>312.5</v>
      </c>
    </row>
    <row r="53" spans="1:6" ht="13.5" customHeight="1">
      <c r="A53" s="355" t="s">
        <v>772</v>
      </c>
      <c r="B53" s="110" t="s">
        <v>1634</v>
      </c>
      <c r="C53" s="337"/>
      <c r="D53" s="337">
        <f>SUM(D48:D52)</f>
        <v>10051</v>
      </c>
      <c r="E53" s="337">
        <f>SUM(E48:E52)</f>
        <v>2512.75</v>
      </c>
      <c r="F53" s="337">
        <f>SUM(F48:F52)</f>
        <v>12563.75</v>
      </c>
    </row>
    <row r="54" spans="1:6" ht="12.75">
      <c r="A54" s="111"/>
      <c r="B54" s="112"/>
      <c r="C54" s="113"/>
      <c r="D54" s="113"/>
      <c r="E54" s="113"/>
      <c r="F54" s="113"/>
    </row>
    <row r="55" spans="1:6" ht="13.5" customHeight="1">
      <c r="A55" s="355" t="s">
        <v>787</v>
      </c>
      <c r="B55" s="110" t="s">
        <v>1635</v>
      </c>
      <c r="C55" s="337"/>
      <c r="D55" s="337">
        <f>D35+D45+D53</f>
        <v>889619</v>
      </c>
      <c r="E55" s="337">
        <f>E35+E45+E53</f>
        <v>222824.75</v>
      </c>
      <c r="F55" s="337">
        <f>F35+F45+F53</f>
        <v>1158013.75</v>
      </c>
    </row>
    <row r="56" spans="1:6" ht="10.5" customHeight="1">
      <c r="A56" s="111"/>
      <c r="B56" s="112"/>
      <c r="C56" s="113"/>
      <c r="D56" s="113"/>
      <c r="E56" s="113"/>
      <c r="F56" s="113"/>
    </row>
    <row r="57" spans="1:6" ht="24.75" customHeight="1">
      <c r="A57" s="418"/>
      <c r="B57" s="419"/>
      <c r="C57" s="417"/>
      <c r="D57" s="474"/>
      <c r="E57" s="474"/>
      <c r="F57" s="476"/>
    </row>
    <row r="58" spans="1:6" ht="21" customHeight="1">
      <c r="A58" s="418"/>
      <c r="B58" s="419"/>
      <c r="C58" s="473"/>
      <c r="D58" s="475"/>
      <c r="E58" s="475"/>
      <c r="F58" s="477"/>
    </row>
    <row r="59" spans="1:6" ht="12.75">
      <c r="A59" s="111"/>
      <c r="B59" s="110" t="s">
        <v>840</v>
      </c>
      <c r="C59" s="113"/>
      <c r="D59" s="113"/>
      <c r="E59" s="113"/>
      <c r="F59" s="113"/>
    </row>
    <row r="60" spans="1:6" ht="12.75">
      <c r="A60" s="111" t="s">
        <v>788</v>
      </c>
      <c r="B60" s="112" t="s">
        <v>1392</v>
      </c>
      <c r="C60" s="113"/>
      <c r="D60" s="113">
        <v>2250</v>
      </c>
      <c r="E60" s="113"/>
      <c r="F60" s="113">
        <f>D60+E60</f>
        <v>2250</v>
      </c>
    </row>
    <row r="61" spans="1:6" ht="12.75">
      <c r="A61" s="355" t="s">
        <v>1629</v>
      </c>
      <c r="B61" s="110" t="s">
        <v>841</v>
      </c>
      <c r="C61" s="337"/>
      <c r="D61" s="337">
        <f>SUM(D60:D60)</f>
        <v>2250</v>
      </c>
      <c r="E61" s="337">
        <f>SUM(E60:E60)</f>
        <v>0</v>
      </c>
      <c r="F61" s="337">
        <f>SUM(F60:F60)</f>
        <v>2250</v>
      </c>
    </row>
    <row r="62" spans="1:6" ht="12.75">
      <c r="A62" s="111"/>
      <c r="B62" s="110"/>
      <c r="C62" s="113"/>
      <c r="D62" s="113"/>
      <c r="E62" s="113"/>
      <c r="F62" s="113"/>
    </row>
    <row r="63" spans="1:6" ht="12.75">
      <c r="A63" s="355"/>
      <c r="B63" s="110" t="s">
        <v>1391</v>
      </c>
      <c r="C63" s="113"/>
      <c r="D63" s="113"/>
      <c r="E63" s="113"/>
      <c r="F63" s="113"/>
    </row>
    <row r="64" spans="1:6" ht="12.75">
      <c r="A64" s="111" t="s">
        <v>1630</v>
      </c>
      <c r="B64" s="112" t="s">
        <v>1390</v>
      </c>
      <c r="C64" s="113"/>
      <c r="D64" s="113">
        <v>13464</v>
      </c>
      <c r="E64" s="113"/>
      <c r="F64" s="113">
        <f>D64+E64</f>
        <v>13464</v>
      </c>
    </row>
    <row r="65" spans="1:6" ht="12.75">
      <c r="A65" s="355" t="s">
        <v>986</v>
      </c>
      <c r="B65" s="110" t="s">
        <v>1389</v>
      </c>
      <c r="C65" s="337"/>
      <c r="D65" s="337">
        <f>SUM(D64:D64)</f>
        <v>13464</v>
      </c>
      <c r="E65" s="337">
        <f>SUM(E64:E64)</f>
        <v>0</v>
      </c>
      <c r="F65" s="337">
        <f>SUM(F64:F64)</f>
        <v>13464</v>
      </c>
    </row>
    <row r="66" spans="1:6" ht="12.75">
      <c r="A66" s="111"/>
      <c r="B66" s="110"/>
      <c r="C66" s="113"/>
      <c r="D66" s="113"/>
      <c r="E66" s="113"/>
      <c r="F66" s="113"/>
    </row>
    <row r="67" spans="1:6" ht="12.75">
      <c r="A67" s="111"/>
      <c r="B67" s="110" t="s">
        <v>1517</v>
      </c>
      <c r="C67" s="113"/>
      <c r="D67" s="113"/>
      <c r="E67" s="113"/>
      <c r="F67" s="113"/>
    </row>
    <row r="68" spans="1:6" ht="12.75">
      <c r="A68" s="111" t="s">
        <v>1631</v>
      </c>
      <c r="B68" s="112" t="s">
        <v>1388</v>
      </c>
      <c r="C68" s="113"/>
      <c r="D68" s="113">
        <v>6600</v>
      </c>
      <c r="E68" s="113">
        <v>0</v>
      </c>
      <c r="F68" s="113">
        <f>D68+E68</f>
        <v>6600</v>
      </c>
    </row>
    <row r="69" spans="1:6" ht="12.75">
      <c r="A69" s="111" t="s">
        <v>301</v>
      </c>
      <c r="B69" s="112" t="s">
        <v>1387</v>
      </c>
      <c r="C69" s="113"/>
      <c r="D69" s="422">
        <v>4000</v>
      </c>
      <c r="E69" s="338"/>
      <c r="F69" s="422">
        <f>D69+E69</f>
        <v>4000</v>
      </c>
    </row>
    <row r="70" spans="1:6" ht="12.75">
      <c r="A70" s="111" t="s">
        <v>302</v>
      </c>
      <c r="B70" s="112" t="s">
        <v>1386</v>
      </c>
      <c r="C70" s="113"/>
      <c r="D70" s="422"/>
      <c r="E70" s="338"/>
      <c r="F70" s="422">
        <f>D70+E70</f>
        <v>0</v>
      </c>
    </row>
    <row r="71" spans="1:6" ht="12.75">
      <c r="A71" s="355" t="s">
        <v>303</v>
      </c>
      <c r="B71" s="110" t="s">
        <v>1385</v>
      </c>
      <c r="C71" s="337"/>
      <c r="D71" s="337">
        <f>SUM(D67:D69)</f>
        <v>10600</v>
      </c>
      <c r="E71" s="337">
        <f>SUM(E67:E70)</f>
        <v>0</v>
      </c>
      <c r="F71" s="337">
        <f>SUM(F67:F70)</f>
        <v>10600</v>
      </c>
    </row>
    <row r="72" spans="1:6" ht="12.75">
      <c r="A72" s="111"/>
      <c r="B72" s="112"/>
      <c r="C72" s="113"/>
      <c r="D72" s="113"/>
      <c r="E72" s="113"/>
      <c r="F72" s="113"/>
    </row>
    <row r="73" spans="1:6" s="116" customFormat="1" ht="13.5" customHeight="1">
      <c r="A73" s="351" t="s">
        <v>304</v>
      </c>
      <c r="B73" s="110" t="s">
        <v>1636</v>
      </c>
      <c r="C73" s="337"/>
      <c r="D73" s="337">
        <f>D26+D55+D61+D71+D65</f>
        <v>969053</v>
      </c>
      <c r="E73" s="337">
        <f>E26+E55+E61+E71+E65</f>
        <v>236104.75</v>
      </c>
      <c r="F73" s="337">
        <f>F26+F55+F61+F71+F65</f>
        <v>1250727.75</v>
      </c>
    </row>
    <row r="74" spans="1:6" s="116" customFormat="1" ht="12.75">
      <c r="A74" s="351" t="s">
        <v>305</v>
      </c>
      <c r="B74" s="110" t="s">
        <v>877</v>
      </c>
      <c r="C74" s="115"/>
      <c r="D74" s="115">
        <f>D73</f>
        <v>969053</v>
      </c>
      <c r="E74" s="115">
        <f>E73</f>
        <v>236104.75</v>
      </c>
      <c r="F74" s="115">
        <f>F73</f>
        <v>1250727.75</v>
      </c>
    </row>
  </sheetData>
  <mergeCells count="20">
    <mergeCell ref="E57:E58"/>
    <mergeCell ref="F57:F58"/>
    <mergeCell ref="A57:A58"/>
    <mergeCell ref="B57:B58"/>
    <mergeCell ref="C57:C58"/>
    <mergeCell ref="D57:D58"/>
    <mergeCell ref="D69:D70"/>
    <mergeCell ref="F69:F70"/>
    <mergeCell ref="A2:F2"/>
    <mergeCell ref="A3:F3"/>
    <mergeCell ref="A4:F4"/>
    <mergeCell ref="A5:F5"/>
    <mergeCell ref="C7:C8"/>
    <mergeCell ref="D7:D8"/>
    <mergeCell ref="E7:E8"/>
    <mergeCell ref="F7:F8"/>
    <mergeCell ref="A7:A8"/>
    <mergeCell ref="B7:B8"/>
    <mergeCell ref="A1:F1"/>
    <mergeCell ref="A6:B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F6"/>
  <sheetViews>
    <sheetView workbookViewId="0" topLeftCell="A1">
      <selection activeCell="C13" sqref="C13"/>
    </sheetView>
  </sheetViews>
  <sheetFormatPr defaultColWidth="9.140625" defaultRowHeight="12.75"/>
  <cols>
    <col min="1" max="16384" width="9.140625" style="134" customWidth="1"/>
  </cols>
  <sheetData>
    <row r="1" spans="1:6" ht="12.75">
      <c r="A1" s="478" t="s">
        <v>1497</v>
      </c>
      <c r="B1" s="478"/>
      <c r="C1" s="478"/>
      <c r="D1" s="478"/>
      <c r="E1" s="478"/>
      <c r="F1" s="478"/>
    </row>
    <row r="4" ht="12.75">
      <c r="A4" s="134" t="s">
        <v>1496</v>
      </c>
    </row>
    <row r="6" ht="12.75">
      <c r="A6" s="134" t="s">
        <v>1222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18"/>
  <sheetViews>
    <sheetView workbookViewId="0" topLeftCell="A10">
      <selection activeCell="A1" sqref="A1"/>
    </sheetView>
  </sheetViews>
  <sheetFormatPr defaultColWidth="9.140625" defaultRowHeight="12.75"/>
  <cols>
    <col min="1" max="1" width="44.421875" style="17" bestFit="1" customWidth="1"/>
    <col min="2" max="2" width="12.57421875" style="17" customWidth="1"/>
    <col min="3" max="3" width="12.8515625" style="17" customWidth="1"/>
    <col min="4" max="4" width="13.28125" style="17" customWidth="1"/>
    <col min="5" max="5" width="13.00390625" style="17" customWidth="1"/>
    <col min="6" max="6" width="13.28125" style="17" customWidth="1"/>
    <col min="7" max="7" width="12.57421875" style="17" customWidth="1"/>
    <col min="8" max="8" width="13.7109375" style="17" customWidth="1"/>
    <col min="9" max="16384" width="9.140625" style="17" customWidth="1"/>
  </cols>
  <sheetData>
    <row r="1" spans="7:8" ht="15.75">
      <c r="G1" s="460" t="s">
        <v>203</v>
      </c>
      <c r="H1" s="460"/>
    </row>
    <row r="2" spans="1:8" s="1" customFormat="1" ht="15.75">
      <c r="A2" s="447" t="s">
        <v>12</v>
      </c>
      <c r="B2" s="447"/>
      <c r="C2" s="447"/>
      <c r="D2" s="447"/>
      <c r="E2" s="447"/>
      <c r="F2" s="447"/>
      <c r="G2" s="447"/>
      <c r="H2" s="447"/>
    </row>
    <row r="3" spans="1:8" s="1" customFormat="1" ht="15.75">
      <c r="A3" s="447" t="s">
        <v>1565</v>
      </c>
      <c r="B3" s="447"/>
      <c r="C3" s="447"/>
      <c r="D3" s="447"/>
      <c r="E3" s="447"/>
      <c r="F3" s="447"/>
      <c r="G3" s="447"/>
      <c r="H3" s="447"/>
    </row>
    <row r="4" spans="1:8" s="1" customFormat="1" ht="15.75">
      <c r="A4" s="447" t="s">
        <v>204</v>
      </c>
      <c r="B4" s="447"/>
      <c r="C4" s="447"/>
      <c r="D4" s="447"/>
      <c r="E4" s="447"/>
      <c r="F4" s="447"/>
      <c r="G4" s="447"/>
      <c r="H4" s="447"/>
    </row>
    <row r="5" spans="1:8" s="1" customFormat="1" ht="15.75">
      <c r="A5" s="447" t="s">
        <v>1663</v>
      </c>
      <c r="B5" s="447"/>
      <c r="C5" s="447"/>
      <c r="D5" s="447"/>
      <c r="E5" s="447"/>
      <c r="F5" s="447"/>
      <c r="G5" s="447"/>
      <c r="H5" s="447"/>
    </row>
    <row r="6" spans="1:6" s="1" customFormat="1" ht="15.75">
      <c r="A6" s="86"/>
      <c r="B6" s="3"/>
      <c r="C6" s="3"/>
      <c r="D6" s="3"/>
      <c r="E6" s="3"/>
      <c r="F6" s="3"/>
    </row>
    <row r="7" spans="1:8" ht="24.75" customHeight="1">
      <c r="A7" s="462" t="s">
        <v>1664</v>
      </c>
      <c r="B7" s="462" t="s">
        <v>205</v>
      </c>
      <c r="C7" s="462" t="s">
        <v>207</v>
      </c>
      <c r="D7" s="462" t="s">
        <v>1736</v>
      </c>
      <c r="E7" s="462" t="s">
        <v>206</v>
      </c>
      <c r="F7" s="462" t="s">
        <v>201</v>
      </c>
      <c r="G7" s="462" t="s">
        <v>202</v>
      </c>
      <c r="H7" s="476" t="s">
        <v>16</v>
      </c>
    </row>
    <row r="8" spans="1:8" ht="39.75" customHeight="1">
      <c r="A8" s="463"/>
      <c r="B8" s="463"/>
      <c r="C8" s="463"/>
      <c r="D8" s="463"/>
      <c r="E8" s="463"/>
      <c r="F8" s="463"/>
      <c r="G8" s="463"/>
      <c r="H8" s="477"/>
    </row>
    <row r="9" spans="2:8" ht="15" customHeight="1">
      <c r="B9" s="87"/>
      <c r="C9" s="87"/>
      <c r="D9" s="87"/>
      <c r="E9" s="87"/>
      <c r="F9" s="87"/>
      <c r="G9" s="87"/>
      <c r="H9" s="88"/>
    </row>
    <row r="10" spans="1:8" s="1" customFormat="1" ht="24.75" customHeight="1">
      <c r="A10" s="26" t="s">
        <v>1654</v>
      </c>
      <c r="B10" s="13">
        <v>272506</v>
      </c>
      <c r="C10" s="13">
        <v>69347</v>
      </c>
      <c r="D10" s="13">
        <v>275279</v>
      </c>
      <c r="E10" s="13">
        <v>121776</v>
      </c>
      <c r="F10" s="13">
        <v>0</v>
      </c>
      <c r="G10" s="202">
        <v>35147</v>
      </c>
      <c r="H10" s="13">
        <f>SUM(B10:G10)</f>
        <v>774055</v>
      </c>
    </row>
    <row r="11" spans="1:8" s="1" customFormat="1" ht="24.75" customHeight="1">
      <c r="A11" s="15" t="s">
        <v>1655</v>
      </c>
      <c r="B11" s="9">
        <v>159191</v>
      </c>
      <c r="C11" s="9">
        <v>36414</v>
      </c>
      <c r="D11" s="9">
        <v>125901</v>
      </c>
      <c r="E11" s="9"/>
      <c r="F11" s="9"/>
      <c r="G11" s="9"/>
      <c r="H11" s="13">
        <f aca="true" t="shared" si="0" ref="H11:H16">SUM(B11:G11)</f>
        <v>321506</v>
      </c>
    </row>
    <row r="12" spans="1:8" s="1" customFormat="1" ht="24.75" customHeight="1">
      <c r="A12" s="15" t="s">
        <v>1656</v>
      </c>
      <c r="B12" s="9">
        <v>95963</v>
      </c>
      <c r="C12" s="9">
        <v>23049</v>
      </c>
      <c r="D12" s="9">
        <v>15827</v>
      </c>
      <c r="E12" s="9"/>
      <c r="F12" s="9">
        <v>1200</v>
      </c>
      <c r="G12" s="9"/>
      <c r="H12" s="13">
        <f t="shared" si="0"/>
        <v>136039</v>
      </c>
    </row>
    <row r="13" spans="1:8" s="1" customFormat="1" ht="24.75" customHeight="1">
      <c r="A13" s="15" t="s">
        <v>837</v>
      </c>
      <c r="B13" s="9">
        <v>162436</v>
      </c>
      <c r="C13" s="9">
        <v>38872</v>
      </c>
      <c r="D13" s="9">
        <v>35611</v>
      </c>
      <c r="E13" s="9"/>
      <c r="F13" s="9">
        <v>1300</v>
      </c>
      <c r="G13" s="9"/>
      <c r="H13" s="13">
        <f t="shared" si="0"/>
        <v>238219</v>
      </c>
    </row>
    <row r="14" spans="1:8" s="1" customFormat="1" ht="24.75" customHeight="1">
      <c r="A14" s="15" t="s">
        <v>838</v>
      </c>
      <c r="B14" s="9">
        <v>67487</v>
      </c>
      <c r="C14" s="9">
        <v>15945</v>
      </c>
      <c r="D14" s="9">
        <v>15337</v>
      </c>
      <c r="E14" s="9"/>
      <c r="F14" s="9"/>
      <c r="G14" s="9"/>
      <c r="H14" s="13">
        <f t="shared" si="0"/>
        <v>98769</v>
      </c>
    </row>
    <row r="15" spans="1:8" s="1" customFormat="1" ht="24.75" customHeight="1">
      <c r="A15" s="15" t="s">
        <v>839</v>
      </c>
      <c r="B15" s="9">
        <v>107681</v>
      </c>
      <c r="C15" s="9">
        <v>24814</v>
      </c>
      <c r="D15" s="9">
        <v>62159</v>
      </c>
      <c r="E15" s="9"/>
      <c r="F15" s="9"/>
      <c r="G15" s="9"/>
      <c r="H15" s="13">
        <f t="shared" si="0"/>
        <v>194654</v>
      </c>
    </row>
    <row r="16" spans="1:8" s="1" customFormat="1" ht="24.75" customHeight="1">
      <c r="A16" s="15" t="s">
        <v>386</v>
      </c>
      <c r="B16" s="9">
        <v>33267</v>
      </c>
      <c r="C16" s="9">
        <v>7798</v>
      </c>
      <c r="D16" s="9">
        <v>29086</v>
      </c>
      <c r="E16" s="9"/>
      <c r="F16" s="9"/>
      <c r="G16" s="9"/>
      <c r="H16" s="13">
        <f t="shared" si="0"/>
        <v>70151</v>
      </c>
    </row>
    <row r="17" spans="1:8" s="1" customFormat="1" ht="24.75" customHeight="1">
      <c r="A17" s="26" t="s">
        <v>598</v>
      </c>
      <c r="B17" s="13">
        <f>SUM(B11:B16)</f>
        <v>626025</v>
      </c>
      <c r="C17" s="13">
        <f aca="true" t="shared" si="1" ref="C17:H17">SUM(C11:C16)</f>
        <v>146892</v>
      </c>
      <c r="D17" s="13">
        <f t="shared" si="1"/>
        <v>283921</v>
      </c>
      <c r="E17" s="13">
        <f t="shared" si="1"/>
        <v>0</v>
      </c>
      <c r="F17" s="13">
        <f t="shared" si="1"/>
        <v>2500</v>
      </c>
      <c r="G17" s="13">
        <f t="shared" si="1"/>
        <v>0</v>
      </c>
      <c r="H17" s="13">
        <f t="shared" si="1"/>
        <v>1059338</v>
      </c>
    </row>
    <row r="18" spans="1:8" s="1" customFormat="1" ht="24.75" customHeight="1">
      <c r="A18" s="26" t="s">
        <v>1348</v>
      </c>
      <c r="B18" s="13">
        <f aca="true" t="shared" si="2" ref="B18:H18">B10+B17</f>
        <v>898531</v>
      </c>
      <c r="C18" s="13">
        <f t="shared" si="2"/>
        <v>216239</v>
      </c>
      <c r="D18" s="13">
        <f t="shared" si="2"/>
        <v>559200</v>
      </c>
      <c r="E18" s="13">
        <f t="shared" si="2"/>
        <v>121776</v>
      </c>
      <c r="F18" s="13">
        <f t="shared" si="2"/>
        <v>2500</v>
      </c>
      <c r="G18" s="13">
        <f t="shared" si="2"/>
        <v>35147</v>
      </c>
      <c r="H18" s="13">
        <f t="shared" si="2"/>
        <v>1833393</v>
      </c>
    </row>
  </sheetData>
  <mergeCells count="13">
    <mergeCell ref="G1:H1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66"/>
  <sheetViews>
    <sheetView workbookViewId="0" topLeftCell="A31">
      <selection activeCell="A1" sqref="A1"/>
    </sheetView>
  </sheetViews>
  <sheetFormatPr defaultColWidth="9.140625" defaultRowHeight="12.75"/>
  <cols>
    <col min="1" max="1" width="30.00390625" style="8" customWidth="1"/>
    <col min="2" max="2" width="15.421875" style="1" customWidth="1"/>
    <col min="3" max="3" width="14.8515625" style="1" customWidth="1"/>
    <col min="4" max="4" width="14.421875" style="1" customWidth="1"/>
    <col min="5" max="6" width="13.140625" style="1" customWidth="1"/>
    <col min="7" max="7" width="15.28125" style="1" customWidth="1"/>
    <col min="8" max="8" width="15.00390625" style="1" customWidth="1"/>
    <col min="9" max="16384" width="9.140625" style="1" customWidth="1"/>
  </cols>
  <sheetData>
    <row r="1" spans="5:8" ht="15.75">
      <c r="E1" s="460" t="s">
        <v>378</v>
      </c>
      <c r="F1" s="460"/>
      <c r="G1" s="460"/>
      <c r="H1" s="460"/>
    </row>
    <row r="2" spans="1:8" ht="15.75">
      <c r="A2" s="447" t="s">
        <v>1662</v>
      </c>
      <c r="B2" s="447"/>
      <c r="C2" s="447"/>
      <c r="D2" s="447"/>
      <c r="E2" s="447"/>
      <c r="F2" s="447"/>
      <c r="G2" s="447"/>
      <c r="H2" s="447"/>
    </row>
    <row r="3" spans="1:8" ht="15.75">
      <c r="A3" s="447" t="s">
        <v>1565</v>
      </c>
      <c r="B3" s="447"/>
      <c r="C3" s="447"/>
      <c r="D3" s="447"/>
      <c r="E3" s="447"/>
      <c r="F3" s="447"/>
      <c r="G3" s="447"/>
      <c r="H3" s="447"/>
    </row>
    <row r="4" spans="1:8" ht="15.75">
      <c r="A4" s="447" t="s">
        <v>776</v>
      </c>
      <c r="B4" s="447"/>
      <c r="C4" s="447"/>
      <c r="D4" s="447"/>
      <c r="E4" s="447"/>
      <c r="F4" s="447"/>
      <c r="G4" s="447"/>
      <c r="H4" s="447"/>
    </row>
    <row r="5" spans="1:8" ht="15.75">
      <c r="A5" s="447" t="s">
        <v>1663</v>
      </c>
      <c r="B5" s="447"/>
      <c r="C5" s="447"/>
      <c r="D5" s="447"/>
      <c r="E5" s="447"/>
      <c r="F5" s="447"/>
      <c r="G5" s="447"/>
      <c r="H5" s="447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9" s="17" customFormat="1" ht="24.75" customHeight="1">
      <c r="A7" s="462" t="s">
        <v>1664</v>
      </c>
      <c r="B7" s="462" t="s">
        <v>379</v>
      </c>
      <c r="C7" s="462" t="s">
        <v>733</v>
      </c>
      <c r="D7" s="462" t="s">
        <v>387</v>
      </c>
      <c r="E7" s="462" t="s">
        <v>388</v>
      </c>
      <c r="F7" s="462" t="s">
        <v>389</v>
      </c>
      <c r="G7" s="462" t="s">
        <v>380</v>
      </c>
      <c r="H7" s="462" t="s">
        <v>16</v>
      </c>
      <c r="I7" s="61"/>
    </row>
    <row r="8" spans="1:9" s="17" customFormat="1" ht="36.75" customHeight="1">
      <c r="A8" s="463"/>
      <c r="B8" s="463"/>
      <c r="C8" s="463"/>
      <c r="D8" s="463"/>
      <c r="E8" s="463"/>
      <c r="F8" s="463"/>
      <c r="G8" s="463"/>
      <c r="H8" s="463"/>
      <c r="I8" s="61"/>
    </row>
    <row r="9" spans="1:8" s="17" customFormat="1" ht="12.75">
      <c r="A9" s="357" t="s">
        <v>599</v>
      </c>
      <c r="B9" s="356"/>
      <c r="C9" s="358"/>
      <c r="D9" s="359">
        <v>6250</v>
      </c>
      <c r="E9" s="358"/>
      <c r="F9" s="358"/>
      <c r="G9" s="358"/>
      <c r="H9" s="63">
        <f>B9+C9+D9+E9+F9+G9</f>
        <v>6250</v>
      </c>
    </row>
    <row r="10" spans="1:8" s="17" customFormat="1" ht="12.75">
      <c r="A10" s="357" t="s">
        <v>600</v>
      </c>
      <c r="B10" s="19"/>
      <c r="C10" s="253"/>
      <c r="D10" s="360">
        <v>1575</v>
      </c>
      <c r="E10" s="253"/>
      <c r="F10" s="253"/>
      <c r="G10" s="253"/>
      <c r="H10" s="63">
        <f aca="true" t="shared" si="0" ref="H10:H66">B10+C10+D10+E10+F10+G10</f>
        <v>1575</v>
      </c>
    </row>
    <row r="11" spans="1:8" s="17" customFormat="1" ht="15" customHeight="1">
      <c r="A11" s="61" t="s">
        <v>601</v>
      </c>
      <c r="B11" s="62"/>
      <c r="C11" s="297"/>
      <c r="D11" s="62">
        <v>53</v>
      </c>
      <c r="E11" s="297"/>
      <c r="F11" s="297"/>
      <c r="G11" s="297"/>
      <c r="H11" s="63">
        <f t="shared" si="0"/>
        <v>53</v>
      </c>
    </row>
    <row r="12" spans="1:8" s="17" customFormat="1" ht="15" customHeight="1">
      <c r="A12" s="61" t="s">
        <v>602</v>
      </c>
      <c r="B12" s="62"/>
      <c r="C12" s="297"/>
      <c r="D12" s="62">
        <v>4121</v>
      </c>
      <c r="E12" s="297"/>
      <c r="F12" s="297"/>
      <c r="G12" s="297"/>
      <c r="H12" s="63">
        <f t="shared" si="0"/>
        <v>4121</v>
      </c>
    </row>
    <row r="13" spans="1:8" s="17" customFormat="1" ht="12.75">
      <c r="A13" s="357" t="s">
        <v>603</v>
      </c>
      <c r="B13" s="19"/>
      <c r="C13" s="253"/>
      <c r="D13" s="360">
        <v>400</v>
      </c>
      <c r="E13" s="253"/>
      <c r="F13" s="253"/>
      <c r="G13" s="253"/>
      <c r="H13" s="63">
        <f t="shared" si="0"/>
        <v>400</v>
      </c>
    </row>
    <row r="14" spans="1:8" s="17" customFormat="1" ht="15" customHeight="1">
      <c r="A14" s="61" t="s">
        <v>604</v>
      </c>
      <c r="B14" s="62">
        <v>400</v>
      </c>
      <c r="C14" s="62">
        <v>108</v>
      </c>
      <c r="D14" s="62">
        <v>7754</v>
      </c>
      <c r="E14" s="297"/>
      <c r="F14" s="297"/>
      <c r="G14" s="297"/>
      <c r="H14" s="63">
        <f t="shared" si="0"/>
        <v>8262</v>
      </c>
    </row>
    <row r="15" spans="1:8" s="17" customFormat="1" ht="15" customHeight="1">
      <c r="A15" s="61" t="s">
        <v>605</v>
      </c>
      <c r="B15" s="62"/>
      <c r="C15" s="297"/>
      <c r="D15" s="62">
        <v>16438</v>
      </c>
      <c r="E15" s="297"/>
      <c r="F15" s="297"/>
      <c r="G15" s="297"/>
      <c r="H15" s="63">
        <f t="shared" si="0"/>
        <v>16438</v>
      </c>
    </row>
    <row r="16" spans="1:8" s="17" customFormat="1" ht="15" customHeight="1">
      <c r="A16" s="61" t="s">
        <v>606</v>
      </c>
      <c r="B16" s="62"/>
      <c r="C16" s="297"/>
      <c r="D16" s="62">
        <v>1140</v>
      </c>
      <c r="E16" s="297"/>
      <c r="F16" s="297"/>
      <c r="G16" s="297"/>
      <c r="H16" s="63">
        <f t="shared" si="0"/>
        <v>1140</v>
      </c>
    </row>
    <row r="17" spans="1:8" s="17" customFormat="1" ht="15" customHeight="1">
      <c r="A17" s="61" t="s">
        <v>607</v>
      </c>
      <c r="B17" s="62"/>
      <c r="C17" s="297"/>
      <c r="D17" s="62">
        <v>4000</v>
      </c>
      <c r="E17" s="297"/>
      <c r="F17" s="297"/>
      <c r="G17" s="297"/>
      <c r="H17" s="63">
        <f t="shared" si="0"/>
        <v>4000</v>
      </c>
    </row>
    <row r="18" spans="1:8" s="17" customFormat="1" ht="15" customHeight="1">
      <c r="A18" s="61" t="s">
        <v>608</v>
      </c>
      <c r="B18" s="62"/>
      <c r="C18" s="297"/>
      <c r="D18" s="62">
        <v>17705</v>
      </c>
      <c r="E18" s="297"/>
      <c r="F18" s="297"/>
      <c r="G18" s="297"/>
      <c r="H18" s="63">
        <f t="shared" si="0"/>
        <v>17705</v>
      </c>
    </row>
    <row r="19" spans="1:8" s="17" customFormat="1" ht="15" customHeight="1">
      <c r="A19" s="61" t="s">
        <v>609</v>
      </c>
      <c r="B19" s="62"/>
      <c r="C19" s="62"/>
      <c r="D19" s="62">
        <v>3300</v>
      </c>
      <c r="E19" s="297"/>
      <c r="F19" s="297"/>
      <c r="G19" s="297"/>
      <c r="H19" s="63">
        <f t="shared" si="0"/>
        <v>3300</v>
      </c>
    </row>
    <row r="20" spans="1:8" s="17" customFormat="1" ht="15" customHeight="1">
      <c r="A20" s="61" t="s">
        <v>610</v>
      </c>
      <c r="B20" s="62">
        <v>129</v>
      </c>
      <c r="C20" s="62">
        <v>33</v>
      </c>
      <c r="D20" s="62"/>
      <c r="E20" s="297"/>
      <c r="F20" s="297"/>
      <c r="G20" s="297"/>
      <c r="H20" s="63">
        <f t="shared" si="0"/>
        <v>162</v>
      </c>
    </row>
    <row r="21" spans="1:8" s="17" customFormat="1" ht="15" customHeight="1">
      <c r="A21" s="61" t="s">
        <v>611</v>
      </c>
      <c r="B21" s="62">
        <v>6365</v>
      </c>
      <c r="C21" s="62">
        <v>1425</v>
      </c>
      <c r="D21" s="62">
        <v>28206</v>
      </c>
      <c r="E21" s="297"/>
      <c r="F21" s="297"/>
      <c r="G21" s="297"/>
      <c r="H21" s="63">
        <f t="shared" si="0"/>
        <v>35996</v>
      </c>
    </row>
    <row r="22" spans="1:8" ht="15.75">
      <c r="A22" s="17" t="s">
        <v>612</v>
      </c>
      <c r="B22" s="17">
        <v>41470</v>
      </c>
      <c r="C22" s="17">
        <v>11024</v>
      </c>
      <c r="D22" s="17">
        <v>264</v>
      </c>
      <c r="H22" s="63">
        <f t="shared" si="0"/>
        <v>52758</v>
      </c>
    </row>
    <row r="23" spans="1:8" s="17" customFormat="1" ht="15" customHeight="1">
      <c r="A23" s="61" t="s">
        <v>613</v>
      </c>
      <c r="B23" s="62">
        <v>500</v>
      </c>
      <c r="C23" s="62">
        <v>135</v>
      </c>
      <c r="D23" s="62">
        <v>665</v>
      </c>
      <c r="E23" s="297"/>
      <c r="F23" s="297"/>
      <c r="G23" s="297"/>
      <c r="H23" s="63">
        <f t="shared" si="0"/>
        <v>1300</v>
      </c>
    </row>
    <row r="24" spans="1:8" s="17" customFormat="1" ht="15" customHeight="1">
      <c r="A24" s="61" t="s">
        <v>614</v>
      </c>
      <c r="B24" s="62">
        <v>500</v>
      </c>
      <c r="C24" s="62">
        <v>135</v>
      </c>
      <c r="D24" s="62">
        <v>665</v>
      </c>
      <c r="E24" s="297"/>
      <c r="F24" s="297"/>
      <c r="G24" s="297"/>
      <c r="H24" s="63">
        <f t="shared" si="0"/>
        <v>1300</v>
      </c>
    </row>
    <row r="25" spans="1:8" s="34" customFormat="1" ht="12.75">
      <c r="A25" s="34" t="s">
        <v>615</v>
      </c>
      <c r="H25" s="63">
        <f t="shared" si="0"/>
        <v>0</v>
      </c>
    </row>
    <row r="26" spans="1:8" s="17" customFormat="1" ht="15" customHeight="1">
      <c r="A26" s="61" t="s">
        <v>616</v>
      </c>
      <c r="B26" s="62">
        <v>19161</v>
      </c>
      <c r="C26" s="62">
        <v>4586</v>
      </c>
      <c r="D26" s="62">
        <v>947</v>
      </c>
      <c r="E26" s="297"/>
      <c r="F26" s="297"/>
      <c r="G26" s="297"/>
      <c r="H26" s="63">
        <f t="shared" si="0"/>
        <v>24694</v>
      </c>
    </row>
    <row r="27" spans="1:8" s="17" customFormat="1" ht="15" customHeight="1">
      <c r="A27" s="61" t="s">
        <v>617</v>
      </c>
      <c r="B27" s="62">
        <v>2339</v>
      </c>
      <c r="C27" s="62">
        <v>521</v>
      </c>
      <c r="D27" s="62">
        <v>292</v>
      </c>
      <c r="E27" s="297"/>
      <c r="F27" s="297"/>
      <c r="G27" s="297"/>
      <c r="H27" s="63">
        <f t="shared" si="0"/>
        <v>3152</v>
      </c>
    </row>
    <row r="28" spans="1:8" s="17" customFormat="1" ht="15" customHeight="1">
      <c r="A28" s="61" t="s">
        <v>618</v>
      </c>
      <c r="B28" s="62">
        <v>10048</v>
      </c>
      <c r="C28" s="62">
        <v>2242</v>
      </c>
      <c r="D28" s="62">
        <v>741</v>
      </c>
      <c r="E28" s="297"/>
      <c r="F28" s="297"/>
      <c r="G28" s="297"/>
      <c r="H28" s="63">
        <f t="shared" si="0"/>
        <v>13031</v>
      </c>
    </row>
    <row r="29" spans="1:8" s="17" customFormat="1" ht="15" customHeight="1">
      <c r="A29" s="61" t="s">
        <v>619</v>
      </c>
      <c r="B29" s="62">
        <v>9117</v>
      </c>
      <c r="C29" s="62">
        <v>2183</v>
      </c>
      <c r="D29" s="62">
        <v>532</v>
      </c>
      <c r="E29" s="62"/>
      <c r="F29" s="62"/>
      <c r="G29" s="297"/>
      <c r="H29" s="63">
        <f t="shared" si="0"/>
        <v>11832</v>
      </c>
    </row>
    <row r="30" spans="1:8" s="17" customFormat="1" ht="15" customHeight="1">
      <c r="A30" s="65" t="s">
        <v>620</v>
      </c>
      <c r="B30" s="62"/>
      <c r="C30" s="62"/>
      <c r="D30" s="62"/>
      <c r="E30" s="62"/>
      <c r="F30" s="62"/>
      <c r="G30" s="297"/>
      <c r="H30" s="63">
        <f t="shared" si="0"/>
        <v>0</v>
      </c>
    </row>
    <row r="31" spans="1:8" s="17" customFormat="1" ht="15" customHeight="1">
      <c r="A31" s="61" t="s">
        <v>621</v>
      </c>
      <c r="B31" s="62">
        <v>61441</v>
      </c>
      <c r="C31" s="62">
        <v>15226</v>
      </c>
      <c r="D31" s="62">
        <v>90620</v>
      </c>
      <c r="E31" s="62">
        <v>43331</v>
      </c>
      <c r="F31" s="62">
        <v>13992</v>
      </c>
      <c r="G31" s="297"/>
      <c r="H31" s="63">
        <f t="shared" si="0"/>
        <v>224610</v>
      </c>
    </row>
    <row r="32" spans="1:8" s="17" customFormat="1" ht="15" customHeight="1">
      <c r="A32" s="61" t="s">
        <v>622</v>
      </c>
      <c r="B32" s="62">
        <v>3212</v>
      </c>
      <c r="C32" s="62">
        <v>921</v>
      </c>
      <c r="D32" s="62">
        <v>146</v>
      </c>
      <c r="E32" s="62"/>
      <c r="F32" s="62"/>
      <c r="G32" s="297"/>
      <c r="H32" s="63">
        <f t="shared" si="0"/>
        <v>4279</v>
      </c>
    </row>
    <row r="33" spans="1:8" s="17" customFormat="1" ht="15" customHeight="1">
      <c r="A33" s="61" t="s">
        <v>623</v>
      </c>
      <c r="B33" s="62">
        <v>40280</v>
      </c>
      <c r="C33" s="62">
        <v>9795</v>
      </c>
      <c r="D33" s="62">
        <v>17950</v>
      </c>
      <c r="E33" s="62"/>
      <c r="F33" s="62"/>
      <c r="G33" s="297"/>
      <c r="H33" s="63">
        <f t="shared" si="0"/>
        <v>68025</v>
      </c>
    </row>
    <row r="34" spans="1:8" s="17" customFormat="1" ht="15" customHeight="1">
      <c r="A34" s="61" t="s">
        <v>624</v>
      </c>
      <c r="B34" s="62">
        <v>15931</v>
      </c>
      <c r="C34" s="62">
        <v>3826</v>
      </c>
      <c r="D34" s="62">
        <v>1060</v>
      </c>
      <c r="E34" s="62"/>
      <c r="F34" s="62"/>
      <c r="G34" s="297"/>
      <c r="H34" s="63">
        <f t="shared" si="0"/>
        <v>20817</v>
      </c>
    </row>
    <row r="35" spans="1:8" s="17" customFormat="1" ht="15" customHeight="1">
      <c r="A35" s="61" t="s">
        <v>625</v>
      </c>
      <c r="B35" s="62"/>
      <c r="C35" s="297"/>
      <c r="D35" s="62">
        <v>1250</v>
      </c>
      <c r="E35" s="297"/>
      <c r="F35" s="297"/>
      <c r="G35" s="297"/>
      <c r="H35" s="63">
        <f t="shared" si="0"/>
        <v>1250</v>
      </c>
    </row>
    <row r="36" spans="1:8" s="17" customFormat="1" ht="15" customHeight="1">
      <c r="A36" s="61" t="s">
        <v>626</v>
      </c>
      <c r="B36" s="62"/>
      <c r="C36" s="297"/>
      <c r="D36" s="62">
        <v>625</v>
      </c>
      <c r="E36" s="297"/>
      <c r="F36" s="297"/>
      <c r="G36" s="297"/>
      <c r="H36" s="63">
        <f t="shared" si="0"/>
        <v>625</v>
      </c>
    </row>
    <row r="37" spans="1:8" s="17" customFormat="1" ht="15" customHeight="1">
      <c r="A37" s="61" t="s">
        <v>627</v>
      </c>
      <c r="B37" s="62"/>
      <c r="C37" s="297"/>
      <c r="D37" s="62">
        <v>625</v>
      </c>
      <c r="E37" s="297"/>
      <c r="F37" s="297"/>
      <c r="G37" s="297"/>
      <c r="H37" s="63">
        <f t="shared" si="0"/>
        <v>625</v>
      </c>
    </row>
    <row r="38" spans="1:8" s="17" customFormat="1" ht="15" customHeight="1">
      <c r="A38" s="61" t="s">
        <v>628</v>
      </c>
      <c r="B38" s="62">
        <v>5438</v>
      </c>
      <c r="C38" s="62">
        <v>1300</v>
      </c>
      <c r="D38" s="62">
        <v>7078</v>
      </c>
      <c r="E38" s="297"/>
      <c r="F38" s="297"/>
      <c r="G38" s="297"/>
      <c r="H38" s="63">
        <f t="shared" si="0"/>
        <v>13816</v>
      </c>
    </row>
    <row r="39" spans="1:8" s="52" customFormat="1" ht="15" customHeight="1">
      <c r="A39" s="61" t="s">
        <v>629</v>
      </c>
      <c r="B39" s="62">
        <v>25748</v>
      </c>
      <c r="C39" s="66">
        <v>6574</v>
      </c>
      <c r="D39" s="66">
        <v>1249</v>
      </c>
      <c r="E39" s="66"/>
      <c r="F39" s="66"/>
      <c r="G39" s="66"/>
      <c r="H39" s="63">
        <f t="shared" si="0"/>
        <v>33571</v>
      </c>
    </row>
    <row r="40" spans="1:8" s="17" customFormat="1" ht="15" customHeight="1">
      <c r="A40" s="61" t="s">
        <v>630</v>
      </c>
      <c r="B40" s="62">
        <v>4467</v>
      </c>
      <c r="C40" s="62">
        <v>1081</v>
      </c>
      <c r="D40" s="62">
        <v>6031</v>
      </c>
      <c r="E40" s="297"/>
      <c r="F40" s="361"/>
      <c r="G40" s="297"/>
      <c r="H40" s="63">
        <f t="shared" si="0"/>
        <v>11579</v>
      </c>
    </row>
    <row r="41" spans="1:8" s="52" customFormat="1" ht="15" customHeight="1">
      <c r="A41" s="61" t="s">
        <v>631</v>
      </c>
      <c r="B41" s="62"/>
      <c r="C41" s="66"/>
      <c r="D41" s="66">
        <v>3125</v>
      </c>
      <c r="E41" s="66"/>
      <c r="F41" s="66"/>
      <c r="G41" s="66"/>
      <c r="H41" s="63">
        <f t="shared" si="0"/>
        <v>3125</v>
      </c>
    </row>
    <row r="42" spans="1:8" s="247" customFormat="1" ht="15" customHeight="1">
      <c r="A42" s="61" t="s">
        <v>632</v>
      </c>
      <c r="B42" s="62"/>
      <c r="C42" s="62"/>
      <c r="D42" s="62">
        <v>19375</v>
      </c>
      <c r="E42" s="62"/>
      <c r="F42" s="297"/>
      <c r="G42" s="297"/>
      <c r="H42" s="63">
        <f t="shared" si="0"/>
        <v>19375</v>
      </c>
    </row>
    <row r="43" spans="1:8" s="17" customFormat="1" ht="15" customHeight="1">
      <c r="A43" s="61" t="s">
        <v>633</v>
      </c>
      <c r="B43" s="62">
        <v>924</v>
      </c>
      <c r="C43" s="62">
        <v>250</v>
      </c>
      <c r="D43" s="62">
        <v>3750</v>
      </c>
      <c r="E43" s="62"/>
      <c r="F43" s="297"/>
      <c r="G43" s="297"/>
      <c r="H43" s="63">
        <f t="shared" si="0"/>
        <v>4924</v>
      </c>
    </row>
    <row r="44" spans="1:8" s="17" customFormat="1" ht="15" customHeight="1">
      <c r="A44" s="61" t="s">
        <v>634</v>
      </c>
      <c r="B44" s="62">
        <v>12558</v>
      </c>
      <c r="C44" s="62">
        <v>3042</v>
      </c>
      <c r="D44" s="62">
        <v>1615</v>
      </c>
      <c r="E44" s="62"/>
      <c r="F44" s="297"/>
      <c r="G44" s="297"/>
      <c r="H44" s="63">
        <f t="shared" si="0"/>
        <v>17215</v>
      </c>
    </row>
    <row r="45" spans="1:8" s="17" customFormat="1" ht="15" customHeight="1">
      <c r="A45" s="61" t="s">
        <v>635</v>
      </c>
      <c r="B45" s="62">
        <v>200</v>
      </c>
      <c r="C45" s="62">
        <v>54</v>
      </c>
      <c r="D45" s="62"/>
      <c r="E45" s="62"/>
      <c r="F45" s="297"/>
      <c r="G45" s="62"/>
      <c r="H45" s="63">
        <f t="shared" si="0"/>
        <v>254</v>
      </c>
    </row>
    <row r="46" spans="1:8" s="17" customFormat="1" ht="15" customHeight="1">
      <c r="A46" s="61" t="s">
        <v>636</v>
      </c>
      <c r="B46" s="62">
        <v>1391</v>
      </c>
      <c r="C46" s="62">
        <v>427</v>
      </c>
      <c r="D46" s="62">
        <v>2477</v>
      </c>
      <c r="E46" s="62">
        <v>490</v>
      </c>
      <c r="F46" s="297"/>
      <c r="G46" s="62"/>
      <c r="H46" s="63">
        <f t="shared" si="0"/>
        <v>4785</v>
      </c>
    </row>
    <row r="47" spans="1:8" s="17" customFormat="1" ht="15" customHeight="1">
      <c r="A47" s="61" t="s">
        <v>637</v>
      </c>
      <c r="B47" s="62">
        <v>1392</v>
      </c>
      <c r="C47" s="62">
        <v>428</v>
      </c>
      <c r="D47" s="62">
        <v>2496</v>
      </c>
      <c r="E47" s="62"/>
      <c r="F47" s="297"/>
      <c r="G47" s="62"/>
      <c r="H47" s="63">
        <f t="shared" si="0"/>
        <v>4316</v>
      </c>
    </row>
    <row r="48" spans="1:8" s="17" customFormat="1" ht="15" customHeight="1">
      <c r="A48" s="61" t="s">
        <v>638</v>
      </c>
      <c r="B48" s="62">
        <v>4300</v>
      </c>
      <c r="C48" s="62">
        <v>1273</v>
      </c>
      <c r="D48" s="62">
        <v>10187</v>
      </c>
      <c r="E48" s="62"/>
      <c r="F48" s="297"/>
      <c r="G48" s="62"/>
      <c r="H48" s="63">
        <f t="shared" si="0"/>
        <v>15760</v>
      </c>
    </row>
    <row r="49" spans="1:8" s="17" customFormat="1" ht="15" customHeight="1">
      <c r="A49" s="61" t="s">
        <v>639</v>
      </c>
      <c r="B49" s="62">
        <v>4300</v>
      </c>
      <c r="C49" s="62">
        <v>1273</v>
      </c>
      <c r="D49" s="62">
        <v>10447</v>
      </c>
      <c r="E49" s="62"/>
      <c r="F49" s="297"/>
      <c r="G49" s="62"/>
      <c r="H49" s="63">
        <f t="shared" si="0"/>
        <v>16020</v>
      </c>
    </row>
    <row r="50" spans="1:8" s="17" customFormat="1" ht="15" customHeight="1">
      <c r="A50" s="61" t="s">
        <v>640</v>
      </c>
      <c r="B50" s="62"/>
      <c r="C50" s="62"/>
      <c r="D50" s="62"/>
      <c r="E50" s="62"/>
      <c r="F50" s="297"/>
      <c r="G50" s="62"/>
      <c r="H50" s="63">
        <f t="shared" si="0"/>
        <v>0</v>
      </c>
    </row>
    <row r="51" spans="1:8" s="17" customFormat="1" ht="15" customHeight="1">
      <c r="A51" s="61" t="s">
        <v>641</v>
      </c>
      <c r="B51" s="62"/>
      <c r="C51" s="62"/>
      <c r="D51" s="62"/>
      <c r="E51" s="61"/>
      <c r="F51" s="362"/>
      <c r="G51" s="62">
        <v>10710</v>
      </c>
      <c r="H51" s="63">
        <f t="shared" si="0"/>
        <v>10710</v>
      </c>
    </row>
    <row r="52" spans="1:8" s="17" customFormat="1" ht="15" customHeight="1">
      <c r="A52" s="363" t="s">
        <v>642</v>
      </c>
      <c r="B52" s="62"/>
      <c r="C52" s="297"/>
      <c r="D52" s="62"/>
      <c r="E52" s="61"/>
      <c r="F52" s="362"/>
      <c r="G52" s="62">
        <v>720</v>
      </c>
      <c r="H52" s="63">
        <f t="shared" si="0"/>
        <v>720</v>
      </c>
    </row>
    <row r="53" spans="1:8" s="17" customFormat="1" ht="15" customHeight="1">
      <c r="A53" s="61" t="s">
        <v>643</v>
      </c>
      <c r="B53" s="62"/>
      <c r="C53" s="62">
        <v>1243</v>
      </c>
      <c r="D53" s="62">
        <v>125</v>
      </c>
      <c r="E53" s="61"/>
      <c r="F53" s="362"/>
      <c r="G53" s="62">
        <v>6908</v>
      </c>
      <c r="H53" s="63">
        <f t="shared" si="0"/>
        <v>8276</v>
      </c>
    </row>
    <row r="54" spans="1:8" s="17" customFormat="1" ht="15" customHeight="1">
      <c r="A54" s="61" t="s">
        <v>644</v>
      </c>
      <c r="B54" s="62"/>
      <c r="C54" s="62"/>
      <c r="D54" s="62"/>
      <c r="E54" s="362"/>
      <c r="F54" s="362"/>
      <c r="G54" s="62">
        <v>547</v>
      </c>
      <c r="H54" s="63">
        <f t="shared" si="0"/>
        <v>547</v>
      </c>
    </row>
    <row r="55" spans="1:8" s="17" customFormat="1" ht="15" customHeight="1">
      <c r="A55" s="61" t="s">
        <v>645</v>
      </c>
      <c r="B55" s="62"/>
      <c r="C55" s="297"/>
      <c r="D55" s="62"/>
      <c r="E55" s="362"/>
      <c r="F55" s="362"/>
      <c r="G55" s="62">
        <v>464</v>
      </c>
      <c r="H55" s="63">
        <f t="shared" si="0"/>
        <v>464</v>
      </c>
    </row>
    <row r="56" spans="1:8" s="17" customFormat="1" ht="15" customHeight="1">
      <c r="A56" s="61" t="s">
        <v>646</v>
      </c>
      <c r="B56" s="62"/>
      <c r="C56" s="297"/>
      <c r="D56" s="62"/>
      <c r="E56" s="362"/>
      <c r="F56" s="362"/>
      <c r="G56" s="62">
        <v>6821</v>
      </c>
      <c r="H56" s="63">
        <f t="shared" si="0"/>
        <v>6821</v>
      </c>
    </row>
    <row r="57" spans="1:8" s="17" customFormat="1" ht="15" customHeight="1">
      <c r="A57" s="61" t="s">
        <v>647</v>
      </c>
      <c r="B57" s="62"/>
      <c r="C57" s="297"/>
      <c r="D57" s="62"/>
      <c r="E57" s="362"/>
      <c r="F57" s="362"/>
      <c r="G57" s="62">
        <v>3000</v>
      </c>
      <c r="H57" s="63">
        <f t="shared" si="0"/>
        <v>3000</v>
      </c>
    </row>
    <row r="58" spans="1:8" s="17" customFormat="1" ht="15" customHeight="1">
      <c r="A58" s="61" t="s">
        <v>648</v>
      </c>
      <c r="B58" s="62"/>
      <c r="C58" s="297"/>
      <c r="D58" s="62"/>
      <c r="E58" s="297"/>
      <c r="F58" s="297"/>
      <c r="G58" s="62">
        <v>500</v>
      </c>
      <c r="H58" s="63">
        <f t="shared" si="0"/>
        <v>500</v>
      </c>
    </row>
    <row r="59" spans="1:8" s="17" customFormat="1" ht="15" customHeight="1">
      <c r="A59" s="61" t="s">
        <v>649</v>
      </c>
      <c r="B59" s="62"/>
      <c r="C59" s="297"/>
      <c r="D59" s="62"/>
      <c r="E59" s="297"/>
      <c r="F59" s="297"/>
      <c r="G59" s="62">
        <v>294</v>
      </c>
      <c r="H59" s="63">
        <f t="shared" si="0"/>
        <v>294</v>
      </c>
    </row>
    <row r="60" spans="1:8" s="17" customFormat="1" ht="15" customHeight="1">
      <c r="A60" s="61" t="s">
        <v>650</v>
      </c>
      <c r="B60" s="62"/>
      <c r="C60" s="297"/>
      <c r="D60" s="62"/>
      <c r="E60" s="297"/>
      <c r="F60" s="297"/>
      <c r="G60" s="62">
        <v>2713</v>
      </c>
      <c r="H60" s="63">
        <f t="shared" si="0"/>
        <v>2713</v>
      </c>
    </row>
    <row r="61" spans="1:8" s="17" customFormat="1" ht="15" customHeight="1">
      <c r="A61" s="61" t="s">
        <v>651</v>
      </c>
      <c r="B61" s="62"/>
      <c r="C61" s="297"/>
      <c r="D61" s="62"/>
      <c r="E61" s="297"/>
      <c r="F61" s="297"/>
      <c r="G61" s="62">
        <v>2070</v>
      </c>
      <c r="H61" s="63">
        <f t="shared" si="0"/>
        <v>2070</v>
      </c>
    </row>
    <row r="62" spans="1:8" s="17" customFormat="1" ht="15" customHeight="1">
      <c r="A62" s="61" t="s">
        <v>652</v>
      </c>
      <c r="B62" s="62"/>
      <c r="C62" s="297"/>
      <c r="D62" s="62"/>
      <c r="E62" s="297"/>
      <c r="F62" s="297"/>
      <c r="G62" s="62">
        <v>320</v>
      </c>
      <c r="H62" s="63">
        <f t="shared" si="0"/>
        <v>320</v>
      </c>
    </row>
    <row r="63" spans="1:8" s="17" customFormat="1" ht="15" customHeight="1">
      <c r="A63" s="61" t="s">
        <v>653</v>
      </c>
      <c r="B63" s="62"/>
      <c r="C63" s="297"/>
      <c r="D63" s="62"/>
      <c r="E63" s="362"/>
      <c r="F63" s="362"/>
      <c r="G63" s="62">
        <v>80</v>
      </c>
      <c r="H63" s="63">
        <f t="shared" si="0"/>
        <v>80</v>
      </c>
    </row>
    <row r="64" spans="1:8" ht="15.75">
      <c r="A64" s="17" t="s">
        <v>654</v>
      </c>
      <c r="B64" s="17">
        <v>895</v>
      </c>
      <c r="C64" s="17">
        <v>242</v>
      </c>
      <c r="H64" s="63">
        <f t="shared" si="0"/>
        <v>1137</v>
      </c>
    </row>
    <row r="65" spans="1:8" s="17" customFormat="1" ht="15" customHeight="1">
      <c r="A65" s="61" t="s">
        <v>655</v>
      </c>
      <c r="B65" s="62"/>
      <c r="C65" s="297"/>
      <c r="D65" s="297"/>
      <c r="E65" s="297"/>
      <c r="F65" s="62">
        <v>32000</v>
      </c>
      <c r="G65" s="62"/>
      <c r="H65" s="63">
        <f t="shared" si="0"/>
        <v>32000</v>
      </c>
    </row>
    <row r="66" spans="1:8" s="17" customFormat="1" ht="15" customHeight="1">
      <c r="A66" s="64" t="s">
        <v>656</v>
      </c>
      <c r="B66" s="63">
        <f>SUM(B9:B65)</f>
        <v>272506</v>
      </c>
      <c r="C66" s="63">
        <f>SUM(C13:C65)</f>
        <v>69347</v>
      </c>
      <c r="D66" s="63">
        <f>SUM(D9:D65)</f>
        <v>275279</v>
      </c>
      <c r="E66" s="63">
        <f>SUM(E28:E65)</f>
        <v>43821</v>
      </c>
      <c r="F66" s="63">
        <v>77955</v>
      </c>
      <c r="G66" s="63">
        <f>SUM(G39:G65)+G14+G11+G40+G15+G17+G18+G12+G9</f>
        <v>35147</v>
      </c>
      <c r="H66" s="63">
        <f t="shared" si="0"/>
        <v>774055</v>
      </c>
    </row>
  </sheetData>
  <mergeCells count="13">
    <mergeCell ref="A5:H5"/>
    <mergeCell ref="A7:A8"/>
    <mergeCell ref="B7:B8"/>
    <mergeCell ref="C7:C8"/>
    <mergeCell ref="D7:D8"/>
    <mergeCell ref="E7:E8"/>
    <mergeCell ref="G7:G8"/>
    <mergeCell ref="H7:H8"/>
    <mergeCell ref="F7:F8"/>
    <mergeCell ref="E1:H1"/>
    <mergeCell ref="A2:H2"/>
    <mergeCell ref="A3:H3"/>
    <mergeCell ref="A4:H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36"/>
  <sheetViews>
    <sheetView workbookViewId="0" topLeftCell="A1">
      <selection activeCell="A6" sqref="A6"/>
    </sheetView>
  </sheetViews>
  <sheetFormatPr defaultColWidth="9.140625" defaultRowHeight="12.75"/>
  <cols>
    <col min="1" max="1" width="63.421875" style="1" customWidth="1"/>
    <col min="2" max="2" width="15.8515625" style="1" customWidth="1"/>
    <col min="3" max="16384" width="9.140625" style="1" customWidth="1"/>
  </cols>
  <sheetData>
    <row r="1" spans="1:2" ht="15.75">
      <c r="A1" s="460" t="s">
        <v>129</v>
      </c>
      <c r="B1" s="460"/>
    </row>
    <row r="2" spans="1:2" ht="15" customHeight="1">
      <c r="A2" s="447" t="s">
        <v>12</v>
      </c>
      <c r="B2" s="447"/>
    </row>
    <row r="3" spans="1:2" ht="15" customHeight="1">
      <c r="A3" s="447" t="s">
        <v>1565</v>
      </c>
      <c r="B3" s="447"/>
    </row>
    <row r="4" spans="1:2" ht="15" customHeight="1">
      <c r="A4" s="447" t="s">
        <v>1644</v>
      </c>
      <c r="B4" s="479"/>
    </row>
    <row r="5" spans="1:2" ht="15" customHeight="1">
      <c r="A5" s="447" t="s">
        <v>1663</v>
      </c>
      <c r="B5" s="447"/>
    </row>
    <row r="6" s="14" customFormat="1" ht="19.5" customHeight="1"/>
    <row r="7" spans="1:2" s="14" customFormat="1" ht="19.5" customHeight="1">
      <c r="A7" s="4"/>
      <c r="B7" s="4"/>
    </row>
    <row r="8" spans="1:2" ht="19.5" customHeight="1">
      <c r="A8" s="90" t="s">
        <v>1664</v>
      </c>
      <c r="B8" s="329" t="s">
        <v>488</v>
      </c>
    </row>
    <row r="9" spans="1:2" ht="19.5" customHeight="1">
      <c r="A9" s="44"/>
      <c r="B9" s="44"/>
    </row>
    <row r="10" ht="19.5" customHeight="1">
      <c r="A10" s="91" t="s">
        <v>1645</v>
      </c>
    </row>
    <row r="11" ht="19.5" customHeight="1">
      <c r="A11" s="46"/>
    </row>
    <row r="12" ht="19.5" customHeight="1">
      <c r="A12" s="46" t="s">
        <v>1314</v>
      </c>
    </row>
    <row r="13" spans="1:2" ht="19.5" customHeight="1">
      <c r="A13" s="1" t="s">
        <v>1646</v>
      </c>
      <c r="B13" s="9">
        <v>247185</v>
      </c>
    </row>
    <row r="14" spans="1:2" ht="19.5" customHeight="1">
      <c r="A14" s="1" t="s">
        <v>1332</v>
      </c>
      <c r="B14" s="9">
        <v>70000</v>
      </c>
    </row>
    <row r="15" spans="1:2" ht="19.5" customHeight="1">
      <c r="A15" s="1" t="s">
        <v>39</v>
      </c>
      <c r="B15" s="9">
        <v>62665</v>
      </c>
    </row>
    <row r="16" spans="1:2" ht="15.75" customHeight="1">
      <c r="A16" s="342" t="s">
        <v>323</v>
      </c>
      <c r="B16" s="9">
        <v>2000</v>
      </c>
    </row>
    <row r="17" spans="1:2" ht="19.5" customHeight="1">
      <c r="A17" s="203" t="s">
        <v>1382</v>
      </c>
      <c r="B17" s="9">
        <v>5000</v>
      </c>
    </row>
    <row r="18" spans="1:2" s="8" customFormat="1" ht="19.5" customHeight="1">
      <c r="A18" s="341" t="s">
        <v>1315</v>
      </c>
      <c r="B18" s="13">
        <f>SUM(B13:B17)</f>
        <v>386850</v>
      </c>
    </row>
    <row r="19" spans="1:2" ht="19.5" customHeight="1">
      <c r="A19" s="341" t="s">
        <v>1316</v>
      </c>
      <c r="B19" s="9"/>
    </row>
    <row r="20" spans="1:2" ht="19.5" customHeight="1">
      <c r="A20" s="1" t="s">
        <v>1647</v>
      </c>
      <c r="B20" s="9">
        <v>2000</v>
      </c>
    </row>
    <row r="21" spans="1:2" ht="19.5" customHeight="1">
      <c r="A21" s="1" t="s">
        <v>968</v>
      </c>
      <c r="B21" s="9">
        <v>1000</v>
      </c>
    </row>
    <row r="22" spans="1:2" ht="19.5" customHeight="1">
      <c r="A22" s="1" t="s">
        <v>860</v>
      </c>
      <c r="B22" s="9">
        <v>2000</v>
      </c>
    </row>
    <row r="23" spans="1:2" ht="19.5" customHeight="1">
      <c r="A23" s="1" t="s">
        <v>861</v>
      </c>
      <c r="B23" s="9">
        <v>3000</v>
      </c>
    </row>
    <row r="24" spans="1:2" ht="19.5" customHeight="1">
      <c r="A24" s="1" t="s">
        <v>1225</v>
      </c>
      <c r="B24" s="9">
        <v>66000</v>
      </c>
    </row>
    <row r="25" spans="1:2" ht="15.75" customHeight="1">
      <c r="A25" s="93" t="s">
        <v>1231</v>
      </c>
      <c r="B25" s="9">
        <v>3000</v>
      </c>
    </row>
    <row r="26" spans="1:2" ht="19.5" customHeight="1">
      <c r="A26" s="203" t="s">
        <v>848</v>
      </c>
      <c r="B26" s="9">
        <v>10000</v>
      </c>
    </row>
    <row r="27" spans="1:2" s="8" customFormat="1" ht="19.5" customHeight="1">
      <c r="A27" s="341" t="s">
        <v>1317</v>
      </c>
      <c r="B27" s="13">
        <f>SUM(B20:B26)</f>
        <v>87000</v>
      </c>
    </row>
    <row r="28" spans="1:2" s="8" customFormat="1" ht="19.5" customHeight="1">
      <c r="A28" s="94" t="s">
        <v>750</v>
      </c>
      <c r="B28" s="13">
        <f>B18+B27</f>
        <v>473850</v>
      </c>
    </row>
    <row r="29" spans="1:2" ht="19.5" customHeight="1">
      <c r="A29" s="93"/>
      <c r="B29" s="9"/>
    </row>
    <row r="30" spans="1:2" ht="19.5" customHeight="1">
      <c r="A30" s="91" t="s">
        <v>821</v>
      </c>
      <c r="B30" s="9"/>
    </row>
    <row r="31" spans="1:2" ht="19.5" customHeight="1">
      <c r="A31" s="1" t="s">
        <v>822</v>
      </c>
      <c r="B31" s="9">
        <v>51813</v>
      </c>
    </row>
    <row r="32" spans="1:2" s="8" customFormat="1" ht="19.5" customHeight="1">
      <c r="A32" s="8" t="s">
        <v>823</v>
      </c>
      <c r="B32" s="13">
        <f>SUM(B31:B31)</f>
        <v>51813</v>
      </c>
    </row>
    <row r="33" ht="19.5" customHeight="1">
      <c r="B33" s="9"/>
    </row>
    <row r="34" spans="1:3" s="8" customFormat="1" ht="19.5" customHeight="1">
      <c r="A34" s="8" t="s">
        <v>824</v>
      </c>
      <c r="B34" s="13">
        <f>B28+B32</f>
        <v>525663</v>
      </c>
      <c r="C34" s="13"/>
    </row>
    <row r="35" s="8" customFormat="1" ht="19.5" customHeight="1">
      <c r="B35" s="13"/>
    </row>
    <row r="36" ht="19.5" customHeight="1">
      <c r="A36" s="95"/>
    </row>
    <row r="37" ht="15" customHeight="1"/>
  </sheetData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71"/>
  <sheetViews>
    <sheetView workbookViewId="0" topLeftCell="B37">
      <selection activeCell="L14" sqref="L14"/>
    </sheetView>
  </sheetViews>
  <sheetFormatPr defaultColWidth="9.140625" defaultRowHeight="12.75"/>
  <cols>
    <col min="1" max="1" width="40.8515625" style="17" bestFit="1" customWidth="1"/>
    <col min="2" max="3" width="9.421875" style="17" bestFit="1" customWidth="1"/>
    <col min="4" max="4" width="9.57421875" style="17" bestFit="1" customWidth="1"/>
    <col min="5" max="5" width="4.421875" style="17" customWidth="1"/>
    <col min="6" max="6" width="43.00390625" style="17" bestFit="1" customWidth="1"/>
    <col min="7" max="8" width="9.421875" style="17" bestFit="1" customWidth="1"/>
    <col min="9" max="9" width="9.57421875" style="17" bestFit="1" customWidth="1"/>
    <col min="10" max="16384" width="9.140625" style="17" customWidth="1"/>
  </cols>
  <sheetData>
    <row r="1" spans="8:9" ht="12.75">
      <c r="H1" s="445" t="s">
        <v>773</v>
      </c>
      <c r="I1" s="445"/>
    </row>
    <row r="2" spans="1:11" s="291" customFormat="1" ht="12.75">
      <c r="A2" s="443" t="s">
        <v>12</v>
      </c>
      <c r="B2" s="444"/>
      <c r="C2" s="444"/>
      <c r="D2" s="444"/>
      <c r="E2" s="444"/>
      <c r="F2" s="444"/>
      <c r="G2" s="444"/>
      <c r="H2" s="444"/>
      <c r="I2" s="444"/>
      <c r="J2" s="352"/>
      <c r="K2" s="352"/>
    </row>
    <row r="3" spans="1:11" s="291" customFormat="1" ht="12.75">
      <c r="A3" s="443" t="s">
        <v>751</v>
      </c>
      <c r="B3" s="443"/>
      <c r="C3" s="443"/>
      <c r="D3" s="443"/>
      <c r="E3" s="443"/>
      <c r="F3" s="443"/>
      <c r="G3" s="443"/>
      <c r="H3" s="443"/>
      <c r="I3" s="443"/>
      <c r="J3" s="352"/>
      <c r="K3" s="352"/>
    </row>
    <row r="4" spans="1:11" s="291" customFormat="1" ht="12.75">
      <c r="A4" s="443" t="s">
        <v>1565</v>
      </c>
      <c r="B4" s="444"/>
      <c r="C4" s="444"/>
      <c r="D4" s="444"/>
      <c r="E4" s="444"/>
      <c r="F4" s="444"/>
      <c r="G4" s="444"/>
      <c r="H4" s="444"/>
      <c r="I4" s="444"/>
      <c r="J4" s="352"/>
      <c r="K4" s="352"/>
    </row>
    <row r="5" spans="1:11" s="291" customFormat="1" ht="12.75">
      <c r="A5" s="443" t="s">
        <v>98</v>
      </c>
      <c r="B5" s="444"/>
      <c r="C5" s="444"/>
      <c r="D5" s="444"/>
      <c r="E5" s="444"/>
      <c r="F5" s="444"/>
      <c r="G5" s="444"/>
      <c r="H5" s="444"/>
      <c r="I5" s="444"/>
      <c r="J5" s="352"/>
      <c r="K5" s="352"/>
    </row>
    <row r="6" spans="1:11" s="291" customFormat="1" ht="12.75">
      <c r="A6" s="443" t="s">
        <v>1663</v>
      </c>
      <c r="B6" s="444"/>
      <c r="C6" s="444"/>
      <c r="D6" s="444"/>
      <c r="E6" s="444"/>
      <c r="F6" s="444"/>
      <c r="G6" s="444"/>
      <c r="H6" s="444"/>
      <c r="I6" s="444"/>
      <c r="J6" s="352"/>
      <c r="K6" s="352"/>
    </row>
    <row r="7" spans="1:9" s="331" customFormat="1" ht="29.25" customHeight="1">
      <c r="A7" s="57" t="s">
        <v>873</v>
      </c>
      <c r="B7" s="7" t="s">
        <v>394</v>
      </c>
      <c r="C7" s="7" t="s">
        <v>99</v>
      </c>
      <c r="D7" s="165" t="s">
        <v>100</v>
      </c>
      <c r="E7" s="7"/>
      <c r="F7" s="57" t="s">
        <v>874</v>
      </c>
      <c r="G7" s="7" t="s">
        <v>394</v>
      </c>
      <c r="H7" s="7" t="s">
        <v>99</v>
      </c>
      <c r="I7" s="7" t="s">
        <v>100</v>
      </c>
    </row>
    <row r="8" spans="1:9" ht="12.75">
      <c r="A8" s="166" t="s">
        <v>101</v>
      </c>
      <c r="B8" s="77"/>
      <c r="C8" s="77"/>
      <c r="D8" s="77"/>
      <c r="E8" s="402"/>
      <c r="F8" s="332" t="s">
        <v>118</v>
      </c>
      <c r="G8" s="77"/>
      <c r="H8" s="77"/>
      <c r="I8" s="77"/>
    </row>
    <row r="9" spans="1:9" ht="12.75">
      <c r="A9" s="61" t="s">
        <v>102</v>
      </c>
      <c r="B9" s="62">
        <v>165123</v>
      </c>
      <c r="C9" s="62">
        <v>173332</v>
      </c>
      <c r="D9" s="62">
        <v>75237</v>
      </c>
      <c r="E9" s="403"/>
      <c r="F9" s="333" t="s">
        <v>119</v>
      </c>
      <c r="G9" s="62">
        <v>251407</v>
      </c>
      <c r="H9" s="62">
        <v>256783</v>
      </c>
      <c r="I9" s="62">
        <v>272506</v>
      </c>
    </row>
    <row r="10" spans="1:9" ht="12.75">
      <c r="A10" s="61" t="s">
        <v>103</v>
      </c>
      <c r="B10" s="62">
        <v>825223</v>
      </c>
      <c r="C10" s="62">
        <v>830600</v>
      </c>
      <c r="D10" s="62">
        <v>863258</v>
      </c>
      <c r="E10" s="403"/>
      <c r="F10" s="333" t="s">
        <v>120</v>
      </c>
      <c r="G10" s="62">
        <v>72430</v>
      </c>
      <c r="H10" s="62">
        <v>70273</v>
      </c>
      <c r="I10" s="62">
        <v>69347</v>
      </c>
    </row>
    <row r="11" spans="1:9" ht="12.75">
      <c r="A11" s="61" t="s">
        <v>104</v>
      </c>
      <c r="B11" s="62"/>
      <c r="C11" s="297"/>
      <c r="D11" s="62"/>
      <c r="E11" s="403"/>
      <c r="F11" s="333" t="s">
        <v>530</v>
      </c>
      <c r="G11" s="62">
        <v>182465</v>
      </c>
      <c r="H11" s="62">
        <v>190845</v>
      </c>
      <c r="I11" s="62">
        <v>275279</v>
      </c>
    </row>
    <row r="12" spans="1:9" ht="12.75">
      <c r="A12" s="61" t="s">
        <v>105</v>
      </c>
      <c r="B12" s="383">
        <v>888643</v>
      </c>
      <c r="C12" s="383">
        <v>850530</v>
      </c>
      <c r="D12" s="384">
        <v>554079</v>
      </c>
      <c r="E12" s="404"/>
      <c r="F12" s="333" t="s">
        <v>1166</v>
      </c>
      <c r="G12" s="17">
        <v>13631</v>
      </c>
      <c r="H12" s="17">
        <v>11931</v>
      </c>
      <c r="I12" s="17">
        <v>10000</v>
      </c>
    </row>
    <row r="13" spans="1:9" ht="12.75">
      <c r="A13" s="61" t="s">
        <v>106</v>
      </c>
      <c r="B13" s="383">
        <v>44345</v>
      </c>
      <c r="C13" s="383">
        <v>73456</v>
      </c>
      <c r="D13" s="383">
        <v>139236</v>
      </c>
      <c r="E13" s="405"/>
      <c r="F13" s="333" t="s">
        <v>531</v>
      </c>
      <c r="G13" s="62">
        <v>48979</v>
      </c>
      <c r="H13" s="62">
        <v>47372</v>
      </c>
      <c r="I13" s="62">
        <v>43821</v>
      </c>
    </row>
    <row r="14" spans="1:9" ht="12.75">
      <c r="A14" s="61" t="s">
        <v>107</v>
      </c>
      <c r="B14" s="383"/>
      <c r="C14" s="383">
        <v>250</v>
      </c>
      <c r="D14" s="385"/>
      <c r="E14" s="406"/>
      <c r="F14" s="333" t="s">
        <v>532</v>
      </c>
      <c r="G14" s="62">
        <v>82280</v>
      </c>
      <c r="H14" s="62">
        <v>91796</v>
      </c>
      <c r="I14" s="62">
        <v>77955</v>
      </c>
    </row>
    <row r="15" spans="1:9" ht="12.75">
      <c r="A15" s="65" t="s">
        <v>108</v>
      </c>
      <c r="B15" s="66">
        <f>SUM(B12:B14)</f>
        <v>932988</v>
      </c>
      <c r="C15" s="66">
        <f>SUM(C12:C14)</f>
        <v>924236</v>
      </c>
      <c r="D15" s="66">
        <f>SUM(D12:D14)</f>
        <v>693315</v>
      </c>
      <c r="E15" s="407"/>
      <c r="F15" s="333" t="s">
        <v>533</v>
      </c>
      <c r="G15" s="62"/>
      <c r="H15" s="297"/>
      <c r="I15" s="297"/>
    </row>
    <row r="16" spans="1:9" s="336" customFormat="1" ht="13.5">
      <c r="A16" s="65"/>
      <c r="B16" s="66"/>
      <c r="C16" s="66"/>
      <c r="D16" s="66"/>
      <c r="E16" s="407"/>
      <c r="F16" s="333" t="s">
        <v>534</v>
      </c>
      <c r="G16" s="62">
        <v>30809</v>
      </c>
      <c r="H16" s="62">
        <v>35406</v>
      </c>
      <c r="I16" s="387">
        <v>35147</v>
      </c>
    </row>
    <row r="17" spans="5:9" ht="12.75">
      <c r="E17" s="408"/>
      <c r="F17" s="396" t="s">
        <v>749</v>
      </c>
      <c r="G17" s="66">
        <f>G9+G10+G11+G13+G14+G15+G16</f>
        <v>668370</v>
      </c>
      <c r="H17" s="66">
        <f>H9+H10+H11+H13+H14+H15+H16</f>
        <v>692475</v>
      </c>
      <c r="I17" s="66">
        <f>I9+I10+I11+I13+I14+I15+I16</f>
        <v>774055</v>
      </c>
    </row>
    <row r="18" spans="5:9" ht="12.75">
      <c r="E18" s="408"/>
      <c r="F18" s="333" t="s">
        <v>1015</v>
      </c>
      <c r="G18" s="62"/>
      <c r="H18" s="388"/>
      <c r="I18" s="297"/>
    </row>
    <row r="19" spans="5:9" ht="12.75">
      <c r="E19" s="408"/>
      <c r="F19" s="333" t="s">
        <v>1016</v>
      </c>
      <c r="G19" s="62">
        <v>258533</v>
      </c>
      <c r="H19" s="62">
        <v>211914</v>
      </c>
      <c r="I19" s="62">
        <v>196228</v>
      </c>
    </row>
    <row r="20" spans="5:9" ht="12.75">
      <c r="E20" s="408"/>
      <c r="F20" s="333" t="s">
        <v>1017</v>
      </c>
      <c r="G20" s="62">
        <v>154171</v>
      </c>
      <c r="H20" s="62">
        <v>136381</v>
      </c>
      <c r="I20" s="62">
        <v>132548</v>
      </c>
    </row>
    <row r="21" spans="5:9" ht="12.75">
      <c r="E21" s="408"/>
      <c r="F21" s="333" t="s">
        <v>1018</v>
      </c>
      <c r="G21" s="62">
        <v>266679</v>
      </c>
      <c r="H21" s="62">
        <v>261214</v>
      </c>
      <c r="I21" s="62">
        <v>235079</v>
      </c>
    </row>
    <row r="22" spans="5:9" ht="12.75">
      <c r="E22" s="408"/>
      <c r="F22" s="333" t="s">
        <v>1019</v>
      </c>
      <c r="G22" s="62">
        <v>114246</v>
      </c>
      <c r="H22" s="62">
        <v>107574</v>
      </c>
      <c r="I22" s="62">
        <v>98444</v>
      </c>
    </row>
    <row r="23" spans="5:9" ht="12.75">
      <c r="E23" s="408"/>
      <c r="F23" s="333" t="s">
        <v>1726</v>
      </c>
      <c r="G23" s="62">
        <v>119158</v>
      </c>
      <c r="H23" s="62">
        <v>116269</v>
      </c>
      <c r="I23" s="62">
        <v>121580</v>
      </c>
    </row>
    <row r="24" spans="5:9" ht="12.75">
      <c r="E24" s="408"/>
      <c r="F24" s="333" t="s">
        <v>318</v>
      </c>
      <c r="G24" s="62">
        <v>58247</v>
      </c>
      <c r="H24" s="62">
        <v>59311</v>
      </c>
      <c r="I24" s="62">
        <v>53070</v>
      </c>
    </row>
    <row r="25" spans="1:9" s="336" customFormat="1" ht="13.5">
      <c r="A25" s="17"/>
      <c r="B25" s="17"/>
      <c r="C25" s="17"/>
      <c r="D25" s="17"/>
      <c r="E25" s="408"/>
      <c r="F25" s="380" t="s">
        <v>748</v>
      </c>
      <c r="G25" s="389">
        <f>SUM(G19:G24)</f>
        <v>971034</v>
      </c>
      <c r="H25" s="389">
        <f>SUM(H19:H24)</f>
        <v>892663</v>
      </c>
      <c r="I25" s="389">
        <f>SUM(I19:I24)</f>
        <v>836949</v>
      </c>
    </row>
    <row r="26" spans="1:9" ht="13.5">
      <c r="A26" s="377" t="s">
        <v>109</v>
      </c>
      <c r="B26" s="346">
        <f>SUM(B9:B10,B15)</f>
        <v>1923334</v>
      </c>
      <c r="C26" s="346">
        <f>SUM(C9:C10,C15)</f>
        <v>1928168</v>
      </c>
      <c r="D26" s="346">
        <f>SUM(D9:D10,D15)</f>
        <v>1631810</v>
      </c>
      <c r="E26" s="409"/>
      <c r="F26" s="379" t="s">
        <v>559</v>
      </c>
      <c r="G26" s="346">
        <f>SUM(G17,G25)</f>
        <v>1639404</v>
      </c>
      <c r="H26" s="346">
        <f>SUM(H17,H25)</f>
        <v>1585138</v>
      </c>
      <c r="I26" s="346">
        <f>SUM(I17,I25)</f>
        <v>1611004</v>
      </c>
    </row>
    <row r="27" spans="1:9" s="88" customFormat="1" ht="12.75">
      <c r="A27" s="64" t="s">
        <v>110</v>
      </c>
      <c r="B27" s="62"/>
      <c r="C27" s="62"/>
      <c r="D27" s="62"/>
      <c r="E27" s="403"/>
      <c r="F27" s="334" t="s">
        <v>536</v>
      </c>
      <c r="G27" s="62"/>
      <c r="H27" s="62"/>
      <c r="I27" s="62"/>
    </row>
    <row r="28" spans="1:9" ht="12.75">
      <c r="A28" s="61" t="s">
        <v>111</v>
      </c>
      <c r="B28" s="62">
        <v>22456</v>
      </c>
      <c r="C28" s="62">
        <v>5744</v>
      </c>
      <c r="D28" s="62">
        <v>21142</v>
      </c>
      <c r="E28" s="403"/>
      <c r="F28" s="333" t="s">
        <v>537</v>
      </c>
      <c r="G28" s="62">
        <v>22175</v>
      </c>
      <c r="H28" s="62">
        <v>47522</v>
      </c>
      <c r="I28" s="62">
        <v>66400</v>
      </c>
    </row>
    <row r="29" spans="1:9" ht="12.75">
      <c r="A29" s="61" t="s">
        <v>112</v>
      </c>
      <c r="B29" s="62">
        <v>1323</v>
      </c>
      <c r="C29" s="62">
        <v>1575</v>
      </c>
      <c r="D29" s="62">
        <v>1575</v>
      </c>
      <c r="E29" s="403"/>
      <c r="F29" s="333" t="s">
        <v>538</v>
      </c>
      <c r="G29" s="62">
        <v>107710</v>
      </c>
      <c r="H29" s="62">
        <v>89455</v>
      </c>
      <c r="I29" s="121">
        <v>1158014</v>
      </c>
    </row>
    <row r="30" spans="1:9" ht="12.75">
      <c r="A30" s="61" t="s">
        <v>113</v>
      </c>
      <c r="B30" s="62">
        <v>218</v>
      </c>
      <c r="C30" s="62">
        <v>471</v>
      </c>
      <c r="D30" s="62">
        <v>400</v>
      </c>
      <c r="E30" s="403"/>
      <c r="F30" s="333" t="s">
        <v>539</v>
      </c>
      <c r="G30" s="62">
        <v>159</v>
      </c>
      <c r="H30" s="62">
        <v>5711</v>
      </c>
      <c r="I30" s="62">
        <v>13464</v>
      </c>
    </row>
    <row r="31" spans="1:9" ht="12.75">
      <c r="A31" s="61" t="s">
        <v>114</v>
      </c>
      <c r="B31" s="62">
        <v>3668</v>
      </c>
      <c r="C31" s="62">
        <v>8279</v>
      </c>
      <c r="D31" s="62">
        <v>497448</v>
      </c>
      <c r="E31" s="403"/>
      <c r="F31" s="333" t="s">
        <v>540</v>
      </c>
      <c r="G31" s="62">
        <v>10760</v>
      </c>
      <c r="H31" s="62">
        <v>2210</v>
      </c>
      <c r="I31" s="62">
        <v>2250</v>
      </c>
    </row>
    <row r="32" spans="1:9" ht="12.75">
      <c r="A32" s="61" t="s">
        <v>115</v>
      </c>
      <c r="B32" s="62">
        <v>2000</v>
      </c>
      <c r="C32" s="297"/>
      <c r="D32" s="62"/>
      <c r="E32" s="403"/>
      <c r="F32" s="333" t="s">
        <v>541</v>
      </c>
      <c r="G32" s="62">
        <v>1600</v>
      </c>
      <c r="H32" s="62">
        <v>4000</v>
      </c>
      <c r="I32" s="62">
        <v>10600</v>
      </c>
    </row>
    <row r="33" spans="1:9" ht="13.5" customHeight="1">
      <c r="A33" s="61" t="s">
        <v>116</v>
      </c>
      <c r="B33" s="62">
        <v>4159</v>
      </c>
      <c r="C33" s="62">
        <v>3971</v>
      </c>
      <c r="D33" s="62">
        <v>3506</v>
      </c>
      <c r="E33" s="403"/>
      <c r="F33" s="333" t="s">
        <v>742</v>
      </c>
      <c r="G33" s="61"/>
      <c r="H33" s="61"/>
      <c r="I33" s="61"/>
    </row>
    <row r="34" spans="1:9" ht="13.5" customHeight="1">
      <c r="A34" s="61" t="s">
        <v>117</v>
      </c>
      <c r="B34" s="62">
        <v>8166</v>
      </c>
      <c r="C34" s="62">
        <v>20599</v>
      </c>
      <c r="D34" s="62"/>
      <c r="E34" s="403"/>
      <c r="F34" s="333" t="s">
        <v>1016</v>
      </c>
      <c r="G34" s="62">
        <v>13785</v>
      </c>
      <c r="H34" s="382">
        <v>3789</v>
      </c>
      <c r="I34" s="297"/>
    </row>
    <row r="35" spans="5:9" ht="12.75">
      <c r="E35" s="408"/>
      <c r="F35" s="333" t="s">
        <v>1017</v>
      </c>
      <c r="G35" s="62">
        <v>431</v>
      </c>
      <c r="H35" s="382">
        <v>1400</v>
      </c>
      <c r="I35" s="297"/>
    </row>
    <row r="36" spans="5:9" ht="12.75">
      <c r="E36" s="408"/>
      <c r="F36" s="333" t="s">
        <v>1018</v>
      </c>
      <c r="G36" s="62">
        <v>10287</v>
      </c>
      <c r="H36" s="382">
        <v>1480</v>
      </c>
      <c r="I36" s="297"/>
    </row>
    <row r="37" spans="5:9" ht="12.75">
      <c r="E37" s="408"/>
      <c r="F37" s="333" t="s">
        <v>1019</v>
      </c>
      <c r="G37" s="62">
        <v>143</v>
      </c>
      <c r="H37" s="382">
        <v>599</v>
      </c>
      <c r="I37" s="297"/>
    </row>
    <row r="38" spans="5:9" ht="12.75">
      <c r="E38" s="408"/>
      <c r="F38" s="333" t="s">
        <v>1726</v>
      </c>
      <c r="G38" s="62">
        <v>490</v>
      </c>
      <c r="H38" s="382">
        <v>873</v>
      </c>
      <c r="I38" s="297"/>
    </row>
    <row r="39" spans="1:9" s="88" customFormat="1" ht="12.75">
      <c r="A39" s="17"/>
      <c r="B39" s="17"/>
      <c r="C39" s="17"/>
      <c r="D39" s="17"/>
      <c r="E39" s="408"/>
      <c r="F39" s="333" t="s">
        <v>318</v>
      </c>
      <c r="G39" s="62">
        <v>2347</v>
      </c>
      <c r="H39" s="382">
        <v>1279</v>
      </c>
      <c r="I39" s="297"/>
    </row>
    <row r="40" spans="5:9" s="88" customFormat="1" ht="12.75">
      <c r="E40" s="410"/>
      <c r="F40" s="380" t="s">
        <v>743</v>
      </c>
      <c r="G40" s="66">
        <f>SUM(G34:G39)</f>
        <v>27483</v>
      </c>
      <c r="H40" s="386">
        <f>SUM(H34:H39)</f>
        <v>9420</v>
      </c>
      <c r="I40" s="66">
        <f>SUM(I34:I39)</f>
        <v>0</v>
      </c>
    </row>
    <row r="41" spans="1:9" ht="13.5">
      <c r="A41" s="377" t="s">
        <v>354</v>
      </c>
      <c r="B41" s="346">
        <f>SUM(B28:B34)</f>
        <v>41990</v>
      </c>
      <c r="C41" s="346">
        <f>SUM(C28:C34)</f>
        <v>40639</v>
      </c>
      <c r="D41" s="346">
        <f>SUM(D28:D34)</f>
        <v>524071</v>
      </c>
      <c r="E41" s="409"/>
      <c r="F41" s="379" t="s">
        <v>1230</v>
      </c>
      <c r="G41" s="346">
        <f>SUM(G28:G32,G40)</f>
        <v>169887</v>
      </c>
      <c r="H41" s="346">
        <f>SUM(H28:H32,H40)</f>
        <v>158318</v>
      </c>
      <c r="I41" s="346">
        <f>SUM(I28:I32,I40)</f>
        <v>1250728</v>
      </c>
    </row>
    <row r="42" spans="1:9" ht="12.75">
      <c r="A42" s="64" t="s">
        <v>535</v>
      </c>
      <c r="B42" s="63">
        <f>SUM(B26,B41)</f>
        <v>1965324</v>
      </c>
      <c r="C42" s="63">
        <f>SUM(C26,C41)</f>
        <v>1968807</v>
      </c>
      <c r="D42" s="63">
        <f>SUM(D26,D41)</f>
        <v>2155881</v>
      </c>
      <c r="E42" s="411"/>
      <c r="F42" s="334" t="s">
        <v>542</v>
      </c>
      <c r="G42" s="63">
        <f>SUM(G26,G41)</f>
        <v>1809291</v>
      </c>
      <c r="H42" s="63">
        <f>SUM(H26,H41)</f>
        <v>1743456</v>
      </c>
      <c r="I42" s="63">
        <f>SUM(I26,I41)</f>
        <v>2861732</v>
      </c>
    </row>
    <row r="43" spans="1:9" ht="12.75">
      <c r="A43" s="64" t="s">
        <v>52</v>
      </c>
      <c r="B43" s="63">
        <f>B42-G42</f>
        <v>156033</v>
      </c>
      <c r="C43" s="63">
        <f>C42-H42</f>
        <v>225351</v>
      </c>
      <c r="D43" s="63">
        <f>D42-I42</f>
        <v>-705851</v>
      </c>
      <c r="E43" s="411"/>
      <c r="F43" s="334"/>
      <c r="G43" s="63"/>
      <c r="H43" s="63"/>
      <c r="I43" s="63"/>
    </row>
    <row r="44" spans="1:6" ht="12.75">
      <c r="A44" s="17" t="s">
        <v>1202</v>
      </c>
      <c r="E44" s="408"/>
      <c r="F44" s="333"/>
    </row>
    <row r="45" spans="1:6" ht="12.75">
      <c r="A45" s="17" t="s">
        <v>744</v>
      </c>
      <c r="E45" s="408"/>
      <c r="F45" s="333"/>
    </row>
    <row r="46" spans="1:9" ht="12.75">
      <c r="A46" s="64" t="s">
        <v>181</v>
      </c>
      <c r="B46" s="62"/>
      <c r="C46" s="62"/>
      <c r="D46" s="62"/>
      <c r="E46" s="403"/>
      <c r="F46" s="334" t="s">
        <v>1313</v>
      </c>
      <c r="G46" s="63"/>
      <c r="H46" s="63"/>
      <c r="I46" s="63"/>
    </row>
    <row r="47" spans="1:9" ht="12.75">
      <c r="A47" s="61" t="s">
        <v>825</v>
      </c>
      <c r="B47" s="62">
        <v>250493</v>
      </c>
      <c r="C47" s="382">
        <v>275894</v>
      </c>
      <c r="D47" s="382">
        <v>394777</v>
      </c>
      <c r="E47" s="412"/>
      <c r="F47" s="333" t="s">
        <v>1320</v>
      </c>
      <c r="G47" s="62"/>
      <c r="H47" s="62"/>
      <c r="I47" s="62"/>
    </row>
    <row r="48" spans="1:9" ht="12.75">
      <c r="A48" s="61" t="s">
        <v>826</v>
      </c>
      <c r="B48" s="62">
        <v>6793</v>
      </c>
      <c r="C48" s="62">
        <v>786429</v>
      </c>
      <c r="D48" s="382">
        <v>864817</v>
      </c>
      <c r="E48" s="412"/>
      <c r="F48" s="333" t="s">
        <v>475</v>
      </c>
      <c r="G48" s="62"/>
      <c r="H48" s="62"/>
      <c r="I48" s="62">
        <v>386850</v>
      </c>
    </row>
    <row r="49" spans="1:9" ht="12.75">
      <c r="A49" s="61"/>
      <c r="B49" s="62"/>
      <c r="C49" s="62"/>
      <c r="D49" s="62"/>
      <c r="E49" s="403"/>
      <c r="F49" s="333" t="s">
        <v>476</v>
      </c>
      <c r="G49" s="62"/>
      <c r="H49" s="62"/>
      <c r="I49" s="62">
        <v>87000</v>
      </c>
    </row>
    <row r="50" spans="1:9" ht="12.75">
      <c r="A50" s="61"/>
      <c r="B50" s="62"/>
      <c r="C50" s="62"/>
      <c r="D50" s="62"/>
      <c r="E50" s="403"/>
      <c r="F50" s="380" t="s">
        <v>1321</v>
      </c>
      <c r="G50" s="66"/>
      <c r="H50" s="66"/>
      <c r="I50" s="66">
        <f>SUM(I48:I49)</f>
        <v>473850</v>
      </c>
    </row>
    <row r="51" spans="1:9" ht="12.75">
      <c r="A51" s="61"/>
      <c r="B51" s="62"/>
      <c r="C51" s="62"/>
      <c r="D51" s="62"/>
      <c r="E51" s="403"/>
      <c r="F51" s="333" t="s">
        <v>1323</v>
      </c>
      <c r="G51" s="62"/>
      <c r="H51" s="62"/>
      <c r="I51" s="62">
        <v>51813</v>
      </c>
    </row>
    <row r="52" spans="1:9" ht="12.75">
      <c r="A52" s="64" t="s">
        <v>1381</v>
      </c>
      <c r="B52" s="63">
        <f>SUM(B47:B48)</f>
        <v>257286</v>
      </c>
      <c r="C52" s="63">
        <f>SUM(C47:C48)</f>
        <v>1062323</v>
      </c>
      <c r="D52" s="63">
        <f>SUM(D47:D48)</f>
        <v>1259594</v>
      </c>
      <c r="E52" s="411"/>
      <c r="F52" s="334" t="s">
        <v>1325</v>
      </c>
      <c r="G52" s="63">
        <f>G50+G51</f>
        <v>0</v>
      </c>
      <c r="H52" s="63">
        <f>H50+H51</f>
        <v>0</v>
      </c>
      <c r="I52" s="63">
        <f>I50+I51</f>
        <v>525663</v>
      </c>
    </row>
    <row r="53" spans="1:9" ht="25.5">
      <c r="A53" s="381" t="s">
        <v>1179</v>
      </c>
      <c r="B53" s="63"/>
      <c r="C53" s="63"/>
      <c r="D53" s="63">
        <f>D52+D43</f>
        <v>553743</v>
      </c>
      <c r="E53" s="411"/>
      <c r="F53" s="334"/>
      <c r="G53" s="63"/>
      <c r="H53" s="63"/>
      <c r="I53" s="63"/>
    </row>
    <row r="54" spans="1:9" ht="12.75">
      <c r="A54" s="61" t="s">
        <v>1180</v>
      </c>
      <c r="B54" s="62"/>
      <c r="C54" s="62"/>
      <c r="D54" s="62"/>
      <c r="E54" s="403"/>
      <c r="F54" s="334"/>
      <c r="G54" s="88"/>
      <c r="H54" s="88"/>
      <c r="I54" s="88"/>
    </row>
    <row r="55" spans="1:9" ht="12.75">
      <c r="A55" s="61" t="s">
        <v>1181</v>
      </c>
      <c r="B55" s="62"/>
      <c r="C55" s="62"/>
      <c r="D55" s="62"/>
      <c r="E55" s="403"/>
      <c r="F55" s="334"/>
      <c r="G55" s="88"/>
      <c r="H55" s="88"/>
      <c r="I55" s="88"/>
    </row>
    <row r="56" spans="1:9" ht="12.75">
      <c r="A56" s="64" t="s">
        <v>1379</v>
      </c>
      <c r="B56" s="62"/>
      <c r="C56" s="62"/>
      <c r="D56" s="62"/>
      <c r="E56" s="403"/>
      <c r="F56" s="334" t="s">
        <v>1318</v>
      </c>
      <c r="G56" s="62"/>
      <c r="H56" s="62"/>
      <c r="I56" s="62"/>
    </row>
    <row r="57" spans="1:9" ht="12.75">
      <c r="A57" s="61" t="s">
        <v>1378</v>
      </c>
      <c r="B57" s="62">
        <v>9420</v>
      </c>
      <c r="C57" s="62">
        <v>9420</v>
      </c>
      <c r="D57" s="62">
        <v>9420</v>
      </c>
      <c r="E57" s="403"/>
      <c r="F57" s="333" t="s">
        <v>1322</v>
      </c>
      <c r="G57" s="62">
        <v>37500</v>
      </c>
      <c r="H57" s="62">
        <v>37500</v>
      </c>
      <c r="I57" s="62">
        <v>37500</v>
      </c>
    </row>
    <row r="58" spans="1:9" ht="12.75">
      <c r="A58" s="61" t="s">
        <v>182</v>
      </c>
      <c r="B58" s="62">
        <v>22605</v>
      </c>
      <c r="C58" s="297"/>
      <c r="D58" s="297"/>
      <c r="E58" s="413"/>
      <c r="F58" s="333" t="s">
        <v>1324</v>
      </c>
      <c r="G58" s="61"/>
      <c r="H58" s="61"/>
      <c r="I58" s="61"/>
    </row>
    <row r="59" spans="1:9" ht="12.75">
      <c r="A59" s="64" t="s">
        <v>1326</v>
      </c>
      <c r="B59" s="63">
        <f>SUM(B57:B58)</f>
        <v>32025</v>
      </c>
      <c r="C59" s="63">
        <f>SUM(C57:C58)</f>
        <v>9420</v>
      </c>
      <c r="D59" s="63">
        <f>SUM(D57:D58)</f>
        <v>9420</v>
      </c>
      <c r="E59" s="411"/>
      <c r="F59" s="334" t="s">
        <v>1161</v>
      </c>
      <c r="G59" s="64">
        <f>SUM(G57:G58)</f>
        <v>37500</v>
      </c>
      <c r="H59" s="64">
        <f>SUM(H57:H58)</f>
        <v>37500</v>
      </c>
      <c r="I59" s="64">
        <f>SUM(I57:I58)</f>
        <v>37500</v>
      </c>
    </row>
    <row r="60" spans="1:9" ht="12.75">
      <c r="A60" s="64" t="s">
        <v>1380</v>
      </c>
      <c r="B60" s="63">
        <f>B42+B52+B59</f>
        <v>2254635</v>
      </c>
      <c r="C60" s="63">
        <f>C42+C52+C59</f>
        <v>3040550</v>
      </c>
      <c r="D60" s="63">
        <f>D42+D52+D59</f>
        <v>3424895</v>
      </c>
      <c r="E60" s="411"/>
      <c r="F60" s="334" t="s">
        <v>1319</v>
      </c>
      <c r="G60" s="63">
        <f>G42+G59+G52</f>
        <v>1846791</v>
      </c>
      <c r="H60" s="63">
        <f>H42+H59+H52</f>
        <v>1780956</v>
      </c>
      <c r="I60" s="63">
        <f>I42+I59+I52</f>
        <v>3424895</v>
      </c>
    </row>
    <row r="61" spans="1:9" ht="12.75">
      <c r="A61" s="88"/>
      <c r="B61" s="120"/>
      <c r="C61" s="120"/>
      <c r="D61" s="120"/>
      <c r="E61" s="120"/>
      <c r="F61" s="88"/>
      <c r="G61" s="120"/>
      <c r="H61" s="120"/>
      <c r="I61" s="120"/>
    </row>
    <row r="62" spans="2:5" ht="12.75">
      <c r="B62" s="121"/>
      <c r="C62" s="121"/>
      <c r="D62" s="121"/>
      <c r="E62" s="121"/>
    </row>
    <row r="63" spans="2:5" ht="12.75">
      <c r="B63" s="121"/>
      <c r="C63" s="121"/>
      <c r="D63" s="121"/>
      <c r="E63" s="121"/>
    </row>
    <row r="64" spans="2:5" ht="12.75">
      <c r="B64" s="121"/>
      <c r="C64" s="121"/>
      <c r="D64" s="121"/>
      <c r="E64" s="121"/>
    </row>
    <row r="65" spans="2:5" ht="12.75">
      <c r="B65" s="121"/>
      <c r="C65" s="121"/>
      <c r="D65" s="121"/>
      <c r="E65" s="121"/>
    </row>
    <row r="66" spans="2:5" ht="12.75">
      <c r="B66" s="121"/>
      <c r="C66" s="121"/>
      <c r="D66" s="121"/>
      <c r="E66" s="121"/>
    </row>
    <row r="67" spans="2:5" ht="12.75">
      <c r="B67" s="121"/>
      <c r="C67" s="121"/>
      <c r="D67" s="121"/>
      <c r="E67" s="121"/>
    </row>
    <row r="68" spans="2:5" ht="12.75">
      <c r="B68" s="121"/>
      <c r="C68" s="121"/>
      <c r="D68" s="121"/>
      <c r="E68" s="121"/>
    </row>
    <row r="69" spans="2:5" ht="12.75">
      <c r="B69" s="121"/>
      <c r="C69" s="121"/>
      <c r="D69" s="121"/>
      <c r="E69" s="121"/>
    </row>
    <row r="70" spans="2:5" ht="12.75">
      <c r="B70" s="121"/>
      <c r="C70" s="121"/>
      <c r="D70" s="121"/>
      <c r="E70" s="121"/>
    </row>
    <row r="71" spans="2:5" ht="12.75">
      <c r="B71" s="121"/>
      <c r="C71" s="121"/>
      <c r="D71" s="121"/>
      <c r="E71" s="121"/>
    </row>
  </sheetData>
  <mergeCells count="6">
    <mergeCell ref="A6:I6"/>
    <mergeCell ref="A3:I3"/>
    <mergeCell ref="H1:I1"/>
    <mergeCell ref="A2:I2"/>
    <mergeCell ref="A4:I4"/>
    <mergeCell ref="A5:I5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C22">
      <selection activeCell="E36" sqref="E3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794</v>
      </c>
      <c r="H1" s="445"/>
    </row>
    <row r="2" spans="1:10" s="291" customFormat="1" ht="12.75">
      <c r="A2" s="443" t="s">
        <v>12</v>
      </c>
      <c r="B2" s="444"/>
      <c r="C2" s="444"/>
      <c r="D2" s="444"/>
      <c r="E2" s="444"/>
      <c r="F2" s="444"/>
      <c r="G2" s="444"/>
      <c r="H2" s="444"/>
      <c r="I2" s="352"/>
      <c r="J2" s="352"/>
    </row>
    <row r="3" spans="1:10" s="291" customFormat="1" ht="12.75">
      <c r="A3" s="480" t="s">
        <v>1211</v>
      </c>
      <c r="B3" s="480"/>
      <c r="C3" s="480"/>
      <c r="D3" s="480"/>
      <c r="E3" s="480"/>
      <c r="F3" s="480"/>
      <c r="G3" s="480"/>
      <c r="H3" s="480"/>
      <c r="I3" s="352"/>
      <c r="J3" s="352"/>
    </row>
    <row r="4" spans="1:10" s="291" customFormat="1" ht="12.75">
      <c r="A4" s="443" t="s">
        <v>1565</v>
      </c>
      <c r="B4" s="444"/>
      <c r="C4" s="444"/>
      <c r="D4" s="444"/>
      <c r="E4" s="444"/>
      <c r="F4" s="444"/>
      <c r="G4" s="444"/>
      <c r="H4" s="444"/>
      <c r="I4" s="352"/>
      <c r="J4" s="352"/>
    </row>
    <row r="5" spans="1:10" s="291" customFormat="1" ht="12.75">
      <c r="A5" s="443" t="s">
        <v>98</v>
      </c>
      <c r="B5" s="444"/>
      <c r="C5" s="444"/>
      <c r="D5" s="444"/>
      <c r="E5" s="444"/>
      <c r="F5" s="444"/>
      <c r="G5" s="444"/>
      <c r="H5" s="444"/>
      <c r="I5" s="352"/>
      <c r="J5" s="352"/>
    </row>
    <row r="6" spans="1:10" s="291" customFormat="1" ht="12.75">
      <c r="A6" s="443" t="s">
        <v>1663</v>
      </c>
      <c r="B6" s="444"/>
      <c r="C6" s="444"/>
      <c r="D6" s="444"/>
      <c r="E6" s="444"/>
      <c r="F6" s="444"/>
      <c r="G6" s="444"/>
      <c r="H6" s="444"/>
      <c r="I6" s="352"/>
      <c r="J6" s="352"/>
    </row>
    <row r="7" spans="1:8" s="331" customFormat="1" ht="25.5">
      <c r="A7" s="57" t="s">
        <v>873</v>
      </c>
      <c r="B7" s="7" t="s">
        <v>394</v>
      </c>
      <c r="C7" s="7" t="s">
        <v>99</v>
      </c>
      <c r="D7" s="165" t="s">
        <v>100</v>
      </c>
      <c r="E7" s="57" t="s">
        <v>874</v>
      </c>
      <c r="F7" s="7" t="s">
        <v>394</v>
      </c>
      <c r="G7" s="7" t="s">
        <v>99</v>
      </c>
      <c r="H7" s="7" t="s">
        <v>100</v>
      </c>
    </row>
    <row r="8" spans="1:8" ht="12.75">
      <c r="A8" s="166" t="s">
        <v>101</v>
      </c>
      <c r="B8" s="77"/>
      <c r="C8" s="77"/>
      <c r="D8" s="343"/>
      <c r="E8" s="332" t="s">
        <v>118</v>
      </c>
      <c r="F8" s="77"/>
      <c r="G8" s="77"/>
      <c r="H8" s="77"/>
    </row>
    <row r="9" spans="1:8" ht="12.75">
      <c r="A9" s="61" t="s">
        <v>102</v>
      </c>
      <c r="B9" s="383">
        <f>'püim-Gamesz'!B9+'püim-Bibó'!B9+'püim-Illyés'!B9+'püim-Óvoda'!B9+'püim-TASZII'!B9+'püim-Művkp'!B9</f>
        <v>142173</v>
      </c>
      <c r="C9" s="383">
        <f>'püim-Gamesz'!C9+'püim-Bibó'!C9+'püim-Illyés'!C9+'püim-Óvoda'!C9+'püim-TASZII'!C9+'püim-Művkp'!C9</f>
        <v>212221</v>
      </c>
      <c r="D9" s="383">
        <f>'püim-Gamesz'!D9+'püim-Bibó'!D9+'püim-Illyés'!D9+'püim-Óvoda'!D9+'püim-TASZII'!D9+'püim-Művkp'!D9</f>
        <v>194165</v>
      </c>
      <c r="E9" s="333" t="s">
        <v>119</v>
      </c>
      <c r="F9" s="383">
        <f>'püim-Gamesz'!F9+'püim-Bibó'!F9+'püim-Illyés'!F9+'püim-Óvoda'!F9+'püim-TASZII'!F9+'püim-Művkp'!F9</f>
        <v>669669</v>
      </c>
      <c r="G9" s="383">
        <f>'püim-Gamesz'!G9+'püim-Bibó'!G9+'püim-Illyés'!G9+'püim-Óvoda'!G9+'püim-TASZII'!G9+'püim-Művkp'!G9</f>
        <v>637448</v>
      </c>
      <c r="H9" s="383">
        <f>'püim-Gamesz'!H9+'püim-Bibó'!H9+'püim-Illyés'!H9+'püim-Óvoda'!H9+'püim-TASZII'!H9+'püim-Művkp'!H9</f>
        <v>626025</v>
      </c>
    </row>
    <row r="10" spans="1:8" ht="12.75">
      <c r="A10" s="61" t="s">
        <v>103</v>
      </c>
      <c r="B10" s="383"/>
      <c r="C10" s="383"/>
      <c r="D10" s="383"/>
      <c r="E10" s="333" t="s">
        <v>120</v>
      </c>
      <c r="F10" s="383">
        <f>'püim-Gamesz'!F10+'püim-Bibó'!F10+'püim-Illyés'!F10+'püim-Óvoda'!F10+'püim-TASZII'!F10+'püim-Művkp'!F10</f>
        <v>191652</v>
      </c>
      <c r="G10" s="383">
        <f>'püim-Gamesz'!G10+'püim-Bibó'!G10+'püim-Illyés'!G10+'püim-Óvoda'!G10+'püim-TASZII'!G10+'püim-Művkp'!G10</f>
        <v>171981</v>
      </c>
      <c r="H10" s="383">
        <f>'püim-Gamesz'!H10+'püim-Bibó'!H10+'püim-Illyés'!H10+'püim-Óvoda'!H10+'püim-TASZII'!H10+'püim-Művkp'!H10</f>
        <v>146892</v>
      </c>
    </row>
    <row r="11" spans="1:8" ht="12.75">
      <c r="A11" s="61" t="s">
        <v>104</v>
      </c>
      <c r="B11" s="383"/>
      <c r="C11" s="383"/>
      <c r="D11" s="383"/>
      <c r="E11" s="333" t="s">
        <v>530</v>
      </c>
      <c r="F11" s="383">
        <f>'püim-Gamesz'!F11+'püim-Bibó'!F11+'püim-Illyés'!F11+'püim-Óvoda'!F11+'püim-TASZII'!F11+'püim-Művkp'!F11</f>
        <v>274045</v>
      </c>
      <c r="G11" s="383">
        <f>'püim-Gamesz'!G11+'püim-Bibó'!G11+'püim-Illyés'!G11+'püim-Óvoda'!G11+'püim-TASZII'!G11+'püim-Művkp'!G11</f>
        <v>321104</v>
      </c>
      <c r="H11" s="383">
        <f>'püim-Gamesz'!H11+'püim-Bibó'!H11+'püim-Illyés'!H11+'püim-Óvoda'!H11+'püim-TASZII'!H11+'püim-Művkp'!H11</f>
        <v>283921</v>
      </c>
    </row>
    <row r="12" spans="1:8" ht="12.75">
      <c r="A12" s="61" t="s">
        <v>105</v>
      </c>
      <c r="B12" s="383"/>
      <c r="C12" s="383"/>
      <c r="D12" s="383"/>
      <c r="E12" s="17" t="s">
        <v>1166</v>
      </c>
      <c r="F12" s="383"/>
      <c r="G12" s="383"/>
      <c r="H12" s="383"/>
    </row>
    <row r="13" spans="1:8" ht="12.75">
      <c r="A13" s="61" t="s">
        <v>106</v>
      </c>
      <c r="B13" s="383">
        <f>'püim-Gamesz'!B13+'püim-Bibó'!B13+'püim-Illyés'!B13+'püim-Óvoda'!B13+'püim-TASZII'!B13+'püim-Művkp'!B13</f>
        <v>20722</v>
      </c>
      <c r="C13" s="383">
        <f>'püim-Gamesz'!C13+'püim-Bibó'!C13+'püim-Illyés'!C13+'püim-Óvoda'!C13+'püim-TASZII'!C13+'püim-Művkp'!C13</f>
        <v>22353</v>
      </c>
      <c r="D13" s="383">
        <f>'püim-Gamesz'!D13+'püim-Bibó'!D13+'püim-Illyés'!D13+'püim-Óvoda'!D13+'püim-TASZII'!D13+'püim-Művkp'!D13</f>
        <v>15434</v>
      </c>
      <c r="E13" s="333" t="s">
        <v>531</v>
      </c>
      <c r="F13" s="383">
        <f>'püim-Gamesz'!F13+'püim-Bibó'!F13+'püim-Illyés'!F13+'püim-Óvoda'!F13+'püim-TASZII'!F13+'püim-Művkp'!F13</f>
        <v>100</v>
      </c>
      <c r="G13" s="383">
        <f>'püim-Gamesz'!G13+'püim-Bibó'!G13+'püim-Illyés'!G13+'püim-Óvoda'!G13+'püim-TASZII'!G13+'püim-Művkp'!G13</f>
        <v>2719</v>
      </c>
      <c r="H13" s="383"/>
    </row>
    <row r="14" spans="1:8" ht="12.75">
      <c r="A14" s="61" t="s">
        <v>107</v>
      </c>
      <c r="B14" s="383">
        <f>'püim-Gamesz'!B14+'püim-Bibó'!B14+'püim-Illyés'!B14+'püim-Óvoda'!B14+'püim-TASZII'!B14+'püim-Művkp'!B14</f>
        <v>4444</v>
      </c>
      <c r="C14" s="383">
        <f>'püim-Gamesz'!C14+'püim-Bibó'!C14+'püim-Illyés'!C14+'püim-Óvoda'!C14+'püim-TASZII'!C14+'püim-Művkp'!C14</f>
        <v>8978</v>
      </c>
      <c r="D14" s="383">
        <f>'püim-Gamesz'!D14+'püim-Bibó'!D14+'püim-Illyés'!D14+'püim-Óvoda'!D14+'püim-TASZII'!D14+'püim-Művkp'!D14</f>
        <v>3500</v>
      </c>
      <c r="E14" s="333" t="s">
        <v>532</v>
      </c>
      <c r="F14" s="383"/>
      <c r="G14" s="383"/>
      <c r="H14" s="383"/>
    </row>
    <row r="15" spans="1:8" ht="12.75">
      <c r="A15" s="117" t="s">
        <v>739</v>
      </c>
      <c r="B15" s="383">
        <f>'püim-Gamesz'!B15+'püim-Bibó'!B15+'püim-Illyés'!B15+'püim-Óvoda'!B15+'püim-TASZII'!B15+'püim-Művkp'!B15</f>
        <v>971034</v>
      </c>
      <c r="C15" s="383">
        <f>'püim-Gamesz'!C15+'püim-Bibó'!C15+'püim-Illyés'!C15+'püim-Óvoda'!C15+'püim-TASZII'!C15+'püim-Művkp'!C15</f>
        <v>892663</v>
      </c>
      <c r="D15" s="383">
        <f>'püim-Gamesz'!D15+'püim-Bibó'!D15+'püim-Illyés'!D15+'püim-Óvoda'!D15+'püim-TASZII'!D15+'püim-Művkp'!D15</f>
        <v>836949</v>
      </c>
      <c r="E15" s="333" t="s">
        <v>533</v>
      </c>
      <c r="F15" s="383">
        <f>'püim-Gamesz'!F15+'püim-Bibó'!F15+'püim-Illyés'!F15+'püim-Óvoda'!F15+'püim-TASZII'!F15+'püim-Művkp'!F15</f>
        <v>2439</v>
      </c>
      <c r="G15" s="383">
        <f>'püim-Gamesz'!G15+'püim-Bibó'!G15+'püim-Illyés'!G15+'püim-Óvoda'!G15+'püim-TASZII'!G15+'püim-Művkp'!G15</f>
        <v>2182</v>
      </c>
      <c r="H15" s="383">
        <f>'püim-Gamesz'!H15+'püim-Bibó'!H15+'püim-Illyés'!H15+'püim-Óvoda'!H15+'püim-TASZII'!H15+'püim-Művkp'!H15</f>
        <v>2500</v>
      </c>
    </row>
    <row r="16" spans="1:8" s="336" customFormat="1" ht="13.5">
      <c r="A16" s="117" t="s">
        <v>974</v>
      </c>
      <c r="B16" s="383">
        <f>'püim-Gamesz'!B16+'püim-Bibó'!B16+'püim-Illyés'!B16+'püim-Óvoda'!B16+'püim-TASZII'!B16+'püim-Művkp'!B16</f>
        <v>278974</v>
      </c>
      <c r="C16" s="383"/>
      <c r="D16" s="383"/>
      <c r="E16" s="333" t="s">
        <v>534</v>
      </c>
      <c r="F16" s="383"/>
      <c r="G16" s="383"/>
      <c r="H16" s="383"/>
    </row>
    <row r="17" spans="1:8" ht="12.75">
      <c r="A17" s="391" t="s">
        <v>975</v>
      </c>
      <c r="B17" s="383">
        <f>'püim-Gamesz'!B17+'püim-Bibó'!B17+'püim-Illyés'!B17+'püim-Óvoda'!B17+'püim-TASZII'!B17+'püim-Művkp'!B17</f>
        <v>36640</v>
      </c>
      <c r="C17" s="383"/>
      <c r="D17" s="383"/>
      <c r="E17" s="333"/>
      <c r="F17" s="383"/>
      <c r="G17" s="383"/>
      <c r="H17" s="383"/>
    </row>
    <row r="18" spans="1:8" ht="12.75">
      <c r="A18" s="117" t="s">
        <v>976</v>
      </c>
      <c r="B18" s="383">
        <f>'püim-Gamesz'!B18+'püim-Bibó'!B18+'püim-Illyés'!B18+'püim-Óvoda'!B18+'püim-TASZII'!B18+'püim-Művkp'!B18</f>
        <v>655420</v>
      </c>
      <c r="C18" s="383">
        <f>'püim-Gamesz'!C18+'püim-Bibó'!C18+'püim-Illyés'!C18+'püim-Óvoda'!C18+'püim-TASZII'!C18+'püim-Művkp'!C18</f>
        <v>892663</v>
      </c>
      <c r="D18" s="383">
        <f>'püim-Gamesz'!D18+'püim-Bibó'!D18+'püim-Illyés'!D18+'püim-Óvoda'!D18+'püim-TASZII'!D18+'püim-Művkp'!D18</f>
        <v>836949</v>
      </c>
      <c r="E18" s="333"/>
      <c r="F18" s="383"/>
      <c r="G18" s="383"/>
      <c r="H18" s="383"/>
    </row>
    <row r="19" spans="1:8" ht="12.75">
      <c r="A19" s="65" t="s">
        <v>108</v>
      </c>
      <c r="B19" s="395">
        <f>'püim-Gamesz'!B19+'püim-Bibó'!B19+'püim-Illyés'!B19+'püim-Óvoda'!B19+'püim-TASZII'!B19+'püim-Művkp'!B19</f>
        <v>996200</v>
      </c>
      <c r="C19" s="395">
        <f>'püim-Gamesz'!C19+'püim-Bibó'!C19+'püim-Illyés'!C19+'püim-Óvoda'!C19+'püim-TASZII'!C19+'püim-Művkp'!C19</f>
        <v>923994</v>
      </c>
      <c r="D19" s="395">
        <f>'püim-Gamesz'!D19+'püim-Bibó'!D19+'püim-Illyés'!D19+'püim-Óvoda'!D19+'püim-TASZII'!D19+'püim-Művkp'!D19</f>
        <v>855883</v>
      </c>
      <c r="E19" s="333"/>
      <c r="F19" s="383"/>
      <c r="G19" s="383"/>
      <c r="H19" s="383"/>
    </row>
    <row r="20" spans="1:8" s="88" customFormat="1" ht="13.5">
      <c r="A20" s="377" t="s">
        <v>109</v>
      </c>
      <c r="B20" s="394">
        <f>'püim-Gamesz'!B20+'püim-Bibó'!B20+'püim-Illyés'!B20+'püim-Óvoda'!B20+'püim-TASZII'!B20+'püim-Művkp'!B20</f>
        <v>1138373</v>
      </c>
      <c r="C20" s="394">
        <f>'püim-Gamesz'!C20+'püim-Bibó'!C20+'püim-Illyés'!C20+'püim-Óvoda'!C20+'püim-TASZII'!C20+'püim-Művkp'!C20</f>
        <v>1136215</v>
      </c>
      <c r="D20" s="394">
        <f>'püim-Gamesz'!D20+'püim-Bibó'!D20+'püim-Illyés'!D20+'püim-Óvoda'!D20+'püim-TASZII'!D20+'püim-Művkp'!D20</f>
        <v>1050048</v>
      </c>
      <c r="E20" s="379" t="s">
        <v>559</v>
      </c>
      <c r="F20" s="394">
        <f>'püim-Gamesz'!F20+'püim-Bibó'!F20+'püim-Illyés'!F20+'püim-Óvoda'!F20+'püim-TASZII'!F20+'püim-Művkp'!F20</f>
        <v>1137905</v>
      </c>
      <c r="G20" s="394">
        <f>'püim-Gamesz'!G20+'püim-Bibó'!G20+'püim-Illyés'!G20+'püim-Óvoda'!G20+'püim-TASZII'!G20+'püim-Művkp'!G20</f>
        <v>1135434</v>
      </c>
      <c r="H20" s="394">
        <f>'püim-Gamesz'!H20+'püim-Bibó'!H20+'püim-Illyés'!H20+'püim-Óvoda'!H20+'püim-TASZII'!H20+'püim-Művkp'!H20</f>
        <v>1059338</v>
      </c>
    </row>
    <row r="21" spans="1:8" s="88" customFormat="1" ht="12.75">
      <c r="A21" s="64" t="s">
        <v>110</v>
      </c>
      <c r="B21" s="393"/>
      <c r="C21" s="393"/>
      <c r="D21" s="393"/>
      <c r="E21" s="334" t="s">
        <v>536</v>
      </c>
      <c r="F21" s="393"/>
      <c r="G21" s="393"/>
      <c r="H21" s="393"/>
    </row>
    <row r="22" spans="1:8" ht="12.75">
      <c r="A22" s="61" t="s">
        <v>111</v>
      </c>
      <c r="B22" s="383">
        <f>'püim-Gamesz'!B22+'püim-Bibó'!B22+'püim-Illyés'!B22+'püim-Óvoda'!B22+'püim-TASZII'!B22+'püim-Művkp'!B22</f>
        <v>833</v>
      </c>
      <c r="C22" s="383"/>
      <c r="D22" s="383"/>
      <c r="E22" s="333" t="s">
        <v>537</v>
      </c>
      <c r="F22" s="383">
        <f>'püim-Gamesz'!F22+'püim-Bibó'!F22+'püim-Illyés'!F22+'püim-Óvoda'!F22+'püim-TASZII'!F22+'püim-Művkp'!F22</f>
        <v>499</v>
      </c>
      <c r="G22" s="383"/>
      <c r="H22" s="383"/>
    </row>
    <row r="23" spans="1:8" ht="12.75">
      <c r="A23" s="61" t="s">
        <v>112</v>
      </c>
      <c r="B23" s="383"/>
      <c r="C23" s="383"/>
      <c r="D23" s="383"/>
      <c r="E23" s="333" t="s">
        <v>538</v>
      </c>
      <c r="F23" s="383">
        <f>'püim-Gamesz'!F23+'püim-Bibó'!F23+'püim-Illyés'!F23+'püim-Óvoda'!F23+'püim-TASZII'!F23+'püim-Művkp'!F23</f>
        <v>29724</v>
      </c>
      <c r="G23" s="383">
        <f>'püim-Gamesz'!G23+'püim-Bibó'!G23+'püim-Illyés'!G23+'püim-Óvoda'!G23+'püim-TASZII'!G23+'püim-Művkp'!G23</f>
        <v>9420</v>
      </c>
      <c r="H23" s="383"/>
    </row>
    <row r="24" spans="1:8" ht="12.75">
      <c r="A24" s="61" t="s">
        <v>113</v>
      </c>
      <c r="B24" s="383"/>
      <c r="C24" s="383"/>
      <c r="D24" s="383"/>
      <c r="E24" s="333" t="s">
        <v>539</v>
      </c>
      <c r="F24" s="383">
        <f>'püim-Gamesz'!F24+'püim-Bibó'!F24+'püim-Illyés'!F24+'püim-Óvoda'!F24+'püim-TASZII'!F24+'püim-Művkp'!F24</f>
        <v>4641</v>
      </c>
      <c r="G24" s="383">
        <f>'püim-Gamesz'!G24+'püim-Bibó'!G24+'püim-Illyés'!G24+'püim-Óvoda'!G24+'püim-TASZII'!G24+'püim-Művkp'!G24</f>
        <v>1832</v>
      </c>
      <c r="H24" s="383"/>
    </row>
    <row r="25" spans="1:8" s="336" customFormat="1" ht="13.5">
      <c r="A25" s="61" t="s">
        <v>114</v>
      </c>
      <c r="B25" s="383"/>
      <c r="C25" s="383"/>
      <c r="D25" s="383"/>
      <c r="E25" s="333" t="s">
        <v>540</v>
      </c>
      <c r="F25" s="383"/>
      <c r="G25" s="383"/>
      <c r="H25" s="383"/>
    </row>
    <row r="26" spans="1:8" ht="12.75">
      <c r="A26" s="61" t="s">
        <v>115</v>
      </c>
      <c r="B26" s="383">
        <f>'püim-Gamesz'!B26+'püim-Bibó'!B26+'püim-Illyés'!B26+'püim-Óvoda'!B26+'püim-TASZII'!B26+'püim-Művkp'!B26</f>
        <v>3032</v>
      </c>
      <c r="C26" s="383"/>
      <c r="D26" s="383"/>
      <c r="E26" s="333" t="s">
        <v>541</v>
      </c>
      <c r="F26" s="383"/>
      <c r="G26" s="383"/>
      <c r="H26" s="383"/>
    </row>
    <row r="27" spans="1:8" s="88" customFormat="1" ht="12.75">
      <c r="A27" s="117" t="s">
        <v>740</v>
      </c>
      <c r="B27" s="383">
        <f>'püim-Gamesz'!B27+'püim-Bibó'!B27+'püim-Illyés'!B27+'püim-Óvoda'!B27+'püim-TASZII'!B27+'püim-Művkp'!B27</f>
        <v>27483</v>
      </c>
      <c r="C27" s="383">
        <f>'püim-Gamesz'!C27+'püim-Bibó'!C27+'püim-Illyés'!C27+'püim-Óvoda'!C27+'püim-TASZII'!C27+'püim-Művkp'!C27</f>
        <v>9420</v>
      </c>
      <c r="D27" s="383"/>
      <c r="E27" s="333"/>
      <c r="F27" s="383"/>
      <c r="G27" s="383"/>
      <c r="H27" s="383"/>
    </row>
    <row r="28" spans="1:8" s="88" customFormat="1" ht="13.5">
      <c r="A28" s="377" t="s">
        <v>354</v>
      </c>
      <c r="B28" s="394">
        <f>'püim-Gamesz'!B28+'püim-Bibó'!B28+'püim-Illyés'!B28+'püim-Óvoda'!B28+'püim-TASZII'!B28+'püim-Művkp'!B28</f>
        <v>31348</v>
      </c>
      <c r="C28" s="394">
        <f>'püim-Gamesz'!C28+'püim-Bibó'!C28+'püim-Illyés'!C28+'püim-Óvoda'!C28+'püim-TASZII'!C28+'püim-Művkp'!C28</f>
        <v>9420</v>
      </c>
      <c r="D28" s="394"/>
      <c r="E28" s="379" t="s">
        <v>1230</v>
      </c>
      <c r="F28" s="394">
        <f>'püim-Gamesz'!F28+'püim-Bibó'!F28+'püim-Illyés'!F28+'püim-Óvoda'!F28+'püim-TASZII'!F28+'püim-Művkp'!F28</f>
        <v>34864</v>
      </c>
      <c r="G28" s="394">
        <f>'püim-Gamesz'!G28+'püim-Bibó'!G28+'püim-Illyés'!G28+'püim-Óvoda'!G28+'püim-TASZII'!G28+'püim-Művkp'!G28</f>
        <v>11252</v>
      </c>
      <c r="H28" s="394"/>
    </row>
    <row r="29" spans="1:8" s="88" customFormat="1" ht="12.75">
      <c r="A29" s="64" t="s">
        <v>535</v>
      </c>
      <c r="B29" s="393">
        <f>'püim-Gamesz'!B29+'püim-Bibó'!B29+'püim-Illyés'!B29+'püim-Óvoda'!B29+'püim-TASZII'!B29+'püim-Művkp'!B29</f>
        <v>1169721</v>
      </c>
      <c r="C29" s="393">
        <f>'püim-Gamesz'!C29+'püim-Bibó'!C29+'püim-Illyés'!C29+'püim-Óvoda'!C29+'püim-TASZII'!C29+'püim-Művkp'!C29</f>
        <v>1145635</v>
      </c>
      <c r="D29" s="393">
        <f>'püim-Gamesz'!D29+'püim-Bibó'!D29+'püim-Illyés'!D29+'püim-Óvoda'!D29+'püim-TASZII'!D29+'püim-Művkp'!D29</f>
        <v>1050048</v>
      </c>
      <c r="E29" s="334" t="s">
        <v>542</v>
      </c>
      <c r="F29" s="393">
        <f>'püim-Gamesz'!F29+'püim-Bibó'!F29+'püim-Illyés'!F29+'püim-Óvoda'!F29+'püim-TASZII'!F29+'püim-Művkp'!F29</f>
        <v>1172769</v>
      </c>
      <c r="G29" s="393">
        <f>'püim-Gamesz'!G29+'püim-Bibó'!G29+'püim-Illyés'!G29+'püim-Óvoda'!G29+'püim-TASZII'!G29+'püim-Művkp'!G29</f>
        <v>1146686</v>
      </c>
      <c r="H29" s="393">
        <f>'püim-Gamesz'!H29+'püim-Bibó'!H29+'püim-Illyés'!H29+'püim-Óvoda'!H29+'püim-TASZII'!H29+'püim-Művkp'!H29</f>
        <v>1059338</v>
      </c>
    </row>
    <row r="30" spans="1:8" s="88" customFormat="1" ht="12.75">
      <c r="A30" s="64" t="s">
        <v>52</v>
      </c>
      <c r="B30" s="393">
        <f>'püim-Gamesz'!B30+'püim-Bibó'!B30+'püim-Illyés'!B30+'püim-Óvoda'!B30+'püim-TASZII'!B30+'püim-Művkp'!B30</f>
        <v>-3048</v>
      </c>
      <c r="C30" s="393">
        <f>'püim-Gamesz'!C30+'püim-Bibó'!C30+'püim-Illyés'!C30+'püim-Óvoda'!C30+'püim-TASZII'!C30+'püim-Művkp'!C30</f>
        <v>-1051</v>
      </c>
      <c r="D30" s="393">
        <f>'püim-Gamesz'!D30+'püim-Bibó'!D30+'püim-Illyés'!D30+'püim-Óvoda'!D30+'püim-TASZII'!D30+'püim-Művkp'!D30</f>
        <v>-9290</v>
      </c>
      <c r="E30" s="334"/>
      <c r="F30" s="393"/>
      <c r="G30" s="393"/>
      <c r="H30" s="393"/>
    </row>
    <row r="31" spans="1:8" ht="13.5">
      <c r="A31" s="17" t="s">
        <v>1202</v>
      </c>
      <c r="B31" s="394"/>
      <c r="C31" s="394"/>
      <c r="D31" s="394"/>
      <c r="E31" s="333"/>
      <c r="F31" s="383"/>
      <c r="G31" s="383"/>
      <c r="H31" s="383"/>
    </row>
    <row r="32" spans="1:8" ht="13.5">
      <c r="A32" s="17" t="s">
        <v>744</v>
      </c>
      <c r="B32" s="394"/>
      <c r="C32" s="394"/>
      <c r="D32" s="394"/>
      <c r="E32" s="333"/>
      <c r="F32" s="383"/>
      <c r="G32" s="383"/>
      <c r="H32" s="383"/>
    </row>
    <row r="33" spans="1:8" ht="13.5">
      <c r="A33" s="64" t="s">
        <v>181</v>
      </c>
      <c r="B33" s="394"/>
      <c r="C33" s="394"/>
      <c r="D33" s="394"/>
      <c r="E33" s="334" t="s">
        <v>1313</v>
      </c>
      <c r="F33" s="383"/>
      <c r="G33" s="383"/>
      <c r="H33" s="383"/>
    </row>
    <row r="34" spans="1:8" ht="12.75">
      <c r="A34" s="61" t="s">
        <v>825</v>
      </c>
      <c r="B34" s="383">
        <f>'püim-Gamesz'!B34+'püim-Bibó'!B34+'püim-Illyés'!B34+'püim-Óvoda'!B34+'püim-TASZII'!B34+'püim-Művkp'!B34</f>
        <v>8041</v>
      </c>
      <c r="C34" s="383">
        <f>'püim-Gamesz'!C34+'püim-Bibó'!C34+'püim-Illyés'!C34+'püim-Óvoda'!C34+'püim-TASZII'!C34+'püim-Művkp'!C34</f>
        <v>8509</v>
      </c>
      <c r="D34" s="383">
        <f>'püim-Gamesz'!D34+'püim-Bibó'!D34+'püim-Illyés'!D34+'püim-Óvoda'!D34+'püim-TASZII'!D34+'püim-Művkp'!D34</f>
        <v>9290</v>
      </c>
      <c r="E34" s="333" t="s">
        <v>1320</v>
      </c>
      <c r="F34" s="383"/>
      <c r="G34" s="383"/>
      <c r="H34" s="383"/>
    </row>
    <row r="35" spans="1:8" ht="12.75">
      <c r="A35" s="61" t="s">
        <v>826</v>
      </c>
      <c r="B35" s="383">
        <f>'püim-Gamesz'!B35+'püim-Bibó'!B35+'püim-Illyés'!B35+'püim-Óvoda'!B35+'püim-TASZII'!B35+'püim-Művkp'!B35</f>
        <v>5348</v>
      </c>
      <c r="C35" s="383">
        <f>'püim-Gamesz'!C35+'püim-Bibó'!C35+'püim-Illyés'!C35+'püim-Óvoda'!C35+'püim-TASZII'!C35+'püim-Művkp'!C35</f>
        <v>1832</v>
      </c>
      <c r="D35" s="383"/>
      <c r="E35" s="333" t="s">
        <v>475</v>
      </c>
      <c r="F35" s="383"/>
      <c r="G35" s="383"/>
      <c r="H35" s="383"/>
    </row>
    <row r="36" spans="1:8" ht="13.5">
      <c r="A36" s="61"/>
      <c r="B36" s="394"/>
      <c r="C36" s="394"/>
      <c r="D36" s="394"/>
      <c r="E36" s="333" t="s">
        <v>476</v>
      </c>
      <c r="F36" s="383"/>
      <c r="G36" s="383"/>
      <c r="H36" s="383"/>
    </row>
    <row r="37" spans="1:8" ht="13.5">
      <c r="A37" s="61"/>
      <c r="B37" s="394"/>
      <c r="C37" s="394"/>
      <c r="D37" s="394"/>
      <c r="E37" s="380" t="s">
        <v>1321</v>
      </c>
      <c r="F37" s="383"/>
      <c r="G37" s="383"/>
      <c r="H37" s="383"/>
    </row>
    <row r="38" spans="1:8" s="88" customFormat="1" ht="13.5">
      <c r="A38" s="61"/>
      <c r="B38" s="394"/>
      <c r="C38" s="394"/>
      <c r="D38" s="394"/>
      <c r="E38" s="333" t="s">
        <v>1323</v>
      </c>
      <c r="F38" s="383"/>
      <c r="G38" s="383"/>
      <c r="H38" s="383"/>
    </row>
    <row r="39" spans="1:8" s="88" customFormat="1" ht="12.75">
      <c r="A39" s="64" t="s">
        <v>1381</v>
      </c>
      <c r="B39" s="393">
        <f>'püim-Gamesz'!B39+'püim-Bibó'!B39+'püim-Illyés'!B39+'püim-Óvoda'!B39+'püim-TASZII'!B39+'püim-Művkp'!B39</f>
        <v>13389</v>
      </c>
      <c r="C39" s="393">
        <f>'püim-Gamesz'!C39+'püim-Bibó'!C39+'püim-Illyés'!C39+'püim-Óvoda'!C39+'püim-TASZII'!C39+'püim-Művkp'!C39</f>
        <v>10341</v>
      </c>
      <c r="D39" s="393">
        <f>'püim-Gamesz'!D39+'püim-Bibó'!D39+'püim-Illyés'!D39+'püim-Óvoda'!D39+'püim-TASZII'!D39+'püim-Művkp'!D39</f>
        <v>9290</v>
      </c>
      <c r="E39" s="334" t="s">
        <v>1325</v>
      </c>
      <c r="F39" s="393"/>
      <c r="G39" s="393"/>
      <c r="H39" s="393"/>
    </row>
    <row r="40" spans="1:8" s="88" customFormat="1" ht="26.25">
      <c r="A40" s="381" t="s">
        <v>1179</v>
      </c>
      <c r="B40" s="394"/>
      <c r="C40" s="394"/>
      <c r="D40" s="394"/>
      <c r="E40" s="334"/>
      <c r="F40" s="393"/>
      <c r="G40" s="393"/>
      <c r="H40" s="393"/>
    </row>
    <row r="41" spans="1:8" ht="13.5">
      <c r="A41" s="61" t="s">
        <v>1180</v>
      </c>
      <c r="B41" s="394"/>
      <c r="C41" s="394"/>
      <c r="D41" s="394"/>
      <c r="E41" s="334"/>
      <c r="F41" s="383"/>
      <c r="G41" s="383"/>
      <c r="H41" s="383"/>
    </row>
    <row r="42" spans="1:8" ht="13.5">
      <c r="A42" s="61" t="s">
        <v>1181</v>
      </c>
      <c r="B42" s="394"/>
      <c r="C42" s="394"/>
      <c r="D42" s="394"/>
      <c r="E42" s="334"/>
      <c r="F42" s="383"/>
      <c r="G42" s="383"/>
      <c r="H42" s="383"/>
    </row>
    <row r="43" spans="1:8" s="88" customFormat="1" ht="13.5">
      <c r="A43" s="64" t="s">
        <v>1379</v>
      </c>
      <c r="B43" s="394"/>
      <c r="C43" s="394"/>
      <c r="D43" s="394"/>
      <c r="E43" s="334" t="s">
        <v>1318</v>
      </c>
      <c r="F43" s="393"/>
      <c r="G43" s="393"/>
      <c r="H43" s="393"/>
    </row>
    <row r="44" spans="1:8" ht="13.5">
      <c r="A44" s="61" t="s">
        <v>1378</v>
      </c>
      <c r="B44" s="394"/>
      <c r="C44" s="394"/>
      <c r="D44" s="394"/>
      <c r="E44" s="333" t="s">
        <v>1322</v>
      </c>
      <c r="F44" s="383"/>
      <c r="G44" s="383"/>
      <c r="H44" s="383"/>
    </row>
    <row r="45" spans="1:8" ht="13.5">
      <c r="A45" s="61" t="s">
        <v>182</v>
      </c>
      <c r="B45" s="394"/>
      <c r="C45" s="394"/>
      <c r="D45" s="394"/>
      <c r="E45" s="333" t="s">
        <v>1324</v>
      </c>
      <c r="F45" s="383"/>
      <c r="G45" s="383"/>
      <c r="H45" s="383"/>
    </row>
    <row r="46" spans="1:8" s="88" customFormat="1" ht="13.5">
      <c r="A46" s="64" t="s">
        <v>1326</v>
      </c>
      <c r="B46" s="394"/>
      <c r="C46" s="394"/>
      <c r="D46" s="394"/>
      <c r="E46" s="334" t="s">
        <v>1161</v>
      </c>
      <c r="F46" s="393"/>
      <c r="G46" s="393"/>
      <c r="H46" s="393"/>
    </row>
    <row r="47" spans="1:8" s="88" customFormat="1" ht="12.75">
      <c r="A47" s="64" t="s">
        <v>1380</v>
      </c>
      <c r="B47" s="393">
        <f>'püim-Gamesz'!B47+'püim-Bibó'!B47+'püim-Illyés'!B47+'püim-Óvoda'!B47+'püim-TASZII'!B47+'püim-Művkp'!B47</f>
        <v>1183110</v>
      </c>
      <c r="C47" s="393">
        <f>'püim-Gamesz'!C47+'püim-Bibó'!C47+'püim-Illyés'!C47+'püim-Óvoda'!C47+'püim-TASZII'!C47+'püim-Művkp'!C47</f>
        <v>1155976</v>
      </c>
      <c r="D47" s="393">
        <f>'püim-Gamesz'!D47+'püim-Bibó'!D47+'püim-Illyés'!D47+'püim-Óvoda'!D47+'püim-TASZII'!D47+'püim-Művkp'!D47</f>
        <v>1059338</v>
      </c>
      <c r="E47" s="334" t="s">
        <v>1319</v>
      </c>
      <c r="F47" s="393">
        <f>'püim-Gamesz'!F47+'püim-Bibó'!F47+'püim-Illyés'!F47+'püim-Óvoda'!F47+'püim-TASZII'!F47+'püim-Művkp'!F47</f>
        <v>1172769</v>
      </c>
      <c r="G47" s="393">
        <f>'püim-Gamesz'!G47+'püim-Bibó'!G47+'püim-Illyés'!G47+'püim-Óvoda'!G47+'püim-TASZII'!G47+'püim-Művkp'!G47</f>
        <v>1146686</v>
      </c>
      <c r="H47" s="393">
        <f>'püim-Gamesz'!H47+'püim-Bibó'!H47+'püim-Illyés'!H47+'püim-Óvoda'!H47+'püim-TASZII'!H47+'püim-Művkp'!H47</f>
        <v>1059338</v>
      </c>
    </row>
    <row r="48" spans="1:8" ht="12.75">
      <c r="A48" s="88"/>
      <c r="B48" s="120"/>
      <c r="C48" s="120"/>
      <c r="D48" s="120"/>
      <c r="E48" s="88"/>
      <c r="F48" s="120"/>
      <c r="G48" s="120"/>
      <c r="H48" s="120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  <row r="69" spans="2:4" ht="12.75">
      <c r="B69" s="121"/>
      <c r="C69" s="121"/>
      <c r="D69" s="121"/>
    </row>
    <row r="70" spans="2:4" ht="12.75">
      <c r="B70" s="121"/>
      <c r="C70" s="121"/>
      <c r="D70" s="121"/>
    </row>
    <row r="71" spans="2:4" ht="12.75">
      <c r="B71" s="121"/>
      <c r="C71" s="121"/>
      <c r="D71" s="121"/>
    </row>
    <row r="72" spans="2:4" ht="12.75">
      <c r="B72" s="121"/>
      <c r="C72" s="121"/>
      <c r="D72" s="121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66"/>
  <sheetViews>
    <sheetView workbookViewId="0" topLeftCell="A1">
      <selection activeCell="E11" sqref="E11"/>
    </sheetView>
  </sheetViews>
  <sheetFormatPr defaultColWidth="9.140625" defaultRowHeight="12.75"/>
  <cols>
    <col min="1" max="1" width="47.57421875" style="17" customWidth="1"/>
    <col min="2" max="2" width="16.8515625" style="17" customWidth="1"/>
    <col min="3" max="3" width="2.00390625" style="17" customWidth="1"/>
    <col min="4" max="4" width="43.140625" style="17" bestFit="1" customWidth="1"/>
    <col min="5" max="5" width="16.7109375" style="17" customWidth="1"/>
    <col min="6" max="16384" width="9.140625" style="17" customWidth="1"/>
  </cols>
  <sheetData>
    <row r="1" spans="4:5" ht="15.75" customHeight="1">
      <c r="D1" s="445" t="s">
        <v>1223</v>
      </c>
      <c r="E1" s="445"/>
    </row>
    <row r="2" spans="1:7" s="291" customFormat="1" ht="12.75">
      <c r="A2" s="443" t="s">
        <v>12</v>
      </c>
      <c r="B2" s="446"/>
      <c r="C2" s="446"/>
      <c r="D2" s="446"/>
      <c r="E2" s="446"/>
      <c r="F2" s="352"/>
      <c r="G2" s="352"/>
    </row>
    <row r="3" spans="1:7" s="291" customFormat="1" ht="12.75">
      <c r="A3" s="443" t="s">
        <v>1565</v>
      </c>
      <c r="B3" s="446"/>
      <c r="C3" s="446"/>
      <c r="D3" s="446"/>
      <c r="E3" s="446"/>
      <c r="F3" s="352"/>
      <c r="G3" s="352"/>
    </row>
    <row r="4" spans="1:7" s="291" customFormat="1" ht="12.75">
      <c r="A4" s="443" t="s">
        <v>1152</v>
      </c>
      <c r="B4" s="446"/>
      <c r="C4" s="446"/>
      <c r="D4" s="446"/>
      <c r="E4" s="446"/>
      <c r="F4" s="352"/>
      <c r="G4" s="352"/>
    </row>
    <row r="5" spans="1:7" s="291" customFormat="1" ht="12.75">
      <c r="A5" s="443" t="s">
        <v>1663</v>
      </c>
      <c r="B5" s="446"/>
      <c r="C5" s="446"/>
      <c r="D5" s="446"/>
      <c r="E5" s="446"/>
      <c r="F5" s="352"/>
      <c r="G5" s="352"/>
    </row>
    <row r="7" spans="1:5" s="331" customFormat="1" ht="29.25" customHeight="1">
      <c r="A7" s="57" t="s">
        <v>873</v>
      </c>
      <c r="B7" s="165" t="s">
        <v>100</v>
      </c>
      <c r="C7" s="7"/>
      <c r="D7" s="366" t="s">
        <v>874</v>
      </c>
      <c r="E7" s="7" t="s">
        <v>100</v>
      </c>
    </row>
    <row r="8" spans="1:5" ht="12.75">
      <c r="A8" s="166" t="s">
        <v>101</v>
      </c>
      <c r="B8" s="343"/>
      <c r="C8" s="61"/>
      <c r="D8" s="332" t="s">
        <v>118</v>
      </c>
      <c r="E8" s="77"/>
    </row>
    <row r="9" spans="1:5" ht="12.75">
      <c r="A9" s="61" t="s">
        <v>102</v>
      </c>
      <c r="B9" s="344">
        <v>269402</v>
      </c>
      <c r="C9" s="62"/>
      <c r="D9" s="333" t="s">
        <v>119</v>
      </c>
      <c r="E9" s="62">
        <v>898531</v>
      </c>
    </row>
    <row r="10" spans="1:5" ht="12.75">
      <c r="A10" s="61" t="s">
        <v>103</v>
      </c>
      <c r="B10" s="344">
        <v>863258</v>
      </c>
      <c r="C10" s="62"/>
      <c r="D10" s="333" t="s">
        <v>120</v>
      </c>
      <c r="E10" s="62">
        <v>216239</v>
      </c>
    </row>
    <row r="11" spans="1:5" ht="12.75">
      <c r="A11" s="61" t="s">
        <v>104</v>
      </c>
      <c r="B11" s="344"/>
      <c r="C11" s="62"/>
      <c r="D11" s="368" t="s">
        <v>1167</v>
      </c>
      <c r="E11" s="62">
        <v>549200</v>
      </c>
    </row>
    <row r="12" spans="1:5" ht="12.75">
      <c r="A12" s="61" t="s">
        <v>105</v>
      </c>
      <c r="B12" s="344">
        <v>554079</v>
      </c>
      <c r="C12" s="62"/>
      <c r="D12" s="333" t="s">
        <v>531</v>
      </c>
      <c r="E12" s="62">
        <v>43821</v>
      </c>
    </row>
    <row r="13" spans="1:5" ht="12.75">
      <c r="A13" s="61" t="s">
        <v>106</v>
      </c>
      <c r="B13" s="344">
        <v>154670</v>
      </c>
      <c r="C13" s="62"/>
      <c r="D13" s="333" t="s">
        <v>532</v>
      </c>
      <c r="E13" s="62">
        <v>77955</v>
      </c>
    </row>
    <row r="14" spans="1:5" ht="12.75">
      <c r="A14" s="61" t="s">
        <v>107</v>
      </c>
      <c r="B14" s="344">
        <v>3500</v>
      </c>
      <c r="C14" s="62"/>
      <c r="D14" s="333" t="s">
        <v>533</v>
      </c>
      <c r="E14" s="62">
        <v>2500</v>
      </c>
    </row>
    <row r="15" spans="1:5" ht="12.75">
      <c r="A15" s="65" t="s">
        <v>108</v>
      </c>
      <c r="B15" s="345">
        <f>SUM(B12:B14)</f>
        <v>712249</v>
      </c>
      <c r="C15" s="66"/>
      <c r="D15" s="333" t="s">
        <v>534</v>
      </c>
      <c r="E15" s="62">
        <v>35147</v>
      </c>
    </row>
    <row r="16" spans="1:5" s="88" customFormat="1" ht="12.75">
      <c r="A16" s="64" t="s">
        <v>1153</v>
      </c>
      <c r="B16" s="347">
        <f>SUM(B9:B10,B15)</f>
        <v>1844909</v>
      </c>
      <c r="C16" s="63"/>
      <c r="D16" s="353" t="s">
        <v>1164</v>
      </c>
      <c r="E16" s="63">
        <f>SUM(E9:E15)</f>
        <v>1823393</v>
      </c>
    </row>
    <row r="17" spans="1:5" ht="12.75">
      <c r="A17" s="64" t="s">
        <v>1154</v>
      </c>
      <c r="B17" s="347">
        <f>B16-E16</f>
        <v>21516</v>
      </c>
      <c r="C17" s="62"/>
      <c r="D17" s="334"/>
      <c r="E17" s="62"/>
    </row>
    <row r="18" spans="1:5" ht="12.75">
      <c r="A18" s="61" t="s">
        <v>825</v>
      </c>
      <c r="B18" s="344">
        <v>404067</v>
      </c>
      <c r="C18" s="62"/>
      <c r="D18" s="334"/>
      <c r="E18" s="62"/>
    </row>
    <row r="19" spans="1:5" ht="12.75">
      <c r="A19" s="61" t="s">
        <v>1155</v>
      </c>
      <c r="B19" s="344">
        <v>0</v>
      </c>
      <c r="C19" s="62"/>
      <c r="D19" s="333" t="s">
        <v>478</v>
      </c>
      <c r="E19" s="17">
        <v>51813</v>
      </c>
    </row>
    <row r="20" spans="1:5" ht="12.75">
      <c r="A20" s="61"/>
      <c r="B20" s="344"/>
      <c r="C20" s="62"/>
      <c r="D20" s="333" t="s">
        <v>479</v>
      </c>
      <c r="E20" s="62">
        <v>87000</v>
      </c>
    </row>
    <row r="21" spans="1:5" s="88" customFormat="1" ht="12.75">
      <c r="A21" s="64" t="s">
        <v>560</v>
      </c>
      <c r="B21" s="347">
        <f>SUM(B18:B19)</f>
        <v>404067</v>
      </c>
      <c r="C21" s="63"/>
      <c r="D21" s="334" t="s">
        <v>1158</v>
      </c>
      <c r="E21" s="63">
        <f>SUM(E19:E20)</f>
        <v>138813</v>
      </c>
    </row>
    <row r="22" spans="1:5" ht="12.75">
      <c r="A22" s="61"/>
      <c r="B22" s="344"/>
      <c r="C22" s="62"/>
      <c r="D22" s="333"/>
      <c r="E22" s="62"/>
    </row>
    <row r="23" spans="1:5" s="88" customFormat="1" ht="12.75">
      <c r="A23" s="64" t="s">
        <v>1165</v>
      </c>
      <c r="B23" s="347">
        <f>B17+B21</f>
        <v>425583</v>
      </c>
      <c r="C23" s="63"/>
      <c r="D23" s="334"/>
      <c r="E23" s="63"/>
    </row>
    <row r="24" spans="1:5" ht="12.75">
      <c r="A24" s="61"/>
      <c r="B24" s="344"/>
      <c r="C24" s="62"/>
      <c r="D24" s="333"/>
      <c r="E24" s="62"/>
    </row>
    <row r="25" spans="1:5" ht="12.75">
      <c r="A25" s="61" t="s">
        <v>1156</v>
      </c>
      <c r="B25" s="344">
        <v>0</v>
      </c>
      <c r="C25" s="62"/>
      <c r="D25" s="333" t="s">
        <v>1159</v>
      </c>
      <c r="E25" s="62">
        <v>0</v>
      </c>
    </row>
    <row r="26" spans="1:5" ht="12.75">
      <c r="A26" s="61" t="s">
        <v>182</v>
      </c>
      <c r="B26" s="344">
        <v>0</v>
      </c>
      <c r="C26" s="62"/>
      <c r="D26" s="333" t="s">
        <v>1160</v>
      </c>
      <c r="E26" s="63">
        <v>0</v>
      </c>
    </row>
    <row r="27" spans="1:5" s="336" customFormat="1" ht="13.5">
      <c r="A27" s="64" t="s">
        <v>1326</v>
      </c>
      <c r="B27" s="347">
        <f>SUM(B26)</f>
        <v>0</v>
      </c>
      <c r="C27" s="346"/>
      <c r="D27" s="334" t="s">
        <v>1161</v>
      </c>
      <c r="E27" s="63">
        <f>SUM(E25:E26)</f>
        <v>0</v>
      </c>
    </row>
    <row r="28" spans="1:5" ht="12.75">
      <c r="A28" s="64"/>
      <c r="B28" s="347"/>
      <c r="C28" s="63"/>
      <c r="D28" s="334"/>
      <c r="E28" s="63"/>
    </row>
    <row r="29" spans="1:5" s="88" customFormat="1" ht="12.75">
      <c r="A29" s="64" t="s">
        <v>1157</v>
      </c>
      <c r="B29" s="347">
        <f>B27+B21+B16</f>
        <v>2248976</v>
      </c>
      <c r="C29" s="63"/>
      <c r="D29" s="334" t="s">
        <v>1162</v>
      </c>
      <c r="E29" s="63">
        <f>E16+E21+E27</f>
        <v>1962206</v>
      </c>
    </row>
    <row r="30" spans="1:5" ht="12.75">
      <c r="A30" s="64" t="s">
        <v>1178</v>
      </c>
      <c r="B30" s="63">
        <f>B29-E29</f>
        <v>286770</v>
      </c>
      <c r="C30" s="369"/>
      <c r="D30" s="333"/>
      <c r="E30" s="62"/>
    </row>
    <row r="31" spans="1:5" ht="12.75">
      <c r="A31" s="61"/>
      <c r="B31" s="62"/>
      <c r="C31" s="62"/>
      <c r="D31" s="61"/>
      <c r="E31" s="62"/>
    </row>
    <row r="32" spans="1:5" ht="12.75">
      <c r="A32" s="61"/>
      <c r="B32" s="62"/>
      <c r="C32" s="62"/>
      <c r="D32" s="65"/>
      <c r="E32" s="66"/>
    </row>
    <row r="33" spans="1:5" ht="12.75">
      <c r="A33" s="64"/>
      <c r="B33" s="63"/>
      <c r="C33" s="63"/>
      <c r="D33" s="61"/>
      <c r="E33" s="62"/>
    </row>
    <row r="34" spans="1:5" ht="12.75">
      <c r="A34" s="365"/>
      <c r="B34" s="63"/>
      <c r="C34" s="63"/>
      <c r="D34" s="61"/>
      <c r="E34" s="62"/>
    </row>
    <row r="35" spans="1:5" ht="13.5" customHeight="1">
      <c r="A35" s="362"/>
      <c r="B35" s="62"/>
      <c r="C35" s="62"/>
      <c r="D35" s="64"/>
      <c r="E35" s="63"/>
    </row>
    <row r="36" spans="1:5" ht="13.5" customHeight="1">
      <c r="A36" s="362"/>
      <c r="B36" s="62"/>
      <c r="C36" s="62"/>
      <c r="D36" s="64"/>
      <c r="E36" s="63"/>
    </row>
    <row r="37" spans="1:5" ht="12.75">
      <c r="A37" s="64"/>
      <c r="B37" s="62"/>
      <c r="C37" s="62"/>
      <c r="D37" s="64"/>
      <c r="E37" s="62"/>
    </row>
    <row r="38" spans="1:5" ht="12.75">
      <c r="A38" s="61"/>
      <c r="B38" s="62"/>
      <c r="C38" s="62"/>
      <c r="D38" s="61"/>
      <c r="E38" s="61"/>
    </row>
    <row r="39" spans="1:5" ht="12.75">
      <c r="A39" s="61"/>
      <c r="B39" s="62"/>
      <c r="C39" s="62"/>
      <c r="D39" s="61"/>
      <c r="E39" s="61"/>
    </row>
    <row r="40" spans="1:5" ht="12.75">
      <c r="A40" s="64"/>
      <c r="B40" s="62"/>
      <c r="C40" s="62"/>
      <c r="D40" s="367"/>
      <c r="E40" s="64"/>
    </row>
    <row r="41" spans="1:5" s="88" customFormat="1" ht="12.75">
      <c r="A41" s="64"/>
      <c r="B41" s="63"/>
      <c r="C41" s="63"/>
      <c r="D41" s="64"/>
      <c r="E41" s="63"/>
    </row>
    <row r="42" spans="2:5" s="88" customFormat="1" ht="12.75">
      <c r="B42" s="120"/>
      <c r="C42" s="63"/>
      <c r="E42" s="120"/>
    </row>
    <row r="43" spans="2:3" ht="12.75">
      <c r="B43" s="121"/>
      <c r="C43" s="62"/>
    </row>
    <row r="44" spans="2:3" ht="12.75">
      <c r="B44" s="121"/>
      <c r="C44" s="62"/>
    </row>
    <row r="45" spans="2:3" ht="12.75">
      <c r="B45" s="121"/>
      <c r="C45" s="121"/>
    </row>
    <row r="46" spans="2:3" ht="12.75">
      <c r="B46" s="121"/>
      <c r="C46" s="121"/>
    </row>
    <row r="47" spans="2:3" ht="12.75">
      <c r="B47" s="121"/>
      <c r="C47" s="121"/>
    </row>
    <row r="48" spans="2:3" ht="12.75">
      <c r="B48" s="121"/>
      <c r="C48" s="121"/>
    </row>
    <row r="49" spans="2:3" ht="12.75">
      <c r="B49" s="121"/>
      <c r="C49" s="121"/>
    </row>
    <row r="50" spans="2:3" ht="12.75">
      <c r="B50" s="121"/>
      <c r="C50" s="121"/>
    </row>
    <row r="51" spans="2:3" ht="12.75">
      <c r="B51" s="121"/>
      <c r="C51" s="121"/>
    </row>
    <row r="52" spans="2:3" ht="12.75">
      <c r="B52" s="121"/>
      <c r="C52" s="121"/>
    </row>
    <row r="53" spans="2:3" ht="12.75">
      <c r="B53" s="121"/>
      <c r="C53" s="121"/>
    </row>
    <row r="54" spans="2:3" ht="12.75">
      <c r="B54" s="121"/>
      <c r="C54" s="121"/>
    </row>
    <row r="55" spans="2:3" ht="12.75">
      <c r="B55" s="121"/>
      <c r="C55" s="121"/>
    </row>
    <row r="56" spans="2:3" ht="12.75">
      <c r="B56" s="121"/>
      <c r="C56" s="121"/>
    </row>
    <row r="57" spans="2:3" ht="12.75">
      <c r="B57" s="121"/>
      <c r="C57" s="121"/>
    </row>
    <row r="58" spans="2:3" ht="12.75">
      <c r="B58" s="121"/>
      <c r="C58" s="121"/>
    </row>
    <row r="59" spans="2:3" ht="12.75">
      <c r="B59" s="121"/>
      <c r="C59" s="121"/>
    </row>
    <row r="60" spans="2:3" ht="12.75">
      <c r="B60" s="121"/>
      <c r="C60" s="121"/>
    </row>
    <row r="61" spans="2:3" ht="12.75">
      <c r="B61" s="121"/>
      <c r="C61" s="121"/>
    </row>
    <row r="62" spans="2:3" ht="12.75">
      <c r="B62" s="121"/>
      <c r="C62" s="121"/>
    </row>
    <row r="63" spans="2:3" ht="12.75">
      <c r="B63" s="121"/>
      <c r="C63" s="121"/>
    </row>
    <row r="64" spans="2:3" ht="12.75">
      <c r="B64" s="121"/>
      <c r="C64" s="121"/>
    </row>
    <row r="65" spans="2:3" ht="12.75">
      <c r="B65" s="121"/>
      <c r="C65" s="121"/>
    </row>
    <row r="66" spans="2:3" ht="12.75">
      <c r="B66" s="121"/>
      <c r="C66" s="121"/>
    </row>
  </sheetData>
  <mergeCells count="5">
    <mergeCell ref="D1:E1"/>
    <mergeCell ref="A5:E5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0">
      <selection activeCell="E36" sqref="E3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55</v>
      </c>
      <c r="H1" s="445"/>
    </row>
    <row r="2" spans="1:10" s="291" customFormat="1" ht="12.75">
      <c r="A2" s="443" t="s">
        <v>12</v>
      </c>
      <c r="B2" s="481"/>
      <c r="C2" s="481"/>
      <c r="D2" s="481"/>
      <c r="E2" s="481"/>
      <c r="F2" s="481"/>
      <c r="G2" s="481"/>
      <c r="H2" s="481"/>
      <c r="I2" s="390"/>
      <c r="J2" s="390"/>
    </row>
    <row r="3" spans="1:10" s="291" customFormat="1" ht="12.75">
      <c r="A3" s="480" t="s">
        <v>492</v>
      </c>
      <c r="B3" s="480"/>
      <c r="C3" s="480"/>
      <c r="D3" s="480"/>
      <c r="E3" s="480"/>
      <c r="F3" s="480"/>
      <c r="G3" s="480"/>
      <c r="H3" s="480"/>
      <c r="I3" s="390"/>
      <c r="J3" s="390"/>
    </row>
    <row r="4" spans="1:10" s="291" customFormat="1" ht="12.75">
      <c r="A4" s="443" t="s">
        <v>1565</v>
      </c>
      <c r="B4" s="481"/>
      <c r="C4" s="481"/>
      <c r="D4" s="481"/>
      <c r="E4" s="481"/>
      <c r="F4" s="481"/>
      <c r="G4" s="481"/>
      <c r="H4" s="481"/>
      <c r="I4" s="390"/>
      <c r="J4" s="390"/>
    </row>
    <row r="5" spans="1:10" s="291" customFormat="1" ht="12.75">
      <c r="A5" s="443" t="s">
        <v>98</v>
      </c>
      <c r="B5" s="481"/>
      <c r="C5" s="481"/>
      <c r="D5" s="481"/>
      <c r="E5" s="481"/>
      <c r="F5" s="481"/>
      <c r="G5" s="481"/>
      <c r="H5" s="481"/>
      <c r="I5" s="390"/>
      <c r="J5" s="390"/>
    </row>
    <row r="6" spans="1:10" s="291" customFormat="1" ht="12.75">
      <c r="A6" s="443" t="s">
        <v>1663</v>
      </c>
      <c r="B6" s="481"/>
      <c r="C6" s="481"/>
      <c r="D6" s="481"/>
      <c r="E6" s="481"/>
      <c r="F6" s="481"/>
      <c r="G6" s="481"/>
      <c r="H6" s="481"/>
      <c r="I6" s="390"/>
      <c r="J6" s="390"/>
    </row>
    <row r="7" spans="1:8" s="331" customFormat="1" ht="25.5">
      <c r="A7" s="57" t="s">
        <v>873</v>
      </c>
      <c r="B7" s="7" t="s">
        <v>394</v>
      </c>
      <c r="C7" s="7" t="s">
        <v>99</v>
      </c>
      <c r="D7" s="165" t="s">
        <v>100</v>
      </c>
      <c r="E7" s="57" t="s">
        <v>874</v>
      </c>
      <c r="F7" s="7" t="s">
        <v>394</v>
      </c>
      <c r="G7" s="7" t="s">
        <v>99</v>
      </c>
      <c r="H7" s="7" t="s">
        <v>100</v>
      </c>
    </row>
    <row r="8" spans="1:8" ht="12.75">
      <c r="A8" s="166" t="s">
        <v>101</v>
      </c>
      <c r="B8" s="77"/>
      <c r="C8" s="77"/>
      <c r="D8" s="343"/>
      <c r="E8" s="332" t="s">
        <v>118</v>
      </c>
      <c r="F8" s="77"/>
      <c r="G8" s="77"/>
      <c r="H8" s="77"/>
    </row>
    <row r="9" spans="1:8" ht="12.75">
      <c r="A9" s="61" t="s">
        <v>102</v>
      </c>
      <c r="B9" s="383">
        <v>63997</v>
      </c>
      <c r="C9" s="117">
        <v>127885</v>
      </c>
      <c r="D9" s="383">
        <v>114463</v>
      </c>
      <c r="E9" s="333" t="s">
        <v>119</v>
      </c>
      <c r="F9" s="383">
        <v>164853</v>
      </c>
      <c r="G9" s="117">
        <v>159738</v>
      </c>
      <c r="H9" s="383">
        <v>159191</v>
      </c>
    </row>
    <row r="10" spans="1:8" ht="12.75">
      <c r="A10" s="61" t="s">
        <v>103</v>
      </c>
      <c r="B10" s="62"/>
      <c r="C10" s="62"/>
      <c r="D10" s="344"/>
      <c r="E10" s="333" t="s">
        <v>120</v>
      </c>
      <c r="F10" s="383">
        <v>46158</v>
      </c>
      <c r="G10" s="117">
        <v>41819</v>
      </c>
      <c r="H10" s="383">
        <v>36414</v>
      </c>
    </row>
    <row r="11" spans="1:8" ht="12.75">
      <c r="A11" s="61" t="s">
        <v>104</v>
      </c>
      <c r="B11" s="62"/>
      <c r="C11" s="62"/>
      <c r="D11" s="344"/>
      <c r="E11" s="333" t="s">
        <v>530</v>
      </c>
      <c r="F11" s="383">
        <v>117662</v>
      </c>
      <c r="G11" s="117">
        <v>147441</v>
      </c>
      <c r="H11" s="383">
        <v>125901</v>
      </c>
    </row>
    <row r="12" spans="1:5" ht="12.75">
      <c r="A12" s="61" t="s">
        <v>105</v>
      </c>
      <c r="B12" s="62"/>
      <c r="C12" s="62"/>
      <c r="D12" s="344"/>
      <c r="E12" s="17" t="s">
        <v>1166</v>
      </c>
    </row>
    <row r="13" spans="1:8" ht="12.75">
      <c r="A13" s="61" t="s">
        <v>106</v>
      </c>
      <c r="B13" s="383">
        <v>8104</v>
      </c>
      <c r="C13" s="117">
        <v>7857</v>
      </c>
      <c r="D13" s="383">
        <v>7589</v>
      </c>
      <c r="E13" s="333" t="s">
        <v>531</v>
      </c>
      <c r="F13" s="62"/>
      <c r="G13" s="62"/>
      <c r="H13" s="62"/>
    </row>
    <row r="14" spans="1:8" ht="12.75">
      <c r="A14" s="61" t="s">
        <v>107</v>
      </c>
      <c r="B14" s="62"/>
      <c r="C14" s="62"/>
      <c r="D14" s="344"/>
      <c r="E14" s="333" t="s">
        <v>532</v>
      </c>
      <c r="F14" s="62"/>
      <c r="G14" s="62"/>
      <c r="H14" s="62"/>
    </row>
    <row r="15" spans="1:8" ht="12.75">
      <c r="A15" s="117" t="s">
        <v>739</v>
      </c>
      <c r="B15" s="383">
        <f>SUM(B16:B18)</f>
        <v>258533</v>
      </c>
      <c r="C15" s="383">
        <f>SUM(C16:C18)</f>
        <v>211914</v>
      </c>
      <c r="D15" s="383">
        <f>SUM(D16:D18)</f>
        <v>196228</v>
      </c>
      <c r="E15" s="333" t="s">
        <v>533</v>
      </c>
      <c r="F15" s="62"/>
      <c r="G15" s="62"/>
      <c r="H15" s="62"/>
    </row>
    <row r="16" spans="1:8" s="336" customFormat="1" ht="13.5">
      <c r="A16" s="117" t="s">
        <v>974</v>
      </c>
      <c r="B16" s="383">
        <v>9797</v>
      </c>
      <c r="C16" s="117"/>
      <c r="D16" s="383"/>
      <c r="E16" s="333" t="s">
        <v>534</v>
      </c>
      <c r="F16" s="62"/>
      <c r="G16" s="62"/>
      <c r="H16" s="62"/>
    </row>
    <row r="17" spans="1:8" ht="12.75">
      <c r="A17" s="391" t="s">
        <v>975</v>
      </c>
      <c r="B17" s="383"/>
      <c r="C17" s="117"/>
      <c r="D17" s="383"/>
      <c r="E17" s="333"/>
      <c r="F17" s="62"/>
      <c r="G17" s="62"/>
      <c r="H17" s="62"/>
    </row>
    <row r="18" spans="1:8" ht="12.75">
      <c r="A18" s="117" t="s">
        <v>976</v>
      </c>
      <c r="B18" s="383">
        <v>248736</v>
      </c>
      <c r="C18" s="117">
        <v>211914</v>
      </c>
      <c r="D18" s="383">
        <v>196228</v>
      </c>
      <c r="E18" s="333"/>
      <c r="F18" s="62"/>
      <c r="G18" s="62"/>
      <c r="H18" s="62"/>
    </row>
    <row r="19" spans="1:8" ht="12.75">
      <c r="A19" s="65" t="s">
        <v>108</v>
      </c>
      <c r="B19" s="66">
        <f>SUM(B12:B15)</f>
        <v>266637</v>
      </c>
      <c r="C19" s="66">
        <f>SUM(C12:C15)</f>
        <v>219771</v>
      </c>
      <c r="D19" s="66">
        <f>SUM(D12:D15)</f>
        <v>203817</v>
      </c>
      <c r="E19" s="333"/>
      <c r="F19" s="62"/>
      <c r="G19" s="62"/>
      <c r="H19" s="62"/>
    </row>
    <row r="20" spans="1:8" ht="13.5">
      <c r="A20" s="377" t="s">
        <v>109</v>
      </c>
      <c r="B20" s="346">
        <f>SUM(B9:B10,B19)</f>
        <v>330634</v>
      </c>
      <c r="C20" s="346">
        <f>SUM(C9:C10,C19)</f>
        <v>347656</v>
      </c>
      <c r="D20" s="378">
        <f>SUM(D9:D10,D19)</f>
        <v>318280</v>
      </c>
      <c r="E20" s="379" t="s">
        <v>559</v>
      </c>
      <c r="F20" s="346">
        <f>SUM(F9:F16)</f>
        <v>328673</v>
      </c>
      <c r="G20" s="346">
        <f>SUM(G9:G16)</f>
        <v>348998</v>
      </c>
      <c r="H20" s="346">
        <f>H9+H10+H11+H13+H14+H15+H16</f>
        <v>321506</v>
      </c>
    </row>
    <row r="21" spans="1:8" ht="12.75">
      <c r="A21" s="64" t="s">
        <v>110</v>
      </c>
      <c r="B21" s="62"/>
      <c r="C21" s="62"/>
      <c r="D21" s="344"/>
      <c r="E21" s="334" t="s">
        <v>536</v>
      </c>
      <c r="F21" s="62"/>
      <c r="G21" s="62"/>
      <c r="H21" s="62"/>
    </row>
    <row r="22" spans="1:8" ht="12.75">
      <c r="A22" s="61" t="s">
        <v>111</v>
      </c>
      <c r="B22" s="62">
        <v>833</v>
      </c>
      <c r="C22" s="62"/>
      <c r="D22" s="344"/>
      <c r="E22" s="333" t="s">
        <v>537</v>
      </c>
      <c r="F22" s="62"/>
      <c r="G22" s="62"/>
      <c r="H22" s="62"/>
    </row>
    <row r="23" spans="1:8" ht="12.75">
      <c r="A23" s="61" t="s">
        <v>112</v>
      </c>
      <c r="B23" s="62"/>
      <c r="C23" s="62"/>
      <c r="D23" s="344"/>
      <c r="E23" s="333" t="s">
        <v>538</v>
      </c>
      <c r="F23" s="383">
        <v>14618</v>
      </c>
      <c r="G23" s="117">
        <v>3789</v>
      </c>
      <c r="H23" s="62"/>
    </row>
    <row r="24" spans="1:8" ht="12.75">
      <c r="A24" s="61" t="s">
        <v>113</v>
      </c>
      <c r="B24" s="62"/>
      <c r="C24" s="62"/>
      <c r="D24" s="344"/>
      <c r="E24" s="333" t="s">
        <v>539</v>
      </c>
      <c r="F24" s="62"/>
      <c r="G24" s="62"/>
      <c r="H24" s="62"/>
    </row>
    <row r="25" spans="1:8" s="336" customFormat="1" ht="13.5">
      <c r="A25" s="61" t="s">
        <v>114</v>
      </c>
      <c r="B25" s="62"/>
      <c r="C25" s="62"/>
      <c r="D25" s="344"/>
      <c r="E25" s="333" t="s">
        <v>540</v>
      </c>
      <c r="F25" s="62"/>
      <c r="G25" s="62"/>
      <c r="H25" s="62"/>
    </row>
    <row r="26" spans="1:8" ht="12.75">
      <c r="A26" s="61" t="s">
        <v>115</v>
      </c>
      <c r="B26" s="62"/>
      <c r="C26" s="62"/>
      <c r="D26" s="344"/>
      <c r="E26" s="333" t="s">
        <v>541</v>
      </c>
      <c r="F26" s="62"/>
      <c r="G26" s="62"/>
      <c r="H26" s="62"/>
    </row>
    <row r="27" spans="1:8" s="88" customFormat="1" ht="12.75">
      <c r="A27" s="117" t="s">
        <v>740</v>
      </c>
      <c r="B27" s="383">
        <v>13785</v>
      </c>
      <c r="C27" s="117">
        <v>3789</v>
      </c>
      <c r="D27" s="344"/>
      <c r="E27" s="333"/>
      <c r="F27" s="62"/>
      <c r="G27" s="62"/>
      <c r="H27" s="62"/>
    </row>
    <row r="28" spans="1:8" ht="13.5">
      <c r="A28" s="377" t="s">
        <v>354</v>
      </c>
      <c r="B28" s="346">
        <f>SUM(B22:B27)</f>
        <v>14618</v>
      </c>
      <c r="C28" s="346">
        <f>SUM(C22:C27)</f>
        <v>3789</v>
      </c>
      <c r="D28" s="378">
        <f>SUM(D22:D27)</f>
        <v>0</v>
      </c>
      <c r="E28" s="379" t="s">
        <v>1230</v>
      </c>
      <c r="F28" s="346">
        <f>SUM(F22:F26)</f>
        <v>14618</v>
      </c>
      <c r="G28" s="346">
        <f>SUM(G22:G26)</f>
        <v>3789</v>
      </c>
      <c r="H28" s="346">
        <f>SUM(H22:H26)</f>
        <v>0</v>
      </c>
    </row>
    <row r="29" spans="1:8" ht="12.75">
      <c r="A29" s="64" t="s">
        <v>535</v>
      </c>
      <c r="B29" s="63">
        <f>SUM(B20,B28)</f>
        <v>345252</v>
      </c>
      <c r="C29" s="63">
        <f>SUM(C20,C28)</f>
        <v>351445</v>
      </c>
      <c r="D29" s="347">
        <f>SUM(D20,D28)</f>
        <v>318280</v>
      </c>
      <c r="E29" s="334" t="s">
        <v>542</v>
      </c>
      <c r="F29" s="63">
        <f>SUM(F20,F28)</f>
        <v>343291</v>
      </c>
      <c r="G29" s="63">
        <f>SUM(G20,G28)</f>
        <v>352787</v>
      </c>
      <c r="H29" s="63">
        <f>SUM(H20,H28)</f>
        <v>321506</v>
      </c>
    </row>
    <row r="30" spans="1:8" ht="12.75">
      <c r="A30" s="64" t="s">
        <v>52</v>
      </c>
      <c r="B30" s="63">
        <f>B29-F29</f>
        <v>1961</v>
      </c>
      <c r="C30" s="63">
        <f>C29-G29</f>
        <v>-1342</v>
      </c>
      <c r="D30" s="347">
        <f>D29-H29</f>
        <v>-3226</v>
      </c>
      <c r="E30" s="334"/>
      <c r="F30" s="63"/>
      <c r="G30" s="63"/>
      <c r="H30" s="63"/>
    </row>
    <row r="31" spans="1:5" ht="12.75">
      <c r="A31" s="17" t="s">
        <v>1202</v>
      </c>
      <c r="E31" s="333"/>
    </row>
    <row r="32" spans="1:5" ht="12.75">
      <c r="A32" s="17" t="s">
        <v>744</v>
      </c>
      <c r="E32" s="333"/>
    </row>
    <row r="33" spans="1:8" ht="12.75">
      <c r="A33" s="64" t="s">
        <v>181</v>
      </c>
      <c r="B33" s="62"/>
      <c r="C33" s="62"/>
      <c r="D33" s="344"/>
      <c r="E33" s="334" t="s">
        <v>1313</v>
      </c>
      <c r="F33" s="63"/>
      <c r="G33" s="63"/>
      <c r="H33" s="63"/>
    </row>
    <row r="34" spans="1:8" ht="12.75">
      <c r="A34" s="61" t="s">
        <v>825</v>
      </c>
      <c r="B34" s="383">
        <v>2607</v>
      </c>
      <c r="C34" s="117">
        <v>4568</v>
      </c>
      <c r="D34" s="392">
        <v>3226</v>
      </c>
      <c r="E34" s="333" t="s">
        <v>1320</v>
      </c>
      <c r="F34" s="62"/>
      <c r="G34" s="62"/>
      <c r="H34" s="62"/>
    </row>
    <row r="35" spans="1:8" ht="12.75">
      <c r="A35" s="61" t="s">
        <v>826</v>
      </c>
      <c r="B35" s="62"/>
      <c r="C35" s="62"/>
      <c r="D35" s="344"/>
      <c r="E35" s="333" t="s">
        <v>475</v>
      </c>
      <c r="F35" s="62"/>
      <c r="G35" s="62"/>
      <c r="H35" s="62"/>
    </row>
    <row r="36" spans="1:8" ht="12.75">
      <c r="A36" s="61"/>
      <c r="B36" s="62"/>
      <c r="C36" s="62"/>
      <c r="D36" s="344"/>
      <c r="E36" s="333" t="s">
        <v>476</v>
      </c>
      <c r="F36" s="62"/>
      <c r="G36" s="62"/>
      <c r="H36" s="62"/>
    </row>
    <row r="37" spans="1:8" ht="12.75">
      <c r="A37" s="61"/>
      <c r="B37" s="62"/>
      <c r="C37" s="62"/>
      <c r="D37" s="344"/>
      <c r="E37" s="380" t="s">
        <v>1321</v>
      </c>
      <c r="F37" s="66"/>
      <c r="G37" s="66"/>
      <c r="H37" s="66">
        <f>SUM(H35:H36)</f>
        <v>0</v>
      </c>
    </row>
    <row r="38" spans="1:8" s="88" customFormat="1" ht="12.75">
      <c r="A38" s="61"/>
      <c r="B38" s="62"/>
      <c r="C38" s="62"/>
      <c r="D38" s="344"/>
      <c r="E38" s="333" t="s">
        <v>1323</v>
      </c>
      <c r="F38" s="62"/>
      <c r="G38" s="62"/>
      <c r="H38" s="62"/>
    </row>
    <row r="39" spans="1:8" s="88" customFormat="1" ht="12.75">
      <c r="A39" s="64" t="s">
        <v>1381</v>
      </c>
      <c r="B39" s="63">
        <f>SUM(B34:B35)</f>
        <v>2607</v>
      </c>
      <c r="C39" s="63">
        <f>SUM(C34:C35)</f>
        <v>4568</v>
      </c>
      <c r="D39" s="347">
        <f>SUM(D34:D35)</f>
        <v>3226</v>
      </c>
      <c r="E39" s="334" t="s">
        <v>1325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81" t="s">
        <v>1179</v>
      </c>
      <c r="B40" s="63"/>
      <c r="C40" s="63"/>
      <c r="D40" s="347">
        <f>D39+D30</f>
        <v>0</v>
      </c>
      <c r="E40" s="334"/>
      <c r="F40" s="63"/>
      <c r="G40" s="63"/>
      <c r="H40" s="63"/>
    </row>
    <row r="41" spans="1:8" ht="12.75">
      <c r="A41" s="61" t="s">
        <v>1180</v>
      </c>
      <c r="B41" s="62"/>
      <c r="C41" s="62"/>
      <c r="D41" s="344"/>
      <c r="E41" s="88"/>
      <c r="F41" s="88"/>
      <c r="G41" s="88"/>
      <c r="H41" s="88"/>
    </row>
    <row r="42" spans="1:8" ht="12.75">
      <c r="A42" s="61" t="s">
        <v>1181</v>
      </c>
      <c r="B42" s="62"/>
      <c r="C42" s="62"/>
      <c r="D42" s="344"/>
      <c r="E42" s="88"/>
      <c r="F42" s="88"/>
      <c r="G42" s="88"/>
      <c r="H42" s="88"/>
    </row>
    <row r="43" spans="1:8" ht="12.75">
      <c r="A43" s="64" t="s">
        <v>1379</v>
      </c>
      <c r="B43" s="62"/>
      <c r="C43" s="62"/>
      <c r="D43" s="344"/>
      <c r="E43" s="334" t="s">
        <v>1318</v>
      </c>
      <c r="F43" s="62"/>
      <c r="G43" s="62"/>
      <c r="H43" s="62"/>
    </row>
    <row r="44" spans="1:8" ht="12.75">
      <c r="A44" s="61" t="s">
        <v>1378</v>
      </c>
      <c r="B44" s="62"/>
      <c r="C44" s="62"/>
      <c r="D44" s="344"/>
      <c r="E44" s="333" t="s">
        <v>1322</v>
      </c>
      <c r="F44" s="61"/>
      <c r="G44" s="61"/>
      <c r="H44" s="61"/>
    </row>
    <row r="45" spans="1:8" ht="12.75">
      <c r="A45" s="61" t="s">
        <v>182</v>
      </c>
      <c r="B45" s="62"/>
      <c r="C45" s="62"/>
      <c r="D45" s="344"/>
      <c r="E45" s="333" t="s">
        <v>1324</v>
      </c>
      <c r="F45" s="61"/>
      <c r="G45" s="61"/>
      <c r="H45" s="61"/>
    </row>
    <row r="46" spans="1:8" ht="12.75">
      <c r="A46" s="64" t="s">
        <v>1326</v>
      </c>
      <c r="B46" s="63">
        <f>SUM(B44:B45)</f>
        <v>0</v>
      </c>
      <c r="C46" s="63">
        <f>SUM(C44:C45)</f>
        <v>0</v>
      </c>
      <c r="D46" s="347">
        <f>SUM(D44:D45)</f>
        <v>0</v>
      </c>
      <c r="E46" s="334" t="s">
        <v>1161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1380</v>
      </c>
      <c r="B47" s="63">
        <f>B29+B39+B46</f>
        <v>347859</v>
      </c>
      <c r="C47" s="63">
        <f>C29+C39+C46</f>
        <v>356013</v>
      </c>
      <c r="D47" s="347">
        <f>D29+D39+D46</f>
        <v>321506</v>
      </c>
      <c r="E47" s="334" t="s">
        <v>1319</v>
      </c>
      <c r="F47" s="63">
        <f>F29+F46+F39</f>
        <v>343291</v>
      </c>
      <c r="G47" s="63">
        <f>G29+G46+G39</f>
        <v>352787</v>
      </c>
      <c r="H47" s="63">
        <f>H29+H46+H39</f>
        <v>321506</v>
      </c>
    </row>
    <row r="48" spans="1:8" ht="12.75">
      <c r="A48" s="88"/>
      <c r="B48" s="120"/>
      <c r="C48" s="120"/>
      <c r="D48" s="120"/>
      <c r="E48" s="88"/>
      <c r="F48" s="120"/>
      <c r="G48" s="120"/>
      <c r="H48" s="120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  <row r="69" spans="2:4" ht="12.75">
      <c r="B69" s="121"/>
      <c r="C69" s="121"/>
      <c r="D69" s="121"/>
    </row>
    <row r="70" spans="2:4" ht="12.75">
      <c r="B70" s="121"/>
      <c r="C70" s="121"/>
      <c r="D70" s="121"/>
    </row>
    <row r="71" spans="2:4" ht="12.75">
      <c r="B71" s="121"/>
      <c r="C71" s="121"/>
      <c r="D71" s="121"/>
    </row>
    <row r="72" spans="2:4" ht="12.75">
      <c r="B72" s="121"/>
      <c r="C72" s="121"/>
      <c r="D72" s="121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">
      <selection activeCell="A1" sqref="A1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56</v>
      </c>
      <c r="H1" s="445"/>
    </row>
    <row r="2" spans="1:10" s="291" customFormat="1" ht="12.75">
      <c r="A2" s="443" t="s">
        <v>12</v>
      </c>
      <c r="B2" s="443"/>
      <c r="C2" s="443"/>
      <c r="D2" s="443"/>
      <c r="E2" s="443"/>
      <c r="F2" s="443"/>
      <c r="G2" s="443"/>
      <c r="H2" s="443"/>
      <c r="I2" s="390"/>
      <c r="J2" s="390"/>
    </row>
    <row r="3" spans="1:10" s="291" customFormat="1" ht="12.75">
      <c r="A3" s="480" t="s">
        <v>493</v>
      </c>
      <c r="B3" s="480"/>
      <c r="C3" s="480"/>
      <c r="D3" s="480"/>
      <c r="E3" s="480"/>
      <c r="F3" s="480"/>
      <c r="G3" s="480"/>
      <c r="H3" s="480"/>
      <c r="I3" s="390"/>
      <c r="J3" s="390"/>
    </row>
    <row r="4" spans="1:10" s="291" customFormat="1" ht="12.75">
      <c r="A4" s="443" t="s">
        <v>1565</v>
      </c>
      <c r="B4" s="481"/>
      <c r="C4" s="481"/>
      <c r="D4" s="481"/>
      <c r="E4" s="481"/>
      <c r="F4" s="481"/>
      <c r="G4" s="481"/>
      <c r="H4" s="481"/>
      <c r="I4" s="390"/>
      <c r="J4" s="390"/>
    </row>
    <row r="5" spans="1:10" s="291" customFormat="1" ht="12.75">
      <c r="A5" s="443" t="s">
        <v>98</v>
      </c>
      <c r="B5" s="481"/>
      <c r="C5" s="481"/>
      <c r="D5" s="481"/>
      <c r="E5" s="481"/>
      <c r="F5" s="481"/>
      <c r="G5" s="481"/>
      <c r="H5" s="481"/>
      <c r="I5" s="390"/>
      <c r="J5" s="390"/>
    </row>
    <row r="6" spans="1:10" s="291" customFormat="1" ht="12.75">
      <c r="A6" s="443" t="s">
        <v>1663</v>
      </c>
      <c r="B6" s="481"/>
      <c r="C6" s="481"/>
      <c r="D6" s="481"/>
      <c r="E6" s="481"/>
      <c r="F6" s="481"/>
      <c r="G6" s="481"/>
      <c r="H6" s="481"/>
      <c r="I6" s="390"/>
      <c r="J6" s="390"/>
    </row>
    <row r="7" spans="1:8" s="331" customFormat="1" ht="25.5">
      <c r="A7" s="57" t="s">
        <v>873</v>
      </c>
      <c r="B7" s="7" t="s">
        <v>394</v>
      </c>
      <c r="C7" s="7" t="s">
        <v>99</v>
      </c>
      <c r="D7" s="165" t="s">
        <v>100</v>
      </c>
      <c r="E7" s="57" t="s">
        <v>874</v>
      </c>
      <c r="F7" s="7" t="s">
        <v>394</v>
      </c>
      <c r="G7" s="7" t="s">
        <v>99</v>
      </c>
      <c r="H7" s="7" t="s">
        <v>100</v>
      </c>
    </row>
    <row r="8" spans="1:8" ht="12.75">
      <c r="A8" s="166" t="s">
        <v>101</v>
      </c>
      <c r="B8" s="77"/>
      <c r="C8" s="77"/>
      <c r="D8" s="343"/>
      <c r="E8" s="332" t="s">
        <v>118</v>
      </c>
      <c r="F8" s="77"/>
      <c r="G8" s="77"/>
      <c r="H8" s="77"/>
    </row>
    <row r="9" spans="1:8" ht="12.75">
      <c r="A9" s="61" t="s">
        <v>102</v>
      </c>
      <c r="B9" s="383">
        <v>2861</v>
      </c>
      <c r="C9" s="117">
        <v>2856</v>
      </c>
      <c r="D9" s="383">
        <v>2100</v>
      </c>
      <c r="E9" s="333" t="s">
        <v>119</v>
      </c>
      <c r="F9" s="383">
        <v>107469</v>
      </c>
      <c r="G9" s="117">
        <v>95198</v>
      </c>
      <c r="H9" s="383">
        <v>95963</v>
      </c>
    </row>
    <row r="10" spans="1:8" ht="12.75">
      <c r="A10" s="61" t="s">
        <v>103</v>
      </c>
      <c r="B10" s="62"/>
      <c r="C10" s="62"/>
      <c r="D10" s="344"/>
      <c r="E10" s="333" t="s">
        <v>120</v>
      </c>
      <c r="F10" s="383">
        <v>30878</v>
      </c>
      <c r="G10" s="117">
        <v>25798</v>
      </c>
      <c r="H10" s="383">
        <v>23049</v>
      </c>
    </row>
    <row r="11" spans="1:8" ht="12.75">
      <c r="A11" s="61" t="s">
        <v>104</v>
      </c>
      <c r="D11" s="344"/>
      <c r="E11" s="333" t="s">
        <v>530</v>
      </c>
      <c r="F11" s="383">
        <v>17771</v>
      </c>
      <c r="G11" s="117">
        <v>17549</v>
      </c>
      <c r="H11" s="383">
        <v>15827</v>
      </c>
    </row>
    <row r="12" spans="1:5" ht="12.75">
      <c r="A12" s="61" t="s">
        <v>105</v>
      </c>
      <c r="D12" s="344"/>
      <c r="E12" s="17" t="s">
        <v>1166</v>
      </c>
    </row>
    <row r="13" spans="1:8" ht="12.75">
      <c r="A13" s="61" t="s">
        <v>106</v>
      </c>
      <c r="B13" s="383">
        <v>260</v>
      </c>
      <c r="C13" s="117">
        <v>165</v>
      </c>
      <c r="D13" s="344"/>
      <c r="E13" s="333" t="s">
        <v>531</v>
      </c>
      <c r="F13" s="62"/>
      <c r="G13" s="62"/>
      <c r="H13" s="62"/>
    </row>
    <row r="14" spans="1:8" ht="12.75">
      <c r="A14" s="61" t="s">
        <v>107</v>
      </c>
      <c r="B14" s="383">
        <v>250</v>
      </c>
      <c r="C14" s="117">
        <v>406</v>
      </c>
      <c r="D14" s="344"/>
      <c r="E14" s="333" t="s">
        <v>532</v>
      </c>
      <c r="F14" s="62"/>
      <c r="G14" s="62"/>
      <c r="H14" s="62"/>
    </row>
    <row r="15" spans="1:8" ht="12.75">
      <c r="A15" s="117" t="s">
        <v>739</v>
      </c>
      <c r="B15" s="383">
        <f>SUM(B16:B18)</f>
        <v>154171</v>
      </c>
      <c r="C15" s="383">
        <f>SUM(C16:C18)</f>
        <v>136381</v>
      </c>
      <c r="D15" s="383">
        <f>SUM(D16:D18)</f>
        <v>132548</v>
      </c>
      <c r="E15" s="333" t="s">
        <v>533</v>
      </c>
      <c r="F15" s="392">
        <v>1227</v>
      </c>
      <c r="G15" s="117">
        <v>982</v>
      </c>
      <c r="H15" s="392">
        <v>1200</v>
      </c>
    </row>
    <row r="16" spans="1:8" s="336" customFormat="1" ht="13.5">
      <c r="A16" s="117" t="s">
        <v>974</v>
      </c>
      <c r="B16" s="383">
        <v>69479</v>
      </c>
      <c r="C16" s="117"/>
      <c r="D16" s="383"/>
      <c r="E16" s="333" t="s">
        <v>534</v>
      </c>
      <c r="F16" s="62"/>
      <c r="G16" s="62"/>
      <c r="H16" s="62"/>
    </row>
    <row r="17" spans="1:8" ht="12.75">
      <c r="A17" s="391" t="s">
        <v>975</v>
      </c>
      <c r="B17" s="383"/>
      <c r="C17" s="117"/>
      <c r="D17" s="383"/>
      <c r="E17" s="333"/>
      <c r="F17" s="62"/>
      <c r="G17" s="62"/>
      <c r="H17" s="62"/>
    </row>
    <row r="18" spans="1:8" ht="12.75">
      <c r="A18" s="117" t="s">
        <v>976</v>
      </c>
      <c r="B18" s="383">
        <v>84692</v>
      </c>
      <c r="C18" s="117">
        <v>136381</v>
      </c>
      <c r="D18" s="383">
        <v>132548</v>
      </c>
      <c r="E18" s="333"/>
      <c r="F18" s="62"/>
      <c r="G18" s="62"/>
      <c r="H18" s="62"/>
    </row>
    <row r="19" spans="1:8" ht="12.75">
      <c r="A19" s="65" t="s">
        <v>108</v>
      </c>
      <c r="B19" s="66">
        <f>SUM(B13:B15)</f>
        <v>154681</v>
      </c>
      <c r="C19" s="66">
        <f>SUM(C13:C15)</f>
        <v>136952</v>
      </c>
      <c r="D19" s="66">
        <f>SUM(D13:D15)</f>
        <v>132548</v>
      </c>
      <c r="E19" s="333"/>
      <c r="F19" s="62"/>
      <c r="G19" s="62"/>
      <c r="H19" s="62"/>
    </row>
    <row r="20" spans="1:8" ht="13.5">
      <c r="A20" s="377" t="s">
        <v>109</v>
      </c>
      <c r="B20" s="346">
        <f>SUM(B9:B10,B19)</f>
        <v>157542</v>
      </c>
      <c r="C20" s="346">
        <f>SUM(C9:C10,C19)</f>
        <v>139808</v>
      </c>
      <c r="D20" s="378">
        <f>SUM(D9:D10,D19)</f>
        <v>134648</v>
      </c>
      <c r="E20" s="379" t="s">
        <v>559</v>
      </c>
      <c r="F20" s="346">
        <f>SUM(F9:F16)</f>
        <v>157345</v>
      </c>
      <c r="G20" s="346">
        <f>SUM(G9:G16)</f>
        <v>139527</v>
      </c>
      <c r="H20" s="346">
        <f>H9+H10+H11+H13+H14+H15+H16</f>
        <v>136039</v>
      </c>
    </row>
    <row r="21" spans="1:8" ht="12.75">
      <c r="A21" s="64" t="s">
        <v>110</v>
      </c>
      <c r="B21" s="62"/>
      <c r="C21" s="62"/>
      <c r="D21" s="344"/>
      <c r="E21" s="334" t="s">
        <v>536</v>
      </c>
      <c r="F21" s="62"/>
      <c r="G21" s="62"/>
      <c r="H21" s="62"/>
    </row>
    <row r="22" spans="1:8" ht="12.75">
      <c r="A22" s="61" t="s">
        <v>111</v>
      </c>
      <c r="B22" s="62"/>
      <c r="C22" s="62"/>
      <c r="D22" s="344"/>
      <c r="E22" s="333" t="s">
        <v>537</v>
      </c>
      <c r="F22" s="383">
        <v>499</v>
      </c>
      <c r="G22" s="117"/>
      <c r="H22" s="62"/>
    </row>
    <row r="23" spans="1:8" ht="12.75">
      <c r="A23" s="61" t="s">
        <v>112</v>
      </c>
      <c r="B23" s="62"/>
      <c r="C23" s="62"/>
      <c r="D23" s="344"/>
      <c r="E23" s="333" t="s">
        <v>538</v>
      </c>
      <c r="F23" s="383">
        <v>431</v>
      </c>
      <c r="G23" s="117">
        <v>1400</v>
      </c>
      <c r="H23" s="62"/>
    </row>
    <row r="24" spans="1:8" ht="12.75">
      <c r="A24" s="61" t="s">
        <v>113</v>
      </c>
      <c r="B24" s="62"/>
      <c r="C24" s="62"/>
      <c r="D24" s="344"/>
      <c r="E24" s="333" t="s">
        <v>539</v>
      </c>
      <c r="F24" s="383">
        <v>4641</v>
      </c>
      <c r="G24" s="117">
        <v>1832</v>
      </c>
      <c r="H24" s="62"/>
    </row>
    <row r="25" spans="1:8" s="336" customFormat="1" ht="13.5">
      <c r="A25" s="61" t="s">
        <v>114</v>
      </c>
      <c r="B25" s="62"/>
      <c r="C25" s="62"/>
      <c r="D25" s="344"/>
      <c r="E25" s="333" t="s">
        <v>540</v>
      </c>
      <c r="F25" s="62"/>
      <c r="G25" s="62"/>
      <c r="H25" s="62"/>
    </row>
    <row r="26" spans="1:8" ht="12.75">
      <c r="A26" s="61" t="s">
        <v>115</v>
      </c>
      <c r="B26" s="383">
        <v>1832</v>
      </c>
      <c r="C26" s="62"/>
      <c r="D26" s="344"/>
      <c r="E26" s="333" t="s">
        <v>541</v>
      </c>
      <c r="F26" s="62"/>
      <c r="G26" s="62"/>
      <c r="H26" s="62"/>
    </row>
    <row r="27" spans="1:8" s="88" customFormat="1" ht="12.75">
      <c r="A27" s="61" t="s">
        <v>740</v>
      </c>
      <c r="B27" s="383">
        <v>431</v>
      </c>
      <c r="C27" s="117">
        <v>1400</v>
      </c>
      <c r="D27" s="344"/>
      <c r="E27" s="333"/>
      <c r="F27" s="62"/>
      <c r="G27" s="62"/>
      <c r="H27" s="62"/>
    </row>
    <row r="28" spans="1:8" ht="13.5">
      <c r="A28" s="377" t="s">
        <v>354</v>
      </c>
      <c r="B28" s="346">
        <f>SUM(B22:B27)</f>
        <v>2263</v>
      </c>
      <c r="C28" s="346">
        <f>SUM(C22:C27)</f>
        <v>1400</v>
      </c>
      <c r="D28" s="378">
        <f>SUM(D22:D27)</f>
        <v>0</v>
      </c>
      <c r="E28" s="379" t="s">
        <v>1230</v>
      </c>
      <c r="F28" s="346">
        <f>SUM(F22:F26)</f>
        <v>5571</v>
      </c>
      <c r="G28" s="346">
        <f>SUM(G22:G26)</f>
        <v>3232</v>
      </c>
      <c r="H28" s="346">
        <f>SUM(H22:H26)</f>
        <v>0</v>
      </c>
    </row>
    <row r="29" spans="1:8" ht="12.75">
      <c r="A29" s="64" t="s">
        <v>535</v>
      </c>
      <c r="B29" s="63">
        <f>SUM(B20,B28)</f>
        <v>159805</v>
      </c>
      <c r="C29" s="63">
        <f>SUM(C20,C28)</f>
        <v>141208</v>
      </c>
      <c r="D29" s="347">
        <f>SUM(D20,D28)</f>
        <v>134648</v>
      </c>
      <c r="E29" s="334" t="s">
        <v>542</v>
      </c>
      <c r="F29" s="63">
        <f>SUM(F20,F28)</f>
        <v>162916</v>
      </c>
      <c r="G29" s="63">
        <f>SUM(G20,G28)</f>
        <v>142759</v>
      </c>
      <c r="H29" s="63">
        <f>SUM(H20,H28)</f>
        <v>136039</v>
      </c>
    </row>
    <row r="30" spans="1:8" ht="12.75">
      <c r="A30" s="64" t="s">
        <v>52</v>
      </c>
      <c r="B30" s="63">
        <f>B29-F29</f>
        <v>-3111</v>
      </c>
      <c r="C30" s="63">
        <f>C29-G29</f>
        <v>-1551</v>
      </c>
      <c r="D30" s="347">
        <f>D29-H29</f>
        <v>-1391</v>
      </c>
      <c r="E30" s="334"/>
      <c r="F30" s="63"/>
      <c r="G30" s="63"/>
      <c r="H30" s="63"/>
    </row>
    <row r="31" spans="1:5" ht="12.75">
      <c r="A31" s="17" t="s">
        <v>1202</v>
      </c>
      <c r="E31" s="333"/>
    </row>
    <row r="32" spans="1:5" ht="12.75">
      <c r="A32" s="17" t="s">
        <v>744</v>
      </c>
      <c r="E32" s="333"/>
    </row>
    <row r="33" spans="1:8" ht="12.75">
      <c r="A33" s="64" t="s">
        <v>181</v>
      </c>
      <c r="B33" s="62"/>
      <c r="C33" s="62"/>
      <c r="D33" s="344"/>
      <c r="E33" s="334" t="s">
        <v>1313</v>
      </c>
      <c r="F33" s="63"/>
      <c r="G33" s="63"/>
      <c r="H33" s="63"/>
    </row>
    <row r="34" spans="1:8" ht="12.75">
      <c r="A34" s="61" t="s">
        <v>825</v>
      </c>
      <c r="B34" s="383">
        <v>913</v>
      </c>
      <c r="C34" s="117">
        <v>1110</v>
      </c>
      <c r="D34" s="383">
        <v>1391</v>
      </c>
      <c r="E34" s="333" t="s">
        <v>1320</v>
      </c>
      <c r="F34" s="62"/>
      <c r="G34" s="62"/>
      <c r="H34" s="62"/>
    </row>
    <row r="35" spans="1:8" ht="12.75">
      <c r="A35" s="61" t="s">
        <v>826</v>
      </c>
      <c r="B35" s="383">
        <v>5140</v>
      </c>
      <c r="C35" s="117">
        <v>1832</v>
      </c>
      <c r="D35" s="344"/>
      <c r="E35" s="333" t="s">
        <v>475</v>
      </c>
      <c r="F35" s="62"/>
      <c r="G35" s="62"/>
      <c r="H35" s="62"/>
    </row>
    <row r="36" spans="1:8" ht="12.75">
      <c r="A36" s="61"/>
      <c r="B36" s="62"/>
      <c r="C36" s="62"/>
      <c r="D36" s="344"/>
      <c r="E36" s="333" t="s">
        <v>476</v>
      </c>
      <c r="F36" s="62"/>
      <c r="G36" s="62"/>
      <c r="H36" s="62"/>
    </row>
    <row r="37" spans="1:8" ht="12.75">
      <c r="A37" s="61"/>
      <c r="B37" s="62"/>
      <c r="C37" s="62"/>
      <c r="D37" s="344"/>
      <c r="E37" s="380" t="s">
        <v>1321</v>
      </c>
      <c r="F37" s="66"/>
      <c r="G37" s="66"/>
      <c r="H37" s="66">
        <f>SUM(H35:H36)</f>
        <v>0</v>
      </c>
    </row>
    <row r="38" spans="1:8" s="88" customFormat="1" ht="12.75">
      <c r="A38" s="61"/>
      <c r="B38" s="62"/>
      <c r="C38" s="62"/>
      <c r="D38" s="344"/>
      <c r="E38" s="333" t="s">
        <v>1323</v>
      </c>
      <c r="F38" s="62"/>
      <c r="G38" s="62"/>
      <c r="H38" s="62"/>
    </row>
    <row r="39" spans="1:8" s="88" customFormat="1" ht="12.75">
      <c r="A39" s="64" t="s">
        <v>1381</v>
      </c>
      <c r="B39" s="63">
        <f>SUM(B34:B35)</f>
        <v>6053</v>
      </c>
      <c r="C39" s="63">
        <f>SUM(C34:C35)</f>
        <v>2942</v>
      </c>
      <c r="D39" s="347">
        <f>SUM(D34:D35)</f>
        <v>1391</v>
      </c>
      <c r="E39" s="334" t="s">
        <v>1325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81" t="s">
        <v>1179</v>
      </c>
      <c r="B40" s="63"/>
      <c r="C40" s="63"/>
      <c r="D40" s="347">
        <f>D39+D30</f>
        <v>0</v>
      </c>
      <c r="E40" s="334"/>
      <c r="F40" s="63"/>
      <c r="G40" s="63"/>
      <c r="H40" s="63"/>
    </row>
    <row r="41" spans="1:8" ht="12.75">
      <c r="A41" s="61" t="s">
        <v>1180</v>
      </c>
      <c r="B41" s="62"/>
      <c r="C41" s="62"/>
      <c r="D41" s="344"/>
      <c r="E41" s="88"/>
      <c r="F41" s="88"/>
      <c r="G41" s="88"/>
      <c r="H41" s="88"/>
    </row>
    <row r="42" spans="1:8" ht="12.75">
      <c r="A42" s="61" t="s">
        <v>1181</v>
      </c>
      <c r="B42" s="62"/>
      <c r="C42" s="62"/>
      <c r="D42" s="344"/>
      <c r="E42" s="88"/>
      <c r="F42" s="88"/>
      <c r="G42" s="88"/>
      <c r="H42" s="88"/>
    </row>
    <row r="43" spans="1:8" ht="12.75">
      <c r="A43" s="64" t="s">
        <v>1379</v>
      </c>
      <c r="B43" s="62"/>
      <c r="C43" s="62"/>
      <c r="D43" s="344"/>
      <c r="E43" s="334" t="s">
        <v>1318</v>
      </c>
      <c r="F43" s="62"/>
      <c r="G43" s="62"/>
      <c r="H43" s="62"/>
    </row>
    <row r="44" spans="1:8" ht="12.75">
      <c r="A44" s="61" t="s">
        <v>1378</v>
      </c>
      <c r="B44" s="62"/>
      <c r="C44" s="62"/>
      <c r="D44" s="344"/>
      <c r="E44" s="333" t="s">
        <v>1322</v>
      </c>
      <c r="F44" s="61"/>
      <c r="G44" s="61"/>
      <c r="H44" s="61"/>
    </row>
    <row r="45" spans="1:8" ht="12.75">
      <c r="A45" s="61" t="s">
        <v>182</v>
      </c>
      <c r="B45" s="62"/>
      <c r="C45" s="62"/>
      <c r="D45" s="344"/>
      <c r="E45" s="333" t="s">
        <v>1324</v>
      </c>
      <c r="F45" s="61"/>
      <c r="G45" s="61"/>
      <c r="H45" s="61"/>
    </row>
    <row r="46" spans="1:8" ht="12.75">
      <c r="A46" s="64" t="s">
        <v>1326</v>
      </c>
      <c r="B46" s="63">
        <f>SUM(B44:B45)</f>
        <v>0</v>
      </c>
      <c r="C46" s="63">
        <f>SUM(C44:C45)</f>
        <v>0</v>
      </c>
      <c r="D46" s="347">
        <f>SUM(D44:D45)</f>
        <v>0</v>
      </c>
      <c r="E46" s="334" t="s">
        <v>1161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1380</v>
      </c>
      <c r="B47" s="63">
        <f>B29+B39+B46</f>
        <v>165858</v>
      </c>
      <c r="C47" s="63">
        <f>C29+C39+C46</f>
        <v>144150</v>
      </c>
      <c r="D47" s="347">
        <f>D29+D39+D46</f>
        <v>136039</v>
      </c>
      <c r="E47" s="334" t="s">
        <v>1319</v>
      </c>
      <c r="F47" s="63">
        <f>F29+F46+F39</f>
        <v>162916</v>
      </c>
      <c r="G47" s="63">
        <f>G29+G46+G39</f>
        <v>142759</v>
      </c>
      <c r="H47" s="63">
        <f>H29+H46+H39</f>
        <v>136039</v>
      </c>
    </row>
    <row r="48" spans="1:8" ht="12.75">
      <c r="A48" s="88"/>
      <c r="B48" s="120"/>
      <c r="C48" s="120"/>
      <c r="D48" s="120"/>
      <c r="E48" s="88"/>
      <c r="F48" s="120"/>
      <c r="G48" s="120"/>
      <c r="H48" s="120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  <row r="69" spans="2:4" ht="12.75">
      <c r="B69" s="121"/>
      <c r="C69" s="121"/>
      <c r="D69" s="121"/>
    </row>
    <row r="70" spans="2:4" ht="12.75">
      <c r="B70" s="121"/>
      <c r="C70" s="121"/>
      <c r="D70" s="121"/>
    </row>
    <row r="71" spans="2:4" ht="12.75">
      <c r="B71" s="121"/>
      <c r="C71" s="121"/>
      <c r="D71" s="121"/>
    </row>
    <row r="72" spans="2:4" ht="12.75">
      <c r="B72" s="121"/>
      <c r="C72" s="121"/>
      <c r="D72" s="121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25">
      <selection activeCell="A1" sqref="A1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57</v>
      </c>
      <c r="H1" s="445"/>
    </row>
    <row r="2" spans="1:10" s="291" customFormat="1" ht="12.75">
      <c r="A2" s="443" t="s">
        <v>12</v>
      </c>
      <c r="B2" s="481"/>
      <c r="C2" s="481"/>
      <c r="D2" s="481"/>
      <c r="E2" s="481"/>
      <c r="F2" s="481"/>
      <c r="G2" s="481"/>
      <c r="H2" s="481"/>
      <c r="I2" s="390"/>
      <c r="J2" s="390"/>
    </row>
    <row r="3" spans="1:10" s="291" customFormat="1" ht="12.75">
      <c r="A3" s="480" t="s">
        <v>752</v>
      </c>
      <c r="B3" s="480"/>
      <c r="C3" s="480"/>
      <c r="D3" s="480"/>
      <c r="E3" s="446"/>
      <c r="F3" s="446"/>
      <c r="G3" s="446"/>
      <c r="H3" s="446"/>
      <c r="I3" s="390"/>
      <c r="J3" s="390"/>
    </row>
    <row r="4" spans="1:10" s="291" customFormat="1" ht="12.75">
      <c r="A4" s="443" t="s">
        <v>1565</v>
      </c>
      <c r="B4" s="481"/>
      <c r="C4" s="481"/>
      <c r="D4" s="481"/>
      <c r="E4" s="481"/>
      <c r="F4" s="481"/>
      <c r="G4" s="481"/>
      <c r="H4" s="481"/>
      <c r="I4" s="390"/>
      <c r="J4" s="390"/>
    </row>
    <row r="5" spans="1:10" s="291" customFormat="1" ht="12.75">
      <c r="A5" s="443" t="s">
        <v>98</v>
      </c>
      <c r="B5" s="481"/>
      <c r="C5" s="481"/>
      <c r="D5" s="481"/>
      <c r="E5" s="481"/>
      <c r="F5" s="481"/>
      <c r="G5" s="481"/>
      <c r="H5" s="481"/>
      <c r="I5" s="390"/>
      <c r="J5" s="390"/>
    </row>
    <row r="6" spans="1:10" s="291" customFormat="1" ht="12.75">
      <c r="A6" s="443" t="s">
        <v>1663</v>
      </c>
      <c r="B6" s="481"/>
      <c r="C6" s="481"/>
      <c r="D6" s="481"/>
      <c r="E6" s="481"/>
      <c r="F6" s="481"/>
      <c r="G6" s="481"/>
      <c r="H6" s="481"/>
      <c r="I6" s="390"/>
      <c r="J6" s="390"/>
    </row>
    <row r="7" spans="1:8" s="331" customFormat="1" ht="25.5">
      <c r="A7" s="57" t="s">
        <v>873</v>
      </c>
      <c r="B7" s="7" t="s">
        <v>394</v>
      </c>
      <c r="C7" s="7" t="s">
        <v>99</v>
      </c>
      <c r="D7" s="165" t="s">
        <v>100</v>
      </c>
      <c r="E7" s="57" t="s">
        <v>874</v>
      </c>
      <c r="F7" s="7" t="s">
        <v>394</v>
      </c>
      <c r="G7" s="7" t="s">
        <v>99</v>
      </c>
      <c r="H7" s="7" t="s">
        <v>100</v>
      </c>
    </row>
    <row r="8" spans="1:8" ht="12.75">
      <c r="A8" s="166" t="s">
        <v>101</v>
      </c>
      <c r="B8" s="77"/>
      <c r="C8" s="77"/>
      <c r="D8" s="343"/>
      <c r="E8" s="332" t="s">
        <v>118</v>
      </c>
      <c r="F8" s="77"/>
      <c r="G8" s="77"/>
      <c r="H8" s="77"/>
    </row>
    <row r="9" spans="1:8" ht="12.75">
      <c r="A9" s="61" t="s">
        <v>102</v>
      </c>
      <c r="B9" s="383">
        <v>2359</v>
      </c>
      <c r="C9" s="117">
        <v>2297</v>
      </c>
      <c r="D9" s="383">
        <v>1600</v>
      </c>
      <c r="E9" s="333" t="s">
        <v>119</v>
      </c>
      <c r="F9" s="383">
        <v>182518</v>
      </c>
      <c r="G9" s="117">
        <v>176057</v>
      </c>
      <c r="H9" s="383">
        <v>162436</v>
      </c>
    </row>
    <row r="10" spans="1:8" ht="12.75">
      <c r="A10" s="61" t="s">
        <v>103</v>
      </c>
      <c r="B10" s="62"/>
      <c r="C10" s="62"/>
      <c r="D10" s="344"/>
      <c r="E10" s="333" t="s">
        <v>120</v>
      </c>
      <c r="F10" s="383">
        <v>52571</v>
      </c>
      <c r="G10" s="117">
        <v>47677</v>
      </c>
      <c r="H10" s="383">
        <v>38872</v>
      </c>
    </row>
    <row r="11" spans="1:8" ht="12.75">
      <c r="A11" s="61" t="s">
        <v>104</v>
      </c>
      <c r="B11" s="62"/>
      <c r="C11" s="62"/>
      <c r="D11" s="344"/>
      <c r="E11" s="333" t="s">
        <v>530</v>
      </c>
      <c r="F11" s="383">
        <v>33321</v>
      </c>
      <c r="G11" s="117">
        <v>38343</v>
      </c>
      <c r="H11" s="383">
        <v>35611</v>
      </c>
    </row>
    <row r="12" spans="1:5" ht="12.75">
      <c r="A12" s="61" t="s">
        <v>105</v>
      </c>
      <c r="B12" s="62"/>
      <c r="C12" s="62"/>
      <c r="D12" s="344"/>
      <c r="E12" s="17" t="s">
        <v>1166</v>
      </c>
    </row>
    <row r="13" spans="1:8" ht="12.75">
      <c r="A13" s="61" t="s">
        <v>106</v>
      </c>
      <c r="B13" s="62"/>
      <c r="C13" s="62"/>
      <c r="D13" s="344"/>
      <c r="E13" s="333" t="s">
        <v>531</v>
      </c>
      <c r="F13" s="62"/>
      <c r="G13" s="62"/>
      <c r="H13" s="62"/>
    </row>
    <row r="14" spans="1:8" ht="12.75">
      <c r="A14" s="61" t="s">
        <v>107</v>
      </c>
      <c r="B14" s="62"/>
      <c r="C14" s="62"/>
      <c r="D14" s="344"/>
      <c r="E14" s="333" t="s">
        <v>532</v>
      </c>
      <c r="F14" s="62"/>
      <c r="G14" s="62"/>
      <c r="H14" s="62"/>
    </row>
    <row r="15" spans="1:8" ht="12.75">
      <c r="A15" s="117" t="s">
        <v>739</v>
      </c>
      <c r="B15" s="383">
        <f>SUM(B16:B18)</f>
        <v>266679</v>
      </c>
      <c r="C15" s="383">
        <f>SUM(C16:C18)</f>
        <v>261214</v>
      </c>
      <c r="D15" s="383">
        <f>SUM(D16:D18)</f>
        <v>235079</v>
      </c>
      <c r="E15" s="333" t="s">
        <v>533</v>
      </c>
      <c r="F15" s="392">
        <v>1212</v>
      </c>
      <c r="G15" s="117">
        <v>1200</v>
      </c>
      <c r="H15" s="392">
        <v>1300</v>
      </c>
    </row>
    <row r="16" spans="1:8" s="336" customFormat="1" ht="13.5">
      <c r="A16" s="117" t="s">
        <v>974</v>
      </c>
      <c r="B16" s="383">
        <v>91869</v>
      </c>
      <c r="C16" s="117"/>
      <c r="D16" s="383"/>
      <c r="E16" s="333" t="s">
        <v>534</v>
      </c>
      <c r="F16" s="62"/>
      <c r="G16" s="62"/>
      <c r="H16" s="62"/>
    </row>
    <row r="17" spans="1:8" ht="12.75">
      <c r="A17" s="391" t="s">
        <v>975</v>
      </c>
      <c r="B17" s="383">
        <v>19374</v>
      </c>
      <c r="C17" s="117"/>
      <c r="D17" s="383"/>
      <c r="E17" s="333"/>
      <c r="F17" s="62"/>
      <c r="G17" s="62"/>
      <c r="H17" s="62"/>
    </row>
    <row r="18" spans="1:8" ht="12.75">
      <c r="A18" s="117" t="s">
        <v>976</v>
      </c>
      <c r="B18" s="383">
        <v>155436</v>
      </c>
      <c r="C18" s="117">
        <v>261214</v>
      </c>
      <c r="D18" s="383">
        <v>235079</v>
      </c>
      <c r="E18" s="333"/>
      <c r="F18" s="62"/>
      <c r="G18" s="62"/>
      <c r="H18" s="62"/>
    </row>
    <row r="19" spans="1:8" ht="12.75">
      <c r="A19" s="65" t="s">
        <v>108</v>
      </c>
      <c r="B19" s="66">
        <f>SUM(B12:B15)</f>
        <v>266679</v>
      </c>
      <c r="C19" s="66">
        <f>SUM(C12:C15)</f>
        <v>261214</v>
      </c>
      <c r="D19" s="66">
        <f>SUM(D12:D15)</f>
        <v>235079</v>
      </c>
      <c r="E19" s="333"/>
      <c r="F19" s="62"/>
      <c r="G19" s="62"/>
      <c r="H19" s="62"/>
    </row>
    <row r="20" spans="1:8" ht="13.5">
      <c r="A20" s="377" t="s">
        <v>109</v>
      </c>
      <c r="B20" s="346">
        <f>SUM(B9:B10,B19)</f>
        <v>269038</v>
      </c>
      <c r="C20" s="346">
        <f>SUM(C9:C10,C19)</f>
        <v>263511</v>
      </c>
      <c r="D20" s="378">
        <f>SUM(D9:D10,D19)</f>
        <v>236679</v>
      </c>
      <c r="E20" s="379" t="s">
        <v>559</v>
      </c>
      <c r="F20" s="346">
        <f>SUM(F9:F16)</f>
        <v>269622</v>
      </c>
      <c r="G20" s="346">
        <f>SUM(G9:G16)</f>
        <v>263277</v>
      </c>
      <c r="H20" s="346">
        <f>H9+H10+H11+H13+H14+H15+H16</f>
        <v>238219</v>
      </c>
    </row>
    <row r="21" spans="1:8" ht="12.75">
      <c r="A21" s="64" t="s">
        <v>110</v>
      </c>
      <c r="B21" s="62"/>
      <c r="C21" s="62"/>
      <c r="D21" s="344"/>
      <c r="E21" s="334" t="s">
        <v>536</v>
      </c>
      <c r="F21" s="62"/>
      <c r="G21" s="62"/>
      <c r="H21" s="62"/>
    </row>
    <row r="22" spans="1:8" ht="12.75">
      <c r="A22" s="61" t="s">
        <v>111</v>
      </c>
      <c r="B22" s="62"/>
      <c r="C22" s="62"/>
      <c r="D22" s="344"/>
      <c r="E22" s="333" t="s">
        <v>537</v>
      </c>
      <c r="F22" s="62"/>
      <c r="G22" s="62"/>
      <c r="H22" s="62"/>
    </row>
    <row r="23" spans="1:8" ht="12.75">
      <c r="A23" s="61" t="s">
        <v>112</v>
      </c>
      <c r="B23" s="62"/>
      <c r="C23" s="62"/>
      <c r="D23" s="344"/>
      <c r="E23" s="333" t="s">
        <v>538</v>
      </c>
      <c r="F23" s="383">
        <v>10287</v>
      </c>
      <c r="G23" s="117">
        <v>1480</v>
      </c>
      <c r="H23" s="62"/>
    </row>
    <row r="24" spans="1:8" ht="12.75">
      <c r="A24" s="61" t="s">
        <v>113</v>
      </c>
      <c r="B24" s="62"/>
      <c r="C24" s="62"/>
      <c r="D24" s="344"/>
      <c r="E24" s="333" t="s">
        <v>539</v>
      </c>
      <c r="F24" s="62"/>
      <c r="G24" s="62"/>
      <c r="H24" s="62"/>
    </row>
    <row r="25" spans="1:8" s="336" customFormat="1" ht="13.5">
      <c r="A25" s="61" t="s">
        <v>114</v>
      </c>
      <c r="B25" s="62"/>
      <c r="C25" s="62"/>
      <c r="D25" s="344"/>
      <c r="E25" s="333" t="s">
        <v>540</v>
      </c>
      <c r="F25" s="62"/>
      <c r="G25" s="62"/>
      <c r="H25" s="62"/>
    </row>
    <row r="26" spans="1:8" ht="12.75">
      <c r="A26" s="61" t="s">
        <v>115</v>
      </c>
      <c r="B26" s="62"/>
      <c r="C26" s="62"/>
      <c r="D26" s="344"/>
      <c r="E26" s="333" t="s">
        <v>541</v>
      </c>
      <c r="F26" s="62"/>
      <c r="G26" s="62"/>
      <c r="H26" s="62"/>
    </row>
    <row r="27" spans="1:8" s="88" customFormat="1" ht="12.75">
      <c r="A27" s="61" t="s">
        <v>740</v>
      </c>
      <c r="B27" s="383">
        <v>10287</v>
      </c>
      <c r="C27" s="117">
        <v>1480</v>
      </c>
      <c r="D27" s="344"/>
      <c r="E27" s="333"/>
      <c r="F27" s="62"/>
      <c r="G27" s="62"/>
      <c r="H27" s="62"/>
    </row>
    <row r="28" spans="1:8" ht="13.5">
      <c r="A28" s="377" t="s">
        <v>354</v>
      </c>
      <c r="B28" s="346">
        <f>SUM(B22:B27)</f>
        <v>10287</v>
      </c>
      <c r="C28" s="346">
        <f>SUM(C22:C27)</f>
        <v>1480</v>
      </c>
      <c r="D28" s="378">
        <f>SUM(D22:D27)</f>
        <v>0</v>
      </c>
      <c r="E28" s="379" t="s">
        <v>1230</v>
      </c>
      <c r="F28" s="346">
        <f>SUM(F22:F26)</f>
        <v>10287</v>
      </c>
      <c r="G28" s="346">
        <f>SUM(G22:G26)</f>
        <v>1480</v>
      </c>
      <c r="H28" s="346">
        <f>SUM(H22:H26)</f>
        <v>0</v>
      </c>
    </row>
    <row r="29" spans="1:8" ht="12.75">
      <c r="A29" s="64" t="s">
        <v>535</v>
      </c>
      <c r="B29" s="63">
        <f>SUM(B20,B28)</f>
        <v>279325</v>
      </c>
      <c r="C29" s="63">
        <f>SUM(C20,C28)</f>
        <v>264991</v>
      </c>
      <c r="D29" s="347">
        <f>SUM(D20,D28)</f>
        <v>236679</v>
      </c>
      <c r="E29" s="334" t="s">
        <v>542</v>
      </c>
      <c r="F29" s="63">
        <f>SUM(F20,F28)</f>
        <v>279909</v>
      </c>
      <c r="G29" s="63">
        <f>SUM(G20,G28)</f>
        <v>264757</v>
      </c>
      <c r="H29" s="63">
        <f>SUM(H20,H28)</f>
        <v>238219</v>
      </c>
    </row>
    <row r="30" spans="1:8" ht="12.75">
      <c r="A30" s="64" t="s">
        <v>52</v>
      </c>
      <c r="B30" s="63">
        <f>B29-F29</f>
        <v>-584</v>
      </c>
      <c r="C30" s="63">
        <f>C29-G29</f>
        <v>234</v>
      </c>
      <c r="D30" s="347">
        <f>D29-H29</f>
        <v>-1540</v>
      </c>
      <c r="E30" s="334"/>
      <c r="F30" s="63"/>
      <c r="G30" s="63"/>
      <c r="H30" s="63"/>
    </row>
    <row r="31" spans="1:5" ht="12.75">
      <c r="A31" s="17" t="s">
        <v>1202</v>
      </c>
      <c r="E31" s="333"/>
    </row>
    <row r="32" spans="1:5" ht="12.75">
      <c r="A32" s="17" t="s">
        <v>744</v>
      </c>
      <c r="E32" s="333"/>
    </row>
    <row r="33" spans="1:8" ht="12.75">
      <c r="A33" s="64" t="s">
        <v>181</v>
      </c>
      <c r="B33" s="62"/>
      <c r="C33" s="62"/>
      <c r="D33" s="344"/>
      <c r="E33" s="334" t="s">
        <v>1313</v>
      </c>
      <c r="F33" s="63"/>
      <c r="G33" s="63"/>
      <c r="H33" s="63"/>
    </row>
    <row r="34" spans="1:8" ht="12.75">
      <c r="A34" s="61" t="s">
        <v>825</v>
      </c>
      <c r="B34" s="383">
        <v>1890</v>
      </c>
      <c r="C34" s="117">
        <v>1306</v>
      </c>
      <c r="D34" s="383">
        <v>1540</v>
      </c>
      <c r="E34" s="333" t="s">
        <v>1320</v>
      </c>
      <c r="F34" s="62"/>
      <c r="G34" s="62"/>
      <c r="H34" s="62"/>
    </row>
    <row r="35" spans="1:8" ht="12.75">
      <c r="A35" s="61" t="s">
        <v>826</v>
      </c>
      <c r="B35" s="62"/>
      <c r="C35" s="62"/>
      <c r="D35" s="344"/>
      <c r="E35" s="333" t="s">
        <v>475</v>
      </c>
      <c r="F35" s="62"/>
      <c r="G35" s="62"/>
      <c r="H35" s="62"/>
    </row>
    <row r="36" spans="1:8" ht="12.75">
      <c r="A36" s="61"/>
      <c r="B36" s="62"/>
      <c r="C36" s="62"/>
      <c r="D36" s="344"/>
      <c r="E36" s="333" t="s">
        <v>476</v>
      </c>
      <c r="F36" s="62"/>
      <c r="G36" s="62"/>
      <c r="H36" s="62"/>
    </row>
    <row r="37" spans="1:8" ht="12.75">
      <c r="A37" s="61"/>
      <c r="B37" s="62"/>
      <c r="C37" s="62"/>
      <c r="D37" s="344"/>
      <c r="E37" s="380" t="s">
        <v>1321</v>
      </c>
      <c r="F37" s="66"/>
      <c r="G37" s="66"/>
      <c r="H37" s="66">
        <f>SUM(H35:H36)</f>
        <v>0</v>
      </c>
    </row>
    <row r="38" spans="1:8" ht="12.75">
      <c r="A38" s="61"/>
      <c r="B38" s="62"/>
      <c r="C38" s="62"/>
      <c r="D38" s="344"/>
      <c r="E38" s="333" t="s">
        <v>1323</v>
      </c>
      <c r="F38" s="62"/>
      <c r="G38" s="62"/>
      <c r="H38" s="62"/>
    </row>
    <row r="39" spans="1:8" s="88" customFormat="1" ht="12.75">
      <c r="A39" s="64" t="s">
        <v>1381</v>
      </c>
      <c r="B39" s="63">
        <f>SUM(B34:B35)</f>
        <v>1890</v>
      </c>
      <c r="C39" s="63">
        <f>SUM(C34:C35)</f>
        <v>1306</v>
      </c>
      <c r="D39" s="347">
        <f>SUM(D34:D35)</f>
        <v>1540</v>
      </c>
      <c r="E39" s="334" t="s">
        <v>1325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s="88" customFormat="1" ht="25.5">
      <c r="A40" s="381" t="s">
        <v>1179</v>
      </c>
      <c r="B40" s="63"/>
      <c r="C40" s="63"/>
      <c r="D40" s="347">
        <f>D39+D30</f>
        <v>0</v>
      </c>
      <c r="E40" s="334"/>
      <c r="F40" s="63"/>
      <c r="G40" s="63"/>
      <c r="H40" s="63"/>
    </row>
    <row r="41" spans="1:8" ht="12.75">
      <c r="A41" s="61" t="s">
        <v>1180</v>
      </c>
      <c r="B41" s="62"/>
      <c r="C41" s="62"/>
      <c r="D41" s="344"/>
      <c r="E41" s="88"/>
      <c r="F41" s="88"/>
      <c r="G41" s="88"/>
      <c r="H41" s="88"/>
    </row>
    <row r="42" spans="1:8" ht="12.75">
      <c r="A42" s="61" t="s">
        <v>1181</v>
      </c>
      <c r="B42" s="62"/>
      <c r="C42" s="62"/>
      <c r="D42" s="344"/>
      <c r="E42" s="88"/>
      <c r="F42" s="88"/>
      <c r="G42" s="88"/>
      <c r="H42" s="88"/>
    </row>
    <row r="43" spans="1:8" ht="12.75">
      <c r="A43" s="64" t="s">
        <v>1379</v>
      </c>
      <c r="B43" s="62"/>
      <c r="C43" s="62"/>
      <c r="D43" s="344"/>
      <c r="E43" s="334" t="s">
        <v>1318</v>
      </c>
      <c r="F43" s="62"/>
      <c r="G43" s="62"/>
      <c r="H43" s="62"/>
    </row>
    <row r="44" spans="1:8" ht="12.75">
      <c r="A44" s="61" t="s">
        <v>1378</v>
      </c>
      <c r="B44" s="62"/>
      <c r="C44" s="62"/>
      <c r="D44" s="344"/>
      <c r="E44" s="333" t="s">
        <v>1322</v>
      </c>
      <c r="F44" s="61"/>
      <c r="G44" s="61"/>
      <c r="H44" s="61"/>
    </row>
    <row r="45" spans="1:8" ht="12.75">
      <c r="A45" s="61" t="s">
        <v>182</v>
      </c>
      <c r="B45" s="62"/>
      <c r="C45" s="62"/>
      <c r="D45" s="344"/>
      <c r="E45" s="333" t="s">
        <v>1324</v>
      </c>
      <c r="F45" s="61"/>
      <c r="G45" s="61"/>
      <c r="H45" s="61"/>
    </row>
    <row r="46" spans="1:8" ht="12.75">
      <c r="A46" s="64" t="s">
        <v>1326</v>
      </c>
      <c r="B46" s="63">
        <f>SUM(B44:B45)</f>
        <v>0</v>
      </c>
      <c r="C46" s="63">
        <f>SUM(C44:C45)</f>
        <v>0</v>
      </c>
      <c r="D46" s="347">
        <f>SUM(D44:D45)</f>
        <v>0</v>
      </c>
      <c r="E46" s="334" t="s">
        <v>1161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1380</v>
      </c>
      <c r="B47" s="63">
        <f>B29+B39+B46</f>
        <v>281215</v>
      </c>
      <c r="C47" s="63">
        <f>C29+C39+C46</f>
        <v>266297</v>
      </c>
      <c r="D47" s="347">
        <f>D29+D39+D46</f>
        <v>238219</v>
      </c>
      <c r="E47" s="334" t="s">
        <v>1319</v>
      </c>
      <c r="F47" s="63">
        <f>F29+F46+F39</f>
        <v>279909</v>
      </c>
      <c r="G47" s="63">
        <f>G29+G46+G39</f>
        <v>264757</v>
      </c>
      <c r="H47" s="63">
        <f>H29+H46+H39</f>
        <v>238219</v>
      </c>
    </row>
    <row r="48" spans="1:8" ht="12.75">
      <c r="A48" s="88"/>
      <c r="B48" s="120"/>
      <c r="C48" s="120"/>
      <c r="D48" s="120"/>
      <c r="E48" s="88"/>
      <c r="F48" s="120"/>
      <c r="G48" s="120"/>
      <c r="H48" s="120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  <row r="69" spans="2:4" ht="12.75">
      <c r="B69" s="121"/>
      <c r="C69" s="121"/>
      <c r="D69" s="121"/>
    </row>
    <row r="70" spans="2:4" ht="12.75">
      <c r="B70" s="121"/>
      <c r="C70" s="121"/>
      <c r="D70" s="121"/>
    </row>
    <row r="71" spans="2:4" ht="12.75">
      <c r="B71" s="121"/>
      <c r="C71" s="121"/>
      <c r="D71" s="121"/>
    </row>
    <row r="72" spans="2:4" ht="12.75">
      <c r="B72" s="121"/>
      <c r="C72" s="121"/>
      <c r="D72" s="121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22">
      <selection activeCell="A1" sqref="A1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58</v>
      </c>
      <c r="H1" s="445"/>
    </row>
    <row r="2" spans="1:10" s="291" customFormat="1" ht="12.75">
      <c r="A2" s="443" t="s">
        <v>12</v>
      </c>
      <c r="B2" s="481"/>
      <c r="C2" s="481"/>
      <c r="D2" s="481"/>
      <c r="E2" s="481"/>
      <c r="F2" s="481"/>
      <c r="G2" s="481"/>
      <c r="H2" s="481"/>
      <c r="I2" s="390"/>
      <c r="J2" s="390"/>
    </row>
    <row r="3" spans="1:10" s="291" customFormat="1" ht="12.75">
      <c r="A3" s="480" t="s">
        <v>838</v>
      </c>
      <c r="B3" s="480"/>
      <c r="C3" s="480"/>
      <c r="D3" s="480"/>
      <c r="E3" s="446"/>
      <c r="F3" s="446"/>
      <c r="G3" s="446"/>
      <c r="H3" s="446"/>
      <c r="I3" s="390"/>
      <c r="J3" s="390"/>
    </row>
    <row r="4" spans="1:10" s="291" customFormat="1" ht="12.75">
      <c r="A4" s="443" t="s">
        <v>1565</v>
      </c>
      <c r="B4" s="481"/>
      <c r="C4" s="481"/>
      <c r="D4" s="481"/>
      <c r="E4" s="481"/>
      <c r="F4" s="481"/>
      <c r="G4" s="481"/>
      <c r="H4" s="481"/>
      <c r="I4" s="390"/>
      <c r="J4" s="390"/>
    </row>
    <row r="5" spans="1:10" s="291" customFormat="1" ht="12.75">
      <c r="A5" s="443" t="s">
        <v>98</v>
      </c>
      <c r="B5" s="481"/>
      <c r="C5" s="481"/>
      <c r="D5" s="481"/>
      <c r="E5" s="481"/>
      <c r="F5" s="481"/>
      <c r="G5" s="481"/>
      <c r="H5" s="481"/>
      <c r="I5" s="390"/>
      <c r="J5" s="390"/>
    </row>
    <row r="6" spans="1:10" s="291" customFormat="1" ht="12.75">
      <c r="A6" s="443" t="s">
        <v>1663</v>
      </c>
      <c r="B6" s="481"/>
      <c r="C6" s="481"/>
      <c r="D6" s="481"/>
      <c r="E6" s="481"/>
      <c r="F6" s="481"/>
      <c r="G6" s="481"/>
      <c r="H6" s="481"/>
      <c r="I6" s="390"/>
      <c r="J6" s="390"/>
    </row>
    <row r="7" spans="1:8" s="331" customFormat="1" ht="25.5">
      <c r="A7" s="57" t="s">
        <v>873</v>
      </c>
      <c r="B7" s="7" t="s">
        <v>394</v>
      </c>
      <c r="C7" s="7" t="s">
        <v>99</v>
      </c>
      <c r="D7" s="165" t="s">
        <v>100</v>
      </c>
      <c r="E7" s="57" t="s">
        <v>874</v>
      </c>
      <c r="F7" s="7" t="s">
        <v>394</v>
      </c>
      <c r="G7" s="7" t="s">
        <v>99</v>
      </c>
      <c r="H7" s="7" t="s">
        <v>100</v>
      </c>
    </row>
    <row r="8" spans="1:8" ht="12.75">
      <c r="A8" s="166" t="s">
        <v>101</v>
      </c>
      <c r="B8" s="77"/>
      <c r="C8" s="77"/>
      <c r="D8" s="343"/>
      <c r="E8" s="332" t="s">
        <v>118</v>
      </c>
      <c r="F8" s="77"/>
      <c r="G8" s="77"/>
      <c r="H8" s="77"/>
    </row>
    <row r="9" spans="1:8" ht="12.75">
      <c r="A9" s="61" t="s">
        <v>102</v>
      </c>
      <c r="B9" s="62"/>
      <c r="C9" s="62">
        <v>42</v>
      </c>
      <c r="D9" s="344"/>
      <c r="E9" s="333" t="s">
        <v>119</v>
      </c>
      <c r="F9" s="383">
        <v>77724</v>
      </c>
      <c r="G9" s="117">
        <v>71661</v>
      </c>
      <c r="H9" s="383">
        <v>67487</v>
      </c>
    </row>
    <row r="10" spans="1:8" ht="12.75">
      <c r="A10" s="61" t="s">
        <v>103</v>
      </c>
      <c r="B10" s="62"/>
      <c r="C10" s="62"/>
      <c r="D10" s="344"/>
      <c r="E10" s="333" t="s">
        <v>120</v>
      </c>
      <c r="F10" s="383">
        <v>22150</v>
      </c>
      <c r="G10" s="117">
        <v>19360</v>
      </c>
      <c r="H10" s="383">
        <v>15945</v>
      </c>
    </row>
    <row r="11" spans="1:8" ht="12.75">
      <c r="A11" s="61" t="s">
        <v>104</v>
      </c>
      <c r="B11" s="62"/>
      <c r="C11" s="62"/>
      <c r="D11" s="344"/>
      <c r="E11" s="333" t="s">
        <v>530</v>
      </c>
      <c r="F11" s="383">
        <v>14443</v>
      </c>
      <c r="G11" s="117">
        <v>16518</v>
      </c>
      <c r="H11" s="383">
        <v>15337</v>
      </c>
    </row>
    <row r="12" spans="1:5" ht="12.75">
      <c r="A12" s="61" t="s">
        <v>105</v>
      </c>
      <c r="B12" s="62"/>
      <c r="C12" s="62"/>
      <c r="D12" s="344"/>
      <c r="E12" s="17" t="s">
        <v>1166</v>
      </c>
    </row>
    <row r="13" spans="1:8" ht="12.75">
      <c r="A13" s="61" t="s">
        <v>106</v>
      </c>
      <c r="B13" s="62"/>
      <c r="C13" s="62">
        <v>55</v>
      </c>
      <c r="D13" s="344"/>
      <c r="E13" s="333" t="s">
        <v>531</v>
      </c>
      <c r="F13" s="62"/>
      <c r="G13" s="62"/>
      <c r="H13" s="62"/>
    </row>
    <row r="14" spans="1:8" ht="12.75">
      <c r="A14" s="61" t="s">
        <v>107</v>
      </c>
      <c r="B14" s="62"/>
      <c r="C14" s="62"/>
      <c r="D14" s="344"/>
      <c r="E14" s="333" t="s">
        <v>532</v>
      </c>
      <c r="F14" s="62"/>
      <c r="G14" s="62"/>
      <c r="H14" s="62"/>
    </row>
    <row r="15" spans="1:8" ht="12.75">
      <c r="A15" s="117" t="s">
        <v>741</v>
      </c>
      <c r="B15" s="383">
        <f>SUM(B16:B18)</f>
        <v>114246</v>
      </c>
      <c r="C15" s="383">
        <f>SUM(C16:C18)</f>
        <v>107574</v>
      </c>
      <c r="D15" s="383">
        <f>SUM(D16:D18)</f>
        <v>98444</v>
      </c>
      <c r="E15" s="333" t="s">
        <v>533</v>
      </c>
      <c r="F15" s="62"/>
      <c r="G15" s="62"/>
      <c r="H15" s="62"/>
    </row>
    <row r="16" spans="1:8" s="336" customFormat="1" ht="13.5">
      <c r="A16" s="117" t="s">
        <v>974</v>
      </c>
      <c r="B16" s="383">
        <v>37841</v>
      </c>
      <c r="C16" s="117"/>
      <c r="D16" s="383"/>
      <c r="E16" s="333" t="s">
        <v>534</v>
      </c>
      <c r="F16" s="62"/>
      <c r="G16" s="62"/>
      <c r="H16" s="62"/>
    </row>
    <row r="17" spans="1:8" ht="12.75">
      <c r="A17" s="391" t="s">
        <v>975</v>
      </c>
      <c r="B17" s="383">
        <v>5718</v>
      </c>
      <c r="C17" s="117"/>
      <c r="D17" s="383"/>
      <c r="E17" s="333"/>
      <c r="F17" s="62"/>
      <c r="G17" s="62"/>
      <c r="H17" s="62"/>
    </row>
    <row r="18" spans="1:8" ht="12.75">
      <c r="A18" s="117" t="s">
        <v>976</v>
      </c>
      <c r="B18" s="383">
        <v>70687</v>
      </c>
      <c r="C18" s="117">
        <v>107574</v>
      </c>
      <c r="D18" s="383">
        <v>98444</v>
      </c>
      <c r="E18" s="333"/>
      <c r="F18" s="62"/>
      <c r="G18" s="62"/>
      <c r="H18" s="62"/>
    </row>
    <row r="19" spans="1:8" ht="12.75">
      <c r="A19" s="65" t="s">
        <v>108</v>
      </c>
      <c r="B19" s="66">
        <f>SUM(B12:B15)</f>
        <v>114246</v>
      </c>
      <c r="C19" s="66">
        <f>SUM(C12:C15)</f>
        <v>107629</v>
      </c>
      <c r="D19" s="66">
        <f>SUM(D12:D15)</f>
        <v>98444</v>
      </c>
      <c r="E19" s="333"/>
      <c r="F19" s="62"/>
      <c r="G19" s="62"/>
      <c r="H19" s="62"/>
    </row>
    <row r="20" spans="1:8" ht="13.5">
      <c r="A20" s="377" t="s">
        <v>109</v>
      </c>
      <c r="B20" s="346">
        <f>SUM(B9:B10,B19)</f>
        <v>114246</v>
      </c>
      <c r="C20" s="346">
        <f>SUM(C9:C10,C19)</f>
        <v>107671</v>
      </c>
      <c r="D20" s="378">
        <f>SUM(D9:D10,D19)</f>
        <v>98444</v>
      </c>
      <c r="E20" s="379" t="s">
        <v>559</v>
      </c>
      <c r="F20" s="346">
        <f>SUM(F9:F16)</f>
        <v>114317</v>
      </c>
      <c r="G20" s="346">
        <f>SUM(G9:G16)</f>
        <v>107539</v>
      </c>
      <c r="H20" s="346">
        <f>H9+H10+H11+H13+H14+H15+H16</f>
        <v>98769</v>
      </c>
    </row>
    <row r="21" spans="1:8" ht="12.75">
      <c r="A21" s="64" t="s">
        <v>110</v>
      </c>
      <c r="B21" s="62"/>
      <c r="C21" s="62"/>
      <c r="D21" s="344"/>
      <c r="E21" s="334" t="s">
        <v>536</v>
      </c>
      <c r="F21" s="62"/>
      <c r="G21" s="62"/>
      <c r="H21" s="62"/>
    </row>
    <row r="22" spans="1:8" ht="12.75">
      <c r="A22" s="61" t="s">
        <v>111</v>
      </c>
      <c r="B22" s="62"/>
      <c r="C22" s="62"/>
      <c r="D22" s="344"/>
      <c r="E22" s="333" t="s">
        <v>537</v>
      </c>
      <c r="F22" s="62"/>
      <c r="G22" s="62"/>
      <c r="H22" s="62"/>
    </row>
    <row r="23" spans="1:8" ht="12.75">
      <c r="A23" s="61" t="s">
        <v>112</v>
      </c>
      <c r="B23" s="62"/>
      <c r="C23" s="62"/>
      <c r="D23" s="344"/>
      <c r="E23" s="333" t="s">
        <v>538</v>
      </c>
      <c r="F23" s="383">
        <v>351</v>
      </c>
      <c r="G23" s="117">
        <v>599</v>
      </c>
      <c r="H23" s="62"/>
    </row>
    <row r="24" spans="1:8" ht="12.75">
      <c r="A24" s="61" t="s">
        <v>113</v>
      </c>
      <c r="B24" s="62"/>
      <c r="C24" s="62"/>
      <c r="D24" s="344"/>
      <c r="E24" s="333" t="s">
        <v>539</v>
      </c>
      <c r="F24" s="62"/>
      <c r="G24" s="62"/>
      <c r="H24" s="62"/>
    </row>
    <row r="25" spans="1:8" s="336" customFormat="1" ht="13.5">
      <c r="A25" s="61" t="s">
        <v>114</v>
      </c>
      <c r="B25" s="62"/>
      <c r="C25" s="62"/>
      <c r="D25" s="344"/>
      <c r="E25" s="333" t="s">
        <v>540</v>
      </c>
      <c r="F25" s="62"/>
      <c r="G25" s="62"/>
      <c r="H25" s="62"/>
    </row>
    <row r="26" spans="1:8" ht="12.75">
      <c r="A26" s="61" t="s">
        <v>115</v>
      </c>
      <c r="B26" s="62"/>
      <c r="C26" s="62"/>
      <c r="D26" s="344"/>
      <c r="E26" s="333" t="s">
        <v>541</v>
      </c>
      <c r="F26" s="62"/>
      <c r="G26" s="62"/>
      <c r="H26" s="62"/>
    </row>
    <row r="27" spans="1:8" s="88" customFormat="1" ht="12.75">
      <c r="A27" s="61" t="s">
        <v>740</v>
      </c>
      <c r="B27" s="383">
        <v>143</v>
      </c>
      <c r="C27" s="117">
        <v>599</v>
      </c>
      <c r="D27" s="344"/>
      <c r="E27" s="333"/>
      <c r="F27" s="62"/>
      <c r="G27" s="62"/>
      <c r="H27" s="62"/>
    </row>
    <row r="28" spans="1:8" ht="13.5">
      <c r="A28" s="377" t="s">
        <v>354</v>
      </c>
      <c r="B28" s="346">
        <f>SUM(B22:B27)</f>
        <v>143</v>
      </c>
      <c r="C28" s="346">
        <f>SUM(C22:C27)</f>
        <v>599</v>
      </c>
      <c r="D28" s="378">
        <f>SUM(D22:D27)</f>
        <v>0</v>
      </c>
      <c r="E28" s="379" t="s">
        <v>1230</v>
      </c>
      <c r="F28" s="346">
        <f>SUM(F22:F26)</f>
        <v>351</v>
      </c>
      <c r="G28" s="346">
        <f>SUM(G22:G26)</f>
        <v>599</v>
      </c>
      <c r="H28" s="346">
        <f>SUM(H22:H26)</f>
        <v>0</v>
      </c>
    </row>
    <row r="29" spans="1:8" ht="12.75">
      <c r="A29" s="64" t="s">
        <v>535</v>
      </c>
      <c r="B29" s="63">
        <f>SUM(B20,B28)</f>
        <v>114389</v>
      </c>
      <c r="C29" s="63">
        <f>SUM(C20,C28)</f>
        <v>108270</v>
      </c>
      <c r="D29" s="347">
        <f>SUM(D20,D28)</f>
        <v>98444</v>
      </c>
      <c r="E29" s="334" t="s">
        <v>542</v>
      </c>
      <c r="F29" s="63">
        <f>SUM(F20,F28)</f>
        <v>114668</v>
      </c>
      <c r="G29" s="63">
        <f>SUM(G20,G28)</f>
        <v>108138</v>
      </c>
      <c r="H29" s="63">
        <f>SUM(H20,H28)</f>
        <v>98769</v>
      </c>
    </row>
    <row r="30" spans="1:8" ht="12.75">
      <c r="A30" s="64" t="s">
        <v>52</v>
      </c>
      <c r="B30" s="63">
        <f>B29-F29</f>
        <v>-279</v>
      </c>
      <c r="C30" s="63">
        <f>C29-G29</f>
        <v>132</v>
      </c>
      <c r="D30" s="347">
        <f>D29-H29</f>
        <v>-325</v>
      </c>
      <c r="E30" s="334"/>
      <c r="F30" s="63"/>
      <c r="G30" s="63"/>
      <c r="H30" s="63"/>
    </row>
    <row r="31" spans="1:5" ht="12.75">
      <c r="A31" s="17" t="s">
        <v>1202</v>
      </c>
      <c r="E31" s="333"/>
    </row>
    <row r="32" spans="1:5" ht="12.75">
      <c r="A32" s="17" t="s">
        <v>744</v>
      </c>
      <c r="E32" s="333"/>
    </row>
    <row r="33" spans="1:8" ht="12.75">
      <c r="A33" s="64" t="s">
        <v>181</v>
      </c>
      <c r="B33" s="62"/>
      <c r="C33" s="62"/>
      <c r="D33" s="344"/>
      <c r="E33" s="334" t="s">
        <v>1313</v>
      </c>
      <c r="F33" s="63"/>
      <c r="G33" s="63"/>
      <c r="H33" s="63"/>
    </row>
    <row r="34" spans="1:8" ht="12.75">
      <c r="A34" s="61" t="s">
        <v>825</v>
      </c>
      <c r="B34" s="383">
        <v>264</v>
      </c>
      <c r="C34" s="117">
        <v>193</v>
      </c>
      <c r="D34" s="383">
        <v>325</v>
      </c>
      <c r="E34" s="333" t="s">
        <v>1320</v>
      </c>
      <c r="F34" s="62"/>
      <c r="G34" s="62"/>
      <c r="H34" s="62"/>
    </row>
    <row r="35" spans="1:8" ht="12.75">
      <c r="A35" s="61" t="s">
        <v>826</v>
      </c>
      <c r="B35" s="62">
        <v>208</v>
      </c>
      <c r="C35" s="62"/>
      <c r="D35" s="344"/>
      <c r="E35" s="333" t="s">
        <v>475</v>
      </c>
      <c r="F35" s="62"/>
      <c r="G35" s="62"/>
      <c r="H35" s="62"/>
    </row>
    <row r="36" spans="1:8" ht="12.75">
      <c r="A36" s="61"/>
      <c r="B36" s="62"/>
      <c r="C36" s="62"/>
      <c r="D36" s="344"/>
      <c r="E36" s="333" t="s">
        <v>476</v>
      </c>
      <c r="F36" s="62"/>
      <c r="G36" s="62"/>
      <c r="H36" s="62"/>
    </row>
    <row r="37" spans="1:8" ht="12.75">
      <c r="A37" s="61"/>
      <c r="B37" s="62"/>
      <c r="C37" s="62"/>
      <c r="D37" s="344"/>
      <c r="E37" s="380" t="s">
        <v>1321</v>
      </c>
      <c r="F37" s="66"/>
      <c r="G37" s="66"/>
      <c r="H37" s="66">
        <f>SUM(H35:H36)</f>
        <v>0</v>
      </c>
    </row>
    <row r="38" spans="1:8" s="88" customFormat="1" ht="12.75">
      <c r="A38" s="61"/>
      <c r="B38" s="62"/>
      <c r="C38" s="62"/>
      <c r="D38" s="344"/>
      <c r="E38" s="333" t="s">
        <v>1323</v>
      </c>
      <c r="F38" s="62"/>
      <c r="G38" s="62"/>
      <c r="H38" s="62"/>
    </row>
    <row r="39" spans="1:8" s="88" customFormat="1" ht="12.75">
      <c r="A39" s="64" t="s">
        <v>1381</v>
      </c>
      <c r="B39" s="63">
        <f>SUM(B34:B35)</f>
        <v>472</v>
      </c>
      <c r="C39" s="63">
        <f>SUM(C34:C35)</f>
        <v>193</v>
      </c>
      <c r="D39" s="347">
        <f>SUM(D34:D35)</f>
        <v>325</v>
      </c>
      <c r="E39" s="334" t="s">
        <v>1325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81" t="s">
        <v>1179</v>
      </c>
      <c r="B40" s="63"/>
      <c r="C40" s="63"/>
      <c r="D40" s="347">
        <f>D39+D30</f>
        <v>0</v>
      </c>
      <c r="E40" s="334"/>
      <c r="F40" s="63"/>
      <c r="G40" s="63"/>
      <c r="H40" s="63"/>
    </row>
    <row r="41" spans="1:8" ht="12.75">
      <c r="A41" s="61" t="s">
        <v>1180</v>
      </c>
      <c r="B41" s="62"/>
      <c r="C41" s="62"/>
      <c r="D41" s="344"/>
      <c r="E41" s="88"/>
      <c r="F41" s="88"/>
      <c r="G41" s="88"/>
      <c r="H41" s="88"/>
    </row>
    <row r="42" spans="1:8" ht="12.75">
      <c r="A42" s="61" t="s">
        <v>1181</v>
      </c>
      <c r="B42" s="62"/>
      <c r="C42" s="62"/>
      <c r="D42" s="344"/>
      <c r="E42" s="88"/>
      <c r="F42" s="88"/>
      <c r="G42" s="88"/>
      <c r="H42" s="88"/>
    </row>
    <row r="43" spans="1:8" ht="12.75">
      <c r="A43" s="64" t="s">
        <v>1379</v>
      </c>
      <c r="B43" s="62"/>
      <c r="C43" s="62"/>
      <c r="D43" s="344"/>
      <c r="E43" s="334" t="s">
        <v>1318</v>
      </c>
      <c r="F43" s="62"/>
      <c r="G43" s="62"/>
      <c r="H43" s="62"/>
    </row>
    <row r="44" spans="1:8" ht="12.75">
      <c r="A44" s="61" t="s">
        <v>1378</v>
      </c>
      <c r="B44" s="62"/>
      <c r="C44" s="62"/>
      <c r="D44" s="344"/>
      <c r="E44" s="333" t="s">
        <v>1322</v>
      </c>
      <c r="F44" s="61"/>
      <c r="G44" s="61"/>
      <c r="H44" s="61"/>
    </row>
    <row r="45" spans="1:8" ht="12.75">
      <c r="A45" s="61" t="s">
        <v>182</v>
      </c>
      <c r="B45" s="62"/>
      <c r="C45" s="62"/>
      <c r="D45" s="344"/>
      <c r="E45" s="333" t="s">
        <v>1324</v>
      </c>
      <c r="F45" s="61"/>
      <c r="G45" s="61"/>
      <c r="H45" s="61"/>
    </row>
    <row r="46" spans="1:8" ht="12.75">
      <c r="A46" s="64" t="s">
        <v>1326</v>
      </c>
      <c r="B46" s="63">
        <f>SUM(B44:B45)</f>
        <v>0</v>
      </c>
      <c r="C46" s="63">
        <f>SUM(C44:C45)</f>
        <v>0</v>
      </c>
      <c r="D46" s="347">
        <f>SUM(D44:D45)</f>
        <v>0</v>
      </c>
      <c r="E46" s="334" t="s">
        <v>1161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1380</v>
      </c>
      <c r="B47" s="63">
        <f>B29+B39+B46</f>
        <v>114861</v>
      </c>
      <c r="C47" s="63">
        <f>C29+C39+C46</f>
        <v>108463</v>
      </c>
      <c r="D47" s="347">
        <f>D29+D39+D46</f>
        <v>98769</v>
      </c>
      <c r="E47" s="334" t="s">
        <v>1319</v>
      </c>
      <c r="F47" s="63">
        <f>F29+F46+F39</f>
        <v>114668</v>
      </c>
      <c r="G47" s="63">
        <f>G29+G46+G39</f>
        <v>108138</v>
      </c>
      <c r="H47" s="63">
        <f>H29+H46+H39</f>
        <v>98769</v>
      </c>
    </row>
    <row r="48" spans="1:8" ht="12.75">
      <c r="A48" s="88"/>
      <c r="B48" s="120"/>
      <c r="C48" s="120"/>
      <c r="D48" s="120"/>
      <c r="E48" s="88"/>
      <c r="F48" s="120"/>
      <c r="G48" s="120"/>
      <c r="H48" s="120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  <row r="69" spans="2:4" ht="12.75">
      <c r="B69" s="121"/>
      <c r="C69" s="121"/>
      <c r="D69" s="121"/>
    </row>
    <row r="70" spans="2:4" ht="12.75">
      <c r="B70" s="121"/>
      <c r="C70" s="121"/>
      <c r="D70" s="121"/>
    </row>
    <row r="71" spans="2:4" ht="12.75">
      <c r="B71" s="121"/>
      <c r="C71" s="121"/>
      <c r="D71" s="121"/>
    </row>
    <row r="72" spans="2:4" ht="12.75">
      <c r="B72" s="121"/>
      <c r="C72" s="121"/>
      <c r="D72" s="121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J68"/>
  <sheetViews>
    <sheetView tabSelected="1" workbookViewId="0" topLeftCell="A13">
      <selection activeCell="E36" sqref="E3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59</v>
      </c>
      <c r="H1" s="445"/>
    </row>
    <row r="2" spans="1:10" s="291" customFormat="1" ht="12.75">
      <c r="A2" s="443" t="s">
        <v>12</v>
      </c>
      <c r="B2" s="481"/>
      <c r="C2" s="481"/>
      <c r="D2" s="481"/>
      <c r="E2" s="481"/>
      <c r="F2" s="481"/>
      <c r="G2" s="481"/>
      <c r="H2" s="481"/>
      <c r="I2" s="390"/>
      <c r="J2" s="390"/>
    </row>
    <row r="3" spans="1:10" s="291" customFormat="1" ht="12.75">
      <c r="A3" s="480" t="s">
        <v>839</v>
      </c>
      <c r="B3" s="480"/>
      <c r="C3" s="480"/>
      <c r="D3" s="480"/>
      <c r="E3" s="480"/>
      <c r="F3" s="480"/>
      <c r="G3" s="480"/>
      <c r="H3" s="480"/>
      <c r="I3" s="390"/>
      <c r="J3" s="390"/>
    </row>
    <row r="4" spans="1:10" s="291" customFormat="1" ht="12.75">
      <c r="A4" s="443" t="s">
        <v>1565</v>
      </c>
      <c r="B4" s="481"/>
      <c r="C4" s="481"/>
      <c r="D4" s="481"/>
      <c r="E4" s="481"/>
      <c r="F4" s="481"/>
      <c r="G4" s="481"/>
      <c r="H4" s="481"/>
      <c r="I4" s="390"/>
      <c r="J4" s="390"/>
    </row>
    <row r="5" spans="1:10" s="291" customFormat="1" ht="12.75">
      <c r="A5" s="443" t="s">
        <v>98</v>
      </c>
      <c r="B5" s="481"/>
      <c r="C5" s="481"/>
      <c r="D5" s="481"/>
      <c r="E5" s="481"/>
      <c r="F5" s="481"/>
      <c r="G5" s="481"/>
      <c r="H5" s="481"/>
      <c r="I5" s="390"/>
      <c r="J5" s="390"/>
    </row>
    <row r="6" spans="1:10" s="291" customFormat="1" ht="12.75">
      <c r="A6" s="443" t="s">
        <v>1663</v>
      </c>
      <c r="B6" s="481"/>
      <c r="C6" s="481"/>
      <c r="D6" s="481"/>
      <c r="E6" s="481"/>
      <c r="F6" s="481"/>
      <c r="G6" s="481"/>
      <c r="H6" s="481"/>
      <c r="I6" s="390"/>
      <c r="J6" s="390"/>
    </row>
    <row r="7" spans="1:8" s="331" customFormat="1" ht="25.5">
      <c r="A7" s="57" t="s">
        <v>873</v>
      </c>
      <c r="B7" s="7" t="s">
        <v>394</v>
      </c>
      <c r="C7" s="7" t="s">
        <v>99</v>
      </c>
      <c r="D7" s="165" t="s">
        <v>100</v>
      </c>
      <c r="E7" s="57" t="s">
        <v>874</v>
      </c>
      <c r="F7" s="7" t="s">
        <v>394</v>
      </c>
      <c r="G7" s="7" t="s">
        <v>99</v>
      </c>
      <c r="H7" s="7" t="s">
        <v>100</v>
      </c>
    </row>
    <row r="8" spans="1:8" ht="12.75">
      <c r="A8" s="166" t="s">
        <v>101</v>
      </c>
      <c r="B8" s="77"/>
      <c r="C8" s="77"/>
      <c r="D8" s="343"/>
      <c r="E8" s="332" t="s">
        <v>118</v>
      </c>
      <c r="F8" s="77"/>
      <c r="G8" s="77"/>
      <c r="H8" s="77"/>
    </row>
    <row r="9" spans="1:8" ht="12.75">
      <c r="A9" s="61" t="s">
        <v>102</v>
      </c>
      <c r="B9" s="383">
        <v>61053</v>
      </c>
      <c r="C9" s="117">
        <v>65086</v>
      </c>
      <c r="D9" s="383">
        <v>63483</v>
      </c>
      <c r="E9" s="333" t="s">
        <v>119</v>
      </c>
      <c r="F9" s="383">
        <v>101829</v>
      </c>
      <c r="G9" s="117">
        <v>101329</v>
      </c>
      <c r="H9" s="383">
        <v>107681</v>
      </c>
    </row>
    <row r="10" spans="1:8" ht="12.75">
      <c r="A10" s="61" t="s">
        <v>103</v>
      </c>
      <c r="B10" s="62"/>
      <c r="C10" s="62"/>
      <c r="D10" s="344"/>
      <c r="E10" s="333" t="s">
        <v>120</v>
      </c>
      <c r="F10" s="383">
        <v>29843</v>
      </c>
      <c r="G10" s="117">
        <v>28062</v>
      </c>
      <c r="H10" s="383">
        <v>24814</v>
      </c>
    </row>
    <row r="11" spans="1:8" ht="12.75">
      <c r="A11" s="61" t="s">
        <v>104</v>
      </c>
      <c r="B11" s="62"/>
      <c r="C11" s="62"/>
      <c r="D11" s="344"/>
      <c r="E11" s="333" t="s">
        <v>530</v>
      </c>
      <c r="F11" s="383">
        <v>58405</v>
      </c>
      <c r="G11" s="117">
        <v>59438</v>
      </c>
      <c r="H11" s="383">
        <v>62159</v>
      </c>
    </row>
    <row r="12" spans="1:8" ht="12.75">
      <c r="A12" s="61" t="s">
        <v>105</v>
      </c>
      <c r="B12" s="62"/>
      <c r="C12" s="62"/>
      <c r="D12" s="344"/>
      <c r="E12" s="17" t="s">
        <v>1166</v>
      </c>
      <c r="F12" s="383"/>
      <c r="G12" s="117"/>
      <c r="H12" s="383"/>
    </row>
    <row r="13" spans="1:8" ht="12.75">
      <c r="A13" s="61" t="s">
        <v>106</v>
      </c>
      <c r="B13" s="383">
        <v>8386</v>
      </c>
      <c r="C13" s="117">
        <v>8252</v>
      </c>
      <c r="D13" s="383">
        <v>7657</v>
      </c>
      <c r="E13" s="333" t="s">
        <v>531</v>
      </c>
      <c r="F13" s="62">
        <v>100</v>
      </c>
      <c r="G13" s="62"/>
      <c r="H13" s="62"/>
    </row>
    <row r="14" spans="1:8" ht="12.75">
      <c r="A14" s="61" t="s">
        <v>107</v>
      </c>
      <c r="B14" s="383">
        <v>330</v>
      </c>
      <c r="C14" s="117">
        <v>500</v>
      </c>
      <c r="D14" s="383"/>
      <c r="E14" s="333" t="s">
        <v>532</v>
      </c>
      <c r="F14" s="62"/>
      <c r="G14" s="62"/>
      <c r="H14" s="62"/>
    </row>
    <row r="15" spans="1:8" ht="12.75">
      <c r="A15" s="117" t="s">
        <v>739</v>
      </c>
      <c r="B15" s="393">
        <f>SUM(B16:B18)</f>
        <v>119158</v>
      </c>
      <c r="C15" s="393">
        <f>SUM(C16:C18)</f>
        <v>116269</v>
      </c>
      <c r="D15" s="393">
        <f>SUM(D16:D18)</f>
        <v>121580</v>
      </c>
      <c r="E15" s="333" t="s">
        <v>533</v>
      </c>
      <c r="F15" s="62"/>
      <c r="G15" s="62"/>
      <c r="H15" s="62"/>
    </row>
    <row r="16" spans="1:8" s="336" customFormat="1" ht="13.5">
      <c r="A16" s="117" t="s">
        <v>974</v>
      </c>
      <c r="B16" s="383">
        <v>63872</v>
      </c>
      <c r="C16" s="117"/>
      <c r="D16" s="383"/>
      <c r="E16" s="333" t="s">
        <v>534</v>
      </c>
      <c r="F16" s="62"/>
      <c r="G16" s="62"/>
      <c r="H16" s="62"/>
    </row>
    <row r="17" spans="1:8" ht="12.75">
      <c r="A17" s="391" t="s">
        <v>975</v>
      </c>
      <c r="B17" s="383">
        <v>7648</v>
      </c>
      <c r="C17" s="117"/>
      <c r="D17" s="383"/>
      <c r="E17" s="333"/>
      <c r="F17" s="62"/>
      <c r="G17" s="62"/>
      <c r="H17" s="62"/>
    </row>
    <row r="18" spans="1:8" ht="12.75">
      <c r="A18" s="117" t="s">
        <v>976</v>
      </c>
      <c r="B18" s="383">
        <v>47638</v>
      </c>
      <c r="C18" s="117">
        <v>116269</v>
      </c>
      <c r="D18" s="383">
        <v>121580</v>
      </c>
      <c r="E18" s="333"/>
      <c r="F18" s="62"/>
      <c r="G18" s="62"/>
      <c r="H18" s="62"/>
    </row>
    <row r="19" spans="1:8" ht="12.75">
      <c r="A19" s="65" t="s">
        <v>108</v>
      </c>
      <c r="B19" s="66">
        <f>SUM(B12:B15)</f>
        <v>127874</v>
      </c>
      <c r="C19" s="66">
        <f>SUM(C12:C15)</f>
        <v>125021</v>
      </c>
      <c r="D19" s="66">
        <f>SUM(D12:D15)</f>
        <v>129237</v>
      </c>
      <c r="E19" s="333"/>
      <c r="F19" s="62"/>
      <c r="G19" s="62"/>
      <c r="H19" s="62"/>
    </row>
    <row r="20" spans="1:8" ht="13.5">
      <c r="A20" s="377" t="s">
        <v>109</v>
      </c>
      <c r="B20" s="346">
        <f>SUM(B9:B10,B19)</f>
        <v>188927</v>
      </c>
      <c r="C20" s="346">
        <f>SUM(C9:C10,C19)</f>
        <v>190107</v>
      </c>
      <c r="D20" s="378">
        <f>SUM(D9:D10,D19)</f>
        <v>192720</v>
      </c>
      <c r="E20" s="379" t="s">
        <v>559</v>
      </c>
      <c r="F20" s="346">
        <f>SUM(F9:F16)</f>
        <v>190177</v>
      </c>
      <c r="G20" s="346">
        <f>SUM(G9:G16)</f>
        <v>188829</v>
      </c>
      <c r="H20" s="346">
        <f>H9+H10+H11+H13+H14+H15+H16</f>
        <v>194654</v>
      </c>
    </row>
    <row r="21" spans="1:8" ht="12.75">
      <c r="A21" s="64" t="s">
        <v>110</v>
      </c>
      <c r="B21" s="62"/>
      <c r="C21" s="62"/>
      <c r="D21" s="344"/>
      <c r="E21" s="334" t="s">
        <v>536</v>
      </c>
      <c r="F21" s="62"/>
      <c r="G21" s="62"/>
      <c r="H21" s="62"/>
    </row>
    <row r="22" spans="1:8" ht="12.75">
      <c r="A22" s="61" t="s">
        <v>111</v>
      </c>
      <c r="B22" s="62"/>
      <c r="C22" s="62"/>
      <c r="D22" s="344"/>
      <c r="E22" s="333" t="s">
        <v>537</v>
      </c>
      <c r="F22" s="62"/>
      <c r="G22" s="62"/>
      <c r="H22" s="62"/>
    </row>
    <row r="23" spans="1:8" ht="12.75">
      <c r="A23" s="61" t="s">
        <v>112</v>
      </c>
      <c r="B23" s="62"/>
      <c r="C23" s="62"/>
      <c r="D23" s="344"/>
      <c r="E23" s="333" t="s">
        <v>538</v>
      </c>
      <c r="F23" s="383">
        <v>490</v>
      </c>
      <c r="G23" s="117">
        <v>873</v>
      </c>
      <c r="H23" s="62"/>
    </row>
    <row r="24" spans="1:8" ht="12.75">
      <c r="A24" s="61" t="s">
        <v>113</v>
      </c>
      <c r="B24" s="62"/>
      <c r="C24" s="62"/>
      <c r="D24" s="344"/>
      <c r="E24" s="333" t="s">
        <v>539</v>
      </c>
      <c r="F24" s="62"/>
      <c r="G24" s="62"/>
      <c r="H24" s="62"/>
    </row>
    <row r="25" spans="1:8" s="336" customFormat="1" ht="13.5">
      <c r="A25" s="61" t="s">
        <v>114</v>
      </c>
      <c r="B25" s="62"/>
      <c r="C25" s="62"/>
      <c r="D25" s="344"/>
      <c r="E25" s="333" t="s">
        <v>540</v>
      </c>
      <c r="F25" s="62"/>
      <c r="G25" s="62"/>
      <c r="H25" s="62"/>
    </row>
    <row r="26" spans="1:8" ht="12.75">
      <c r="A26" s="61" t="s">
        <v>115</v>
      </c>
      <c r="B26" s="62"/>
      <c r="C26" s="62"/>
      <c r="D26" s="344"/>
      <c r="E26" s="333" t="s">
        <v>541</v>
      </c>
      <c r="F26" s="62"/>
      <c r="G26" s="62"/>
      <c r="H26" s="62"/>
    </row>
    <row r="27" spans="1:8" s="88" customFormat="1" ht="12.75">
      <c r="A27" s="61" t="s">
        <v>740</v>
      </c>
      <c r="B27" s="62">
        <v>490</v>
      </c>
      <c r="C27" s="62">
        <v>873</v>
      </c>
      <c r="D27" s="344"/>
      <c r="E27" s="333"/>
      <c r="F27" s="62"/>
      <c r="G27" s="62"/>
      <c r="H27" s="62"/>
    </row>
    <row r="28" spans="1:8" ht="13.5">
      <c r="A28" s="377" t="s">
        <v>354</v>
      </c>
      <c r="B28" s="346">
        <f>SUM(B22:B27)</f>
        <v>490</v>
      </c>
      <c r="C28" s="346">
        <f>SUM(C22:C27)</f>
        <v>873</v>
      </c>
      <c r="D28" s="378">
        <f>SUM(D22:D27)</f>
        <v>0</v>
      </c>
      <c r="E28" s="379" t="s">
        <v>1230</v>
      </c>
      <c r="F28" s="346">
        <f>SUM(F22:F26)</f>
        <v>490</v>
      </c>
      <c r="G28" s="346">
        <f>SUM(G22:G26)</f>
        <v>873</v>
      </c>
      <c r="H28" s="346">
        <f>SUM(H22:H26)</f>
        <v>0</v>
      </c>
    </row>
    <row r="29" spans="1:8" ht="12.75">
      <c r="A29" s="64" t="s">
        <v>535</v>
      </c>
      <c r="B29" s="63">
        <f>SUM(B20,B28)</f>
        <v>189417</v>
      </c>
      <c r="C29" s="63">
        <f>SUM(C20,C28)</f>
        <v>190980</v>
      </c>
      <c r="D29" s="347">
        <f>SUM(D20,D28)</f>
        <v>192720</v>
      </c>
      <c r="E29" s="334" t="s">
        <v>542</v>
      </c>
      <c r="F29" s="63">
        <f>SUM(F20,F28)</f>
        <v>190667</v>
      </c>
      <c r="G29" s="63">
        <f>SUM(G20,G28)</f>
        <v>189702</v>
      </c>
      <c r="H29" s="63">
        <f>SUM(H20,H28)</f>
        <v>194654</v>
      </c>
    </row>
    <row r="30" spans="1:8" ht="12.75">
      <c r="A30" s="64" t="s">
        <v>52</v>
      </c>
      <c r="B30" s="63">
        <f>B29-F29</f>
        <v>-1250</v>
      </c>
      <c r="C30" s="63">
        <f>C29-G29</f>
        <v>1278</v>
      </c>
      <c r="D30" s="347">
        <f>D29-H29</f>
        <v>-1934</v>
      </c>
      <c r="E30" s="334"/>
      <c r="F30" s="63"/>
      <c r="G30" s="63"/>
      <c r="H30" s="63"/>
    </row>
    <row r="31" spans="1:5" ht="12.75">
      <c r="A31" s="17" t="s">
        <v>1202</v>
      </c>
      <c r="E31" s="333"/>
    </row>
    <row r="32" spans="1:5" ht="12.75">
      <c r="A32" s="17" t="s">
        <v>744</v>
      </c>
      <c r="E32" s="333"/>
    </row>
    <row r="33" spans="1:8" ht="12.75">
      <c r="A33" s="64" t="s">
        <v>181</v>
      </c>
      <c r="B33" s="62"/>
      <c r="C33" s="62"/>
      <c r="D33" s="344"/>
      <c r="E33" s="334" t="s">
        <v>1313</v>
      </c>
      <c r="F33" s="63"/>
      <c r="G33" s="63"/>
      <c r="H33" s="63"/>
    </row>
    <row r="34" spans="1:8" ht="12.75">
      <c r="A34" s="61" t="s">
        <v>825</v>
      </c>
      <c r="B34" s="383">
        <v>1906</v>
      </c>
      <c r="C34" s="117">
        <v>656</v>
      </c>
      <c r="D34" s="383">
        <v>1934</v>
      </c>
      <c r="E34" s="333" t="s">
        <v>1320</v>
      </c>
      <c r="F34" s="62"/>
      <c r="G34" s="62"/>
      <c r="H34" s="62"/>
    </row>
    <row r="35" spans="1:8" ht="12.75">
      <c r="A35" s="61" t="s">
        <v>826</v>
      </c>
      <c r="B35" s="62"/>
      <c r="C35" s="62"/>
      <c r="D35" s="344"/>
      <c r="E35" s="333" t="s">
        <v>475</v>
      </c>
      <c r="F35" s="62"/>
      <c r="G35" s="62"/>
      <c r="H35" s="62"/>
    </row>
    <row r="36" spans="1:8" ht="12.75">
      <c r="A36" s="61"/>
      <c r="B36" s="62"/>
      <c r="C36" s="62"/>
      <c r="D36" s="344"/>
      <c r="E36" s="333" t="s">
        <v>476</v>
      </c>
      <c r="F36" s="62"/>
      <c r="G36" s="62"/>
      <c r="H36" s="62"/>
    </row>
    <row r="37" spans="1:8" ht="12.75">
      <c r="A37" s="61"/>
      <c r="B37" s="62"/>
      <c r="C37" s="62"/>
      <c r="D37" s="344"/>
      <c r="E37" s="380" t="s">
        <v>1321</v>
      </c>
      <c r="F37" s="66"/>
      <c r="G37" s="66"/>
      <c r="H37" s="66">
        <f>SUM(H35:H36)</f>
        <v>0</v>
      </c>
    </row>
    <row r="38" spans="1:8" s="88" customFormat="1" ht="12.75">
      <c r="A38" s="61"/>
      <c r="B38" s="62"/>
      <c r="C38" s="62"/>
      <c r="D38" s="344"/>
      <c r="E38" s="333" t="s">
        <v>1323</v>
      </c>
      <c r="F38" s="62"/>
      <c r="G38" s="62"/>
      <c r="H38" s="62"/>
    </row>
    <row r="39" spans="1:8" s="88" customFormat="1" ht="12.75">
      <c r="A39" s="64" t="s">
        <v>1381</v>
      </c>
      <c r="B39" s="63">
        <f>SUM(B34:B35)</f>
        <v>1906</v>
      </c>
      <c r="C39" s="63">
        <f>SUM(C34:C35)</f>
        <v>656</v>
      </c>
      <c r="D39" s="347">
        <f>SUM(D34:D35)</f>
        <v>1934</v>
      </c>
      <c r="E39" s="334" t="s">
        <v>1325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81" t="s">
        <v>1179</v>
      </c>
      <c r="B40" s="63"/>
      <c r="C40" s="63"/>
      <c r="D40" s="347">
        <f>D39+D30</f>
        <v>0</v>
      </c>
      <c r="E40" s="334"/>
      <c r="F40" s="63"/>
      <c r="G40" s="63"/>
      <c r="H40" s="63"/>
    </row>
    <row r="41" spans="1:8" ht="12.75">
      <c r="A41" s="61" t="s">
        <v>1180</v>
      </c>
      <c r="B41" s="62"/>
      <c r="C41" s="62"/>
      <c r="D41" s="344"/>
      <c r="E41" s="88"/>
      <c r="F41" s="88"/>
      <c r="G41" s="88"/>
      <c r="H41" s="88"/>
    </row>
    <row r="42" spans="1:8" ht="12.75">
      <c r="A42" s="61" t="s">
        <v>1181</v>
      </c>
      <c r="B42" s="62"/>
      <c r="C42" s="62"/>
      <c r="D42" s="344"/>
      <c r="E42" s="88"/>
      <c r="F42" s="88"/>
      <c r="G42" s="88"/>
      <c r="H42" s="88"/>
    </row>
    <row r="43" spans="1:8" ht="12.75">
      <c r="A43" s="64" t="s">
        <v>1379</v>
      </c>
      <c r="B43" s="62"/>
      <c r="C43" s="62"/>
      <c r="D43" s="344"/>
      <c r="E43" s="334" t="s">
        <v>1318</v>
      </c>
      <c r="F43" s="62"/>
      <c r="G43" s="62"/>
      <c r="H43" s="62"/>
    </row>
    <row r="44" spans="1:8" ht="12.75">
      <c r="A44" s="61" t="s">
        <v>1378</v>
      </c>
      <c r="B44" s="62"/>
      <c r="C44" s="62"/>
      <c r="D44" s="344"/>
      <c r="E44" s="333" t="s">
        <v>1322</v>
      </c>
      <c r="F44" s="61"/>
      <c r="G44" s="61"/>
      <c r="H44" s="61"/>
    </row>
    <row r="45" spans="1:8" ht="12.75">
      <c r="A45" s="61" t="s">
        <v>182</v>
      </c>
      <c r="B45" s="62"/>
      <c r="C45" s="62"/>
      <c r="D45" s="344"/>
      <c r="E45" s="333" t="s">
        <v>1324</v>
      </c>
      <c r="F45" s="61"/>
      <c r="G45" s="61"/>
      <c r="H45" s="61"/>
    </row>
    <row r="46" spans="1:8" ht="12.75">
      <c r="A46" s="64" t="s">
        <v>1326</v>
      </c>
      <c r="B46" s="63">
        <f>SUM(B44:B45)</f>
        <v>0</v>
      </c>
      <c r="C46" s="63">
        <f>SUM(C44:C45)</f>
        <v>0</v>
      </c>
      <c r="D46" s="347">
        <f>SUM(D44:D45)</f>
        <v>0</v>
      </c>
      <c r="E46" s="334" t="s">
        <v>1161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1380</v>
      </c>
      <c r="B47" s="63">
        <f>B29+B39+B46</f>
        <v>191323</v>
      </c>
      <c r="C47" s="63">
        <f>C29+C39+C46</f>
        <v>191636</v>
      </c>
      <c r="D47" s="347">
        <f>D29+D39+D46</f>
        <v>194654</v>
      </c>
      <c r="E47" s="334" t="s">
        <v>1319</v>
      </c>
      <c r="F47" s="63">
        <f>F29+F46+F39</f>
        <v>190667</v>
      </c>
      <c r="G47" s="63">
        <f>G29+G46+G39</f>
        <v>189702</v>
      </c>
      <c r="H47" s="63">
        <f>H29+H46+H39</f>
        <v>194654</v>
      </c>
    </row>
    <row r="48" spans="2:4" ht="12.75">
      <c r="B48" s="121"/>
      <c r="C48" s="121"/>
      <c r="D48" s="121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workbookViewId="0" topLeftCell="A10">
      <selection activeCell="E36" sqref="E36"/>
    </sheetView>
  </sheetViews>
  <sheetFormatPr defaultColWidth="9.140625" defaultRowHeight="12.75"/>
  <cols>
    <col min="1" max="1" width="44.57421875" style="17" bestFit="1" customWidth="1"/>
    <col min="2" max="3" width="9.421875" style="17" bestFit="1" customWidth="1"/>
    <col min="4" max="4" width="9.7109375" style="17" bestFit="1" customWidth="1"/>
    <col min="5" max="5" width="43.421875" style="17" bestFit="1" customWidth="1"/>
    <col min="6" max="7" width="9.421875" style="17" bestFit="1" customWidth="1"/>
    <col min="8" max="8" width="9.7109375" style="17" bestFit="1" customWidth="1"/>
    <col min="9" max="16384" width="9.140625" style="17" customWidth="1"/>
  </cols>
  <sheetData>
    <row r="1" spans="7:8" ht="12.75">
      <c r="G1" s="445" t="s">
        <v>50</v>
      </c>
      <c r="H1" s="445"/>
    </row>
    <row r="2" spans="1:10" s="291" customFormat="1" ht="12.75">
      <c r="A2" s="443" t="s">
        <v>12</v>
      </c>
      <c r="B2" s="481"/>
      <c r="C2" s="481"/>
      <c r="D2" s="481"/>
      <c r="E2" s="481"/>
      <c r="F2" s="481"/>
      <c r="G2" s="481"/>
      <c r="H2" s="481"/>
      <c r="I2" s="390"/>
      <c r="J2" s="390"/>
    </row>
    <row r="3" spans="1:10" s="291" customFormat="1" ht="12.75">
      <c r="A3" s="480" t="s">
        <v>319</v>
      </c>
      <c r="B3" s="480"/>
      <c r="C3" s="480"/>
      <c r="D3" s="480"/>
      <c r="E3" s="480"/>
      <c r="F3" s="480"/>
      <c r="G3" s="480"/>
      <c r="H3" s="480"/>
      <c r="I3" s="390"/>
      <c r="J3" s="390"/>
    </row>
    <row r="4" spans="1:10" s="291" customFormat="1" ht="12.75">
      <c r="A4" s="443" t="s">
        <v>1565</v>
      </c>
      <c r="B4" s="481"/>
      <c r="C4" s="481"/>
      <c r="D4" s="481"/>
      <c r="E4" s="481"/>
      <c r="F4" s="481"/>
      <c r="G4" s="481"/>
      <c r="H4" s="481"/>
      <c r="I4" s="390"/>
      <c r="J4" s="390"/>
    </row>
    <row r="5" spans="1:10" s="291" customFormat="1" ht="12.75">
      <c r="A5" s="443" t="s">
        <v>98</v>
      </c>
      <c r="B5" s="481"/>
      <c r="C5" s="481"/>
      <c r="D5" s="481"/>
      <c r="E5" s="481"/>
      <c r="F5" s="481"/>
      <c r="G5" s="481"/>
      <c r="H5" s="481"/>
      <c r="I5" s="390"/>
      <c r="J5" s="390"/>
    </row>
    <row r="6" spans="1:10" s="291" customFormat="1" ht="12.75">
      <c r="A6" s="443" t="s">
        <v>1663</v>
      </c>
      <c r="B6" s="481"/>
      <c r="C6" s="481"/>
      <c r="D6" s="481"/>
      <c r="E6" s="481"/>
      <c r="F6" s="481"/>
      <c r="G6" s="481"/>
      <c r="H6" s="481"/>
      <c r="I6" s="390"/>
      <c r="J6" s="390"/>
    </row>
    <row r="7" spans="1:8" s="331" customFormat="1" ht="25.5">
      <c r="A7" s="57" t="s">
        <v>873</v>
      </c>
      <c r="B7" s="7" t="s">
        <v>394</v>
      </c>
      <c r="C7" s="7" t="s">
        <v>99</v>
      </c>
      <c r="D7" s="165" t="s">
        <v>100</v>
      </c>
      <c r="E7" s="57" t="s">
        <v>874</v>
      </c>
      <c r="F7" s="7" t="s">
        <v>394</v>
      </c>
      <c r="G7" s="7" t="s">
        <v>99</v>
      </c>
      <c r="H7" s="7" t="s">
        <v>100</v>
      </c>
    </row>
    <row r="8" spans="1:8" ht="12.75">
      <c r="A8" s="166" t="s">
        <v>101</v>
      </c>
      <c r="B8" s="77"/>
      <c r="C8" s="77"/>
      <c r="D8" s="343"/>
      <c r="E8" s="332" t="s">
        <v>118</v>
      </c>
      <c r="F8" s="77"/>
      <c r="G8" s="77"/>
      <c r="H8" s="77"/>
    </row>
    <row r="9" spans="1:8" ht="12.75">
      <c r="A9" s="61" t="s">
        <v>102</v>
      </c>
      <c r="B9" s="62">
        <v>11903</v>
      </c>
      <c r="C9" s="62">
        <v>14055</v>
      </c>
      <c r="D9" s="344">
        <v>12519</v>
      </c>
      <c r="E9" s="333" t="s">
        <v>119</v>
      </c>
      <c r="F9" s="62">
        <v>35276</v>
      </c>
      <c r="G9" s="62">
        <v>33465</v>
      </c>
      <c r="H9" s="62">
        <v>33267</v>
      </c>
    </row>
    <row r="10" spans="1:8" ht="12.75">
      <c r="A10" s="61" t="s">
        <v>103</v>
      </c>
      <c r="B10" s="62"/>
      <c r="C10" s="62"/>
      <c r="D10" s="344"/>
      <c r="E10" s="333" t="s">
        <v>120</v>
      </c>
      <c r="F10" s="62">
        <v>10052</v>
      </c>
      <c r="G10" s="62">
        <v>9265</v>
      </c>
      <c r="H10" s="62">
        <v>7798</v>
      </c>
    </row>
    <row r="11" spans="1:8" ht="12.75">
      <c r="A11" s="61" t="s">
        <v>104</v>
      </c>
      <c r="B11" s="62"/>
      <c r="C11" s="62"/>
      <c r="D11" s="344"/>
      <c r="E11" s="333" t="s">
        <v>530</v>
      </c>
      <c r="F11" s="62">
        <v>32443</v>
      </c>
      <c r="G11" s="62">
        <v>41815</v>
      </c>
      <c r="H11" s="62">
        <v>29086</v>
      </c>
    </row>
    <row r="12" spans="1:5" ht="12.75">
      <c r="A12" s="61" t="s">
        <v>105</v>
      </c>
      <c r="B12" s="62"/>
      <c r="C12" s="62"/>
      <c r="D12" s="344"/>
      <c r="E12" s="17" t="s">
        <v>1166</v>
      </c>
    </row>
    <row r="13" spans="1:8" ht="12.75">
      <c r="A13" s="61" t="s">
        <v>106</v>
      </c>
      <c r="B13" s="62">
        <v>3972</v>
      </c>
      <c r="C13" s="62">
        <v>6024</v>
      </c>
      <c r="D13" s="344">
        <v>188</v>
      </c>
      <c r="E13" s="333" t="s">
        <v>531</v>
      </c>
      <c r="F13" s="62"/>
      <c r="G13" s="62">
        <v>2719</v>
      </c>
      <c r="H13" s="62"/>
    </row>
    <row r="14" spans="1:8" ht="12.75">
      <c r="A14" s="61" t="s">
        <v>107</v>
      </c>
      <c r="B14" s="62">
        <v>3864</v>
      </c>
      <c r="C14" s="62">
        <v>8072</v>
      </c>
      <c r="D14" s="344">
        <v>3500</v>
      </c>
      <c r="E14" s="333" t="s">
        <v>532</v>
      </c>
      <c r="F14" s="62"/>
      <c r="G14" s="62"/>
      <c r="H14" s="62"/>
    </row>
    <row r="15" spans="1:8" ht="12.75">
      <c r="A15" s="17" t="s">
        <v>739</v>
      </c>
      <c r="B15" s="121">
        <f>SUM(B16+B17+B18)</f>
        <v>58247</v>
      </c>
      <c r="C15" s="121">
        <f>SUM(C16+C17+C18)</f>
        <v>59311</v>
      </c>
      <c r="D15" s="121">
        <f>SUM(D16+D17+D18)</f>
        <v>53070</v>
      </c>
      <c r="E15" s="333" t="s">
        <v>533</v>
      </c>
      <c r="F15" s="62"/>
      <c r="G15" s="62"/>
      <c r="H15" s="62"/>
    </row>
    <row r="16" spans="1:8" s="336" customFormat="1" ht="13.5">
      <c r="A16" s="117" t="s">
        <v>974</v>
      </c>
      <c r="B16" s="383">
        <v>6116</v>
      </c>
      <c r="C16" s="117"/>
      <c r="D16" s="383"/>
      <c r="E16" s="333" t="s">
        <v>534</v>
      </c>
      <c r="F16" s="62"/>
      <c r="G16" s="62"/>
      <c r="H16" s="62"/>
    </row>
    <row r="17" spans="1:8" ht="12.75">
      <c r="A17" s="391" t="s">
        <v>975</v>
      </c>
      <c r="B17" s="383">
        <v>3900</v>
      </c>
      <c r="C17" s="117"/>
      <c r="D17" s="383"/>
      <c r="E17" s="333"/>
      <c r="F17" s="62"/>
      <c r="G17" s="62"/>
      <c r="H17" s="62"/>
    </row>
    <row r="18" spans="1:8" ht="12.75">
      <c r="A18" s="117" t="s">
        <v>976</v>
      </c>
      <c r="B18" s="383">
        <v>48231</v>
      </c>
      <c r="C18" s="117">
        <v>59311</v>
      </c>
      <c r="D18" s="383">
        <v>53070</v>
      </c>
      <c r="E18" s="333"/>
      <c r="F18" s="62"/>
      <c r="G18" s="62"/>
      <c r="H18" s="62"/>
    </row>
    <row r="19" spans="1:8" ht="12.75">
      <c r="A19" s="65" t="s">
        <v>108</v>
      </c>
      <c r="B19" s="66">
        <f>SUM(B12:B15)</f>
        <v>66083</v>
      </c>
      <c r="C19" s="66">
        <f>SUM(C12:C15)</f>
        <v>73407</v>
      </c>
      <c r="D19" s="66">
        <f>SUM(D12:D15)</f>
        <v>56758</v>
      </c>
      <c r="E19" s="333"/>
      <c r="F19" s="62"/>
      <c r="G19" s="62"/>
      <c r="H19" s="62"/>
    </row>
    <row r="20" spans="1:8" ht="13.5">
      <c r="A20" s="377" t="s">
        <v>109</v>
      </c>
      <c r="B20" s="346">
        <f>SUM(B9:B10,B19)</f>
        <v>77986</v>
      </c>
      <c r="C20" s="346">
        <f>SUM(C9:C10,C19)</f>
        <v>87462</v>
      </c>
      <c r="D20" s="378">
        <f>SUM(D9:D10,D19)</f>
        <v>69277</v>
      </c>
      <c r="E20" s="379" t="s">
        <v>559</v>
      </c>
      <c r="F20" s="346">
        <f>SUM(F9:F16)</f>
        <v>77771</v>
      </c>
      <c r="G20" s="346">
        <f>SUM(G9:G16)</f>
        <v>87264</v>
      </c>
      <c r="H20" s="346">
        <f>H9+H10+H11+H13+H14+H15+H16</f>
        <v>70151</v>
      </c>
    </row>
    <row r="21" spans="1:8" ht="12.75">
      <c r="A21" s="64" t="s">
        <v>110</v>
      </c>
      <c r="B21" s="62"/>
      <c r="C21" s="62"/>
      <c r="D21" s="344"/>
      <c r="E21" s="334" t="s">
        <v>536</v>
      </c>
      <c r="F21" s="62"/>
      <c r="G21" s="62"/>
      <c r="H21" s="62"/>
    </row>
    <row r="22" spans="1:8" ht="12.75">
      <c r="A22" s="61" t="s">
        <v>111</v>
      </c>
      <c r="B22" s="62"/>
      <c r="C22" s="62"/>
      <c r="D22" s="344"/>
      <c r="E22" s="333" t="s">
        <v>537</v>
      </c>
      <c r="F22" s="62"/>
      <c r="G22" s="62"/>
      <c r="H22" s="62"/>
    </row>
    <row r="23" spans="1:8" ht="12.75">
      <c r="A23" s="61" t="s">
        <v>112</v>
      </c>
      <c r="B23" s="62"/>
      <c r="C23" s="62"/>
      <c r="D23" s="344"/>
      <c r="E23" s="333" t="s">
        <v>538</v>
      </c>
      <c r="F23" s="62">
        <v>3547</v>
      </c>
      <c r="G23" s="62">
        <v>1279</v>
      </c>
      <c r="H23" s="62"/>
    </row>
    <row r="24" spans="1:8" ht="12.75">
      <c r="A24" s="61" t="s">
        <v>113</v>
      </c>
      <c r="B24" s="62"/>
      <c r="C24" s="62"/>
      <c r="D24" s="344"/>
      <c r="E24" s="333" t="s">
        <v>539</v>
      </c>
      <c r="F24" s="62"/>
      <c r="G24" s="62"/>
      <c r="H24" s="62"/>
    </row>
    <row r="25" spans="1:8" s="336" customFormat="1" ht="13.5">
      <c r="A25" s="61" t="s">
        <v>114</v>
      </c>
      <c r="B25" s="62"/>
      <c r="C25" s="62"/>
      <c r="D25" s="344"/>
      <c r="E25" s="333" t="s">
        <v>540</v>
      </c>
      <c r="F25" s="62"/>
      <c r="G25" s="62"/>
      <c r="H25" s="62"/>
    </row>
    <row r="26" spans="1:8" ht="12.75">
      <c r="A26" s="61" t="s">
        <v>115</v>
      </c>
      <c r="B26" s="62">
        <v>1200</v>
      </c>
      <c r="C26" s="62"/>
      <c r="D26" s="344"/>
      <c r="E26" s="333" t="s">
        <v>541</v>
      </c>
      <c r="F26" s="62"/>
      <c r="G26" s="62"/>
      <c r="H26" s="62"/>
    </row>
    <row r="27" spans="1:8" s="88" customFormat="1" ht="12.75">
      <c r="A27" s="61" t="s">
        <v>740</v>
      </c>
      <c r="B27" s="62">
        <v>2347</v>
      </c>
      <c r="C27" s="62">
        <v>1279</v>
      </c>
      <c r="D27" s="344"/>
      <c r="E27" s="333"/>
      <c r="F27" s="62"/>
      <c r="G27" s="62"/>
      <c r="H27" s="62"/>
    </row>
    <row r="28" spans="1:8" ht="13.5">
      <c r="A28" s="377" t="s">
        <v>354</v>
      </c>
      <c r="B28" s="346">
        <f>SUM(B22:B27)</f>
        <v>3547</v>
      </c>
      <c r="C28" s="346">
        <f>SUM(C22:C27)</f>
        <v>1279</v>
      </c>
      <c r="D28" s="378">
        <f>SUM(D22:D27)</f>
        <v>0</v>
      </c>
      <c r="E28" s="379" t="s">
        <v>1230</v>
      </c>
      <c r="F28" s="346">
        <f>SUM(F22:F26)</f>
        <v>3547</v>
      </c>
      <c r="G28" s="346">
        <f>SUM(G22:G26)</f>
        <v>1279</v>
      </c>
      <c r="H28" s="346">
        <f>SUM(H22:H26)</f>
        <v>0</v>
      </c>
    </row>
    <row r="29" spans="1:8" ht="12.75">
      <c r="A29" s="64" t="s">
        <v>535</v>
      </c>
      <c r="B29" s="63">
        <f>SUM(B20,B28)</f>
        <v>81533</v>
      </c>
      <c r="C29" s="63">
        <f>SUM(C20,C28)</f>
        <v>88741</v>
      </c>
      <c r="D29" s="347">
        <f>SUM(D20,D28)</f>
        <v>69277</v>
      </c>
      <c r="E29" s="334" t="s">
        <v>542</v>
      </c>
      <c r="F29" s="63">
        <f>SUM(F20,F28)</f>
        <v>81318</v>
      </c>
      <c r="G29" s="63">
        <f>SUM(G20,G28)</f>
        <v>88543</v>
      </c>
      <c r="H29" s="63">
        <f>SUM(H20,H28)</f>
        <v>70151</v>
      </c>
    </row>
    <row r="30" spans="1:8" ht="12.75">
      <c r="A30" s="64" t="s">
        <v>52</v>
      </c>
      <c r="B30" s="63">
        <f>B29-F29</f>
        <v>215</v>
      </c>
      <c r="C30" s="63">
        <f>C29-G29</f>
        <v>198</v>
      </c>
      <c r="D30" s="347">
        <f>D29-H29</f>
        <v>-874</v>
      </c>
      <c r="E30" s="334"/>
      <c r="F30" s="63"/>
      <c r="G30" s="63"/>
      <c r="H30" s="63"/>
    </row>
    <row r="31" spans="1:5" ht="12.75">
      <c r="A31" s="17" t="s">
        <v>1202</v>
      </c>
      <c r="E31" s="333"/>
    </row>
    <row r="32" spans="1:5" ht="12.75">
      <c r="A32" s="17" t="s">
        <v>744</v>
      </c>
      <c r="E32" s="333"/>
    </row>
    <row r="33" spans="1:8" ht="12.75">
      <c r="A33" s="64" t="s">
        <v>181</v>
      </c>
      <c r="B33" s="62"/>
      <c r="C33" s="62"/>
      <c r="D33" s="344"/>
      <c r="E33" s="334" t="s">
        <v>1313</v>
      </c>
      <c r="F33" s="63"/>
      <c r="G33" s="63"/>
      <c r="H33" s="63"/>
    </row>
    <row r="34" spans="1:8" ht="12.75">
      <c r="A34" s="61" t="s">
        <v>825</v>
      </c>
      <c r="B34" s="62">
        <v>461</v>
      </c>
      <c r="C34" s="62">
        <v>676</v>
      </c>
      <c r="D34" s="344">
        <v>874</v>
      </c>
      <c r="E34" s="333" t="s">
        <v>1320</v>
      </c>
      <c r="F34" s="62"/>
      <c r="G34" s="62"/>
      <c r="H34" s="62"/>
    </row>
    <row r="35" spans="1:8" ht="12.75">
      <c r="A35" s="61" t="s">
        <v>826</v>
      </c>
      <c r="B35" s="62"/>
      <c r="C35" s="62"/>
      <c r="D35" s="344"/>
      <c r="E35" s="333" t="s">
        <v>475</v>
      </c>
      <c r="F35" s="62"/>
      <c r="G35" s="62"/>
      <c r="H35" s="62"/>
    </row>
    <row r="36" spans="1:8" ht="12.75">
      <c r="A36" s="61"/>
      <c r="B36" s="62"/>
      <c r="C36" s="62"/>
      <c r="D36" s="344"/>
      <c r="E36" s="333" t="s">
        <v>476</v>
      </c>
      <c r="F36" s="62"/>
      <c r="G36" s="62"/>
      <c r="H36" s="62"/>
    </row>
    <row r="37" spans="1:8" ht="12.75">
      <c r="A37" s="61"/>
      <c r="B37" s="62"/>
      <c r="C37" s="62"/>
      <c r="D37" s="344"/>
      <c r="E37" s="380" t="s">
        <v>1321</v>
      </c>
      <c r="F37" s="66"/>
      <c r="G37" s="66"/>
      <c r="H37" s="66">
        <f>SUM(H35:H36)</f>
        <v>0</v>
      </c>
    </row>
    <row r="38" spans="1:8" s="88" customFormat="1" ht="12.75">
      <c r="A38" s="61"/>
      <c r="B38" s="62"/>
      <c r="C38" s="62"/>
      <c r="D38" s="344"/>
      <c r="E38" s="333" t="s">
        <v>1323</v>
      </c>
      <c r="F38" s="62"/>
      <c r="G38" s="62"/>
      <c r="H38" s="62"/>
    </row>
    <row r="39" spans="1:8" s="88" customFormat="1" ht="12.75">
      <c r="A39" s="64" t="s">
        <v>1381</v>
      </c>
      <c r="B39" s="63">
        <f>SUM(B34:B35)</f>
        <v>461</v>
      </c>
      <c r="C39" s="63">
        <f>SUM(C34:C35)</f>
        <v>676</v>
      </c>
      <c r="D39" s="347">
        <f>SUM(D34:D35)</f>
        <v>874</v>
      </c>
      <c r="E39" s="334" t="s">
        <v>1325</v>
      </c>
      <c r="F39" s="63">
        <f>F37+F38</f>
        <v>0</v>
      </c>
      <c r="G39" s="63">
        <f>G37+G38</f>
        <v>0</v>
      </c>
      <c r="H39" s="63">
        <f>H37+H38</f>
        <v>0</v>
      </c>
    </row>
    <row r="40" spans="1:8" ht="25.5">
      <c r="A40" s="381" t="s">
        <v>1179</v>
      </c>
      <c r="B40" s="63"/>
      <c r="C40" s="63"/>
      <c r="D40" s="347">
        <f>D39+D30</f>
        <v>0</v>
      </c>
      <c r="E40" s="334"/>
      <c r="F40" s="63"/>
      <c r="G40" s="63"/>
      <c r="H40" s="63"/>
    </row>
    <row r="41" spans="1:8" ht="12.75">
      <c r="A41" s="61" t="s">
        <v>1180</v>
      </c>
      <c r="B41" s="62"/>
      <c r="C41" s="62"/>
      <c r="D41" s="344"/>
      <c r="E41" s="88"/>
      <c r="F41" s="88"/>
      <c r="G41" s="88"/>
      <c r="H41" s="88"/>
    </row>
    <row r="42" spans="1:8" ht="12.75">
      <c r="A42" s="61" t="s">
        <v>1181</v>
      </c>
      <c r="B42" s="62"/>
      <c r="C42" s="62"/>
      <c r="D42" s="344"/>
      <c r="E42" s="88"/>
      <c r="F42" s="88"/>
      <c r="G42" s="88"/>
      <c r="H42" s="88"/>
    </row>
    <row r="43" spans="1:8" ht="12.75">
      <c r="A43" s="64" t="s">
        <v>1379</v>
      </c>
      <c r="B43" s="62"/>
      <c r="C43" s="62"/>
      <c r="D43" s="344"/>
      <c r="E43" s="334" t="s">
        <v>1318</v>
      </c>
      <c r="F43" s="62"/>
      <c r="G43" s="62"/>
      <c r="H43" s="62"/>
    </row>
    <row r="44" spans="1:8" ht="12.75">
      <c r="A44" s="61" t="s">
        <v>1378</v>
      </c>
      <c r="B44" s="62"/>
      <c r="C44" s="62"/>
      <c r="D44" s="344"/>
      <c r="E44" s="333" t="s">
        <v>1322</v>
      </c>
      <c r="F44" s="61"/>
      <c r="G44" s="61"/>
      <c r="H44" s="61"/>
    </row>
    <row r="45" spans="1:8" ht="12.75">
      <c r="A45" s="61" t="s">
        <v>182</v>
      </c>
      <c r="B45" s="62"/>
      <c r="C45" s="62"/>
      <c r="D45" s="344"/>
      <c r="E45" s="333" t="s">
        <v>1324</v>
      </c>
      <c r="F45" s="61"/>
      <c r="G45" s="61"/>
      <c r="H45" s="61"/>
    </row>
    <row r="46" spans="1:8" ht="12.75">
      <c r="A46" s="64" t="s">
        <v>1326</v>
      </c>
      <c r="B46" s="63">
        <f>SUM(B44:B45)</f>
        <v>0</v>
      </c>
      <c r="C46" s="63">
        <f>SUM(C44:C45)</f>
        <v>0</v>
      </c>
      <c r="D46" s="347">
        <f>SUM(D44:D45)</f>
        <v>0</v>
      </c>
      <c r="E46" s="334" t="s">
        <v>1161</v>
      </c>
      <c r="F46" s="64">
        <f>SUM(F44:F45)</f>
        <v>0</v>
      </c>
      <c r="G46" s="64">
        <f>SUM(G44:G45)</f>
        <v>0</v>
      </c>
      <c r="H46" s="64">
        <f>SUM(H44:H45)</f>
        <v>0</v>
      </c>
    </row>
    <row r="47" spans="1:8" ht="12.75">
      <c r="A47" s="64" t="s">
        <v>1380</v>
      </c>
      <c r="B47" s="63">
        <f>B29+B39+B46</f>
        <v>81994</v>
      </c>
      <c r="C47" s="63">
        <f>C29+C39+C46</f>
        <v>89417</v>
      </c>
      <c r="D47" s="347">
        <f>D29+D39+D46</f>
        <v>70151</v>
      </c>
      <c r="E47" s="334" t="s">
        <v>1319</v>
      </c>
      <c r="F47" s="63">
        <f>F29+F46+F39</f>
        <v>81318</v>
      </c>
      <c r="G47" s="63">
        <f>G29+G46+G39</f>
        <v>88543</v>
      </c>
      <c r="H47" s="63">
        <f>H29+H46+H39</f>
        <v>70151</v>
      </c>
    </row>
    <row r="48" spans="1:8" ht="12.75">
      <c r="A48" s="88"/>
      <c r="B48" s="120"/>
      <c r="C48" s="120"/>
      <c r="D48" s="120"/>
      <c r="E48" s="88"/>
      <c r="F48" s="120"/>
      <c r="G48" s="120"/>
      <c r="H48" s="120"/>
    </row>
    <row r="49" spans="2:4" ht="12.75">
      <c r="B49" s="121"/>
      <c r="C49" s="121"/>
      <c r="D49" s="121"/>
    </row>
    <row r="50" spans="2:4" ht="12.75">
      <c r="B50" s="121"/>
      <c r="C50" s="121"/>
      <c r="D50" s="121"/>
    </row>
    <row r="51" spans="2:4" ht="12.75">
      <c r="B51" s="121"/>
      <c r="C51" s="121"/>
      <c r="D51" s="121"/>
    </row>
    <row r="52" spans="2:4" ht="12.75">
      <c r="B52" s="121"/>
      <c r="C52" s="121"/>
      <c r="D52" s="121"/>
    </row>
    <row r="53" spans="2:4" ht="12.75">
      <c r="B53" s="121"/>
      <c r="C53" s="121"/>
      <c r="D53" s="121"/>
    </row>
    <row r="54" spans="2:4" ht="12.75">
      <c r="B54" s="121"/>
      <c r="C54" s="121"/>
      <c r="D54" s="121"/>
    </row>
    <row r="55" spans="2:4" ht="12.75">
      <c r="B55" s="121"/>
      <c r="C55" s="121"/>
      <c r="D55" s="121"/>
    </row>
    <row r="56" spans="2:4" ht="12.75">
      <c r="B56" s="121"/>
      <c r="C56" s="121"/>
      <c r="D56" s="121"/>
    </row>
    <row r="57" spans="2:4" ht="12.75">
      <c r="B57" s="121"/>
      <c r="C57" s="121"/>
      <c r="D57" s="121"/>
    </row>
    <row r="58" spans="2:4" ht="12.75">
      <c r="B58" s="121"/>
      <c r="C58" s="121"/>
      <c r="D58" s="121"/>
    </row>
    <row r="59" spans="2:4" ht="12.75">
      <c r="B59" s="121"/>
      <c r="C59" s="121"/>
      <c r="D59" s="121"/>
    </row>
    <row r="60" spans="2:4" ht="12.75">
      <c r="B60" s="121"/>
      <c r="C60" s="121"/>
      <c r="D60" s="121"/>
    </row>
    <row r="61" spans="2:4" ht="12.75">
      <c r="B61" s="121"/>
      <c r="C61" s="121"/>
      <c r="D61" s="121"/>
    </row>
    <row r="62" spans="2:4" ht="12.75">
      <c r="B62" s="121"/>
      <c r="C62" s="121"/>
      <c r="D62" s="121"/>
    </row>
    <row r="63" spans="2:4" ht="12.75">
      <c r="B63" s="121"/>
      <c r="C63" s="121"/>
      <c r="D63" s="121"/>
    </row>
    <row r="64" spans="2:4" ht="12.75">
      <c r="B64" s="121"/>
      <c r="C64" s="121"/>
      <c r="D64" s="121"/>
    </row>
    <row r="65" spans="2:4" ht="12.75">
      <c r="B65" s="121"/>
      <c r="C65" s="121"/>
      <c r="D65" s="121"/>
    </row>
    <row r="66" spans="2:4" ht="12.75">
      <c r="B66" s="121"/>
      <c r="C66" s="121"/>
      <c r="D66" s="121"/>
    </row>
    <row r="67" spans="2:4" ht="12.75">
      <c r="B67" s="121"/>
      <c r="C67" s="121"/>
      <c r="D67" s="121"/>
    </row>
    <row r="68" spans="2:4" ht="12.75">
      <c r="B68" s="121"/>
      <c r="C68" s="121"/>
      <c r="D68" s="121"/>
    </row>
    <row r="69" spans="2:4" ht="12.75">
      <c r="B69" s="121"/>
      <c r="C69" s="121"/>
      <c r="D69" s="121"/>
    </row>
    <row r="70" spans="2:4" ht="12.75">
      <c r="B70" s="121"/>
      <c r="C70" s="121"/>
      <c r="D70" s="121"/>
    </row>
    <row r="71" spans="2:4" ht="12.75">
      <c r="B71" s="121"/>
      <c r="C71" s="121"/>
      <c r="D71" s="121"/>
    </row>
    <row r="72" spans="2:4" ht="12.75">
      <c r="B72" s="121"/>
      <c r="C72" s="121"/>
      <c r="D72" s="121"/>
    </row>
  </sheetData>
  <mergeCells count="6">
    <mergeCell ref="A5:H5"/>
    <mergeCell ref="A6:H6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87"/>
  <sheetViews>
    <sheetView workbookViewId="0" topLeftCell="A1">
      <selection activeCell="A1" sqref="A1"/>
    </sheetView>
  </sheetViews>
  <sheetFormatPr defaultColWidth="9.140625" defaultRowHeight="13.5" customHeight="1"/>
  <cols>
    <col min="1" max="1" width="40.140625" style="1" bestFit="1" customWidth="1"/>
    <col min="2" max="2" width="14.28125" style="1" bestFit="1" customWidth="1"/>
    <col min="3" max="3" width="12.00390625" style="1" bestFit="1" customWidth="1"/>
    <col min="4" max="4" width="13.7109375" style="1" customWidth="1"/>
    <col min="5" max="5" width="12.421875" style="1" bestFit="1" customWidth="1"/>
    <col min="6" max="6" width="9.8515625" style="1" bestFit="1" customWidth="1"/>
    <col min="7" max="7" width="12.421875" style="1" bestFit="1" customWidth="1"/>
    <col min="8" max="8" width="14.28125" style="1" bestFit="1" customWidth="1"/>
    <col min="9" max="9" width="9.8515625" style="1" bestFit="1" customWidth="1"/>
    <col min="10" max="16384" width="9.140625" style="1" customWidth="1"/>
  </cols>
  <sheetData>
    <row r="1" spans="1:9" ht="15.75">
      <c r="A1" s="15"/>
      <c r="B1" s="15"/>
      <c r="C1" s="15"/>
      <c r="D1" s="15"/>
      <c r="E1" s="469" t="s">
        <v>51</v>
      </c>
      <c r="F1" s="469"/>
      <c r="G1" s="469"/>
      <c r="H1" s="469"/>
      <c r="I1" s="469"/>
    </row>
    <row r="2" spans="1:9" ht="15.75">
      <c r="A2" s="467" t="s">
        <v>12</v>
      </c>
      <c r="B2" s="467"/>
      <c r="C2" s="467"/>
      <c r="D2" s="467"/>
      <c r="E2" s="467"/>
      <c r="F2" s="467"/>
      <c r="G2" s="467"/>
      <c r="H2" s="467"/>
      <c r="I2" s="467"/>
    </row>
    <row r="3" spans="1:9" ht="15.75">
      <c r="A3" s="467" t="s">
        <v>1565</v>
      </c>
      <c r="B3" s="467"/>
      <c r="C3" s="467"/>
      <c r="D3" s="467"/>
      <c r="E3" s="467"/>
      <c r="F3" s="467"/>
      <c r="G3" s="467"/>
      <c r="H3" s="467"/>
      <c r="I3" s="467"/>
    </row>
    <row r="4" spans="1:9" ht="15.75">
      <c r="A4" s="467" t="s">
        <v>13</v>
      </c>
      <c r="B4" s="467"/>
      <c r="C4" s="467"/>
      <c r="D4" s="467"/>
      <c r="E4" s="467"/>
      <c r="F4" s="467"/>
      <c r="G4" s="467"/>
      <c r="H4" s="467"/>
      <c r="I4" s="467"/>
    </row>
    <row r="5" spans="1:9" ht="15.75">
      <c r="A5" s="254"/>
      <c r="B5" s="16"/>
      <c r="C5" s="16"/>
      <c r="D5" s="16"/>
      <c r="E5" s="16"/>
      <c r="F5" s="16"/>
      <c r="G5" s="16"/>
      <c r="H5" s="16"/>
      <c r="I5" s="16"/>
    </row>
    <row r="6" spans="1:9" s="17" customFormat="1" ht="24" customHeight="1">
      <c r="A6" s="471" t="s">
        <v>14</v>
      </c>
      <c r="B6" s="497" t="s">
        <v>562</v>
      </c>
      <c r="C6" s="495" t="s">
        <v>1234</v>
      </c>
      <c r="D6" s="496"/>
      <c r="E6" s="493" t="s">
        <v>15</v>
      </c>
      <c r="F6" s="494"/>
      <c r="G6" s="493" t="s">
        <v>16</v>
      </c>
      <c r="H6" s="494"/>
      <c r="I6" s="491" t="s">
        <v>1237</v>
      </c>
    </row>
    <row r="7" spans="1:9" s="17" customFormat="1" ht="24">
      <c r="A7" s="472"/>
      <c r="B7" s="498"/>
      <c r="C7" s="313" t="s">
        <v>1235</v>
      </c>
      <c r="D7" s="314" t="s">
        <v>1236</v>
      </c>
      <c r="E7" s="311" t="s">
        <v>17</v>
      </c>
      <c r="F7" s="312" t="s">
        <v>563</v>
      </c>
      <c r="G7" s="311" t="s">
        <v>17</v>
      </c>
      <c r="H7" s="311" t="s">
        <v>18</v>
      </c>
      <c r="I7" s="492"/>
    </row>
    <row r="8" spans="1:9" s="17" customFormat="1" ht="13.5" customHeight="1">
      <c r="A8" s="440"/>
      <c r="B8" s="178">
        <v>40179</v>
      </c>
      <c r="C8" s="178">
        <v>40179</v>
      </c>
      <c r="D8" s="178">
        <v>40179</v>
      </c>
      <c r="E8" s="178">
        <v>40179</v>
      </c>
      <c r="F8" s="178">
        <v>40179</v>
      </c>
      <c r="G8" s="178">
        <v>40179</v>
      </c>
      <c r="H8" s="178">
        <v>40179</v>
      </c>
      <c r="I8" s="178">
        <v>40179</v>
      </c>
    </row>
    <row r="9" spans="1:9" s="17" customFormat="1" ht="14.25" customHeight="1">
      <c r="A9" s="18"/>
      <c r="B9" s="18"/>
      <c r="C9" s="20"/>
      <c r="D9" s="20"/>
      <c r="E9" s="21"/>
      <c r="F9" s="21"/>
      <c r="G9" s="18"/>
      <c r="H9" s="18"/>
      <c r="I9" s="18"/>
    </row>
    <row r="10" spans="1:9" ht="14.25" customHeight="1">
      <c r="A10" s="179" t="s">
        <v>19</v>
      </c>
      <c r="B10" s="180">
        <v>5</v>
      </c>
      <c r="C10" s="180">
        <v>48</v>
      </c>
      <c r="D10" s="180">
        <v>1</v>
      </c>
      <c r="E10" s="180"/>
      <c r="F10" s="180"/>
      <c r="G10" s="180">
        <f>B10+C10+E10</f>
        <v>53</v>
      </c>
      <c r="H10" s="180">
        <f>D10+F10</f>
        <v>1</v>
      </c>
      <c r="I10" s="180">
        <f>G10+H10/2</f>
        <v>53.5</v>
      </c>
    </row>
    <row r="11" spans="1:9" ht="9" customHeight="1">
      <c r="A11" s="181"/>
      <c r="B11" s="182"/>
      <c r="C11" s="183"/>
      <c r="D11" s="183"/>
      <c r="E11" s="183"/>
      <c r="F11" s="183"/>
      <c r="G11" s="490"/>
      <c r="H11" s="490"/>
      <c r="I11" s="490"/>
    </row>
    <row r="12" spans="1:9" ht="14.25" customHeight="1">
      <c r="A12" s="184" t="s">
        <v>20</v>
      </c>
      <c r="B12" s="185"/>
      <c r="C12" s="186"/>
      <c r="D12" s="186"/>
      <c r="E12" s="186"/>
      <c r="F12" s="186"/>
      <c r="G12" s="490"/>
      <c r="H12" s="490"/>
      <c r="I12" s="490"/>
    </row>
    <row r="13" spans="1:9" ht="14.25" customHeight="1">
      <c r="A13" s="187" t="s">
        <v>942</v>
      </c>
      <c r="B13" s="188"/>
      <c r="C13" s="188"/>
      <c r="D13" s="188"/>
      <c r="E13" s="188">
        <v>18</v>
      </c>
      <c r="F13" s="188"/>
      <c r="G13" s="180">
        <f aca="true" t="shared" si="0" ref="G13:G37">B13+C13+E13</f>
        <v>18</v>
      </c>
      <c r="H13" s="180">
        <f aca="true" t="shared" si="1" ref="H13:H68">D13+F13</f>
        <v>0</v>
      </c>
      <c r="I13" s="180">
        <f aca="true" t="shared" si="2" ref="I13:I42">G13+H13/2</f>
        <v>18</v>
      </c>
    </row>
    <row r="14" spans="1:9" ht="14.25" customHeight="1">
      <c r="A14" s="187" t="s">
        <v>1476</v>
      </c>
      <c r="B14" s="188"/>
      <c r="C14" s="188"/>
      <c r="D14" s="188"/>
      <c r="E14" s="188">
        <v>19</v>
      </c>
      <c r="F14" s="188"/>
      <c r="G14" s="180">
        <f t="shared" si="0"/>
        <v>19</v>
      </c>
      <c r="H14" s="180">
        <f t="shared" si="1"/>
        <v>0</v>
      </c>
      <c r="I14" s="180">
        <f t="shared" si="2"/>
        <v>19</v>
      </c>
    </row>
    <row r="15" spans="1:9" ht="14.25" customHeight="1">
      <c r="A15" s="187" t="s">
        <v>694</v>
      </c>
      <c r="B15" s="188"/>
      <c r="C15" s="188"/>
      <c r="D15" s="188"/>
      <c r="E15" s="188">
        <v>11</v>
      </c>
      <c r="F15" s="188"/>
      <c r="G15" s="180">
        <f t="shared" si="0"/>
        <v>11</v>
      </c>
      <c r="H15" s="180">
        <f t="shared" si="1"/>
        <v>0</v>
      </c>
      <c r="I15" s="180">
        <f t="shared" si="2"/>
        <v>11</v>
      </c>
    </row>
    <row r="16" spans="1:9" ht="14.25" customHeight="1">
      <c r="A16" s="187" t="s">
        <v>1477</v>
      </c>
      <c r="B16" s="188"/>
      <c r="C16" s="188"/>
      <c r="D16" s="188"/>
      <c r="E16" s="188">
        <v>10</v>
      </c>
      <c r="F16" s="188"/>
      <c r="G16" s="180">
        <f t="shared" si="0"/>
        <v>10</v>
      </c>
      <c r="H16" s="180">
        <f t="shared" si="1"/>
        <v>0</v>
      </c>
      <c r="I16" s="180">
        <f t="shared" si="2"/>
        <v>10</v>
      </c>
    </row>
    <row r="17" spans="1:9" ht="14.25" customHeight="1">
      <c r="A17" s="187" t="s">
        <v>1478</v>
      </c>
      <c r="B17" s="188"/>
      <c r="C17" s="188"/>
      <c r="D17" s="188"/>
      <c r="E17" s="188">
        <v>1</v>
      </c>
      <c r="F17" s="188"/>
      <c r="G17" s="180">
        <f t="shared" si="0"/>
        <v>1</v>
      </c>
      <c r="H17" s="180">
        <f t="shared" si="1"/>
        <v>0</v>
      </c>
      <c r="I17" s="180">
        <f t="shared" si="2"/>
        <v>1</v>
      </c>
    </row>
    <row r="18" spans="1:9" ht="14.25" customHeight="1">
      <c r="A18" s="187" t="s">
        <v>1479</v>
      </c>
      <c r="B18" s="188"/>
      <c r="C18" s="188"/>
      <c r="D18" s="188"/>
      <c r="E18" s="188">
        <v>4</v>
      </c>
      <c r="F18" s="188"/>
      <c r="G18" s="180">
        <f t="shared" si="0"/>
        <v>4</v>
      </c>
      <c r="H18" s="180">
        <f t="shared" si="1"/>
        <v>0</v>
      </c>
      <c r="I18" s="180">
        <f t="shared" si="2"/>
        <v>4</v>
      </c>
    </row>
    <row r="19" spans="1:9" ht="14.25" customHeight="1">
      <c r="A19" s="187" t="s">
        <v>1480</v>
      </c>
      <c r="B19" s="188"/>
      <c r="C19" s="188"/>
      <c r="D19" s="188"/>
      <c r="E19" s="188">
        <v>3</v>
      </c>
      <c r="F19" s="188"/>
      <c r="G19" s="180">
        <f t="shared" si="0"/>
        <v>3</v>
      </c>
      <c r="H19" s="180">
        <f t="shared" si="1"/>
        <v>0</v>
      </c>
      <c r="I19" s="180">
        <f t="shared" si="2"/>
        <v>3</v>
      </c>
    </row>
    <row r="20" spans="1:9" ht="14.25" customHeight="1">
      <c r="A20" s="187" t="s">
        <v>1481</v>
      </c>
      <c r="B20" s="188"/>
      <c r="C20" s="188"/>
      <c r="D20" s="188"/>
      <c r="E20" s="188">
        <v>3</v>
      </c>
      <c r="F20" s="188"/>
      <c r="G20" s="180">
        <f t="shared" si="0"/>
        <v>3</v>
      </c>
      <c r="H20" s="180">
        <f t="shared" si="1"/>
        <v>0</v>
      </c>
      <c r="I20" s="180">
        <f t="shared" si="2"/>
        <v>3</v>
      </c>
    </row>
    <row r="21" spans="1:9" ht="30">
      <c r="A21" s="189" t="s">
        <v>1474</v>
      </c>
      <c r="B21" s="188"/>
      <c r="C21" s="188"/>
      <c r="D21" s="188"/>
      <c r="E21" s="188">
        <v>6</v>
      </c>
      <c r="F21" s="188"/>
      <c r="G21" s="180">
        <f t="shared" si="0"/>
        <v>6</v>
      </c>
      <c r="H21" s="180">
        <f t="shared" si="1"/>
        <v>0</v>
      </c>
      <c r="I21" s="180">
        <f t="shared" si="2"/>
        <v>6</v>
      </c>
    </row>
    <row r="22" spans="1:9" ht="14.25" customHeight="1">
      <c r="A22" s="179" t="s">
        <v>1482</v>
      </c>
      <c r="B22" s="190"/>
      <c r="C22" s="188"/>
      <c r="D22" s="188"/>
      <c r="E22" s="180">
        <f>SUM(E13:E21)</f>
        <v>75</v>
      </c>
      <c r="F22" s="180"/>
      <c r="G22" s="180">
        <f t="shared" si="0"/>
        <v>75</v>
      </c>
      <c r="H22" s="180">
        <f t="shared" si="1"/>
        <v>0</v>
      </c>
      <c r="I22" s="180">
        <f t="shared" si="2"/>
        <v>75</v>
      </c>
    </row>
    <row r="23" spans="1:9" ht="14.25" customHeight="1">
      <c r="A23" s="181"/>
      <c r="B23" s="182"/>
      <c r="C23" s="191"/>
      <c r="D23" s="191"/>
      <c r="E23" s="183"/>
      <c r="F23" s="183"/>
      <c r="G23" s="194"/>
      <c r="H23" s="194"/>
      <c r="I23" s="194"/>
    </row>
    <row r="24" spans="1:9" ht="14.25" customHeight="1">
      <c r="A24" s="184" t="s">
        <v>1483</v>
      </c>
      <c r="B24" s="185"/>
      <c r="C24" s="186"/>
      <c r="D24" s="186"/>
      <c r="E24" s="186"/>
      <c r="F24" s="186"/>
      <c r="G24" s="194"/>
      <c r="H24" s="194"/>
      <c r="I24" s="194"/>
    </row>
    <row r="25" spans="1:9" ht="14.25" customHeight="1">
      <c r="A25" s="187" t="s">
        <v>1002</v>
      </c>
      <c r="B25" s="188"/>
      <c r="C25" s="188"/>
      <c r="D25" s="188"/>
      <c r="E25" s="188">
        <v>22</v>
      </c>
      <c r="F25" s="188"/>
      <c r="G25" s="180">
        <f t="shared" si="0"/>
        <v>22</v>
      </c>
      <c r="H25" s="180">
        <f t="shared" si="1"/>
        <v>0</v>
      </c>
      <c r="I25" s="180">
        <f t="shared" si="2"/>
        <v>22</v>
      </c>
    </row>
    <row r="26" spans="1:9" ht="14.25" customHeight="1">
      <c r="A26" s="187" t="s">
        <v>858</v>
      </c>
      <c r="B26" s="188"/>
      <c r="C26" s="188"/>
      <c r="D26" s="188"/>
      <c r="E26" s="188">
        <v>0</v>
      </c>
      <c r="F26" s="188"/>
      <c r="G26" s="180">
        <f t="shared" si="0"/>
        <v>0</v>
      </c>
      <c r="H26" s="180">
        <f t="shared" si="1"/>
        <v>0</v>
      </c>
      <c r="I26" s="180">
        <f t="shared" si="2"/>
        <v>0</v>
      </c>
    </row>
    <row r="27" spans="1:9" ht="14.25" customHeight="1">
      <c r="A27" s="187" t="s">
        <v>1003</v>
      </c>
      <c r="B27" s="188"/>
      <c r="C27" s="188"/>
      <c r="D27" s="188"/>
      <c r="E27" s="188">
        <v>1</v>
      </c>
      <c r="F27" s="188"/>
      <c r="G27" s="180">
        <f t="shared" si="0"/>
        <v>1</v>
      </c>
      <c r="H27" s="180">
        <f t="shared" si="1"/>
        <v>0</v>
      </c>
      <c r="I27" s="180">
        <f t="shared" si="2"/>
        <v>1</v>
      </c>
    </row>
    <row r="28" spans="1:9" ht="14.25" customHeight="1">
      <c r="A28" s="187" t="s">
        <v>695</v>
      </c>
      <c r="B28" s="188"/>
      <c r="C28" s="188"/>
      <c r="D28" s="188"/>
      <c r="E28" s="188">
        <v>8</v>
      </c>
      <c r="F28" s="188"/>
      <c r="G28" s="180">
        <f t="shared" si="0"/>
        <v>8</v>
      </c>
      <c r="H28" s="180">
        <f t="shared" si="1"/>
        <v>0</v>
      </c>
      <c r="I28" s="180">
        <f t="shared" si="2"/>
        <v>8</v>
      </c>
    </row>
    <row r="29" spans="1:9" ht="14.25" customHeight="1">
      <c r="A29" s="179" t="s">
        <v>1004</v>
      </c>
      <c r="B29" s="190"/>
      <c r="C29" s="180"/>
      <c r="D29" s="180"/>
      <c r="E29" s="180">
        <f>SUM(E25:E28)</f>
        <v>31</v>
      </c>
      <c r="F29" s="180"/>
      <c r="G29" s="180">
        <f t="shared" si="0"/>
        <v>31</v>
      </c>
      <c r="H29" s="180">
        <f t="shared" si="1"/>
        <v>0</v>
      </c>
      <c r="I29" s="180">
        <f t="shared" si="2"/>
        <v>31</v>
      </c>
    </row>
    <row r="30" spans="1:9" ht="15.75">
      <c r="A30" s="181"/>
      <c r="B30" s="182"/>
      <c r="C30" s="183"/>
      <c r="D30" s="183"/>
      <c r="E30" s="183"/>
      <c r="F30" s="183"/>
      <c r="G30" s="194"/>
      <c r="H30" s="194"/>
      <c r="I30" s="194"/>
    </row>
    <row r="31" spans="1:9" ht="14.25" customHeight="1">
      <c r="A31" s="184" t="s">
        <v>1005</v>
      </c>
      <c r="B31" s="185"/>
      <c r="C31" s="186"/>
      <c r="D31" s="186"/>
      <c r="E31" s="186"/>
      <c r="F31" s="186"/>
      <c r="G31" s="194"/>
      <c r="H31" s="194"/>
      <c r="I31" s="194"/>
    </row>
    <row r="32" spans="1:9" ht="14.25" customHeight="1">
      <c r="A32" s="187" t="s">
        <v>878</v>
      </c>
      <c r="B32" s="188"/>
      <c r="C32" s="188"/>
      <c r="D32" s="188"/>
      <c r="E32" s="188">
        <v>29</v>
      </c>
      <c r="F32" s="188">
        <v>1</v>
      </c>
      <c r="G32" s="180">
        <f t="shared" si="0"/>
        <v>29</v>
      </c>
      <c r="H32" s="180">
        <f t="shared" si="1"/>
        <v>1</v>
      </c>
      <c r="I32" s="180">
        <f t="shared" si="2"/>
        <v>29.5</v>
      </c>
    </row>
    <row r="33" spans="1:9" ht="14.25" customHeight="1">
      <c r="A33" s="187" t="s">
        <v>1006</v>
      </c>
      <c r="B33" s="188"/>
      <c r="C33" s="188"/>
      <c r="D33" s="188"/>
      <c r="E33" s="188">
        <v>10</v>
      </c>
      <c r="F33" s="188"/>
      <c r="G33" s="180">
        <f t="shared" si="0"/>
        <v>10</v>
      </c>
      <c r="H33" s="180">
        <f t="shared" si="1"/>
        <v>0</v>
      </c>
      <c r="I33" s="180">
        <f t="shared" si="2"/>
        <v>10</v>
      </c>
    </row>
    <row r="34" spans="1:9" ht="14.25" customHeight="1">
      <c r="A34" s="187" t="s">
        <v>1007</v>
      </c>
      <c r="B34" s="188"/>
      <c r="C34" s="188"/>
      <c r="D34" s="188"/>
      <c r="E34" s="188">
        <v>5</v>
      </c>
      <c r="F34" s="188"/>
      <c r="G34" s="180">
        <f t="shared" si="0"/>
        <v>5</v>
      </c>
      <c r="H34" s="180">
        <f t="shared" si="1"/>
        <v>0</v>
      </c>
      <c r="I34" s="180">
        <f t="shared" si="2"/>
        <v>5</v>
      </c>
    </row>
    <row r="35" spans="1:9" ht="14.25" customHeight="1">
      <c r="A35" s="187" t="s">
        <v>859</v>
      </c>
      <c r="B35" s="188"/>
      <c r="C35" s="188"/>
      <c r="D35" s="188"/>
      <c r="E35" s="188">
        <v>4</v>
      </c>
      <c r="F35" s="188"/>
      <c r="G35" s="180">
        <f t="shared" si="0"/>
        <v>4</v>
      </c>
      <c r="H35" s="180">
        <f t="shared" si="1"/>
        <v>0</v>
      </c>
      <c r="I35" s="180">
        <f t="shared" si="2"/>
        <v>4</v>
      </c>
    </row>
    <row r="36" spans="1:9" ht="14.25" customHeight="1">
      <c r="A36" s="187" t="s">
        <v>695</v>
      </c>
      <c r="B36" s="188"/>
      <c r="C36" s="188"/>
      <c r="D36" s="188"/>
      <c r="E36" s="188">
        <v>11</v>
      </c>
      <c r="F36" s="188"/>
      <c r="G36" s="180">
        <f t="shared" si="0"/>
        <v>11</v>
      </c>
      <c r="H36" s="180">
        <f t="shared" si="1"/>
        <v>0</v>
      </c>
      <c r="I36" s="180">
        <f t="shared" si="2"/>
        <v>11</v>
      </c>
    </row>
    <row r="37" spans="1:9" ht="14.25" customHeight="1">
      <c r="A37" s="179" t="s">
        <v>1008</v>
      </c>
      <c r="B37" s="190"/>
      <c r="C37" s="180"/>
      <c r="D37" s="180"/>
      <c r="E37" s="180">
        <f>SUM(E32:E36)</f>
        <v>59</v>
      </c>
      <c r="F37" s="180">
        <f>SUM(F32:F36)</f>
        <v>1</v>
      </c>
      <c r="G37" s="180">
        <f t="shared" si="0"/>
        <v>59</v>
      </c>
      <c r="H37" s="180">
        <f t="shared" si="1"/>
        <v>1</v>
      </c>
      <c r="I37" s="180">
        <f t="shared" si="2"/>
        <v>59.5</v>
      </c>
    </row>
    <row r="38" spans="1:9" ht="15.75">
      <c r="A38" s="192"/>
      <c r="B38" s="193"/>
      <c r="C38" s="194"/>
      <c r="D38" s="194"/>
      <c r="E38" s="194"/>
      <c r="F38" s="194"/>
      <c r="G38" s="194"/>
      <c r="H38" s="194"/>
      <c r="I38" s="194"/>
    </row>
    <row r="39" spans="1:9" ht="14.25" customHeight="1">
      <c r="A39" s="184" t="s">
        <v>1009</v>
      </c>
      <c r="B39" s="185"/>
      <c r="C39" s="186"/>
      <c r="D39" s="186"/>
      <c r="E39" s="186"/>
      <c r="F39" s="186"/>
      <c r="G39" s="185"/>
      <c r="H39" s="194"/>
      <c r="I39" s="194"/>
    </row>
    <row r="40" spans="1:9" ht="14.25" customHeight="1">
      <c r="A40" s="187" t="s">
        <v>1010</v>
      </c>
      <c r="B40" s="188"/>
      <c r="C40" s="188"/>
      <c r="D40" s="188"/>
      <c r="E40" s="188">
        <v>17</v>
      </c>
      <c r="F40" s="188"/>
      <c r="G40" s="188">
        <f>B40+C40+E40+F40</f>
        <v>17</v>
      </c>
      <c r="H40" s="180">
        <f t="shared" si="1"/>
        <v>0</v>
      </c>
      <c r="I40" s="180">
        <f t="shared" si="2"/>
        <v>17</v>
      </c>
    </row>
    <row r="41" spans="1:9" ht="14.25" customHeight="1">
      <c r="A41" s="187" t="s">
        <v>1011</v>
      </c>
      <c r="B41" s="188"/>
      <c r="C41" s="188"/>
      <c r="D41" s="188"/>
      <c r="E41" s="188">
        <v>11</v>
      </c>
      <c r="F41" s="188"/>
      <c r="G41" s="188">
        <f>B41+C41+E41+F41</f>
        <v>11</v>
      </c>
      <c r="H41" s="180">
        <f t="shared" si="1"/>
        <v>0</v>
      </c>
      <c r="I41" s="180">
        <f t="shared" si="2"/>
        <v>11</v>
      </c>
    </row>
    <row r="42" spans="1:9" ht="14.25" customHeight="1">
      <c r="A42" s="179" t="s">
        <v>1012</v>
      </c>
      <c r="B42" s="190"/>
      <c r="C42" s="188"/>
      <c r="D42" s="188"/>
      <c r="E42" s="180">
        <f>SUM(E40:E41)</f>
        <v>28</v>
      </c>
      <c r="F42" s="180"/>
      <c r="G42" s="180">
        <f>SUM(G40:G41)</f>
        <v>28</v>
      </c>
      <c r="H42" s="180">
        <f t="shared" si="1"/>
        <v>0</v>
      </c>
      <c r="I42" s="180">
        <f t="shared" si="2"/>
        <v>28</v>
      </c>
    </row>
    <row r="43" spans="1:9" ht="15.75">
      <c r="A43" s="181"/>
      <c r="B43" s="182"/>
      <c r="C43" s="191"/>
      <c r="D43" s="191"/>
      <c r="E43" s="183"/>
      <c r="F43" s="183"/>
      <c r="G43" s="194"/>
      <c r="H43" s="194"/>
      <c r="I43" s="183"/>
    </row>
    <row r="44" spans="1:9" ht="14.25" customHeight="1">
      <c r="A44" s="184" t="s">
        <v>124</v>
      </c>
      <c r="B44" s="185"/>
      <c r="C44" s="185"/>
      <c r="D44" s="185"/>
      <c r="E44" s="185"/>
      <c r="F44" s="185"/>
      <c r="G44" s="194"/>
      <c r="H44" s="194"/>
      <c r="I44" s="185"/>
    </row>
    <row r="45" spans="1:9" ht="14.25" customHeight="1">
      <c r="A45" s="187" t="s">
        <v>1013</v>
      </c>
      <c r="B45" s="188"/>
      <c r="C45" s="180"/>
      <c r="D45" s="180"/>
      <c r="E45" s="188">
        <v>7</v>
      </c>
      <c r="F45" s="188"/>
      <c r="G45" s="180">
        <f>B45+C45+E45</f>
        <v>7</v>
      </c>
      <c r="H45" s="180">
        <f t="shared" si="1"/>
        <v>0</v>
      </c>
      <c r="I45" s="188">
        <f aca="true" t="shared" si="3" ref="I45:I55">B45+C45+E45+F45/2</f>
        <v>7</v>
      </c>
    </row>
    <row r="46" spans="1:9" ht="14.25" customHeight="1">
      <c r="A46" s="187" t="s">
        <v>857</v>
      </c>
      <c r="B46" s="188"/>
      <c r="C46" s="180"/>
      <c r="D46" s="180"/>
      <c r="E46" s="188">
        <v>3</v>
      </c>
      <c r="F46" s="188"/>
      <c r="G46" s="180">
        <f aca="true" t="shared" si="4" ref="G46:G55">B46+C46+E46</f>
        <v>3</v>
      </c>
      <c r="H46" s="180">
        <f t="shared" si="1"/>
        <v>0</v>
      </c>
      <c r="I46" s="188">
        <f t="shared" si="3"/>
        <v>3</v>
      </c>
    </row>
    <row r="47" spans="1:9" ht="14.25" customHeight="1">
      <c r="A47" s="187" t="s">
        <v>940</v>
      </c>
      <c r="B47" s="188"/>
      <c r="C47" s="188"/>
      <c r="D47" s="188"/>
      <c r="E47" s="188">
        <v>2</v>
      </c>
      <c r="F47" s="188"/>
      <c r="G47" s="180">
        <f t="shared" si="4"/>
        <v>2</v>
      </c>
      <c r="H47" s="180">
        <f t="shared" si="1"/>
        <v>0</v>
      </c>
      <c r="I47" s="188">
        <f t="shared" si="3"/>
        <v>2</v>
      </c>
    </row>
    <row r="48" spans="1:9" ht="14.25" customHeight="1">
      <c r="A48" s="187" t="s">
        <v>696</v>
      </c>
      <c r="B48" s="188"/>
      <c r="C48" s="188"/>
      <c r="D48" s="188"/>
      <c r="E48" s="188">
        <v>17</v>
      </c>
      <c r="F48" s="188">
        <v>1</v>
      </c>
      <c r="G48" s="180">
        <f t="shared" si="4"/>
        <v>17</v>
      </c>
      <c r="H48" s="180">
        <f t="shared" si="1"/>
        <v>1</v>
      </c>
      <c r="I48" s="188">
        <f t="shared" si="3"/>
        <v>17.5</v>
      </c>
    </row>
    <row r="49" spans="1:9" ht="14.25" customHeight="1">
      <c r="A49" s="187" t="s">
        <v>941</v>
      </c>
      <c r="B49" s="188"/>
      <c r="C49" s="188"/>
      <c r="D49" s="188"/>
      <c r="E49" s="188">
        <v>3</v>
      </c>
      <c r="F49" s="188"/>
      <c r="G49" s="180">
        <f t="shared" si="4"/>
        <v>3</v>
      </c>
      <c r="H49" s="180">
        <f t="shared" si="1"/>
        <v>0</v>
      </c>
      <c r="I49" s="188">
        <f t="shared" si="3"/>
        <v>3</v>
      </c>
    </row>
    <row r="50" spans="1:9" ht="14.25" customHeight="1">
      <c r="A50" s="187" t="s">
        <v>853</v>
      </c>
      <c r="B50" s="188"/>
      <c r="C50" s="188"/>
      <c r="D50" s="188"/>
      <c r="E50" s="188">
        <v>2</v>
      </c>
      <c r="F50" s="188"/>
      <c r="G50" s="180">
        <f t="shared" si="4"/>
        <v>2</v>
      </c>
      <c r="H50" s="180">
        <f t="shared" si="1"/>
        <v>0</v>
      </c>
      <c r="I50" s="188">
        <f t="shared" si="3"/>
        <v>2</v>
      </c>
    </row>
    <row r="51" spans="1:9" ht="14.25" customHeight="1">
      <c r="A51" s="187" t="s">
        <v>854</v>
      </c>
      <c r="B51" s="188"/>
      <c r="C51" s="188"/>
      <c r="D51" s="188"/>
      <c r="E51" s="188">
        <v>3</v>
      </c>
      <c r="F51" s="188"/>
      <c r="G51" s="180">
        <f t="shared" si="4"/>
        <v>3</v>
      </c>
      <c r="H51" s="180">
        <f t="shared" si="1"/>
        <v>0</v>
      </c>
      <c r="I51" s="188">
        <f t="shared" si="3"/>
        <v>3</v>
      </c>
    </row>
    <row r="52" spans="1:9" ht="14.25" customHeight="1">
      <c r="A52" s="187" t="s">
        <v>125</v>
      </c>
      <c r="B52" s="188"/>
      <c r="C52" s="188"/>
      <c r="D52" s="188"/>
      <c r="E52" s="188">
        <v>3</v>
      </c>
      <c r="F52" s="188"/>
      <c r="G52" s="180">
        <f t="shared" si="4"/>
        <v>3</v>
      </c>
      <c r="H52" s="180">
        <f t="shared" si="1"/>
        <v>0</v>
      </c>
      <c r="I52" s="188">
        <f t="shared" si="3"/>
        <v>3</v>
      </c>
    </row>
    <row r="53" spans="1:9" ht="14.25" customHeight="1">
      <c r="A53" s="187" t="s">
        <v>942</v>
      </c>
      <c r="B53" s="188"/>
      <c r="C53" s="188"/>
      <c r="D53" s="188"/>
      <c r="E53" s="188">
        <v>3</v>
      </c>
      <c r="F53" s="188"/>
      <c r="G53" s="180">
        <f t="shared" si="4"/>
        <v>3</v>
      </c>
      <c r="H53" s="180">
        <f t="shared" si="1"/>
        <v>0</v>
      </c>
      <c r="I53" s="188">
        <f t="shared" si="3"/>
        <v>3</v>
      </c>
    </row>
    <row r="54" spans="1:9" ht="14.25" customHeight="1">
      <c r="A54" s="187" t="s">
        <v>855</v>
      </c>
      <c r="B54" s="188"/>
      <c r="C54" s="188"/>
      <c r="D54" s="188"/>
      <c r="E54" s="188">
        <v>4</v>
      </c>
      <c r="F54" s="188"/>
      <c r="G54" s="180">
        <f t="shared" si="4"/>
        <v>4</v>
      </c>
      <c r="H54" s="180">
        <f t="shared" si="1"/>
        <v>0</v>
      </c>
      <c r="I54" s="188">
        <f t="shared" si="3"/>
        <v>4</v>
      </c>
    </row>
    <row r="55" spans="1:9" ht="14.25" customHeight="1">
      <c r="A55" s="179" t="s">
        <v>564</v>
      </c>
      <c r="B55" s="190"/>
      <c r="C55" s="180"/>
      <c r="D55" s="180"/>
      <c r="E55" s="180">
        <f>SUM(E45:E54)</f>
        <v>47</v>
      </c>
      <c r="F55" s="180">
        <f>SUM(F45:F54)</f>
        <v>1</v>
      </c>
      <c r="G55" s="180">
        <f t="shared" si="4"/>
        <v>47</v>
      </c>
      <c r="H55" s="180">
        <f t="shared" si="1"/>
        <v>1</v>
      </c>
      <c r="I55" s="180">
        <f t="shared" si="3"/>
        <v>47.5</v>
      </c>
    </row>
    <row r="56" spans="1:9" ht="15.75">
      <c r="A56" s="181"/>
      <c r="B56" s="182"/>
      <c r="C56" s="183"/>
      <c r="D56" s="183"/>
      <c r="E56" s="183"/>
      <c r="F56" s="183"/>
      <c r="G56" s="183"/>
      <c r="H56" s="194"/>
      <c r="I56" s="194"/>
    </row>
    <row r="57" spans="1:9" ht="14.25" customHeight="1">
      <c r="A57" s="184" t="s">
        <v>943</v>
      </c>
      <c r="B57" s="185"/>
      <c r="C57" s="186"/>
      <c r="D57" s="186"/>
      <c r="E57" s="185"/>
      <c r="F57" s="185"/>
      <c r="G57" s="186"/>
      <c r="H57" s="194"/>
      <c r="I57" s="194"/>
    </row>
    <row r="58" spans="1:9" ht="14.25" customHeight="1">
      <c r="A58" s="187" t="s">
        <v>944</v>
      </c>
      <c r="B58" s="188"/>
      <c r="C58" s="188"/>
      <c r="D58" s="188"/>
      <c r="E58" s="188">
        <v>1</v>
      </c>
      <c r="F58" s="188"/>
      <c r="G58" s="188">
        <f aca="true" t="shared" si="5" ref="G58:G68">B58+C58+E58+F58</f>
        <v>1</v>
      </c>
      <c r="H58" s="180">
        <f t="shared" si="1"/>
        <v>0</v>
      </c>
      <c r="I58" s="180">
        <f aca="true" t="shared" si="6" ref="I58:I68">B58+C58+E58+F58/2</f>
        <v>1</v>
      </c>
    </row>
    <row r="59" spans="1:9" ht="14.25" customHeight="1">
      <c r="A59" s="187" t="s">
        <v>945</v>
      </c>
      <c r="B59" s="188"/>
      <c r="C59" s="188"/>
      <c r="D59" s="188"/>
      <c r="E59" s="188">
        <v>1</v>
      </c>
      <c r="F59" s="188"/>
      <c r="G59" s="188">
        <f t="shared" si="5"/>
        <v>1</v>
      </c>
      <c r="H59" s="180">
        <f t="shared" si="1"/>
        <v>0</v>
      </c>
      <c r="I59" s="180">
        <f t="shared" si="6"/>
        <v>1</v>
      </c>
    </row>
    <row r="60" spans="1:9" ht="14.25" customHeight="1">
      <c r="A60" s="187" t="s">
        <v>946</v>
      </c>
      <c r="B60" s="188"/>
      <c r="C60" s="188"/>
      <c r="D60" s="188"/>
      <c r="E60" s="188"/>
      <c r="F60" s="188">
        <v>1</v>
      </c>
      <c r="G60" s="188">
        <f t="shared" si="5"/>
        <v>1</v>
      </c>
      <c r="H60" s="180">
        <f t="shared" si="1"/>
        <v>1</v>
      </c>
      <c r="I60" s="180">
        <f t="shared" si="6"/>
        <v>0.5</v>
      </c>
    </row>
    <row r="61" spans="1:9" ht="14.25" customHeight="1">
      <c r="A61" s="187" t="s">
        <v>947</v>
      </c>
      <c r="B61" s="188"/>
      <c r="C61" s="188"/>
      <c r="D61" s="188"/>
      <c r="E61" s="188">
        <v>2</v>
      </c>
      <c r="F61" s="188"/>
      <c r="G61" s="188">
        <f t="shared" si="5"/>
        <v>2</v>
      </c>
      <c r="H61" s="180">
        <f t="shared" si="1"/>
        <v>0</v>
      </c>
      <c r="I61" s="180">
        <f t="shared" si="6"/>
        <v>2</v>
      </c>
    </row>
    <row r="62" spans="1:9" ht="14.25" customHeight="1">
      <c r="A62" s="187" t="s">
        <v>948</v>
      </c>
      <c r="B62" s="188"/>
      <c r="C62" s="188"/>
      <c r="D62" s="188"/>
      <c r="E62" s="188">
        <v>2</v>
      </c>
      <c r="F62" s="188"/>
      <c r="G62" s="188">
        <f t="shared" si="5"/>
        <v>2</v>
      </c>
      <c r="H62" s="180">
        <f t="shared" si="1"/>
        <v>0</v>
      </c>
      <c r="I62" s="180">
        <f t="shared" si="6"/>
        <v>2</v>
      </c>
    </row>
    <row r="63" spans="1:9" ht="14.25" customHeight="1">
      <c r="A63" s="187" t="s">
        <v>949</v>
      </c>
      <c r="B63" s="188"/>
      <c r="C63" s="188"/>
      <c r="D63" s="188"/>
      <c r="E63" s="188">
        <v>1</v>
      </c>
      <c r="F63" s="188"/>
      <c r="G63" s="188">
        <f t="shared" si="5"/>
        <v>1</v>
      </c>
      <c r="H63" s="180">
        <f t="shared" si="1"/>
        <v>0</v>
      </c>
      <c r="I63" s="180">
        <f t="shared" si="6"/>
        <v>1</v>
      </c>
    </row>
    <row r="64" spans="1:9" ht="14.25" customHeight="1">
      <c r="A64" s="187" t="s">
        <v>1345</v>
      </c>
      <c r="B64" s="188"/>
      <c r="C64" s="188"/>
      <c r="D64" s="188"/>
      <c r="E64" s="188">
        <v>3</v>
      </c>
      <c r="F64" s="188"/>
      <c r="G64" s="188">
        <f t="shared" si="5"/>
        <v>3</v>
      </c>
      <c r="H64" s="180">
        <f t="shared" si="1"/>
        <v>0</v>
      </c>
      <c r="I64" s="180">
        <f t="shared" si="6"/>
        <v>3</v>
      </c>
    </row>
    <row r="65" spans="1:9" ht="14.25" customHeight="1">
      <c r="A65" s="187" t="s">
        <v>1346</v>
      </c>
      <c r="B65" s="188"/>
      <c r="C65" s="188"/>
      <c r="D65" s="188"/>
      <c r="E65" s="188">
        <v>1</v>
      </c>
      <c r="F65" s="188"/>
      <c r="G65" s="188">
        <f t="shared" si="5"/>
        <v>1</v>
      </c>
      <c r="H65" s="180">
        <f t="shared" si="1"/>
        <v>0</v>
      </c>
      <c r="I65" s="180">
        <f t="shared" si="6"/>
        <v>1</v>
      </c>
    </row>
    <row r="66" spans="1:9" ht="14.25" customHeight="1">
      <c r="A66" s="187" t="s">
        <v>1347</v>
      </c>
      <c r="B66" s="188"/>
      <c r="C66" s="188"/>
      <c r="D66" s="188"/>
      <c r="E66" s="188">
        <v>1</v>
      </c>
      <c r="F66" s="188"/>
      <c r="G66" s="188">
        <f t="shared" si="5"/>
        <v>1</v>
      </c>
      <c r="H66" s="180">
        <f t="shared" si="1"/>
        <v>0</v>
      </c>
      <c r="I66" s="180">
        <f t="shared" si="6"/>
        <v>1</v>
      </c>
    </row>
    <row r="67" spans="1:9" ht="14.25" customHeight="1">
      <c r="A67" s="187" t="s">
        <v>856</v>
      </c>
      <c r="B67" s="188"/>
      <c r="C67" s="188"/>
      <c r="D67" s="188"/>
      <c r="E67" s="188">
        <v>1</v>
      </c>
      <c r="F67" s="188"/>
      <c r="G67" s="188">
        <f t="shared" si="5"/>
        <v>1</v>
      </c>
      <c r="H67" s="180">
        <f t="shared" si="1"/>
        <v>0</v>
      </c>
      <c r="I67" s="180">
        <f t="shared" si="6"/>
        <v>1</v>
      </c>
    </row>
    <row r="68" spans="1:9" ht="14.25" customHeight="1">
      <c r="A68" s="179" t="s">
        <v>565</v>
      </c>
      <c r="B68" s="190"/>
      <c r="C68" s="188"/>
      <c r="D68" s="188"/>
      <c r="E68" s="180">
        <f>SUM(E58:E67)</f>
        <v>13</v>
      </c>
      <c r="F68" s="180">
        <f>SUM(F58:F66)</f>
        <v>1</v>
      </c>
      <c r="G68" s="180">
        <f t="shared" si="5"/>
        <v>14</v>
      </c>
      <c r="H68" s="180">
        <f t="shared" si="1"/>
        <v>1</v>
      </c>
      <c r="I68" s="180">
        <f t="shared" si="6"/>
        <v>13.5</v>
      </c>
    </row>
    <row r="69" spans="1:9" ht="15.75">
      <c r="A69" s="181"/>
      <c r="B69" s="182"/>
      <c r="C69" s="191"/>
      <c r="D69" s="191"/>
      <c r="E69" s="191"/>
      <c r="F69" s="191"/>
      <c r="G69" s="195"/>
      <c r="H69" s="195"/>
      <c r="I69" s="195"/>
    </row>
    <row r="70" spans="1:9" ht="14.25" customHeight="1">
      <c r="A70" s="179" t="s">
        <v>198</v>
      </c>
      <c r="B70" s="180"/>
      <c r="C70" s="188"/>
      <c r="D70" s="188"/>
      <c r="E70" s="180">
        <f>E22+E29+E37+E42+E55+E68</f>
        <v>253</v>
      </c>
      <c r="F70" s="180">
        <f>F22+F29+F37+F42+F55+F68</f>
        <v>3</v>
      </c>
      <c r="G70" s="180">
        <f>G22+G29+G37+G42+G55+G68</f>
        <v>254</v>
      </c>
      <c r="H70" s="180">
        <f>H22+H29+H37+H42+H55+H68</f>
        <v>3</v>
      </c>
      <c r="I70" s="180">
        <f>I22+I29+I37+I42+I55+I68</f>
        <v>254.5</v>
      </c>
    </row>
    <row r="71" spans="1:9" ht="15.75">
      <c r="A71" s="184"/>
      <c r="B71" s="185"/>
      <c r="C71" s="186"/>
      <c r="D71" s="186"/>
      <c r="E71" s="185"/>
      <c r="F71" s="185"/>
      <c r="G71" s="195"/>
      <c r="H71" s="195"/>
      <c r="I71" s="195"/>
    </row>
    <row r="72" spans="1:9" ht="14.25" customHeight="1">
      <c r="A72" s="179" t="s">
        <v>1348</v>
      </c>
      <c r="B72" s="180">
        <f aca="true" t="shared" si="7" ref="B72:I72">B10+B70</f>
        <v>5</v>
      </c>
      <c r="C72" s="180">
        <f t="shared" si="7"/>
        <v>48</v>
      </c>
      <c r="D72" s="180">
        <f t="shared" si="7"/>
        <v>1</v>
      </c>
      <c r="E72" s="180">
        <f t="shared" si="7"/>
        <v>253</v>
      </c>
      <c r="F72" s="180">
        <f t="shared" si="7"/>
        <v>3</v>
      </c>
      <c r="G72" s="180">
        <f t="shared" si="7"/>
        <v>307</v>
      </c>
      <c r="H72" s="180">
        <f t="shared" si="7"/>
        <v>4</v>
      </c>
      <c r="I72" s="180">
        <f t="shared" si="7"/>
        <v>308</v>
      </c>
    </row>
    <row r="73" spans="1:9" ht="14.25" customHeight="1">
      <c r="A73" s="163"/>
      <c r="B73" s="194"/>
      <c r="C73" s="194"/>
      <c r="D73" s="194"/>
      <c r="E73" s="194"/>
      <c r="F73" s="194"/>
      <c r="G73" s="194"/>
      <c r="H73" s="194"/>
      <c r="I73" s="194"/>
    </row>
    <row r="74" spans="1:9" ht="14.25" customHeight="1">
      <c r="A74" s="163"/>
      <c r="B74" s="194"/>
      <c r="C74" s="194"/>
      <c r="D74" s="194"/>
      <c r="E74" s="194"/>
      <c r="F74" s="194"/>
      <c r="G74" s="194"/>
      <c r="H74" s="194"/>
      <c r="I74" s="194"/>
    </row>
    <row r="75" spans="1:9" ht="15.75">
      <c r="A75" s="24"/>
      <c r="B75" s="24"/>
      <c r="C75" s="3"/>
      <c r="D75" s="3"/>
      <c r="E75" s="3"/>
      <c r="F75" s="3"/>
      <c r="G75" s="3"/>
      <c r="H75" s="3"/>
      <c r="I75" s="3"/>
    </row>
    <row r="76" ht="13.5" customHeight="1">
      <c r="A76" s="8" t="s">
        <v>1670</v>
      </c>
    </row>
    <row r="77" ht="13.5" customHeight="1">
      <c r="A77" s="8"/>
    </row>
    <row r="79" spans="1:9" ht="13.5" customHeight="1">
      <c r="A79" s="326" t="s">
        <v>1727</v>
      </c>
      <c r="B79" s="486">
        <v>1</v>
      </c>
      <c r="C79" s="486"/>
      <c r="D79" s="486"/>
      <c r="E79" s="486"/>
      <c r="F79" s="486"/>
      <c r="G79" s="486"/>
      <c r="H79" s="486"/>
      <c r="I79" s="486"/>
    </row>
    <row r="80" spans="1:9" ht="13.5" customHeight="1">
      <c r="A80" s="448"/>
      <c r="B80" s="448"/>
      <c r="C80" s="448"/>
      <c r="D80" s="448"/>
      <c r="E80" s="448"/>
      <c r="F80" s="448"/>
      <c r="G80" s="448"/>
      <c r="H80" s="448"/>
      <c r="I80" s="448"/>
    </row>
    <row r="81" spans="1:9" ht="13.5" customHeight="1">
      <c r="A81" s="179" t="s">
        <v>20</v>
      </c>
      <c r="B81" s="482">
        <v>1</v>
      </c>
      <c r="C81" s="482"/>
      <c r="D81" s="482"/>
      <c r="E81" s="482"/>
      <c r="F81" s="482"/>
      <c r="G81" s="482"/>
      <c r="H81" s="482"/>
      <c r="I81" s="482"/>
    </row>
    <row r="82" spans="1:9" ht="13.5" customHeight="1">
      <c r="A82" s="326" t="s">
        <v>1671</v>
      </c>
      <c r="B82" s="482">
        <v>2.5</v>
      </c>
      <c r="C82" s="482"/>
      <c r="D82" s="482"/>
      <c r="E82" s="482"/>
      <c r="F82" s="482"/>
      <c r="G82" s="482"/>
      <c r="H82" s="482"/>
      <c r="I82" s="482"/>
    </row>
    <row r="83" spans="1:9" ht="13.5" customHeight="1">
      <c r="A83" s="326" t="s">
        <v>1672</v>
      </c>
      <c r="B83" s="482">
        <v>2</v>
      </c>
      <c r="C83" s="482"/>
      <c r="D83" s="482"/>
      <c r="E83" s="482"/>
      <c r="F83" s="482"/>
      <c r="G83" s="482"/>
      <c r="H83" s="482"/>
      <c r="I83" s="482"/>
    </row>
    <row r="84" spans="1:9" ht="13.5" customHeight="1">
      <c r="A84" s="326" t="s">
        <v>1673</v>
      </c>
      <c r="B84" s="482">
        <v>1</v>
      </c>
      <c r="C84" s="482"/>
      <c r="D84" s="482"/>
      <c r="E84" s="482"/>
      <c r="F84" s="482"/>
      <c r="G84" s="482"/>
      <c r="H84" s="482"/>
      <c r="I84" s="482"/>
    </row>
    <row r="85" spans="1:9" ht="13.5" customHeight="1">
      <c r="A85" s="179" t="s">
        <v>198</v>
      </c>
      <c r="B85" s="483">
        <f>SUM(B81:I84)</f>
        <v>6.5</v>
      </c>
      <c r="C85" s="484"/>
      <c r="D85" s="484"/>
      <c r="E85" s="484"/>
      <c r="F85" s="484"/>
      <c r="G85" s="484"/>
      <c r="H85" s="484"/>
      <c r="I85" s="485"/>
    </row>
    <row r="86" spans="1:9" ht="13.5" customHeight="1">
      <c r="A86" s="487"/>
      <c r="B86" s="488"/>
      <c r="C86" s="488"/>
      <c r="D86" s="488"/>
      <c r="E86" s="488"/>
      <c r="F86" s="488"/>
      <c r="G86" s="488"/>
      <c r="H86" s="488"/>
      <c r="I86" s="489"/>
    </row>
    <row r="87" spans="1:9" ht="13.5" customHeight="1">
      <c r="A87" s="179" t="s">
        <v>1348</v>
      </c>
      <c r="B87" s="486">
        <f>B79+B85</f>
        <v>7.5</v>
      </c>
      <c r="C87" s="486"/>
      <c r="D87" s="486"/>
      <c r="E87" s="486"/>
      <c r="F87" s="486"/>
      <c r="G87" s="486"/>
      <c r="H87" s="486"/>
      <c r="I87" s="486"/>
    </row>
  </sheetData>
  <mergeCells count="20">
    <mergeCell ref="E1:I1"/>
    <mergeCell ref="A2:I2"/>
    <mergeCell ref="A3:I3"/>
    <mergeCell ref="A4:I4"/>
    <mergeCell ref="G11:I12"/>
    <mergeCell ref="I6:I7"/>
    <mergeCell ref="A6:A8"/>
    <mergeCell ref="E6:F6"/>
    <mergeCell ref="C6:D6"/>
    <mergeCell ref="G6:H6"/>
    <mergeCell ref="B6:B7"/>
    <mergeCell ref="B79:I79"/>
    <mergeCell ref="B81:I81"/>
    <mergeCell ref="B82:I82"/>
    <mergeCell ref="B83:I83"/>
    <mergeCell ref="B84:I84"/>
    <mergeCell ref="A80:I80"/>
    <mergeCell ref="B85:I85"/>
    <mergeCell ref="B87:I87"/>
    <mergeCell ref="A86:I8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workbookViewId="0" topLeftCell="A1">
      <selection activeCell="H19" sqref="H19"/>
    </sheetView>
  </sheetViews>
  <sheetFormatPr defaultColWidth="9.140625" defaultRowHeight="12.75"/>
  <cols>
    <col min="1" max="1" width="10.57421875" style="1" customWidth="1"/>
    <col min="2" max="2" width="31.28125" style="1" customWidth="1"/>
    <col min="3" max="4" width="14.8515625" style="127" customWidth="1"/>
    <col min="5" max="5" width="15.00390625" style="127" customWidth="1"/>
    <col min="6" max="6" width="11.28125" style="1" bestFit="1" customWidth="1"/>
    <col min="7" max="7" width="10.140625" style="1" bestFit="1" customWidth="1"/>
    <col min="8" max="16384" width="9.140625" style="1" customWidth="1"/>
  </cols>
  <sheetData>
    <row r="1" spans="3:5" ht="15.75">
      <c r="C1" s="460" t="s">
        <v>785</v>
      </c>
      <c r="D1" s="460"/>
      <c r="E1" s="460"/>
    </row>
    <row r="2" spans="1:5" ht="15.75">
      <c r="A2" s="447" t="s">
        <v>12</v>
      </c>
      <c r="B2" s="447"/>
      <c r="C2" s="447"/>
      <c r="D2" s="447"/>
      <c r="E2" s="447"/>
    </row>
    <row r="3" spans="1:5" ht="15.75">
      <c r="A3" s="447" t="s">
        <v>1565</v>
      </c>
      <c r="B3" s="447"/>
      <c r="C3" s="447"/>
      <c r="D3" s="447"/>
      <c r="E3" s="447"/>
    </row>
    <row r="4" spans="1:5" ht="15.75">
      <c r="A4" s="447" t="s">
        <v>958</v>
      </c>
      <c r="B4" s="447"/>
      <c r="C4" s="447"/>
      <c r="D4" s="447"/>
      <c r="E4" s="447"/>
    </row>
    <row r="5" spans="1:5" ht="15.75">
      <c r="A5" s="447" t="s">
        <v>1663</v>
      </c>
      <c r="B5" s="447"/>
      <c r="C5" s="447"/>
      <c r="D5" s="447"/>
      <c r="E5" s="447"/>
    </row>
    <row r="6" spans="1:2" ht="15.75">
      <c r="A6" s="27"/>
      <c r="B6" s="27"/>
    </row>
    <row r="8" spans="1:5" ht="15.75" customHeight="1">
      <c r="A8" s="461" t="s">
        <v>1664</v>
      </c>
      <c r="B8" s="461"/>
      <c r="C8" s="461" t="s">
        <v>279</v>
      </c>
      <c r="D8" s="461" t="s">
        <v>280</v>
      </c>
      <c r="E8" s="461" t="s">
        <v>1616</v>
      </c>
    </row>
    <row r="9" spans="1:5" ht="15.75">
      <c r="A9" s="461"/>
      <c r="B9" s="461"/>
      <c r="C9" s="461"/>
      <c r="D9" s="461"/>
      <c r="E9" s="461"/>
    </row>
    <row r="10" spans="1:5" ht="15.75">
      <c r="A10" s="461"/>
      <c r="B10" s="461"/>
      <c r="C10" s="461"/>
      <c r="D10" s="461"/>
      <c r="E10" s="461"/>
    </row>
    <row r="11" spans="3:4" ht="15.75">
      <c r="C11" s="2"/>
      <c r="D11" s="262"/>
    </row>
    <row r="12" spans="1:4" ht="24.75" customHeight="1">
      <c r="A12" s="8" t="s">
        <v>959</v>
      </c>
      <c r="B12" s="8" t="s">
        <v>960</v>
      </c>
      <c r="C12" s="8"/>
      <c r="D12" s="150"/>
    </row>
    <row r="13" spans="1:5" ht="24.75" customHeight="1">
      <c r="A13" s="1" t="s">
        <v>961</v>
      </c>
      <c r="B13" s="1" t="s">
        <v>962</v>
      </c>
      <c r="C13" s="9">
        <v>12321</v>
      </c>
      <c r="D13" s="196">
        <v>11362</v>
      </c>
      <c r="E13" s="9">
        <v>15354</v>
      </c>
    </row>
    <row r="14" spans="1:6" ht="24.75" customHeight="1">
      <c r="A14" s="1" t="s">
        <v>963</v>
      </c>
      <c r="B14" s="1" t="s">
        <v>964</v>
      </c>
      <c r="C14" s="9">
        <v>14654290</v>
      </c>
      <c r="D14" s="196">
        <v>14756103</v>
      </c>
      <c r="E14" s="9">
        <v>15722265</v>
      </c>
      <c r="F14" s="9"/>
    </row>
    <row r="15" spans="1:5" ht="24.75" customHeight="1">
      <c r="A15" s="1" t="s">
        <v>965</v>
      </c>
      <c r="B15" s="1" t="s">
        <v>966</v>
      </c>
      <c r="C15" s="9">
        <v>1235754</v>
      </c>
      <c r="D15" s="196">
        <v>1120148</v>
      </c>
      <c r="E15" s="9">
        <v>1120148</v>
      </c>
    </row>
    <row r="16" spans="1:5" ht="24.75" customHeight="1">
      <c r="A16" s="1" t="s">
        <v>967</v>
      </c>
      <c r="B16" s="1" t="s">
        <v>73</v>
      </c>
      <c r="C16" s="9">
        <v>166582</v>
      </c>
      <c r="D16" s="196">
        <v>158343</v>
      </c>
      <c r="E16" s="9">
        <v>150105</v>
      </c>
    </row>
    <row r="17" spans="1:5" ht="24.75" customHeight="1">
      <c r="A17" s="499" t="s">
        <v>11</v>
      </c>
      <c r="B17" s="499"/>
      <c r="C17" s="13">
        <f>SUM(C13:C16)</f>
        <v>16068947</v>
      </c>
      <c r="D17" s="202">
        <f>SUM(D13:D16)</f>
        <v>16045956</v>
      </c>
      <c r="E17" s="13">
        <f>SUM(E13:E16)</f>
        <v>17007872</v>
      </c>
    </row>
    <row r="18" spans="3:5" ht="24.75" customHeight="1">
      <c r="C18" s="51"/>
      <c r="D18" s="196"/>
      <c r="E18" s="9"/>
    </row>
    <row r="19" spans="1:5" ht="24.75" customHeight="1">
      <c r="A19" s="8" t="s">
        <v>74</v>
      </c>
      <c r="B19" s="8" t="s">
        <v>75</v>
      </c>
      <c r="C19" s="135"/>
      <c r="D19" s="249"/>
      <c r="E19" s="9"/>
    </row>
    <row r="20" spans="1:5" ht="24.75" customHeight="1">
      <c r="A20" s="1" t="s">
        <v>961</v>
      </c>
      <c r="B20" s="1" t="s">
        <v>76</v>
      </c>
      <c r="C20" s="9">
        <v>7136</v>
      </c>
      <c r="D20" s="196">
        <v>7506</v>
      </c>
      <c r="E20" s="196">
        <v>6855</v>
      </c>
    </row>
    <row r="21" spans="1:5" ht="24.75" customHeight="1">
      <c r="A21" s="1" t="s">
        <v>963</v>
      </c>
      <c r="B21" s="1" t="s">
        <v>77</v>
      </c>
      <c r="C21" s="9">
        <v>48254</v>
      </c>
      <c r="D21" s="196">
        <v>41174</v>
      </c>
      <c r="E21" s="196">
        <v>28180</v>
      </c>
    </row>
    <row r="22" spans="1:5" ht="24.75" customHeight="1">
      <c r="A22" s="1" t="s">
        <v>965</v>
      </c>
      <c r="B22" s="1" t="s">
        <v>78</v>
      </c>
      <c r="C22" s="9"/>
      <c r="D22" s="196">
        <v>800000</v>
      </c>
      <c r="E22" s="196"/>
    </row>
    <row r="23" spans="1:5" ht="24.75" customHeight="1">
      <c r="A23" s="1" t="s">
        <v>967</v>
      </c>
      <c r="B23" s="1" t="s">
        <v>79</v>
      </c>
      <c r="C23" s="9">
        <v>924619</v>
      </c>
      <c r="D23" s="196">
        <v>496650</v>
      </c>
      <c r="E23" s="196">
        <v>300000</v>
      </c>
    </row>
    <row r="24" spans="1:5" ht="24.75" customHeight="1">
      <c r="A24" s="1" t="s">
        <v>80</v>
      </c>
      <c r="B24" s="1" t="s">
        <v>81</v>
      </c>
      <c r="C24" s="9">
        <v>44604</v>
      </c>
      <c r="D24" s="196">
        <v>13293</v>
      </c>
      <c r="E24" s="196">
        <v>12000</v>
      </c>
    </row>
    <row r="25" spans="1:5" ht="24.75" customHeight="1">
      <c r="A25" s="499" t="s">
        <v>11</v>
      </c>
      <c r="B25" s="499"/>
      <c r="C25" s="13">
        <f>SUM(C20:C24)</f>
        <v>1024613</v>
      </c>
      <c r="D25" s="13">
        <f>SUM(D20:D24)</f>
        <v>1358623</v>
      </c>
      <c r="E25" s="13">
        <f>SUM(E20:E24)</f>
        <v>347035</v>
      </c>
    </row>
    <row r="26" spans="3:5" ht="24.75" customHeight="1">
      <c r="C26" s="1"/>
      <c r="D26" s="1"/>
      <c r="E26" s="9"/>
    </row>
    <row r="27" spans="1:7" ht="24.75" customHeight="1">
      <c r="A27" s="499" t="s">
        <v>82</v>
      </c>
      <c r="B27" s="499"/>
      <c r="C27" s="13">
        <f>C17+C25</f>
        <v>17093560</v>
      </c>
      <c r="D27" s="13">
        <f>D17+D25</f>
        <v>17404579</v>
      </c>
      <c r="E27" s="13">
        <f>E17+E25</f>
        <v>17354907</v>
      </c>
      <c r="G27" s="9"/>
    </row>
  </sheetData>
  <mergeCells count="12">
    <mergeCell ref="C1:E1"/>
    <mergeCell ref="A17:B17"/>
    <mergeCell ref="A2:E2"/>
    <mergeCell ref="A3:E3"/>
    <mergeCell ref="A4:E4"/>
    <mergeCell ref="A5:E5"/>
    <mergeCell ref="A25:B25"/>
    <mergeCell ref="A27:B27"/>
    <mergeCell ref="A8:B10"/>
    <mergeCell ref="E8:E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M124"/>
  <sheetViews>
    <sheetView workbookViewId="0" topLeftCell="A1">
      <selection activeCell="A1" sqref="A1"/>
    </sheetView>
  </sheetViews>
  <sheetFormatPr defaultColWidth="9.140625" defaultRowHeight="13.5" customHeight="1"/>
  <cols>
    <col min="1" max="1" width="6.7109375" style="2" bestFit="1" customWidth="1"/>
    <col min="2" max="2" width="30.57421875" style="207" bestFit="1" customWidth="1"/>
    <col min="3" max="3" width="58.421875" style="207" customWidth="1"/>
    <col min="4" max="4" width="12.140625" style="31" bestFit="1" customWidth="1"/>
    <col min="5" max="7" width="8.421875" style="207" bestFit="1" customWidth="1"/>
    <col min="8" max="8" width="7.28125" style="207" bestFit="1" customWidth="1"/>
    <col min="9" max="16384" width="9.140625" style="207" customWidth="1"/>
  </cols>
  <sheetData>
    <row r="1" spans="5:8" ht="13.5" customHeight="1">
      <c r="E1" s="460" t="s">
        <v>463</v>
      </c>
      <c r="F1" s="460"/>
      <c r="G1" s="460"/>
      <c r="H1" s="460"/>
    </row>
    <row r="2" spans="1:8" ht="19.5" customHeight="1">
      <c r="A2" s="447" t="s">
        <v>882</v>
      </c>
      <c r="B2" s="446"/>
      <c r="C2" s="446"/>
      <c r="D2" s="446"/>
      <c r="E2" s="446"/>
      <c r="F2" s="446"/>
      <c r="G2" s="446"/>
      <c r="H2" s="446"/>
    </row>
    <row r="3" spans="1:8" ht="13.5" customHeight="1">
      <c r="A3" s="447" t="s">
        <v>1583</v>
      </c>
      <c r="B3" s="446"/>
      <c r="C3" s="446"/>
      <c r="D3" s="446"/>
      <c r="E3" s="446"/>
      <c r="F3" s="446"/>
      <c r="G3" s="446"/>
      <c r="H3" s="446"/>
    </row>
    <row r="4" spans="1:8" ht="13.5" customHeight="1">
      <c r="A4" s="447" t="s">
        <v>1663</v>
      </c>
      <c r="B4" s="446"/>
      <c r="C4" s="446"/>
      <c r="D4" s="446"/>
      <c r="E4" s="446"/>
      <c r="F4" s="446"/>
      <c r="G4" s="446"/>
      <c r="H4" s="446"/>
    </row>
    <row r="5" spans="2:8" ht="13.5" customHeight="1">
      <c r="B5" s="3"/>
      <c r="C5" s="3"/>
      <c r="D5" s="3"/>
      <c r="E5" s="3"/>
      <c r="F5" s="3"/>
      <c r="G5" s="3"/>
      <c r="H5" s="3"/>
    </row>
    <row r="6" spans="1:8" s="206" customFormat="1" ht="13.5" customHeight="1">
      <c r="A6" s="501" t="s">
        <v>883</v>
      </c>
      <c r="B6" s="501" t="s">
        <v>1584</v>
      </c>
      <c r="C6" s="501" t="s">
        <v>884</v>
      </c>
      <c r="D6" s="502" t="s">
        <v>885</v>
      </c>
      <c r="E6" s="503"/>
      <c r="F6" s="503"/>
      <c r="G6" s="503"/>
      <c r="H6" s="504"/>
    </row>
    <row r="7" spans="1:8" s="206" customFormat="1" ht="13.5" customHeight="1">
      <c r="A7" s="501"/>
      <c r="B7" s="501"/>
      <c r="C7" s="501"/>
      <c r="D7" s="208" t="s">
        <v>886</v>
      </c>
      <c r="E7" s="136" t="s">
        <v>1117</v>
      </c>
      <c r="F7" s="136" t="s">
        <v>833</v>
      </c>
      <c r="G7" s="137" t="s">
        <v>1585</v>
      </c>
      <c r="H7" s="137" t="s">
        <v>1617</v>
      </c>
    </row>
    <row r="8" spans="1:8" s="206" customFormat="1" ht="13.5" customHeight="1">
      <c r="A8" s="36"/>
      <c r="B8" s="209"/>
      <c r="C8" s="36"/>
      <c r="D8" s="209"/>
      <c r="E8" s="36"/>
      <c r="F8" s="36"/>
      <c r="G8" s="36"/>
      <c r="H8" s="36"/>
    </row>
    <row r="9" ht="13.5" customHeight="1">
      <c r="B9" s="42" t="s">
        <v>887</v>
      </c>
    </row>
    <row r="10" spans="1:3" ht="13.5" customHeight="1">
      <c r="A10" s="2" t="s">
        <v>888</v>
      </c>
      <c r="B10" s="25" t="s">
        <v>889</v>
      </c>
      <c r="C10" s="207" t="s">
        <v>890</v>
      </c>
    </row>
    <row r="11" spans="2:8" ht="13.5" customHeight="1">
      <c r="B11" s="25" t="s">
        <v>891</v>
      </c>
      <c r="C11" s="207" t="s">
        <v>892</v>
      </c>
      <c r="D11" s="31" t="s">
        <v>893</v>
      </c>
      <c r="E11" s="123">
        <v>300</v>
      </c>
      <c r="F11" s="123">
        <v>300</v>
      </c>
      <c r="G11" s="123">
        <v>300</v>
      </c>
      <c r="H11" s="123">
        <v>300</v>
      </c>
    </row>
    <row r="12" spans="2:8" ht="13.5" customHeight="1">
      <c r="B12" s="25"/>
      <c r="E12" s="123"/>
      <c r="F12" s="123"/>
      <c r="G12" s="123"/>
      <c r="H12" s="123"/>
    </row>
    <row r="13" spans="1:8" ht="13.5" customHeight="1">
      <c r="A13" s="2" t="s">
        <v>894</v>
      </c>
      <c r="B13" s="25" t="s">
        <v>895</v>
      </c>
      <c r="C13" s="207" t="s">
        <v>1450</v>
      </c>
      <c r="D13" s="31" t="s">
        <v>893</v>
      </c>
      <c r="E13" s="123">
        <v>100</v>
      </c>
      <c r="F13" s="123">
        <v>100</v>
      </c>
      <c r="G13" s="123">
        <v>100</v>
      </c>
      <c r="H13" s="123">
        <v>100</v>
      </c>
    </row>
    <row r="14" spans="2:8" ht="13.5" customHeight="1">
      <c r="B14" s="25"/>
      <c r="E14" s="123"/>
      <c r="F14" s="123"/>
      <c r="G14" s="123"/>
      <c r="H14" s="123"/>
    </row>
    <row r="15" spans="1:8" ht="13.5" customHeight="1">
      <c r="A15" s="2" t="s">
        <v>1451</v>
      </c>
      <c r="B15" s="25" t="s">
        <v>1452</v>
      </c>
      <c r="C15" s="207" t="s">
        <v>292</v>
      </c>
      <c r="E15" s="123"/>
      <c r="F15" s="123"/>
      <c r="G15" s="123"/>
      <c r="H15" s="123"/>
    </row>
    <row r="16" spans="2:8" ht="13.5" customHeight="1">
      <c r="B16" s="25" t="s">
        <v>293</v>
      </c>
      <c r="C16" s="207" t="s">
        <v>294</v>
      </c>
      <c r="E16" s="123"/>
      <c r="F16" s="123"/>
      <c r="G16" s="123"/>
      <c r="H16" s="123"/>
    </row>
    <row r="17" spans="2:8" ht="13.5" customHeight="1">
      <c r="B17" s="25" t="s">
        <v>295</v>
      </c>
      <c r="C17" s="207" t="s">
        <v>296</v>
      </c>
      <c r="D17" s="31" t="s">
        <v>893</v>
      </c>
      <c r="E17" s="123">
        <v>17280</v>
      </c>
      <c r="F17" s="123">
        <v>17280</v>
      </c>
      <c r="G17" s="123">
        <v>17280</v>
      </c>
      <c r="H17" s="123">
        <v>17280</v>
      </c>
    </row>
    <row r="18" spans="2:8" ht="13.5" customHeight="1">
      <c r="B18" s="25"/>
      <c r="E18" s="123"/>
      <c r="F18" s="123"/>
      <c r="G18" s="123"/>
      <c r="H18" s="123"/>
    </row>
    <row r="19" spans="1:8" ht="13.5" customHeight="1">
      <c r="A19" s="2" t="s">
        <v>297</v>
      </c>
      <c r="B19" s="25" t="s">
        <v>298</v>
      </c>
      <c r="C19" s="207" t="s">
        <v>299</v>
      </c>
      <c r="E19" s="123"/>
      <c r="F19" s="123"/>
      <c r="G19" s="123"/>
      <c r="H19" s="123"/>
    </row>
    <row r="20" spans="2:8" ht="13.5" customHeight="1">
      <c r="B20" s="25"/>
      <c r="C20" s="207" t="s">
        <v>300</v>
      </c>
      <c r="E20" s="123"/>
      <c r="F20" s="123"/>
      <c r="G20" s="123"/>
      <c r="H20" s="123"/>
    </row>
    <row r="21" spans="2:8" ht="13.5" customHeight="1">
      <c r="B21" s="25"/>
      <c r="C21" s="207" t="s">
        <v>1694</v>
      </c>
      <c r="D21" s="31" t="s">
        <v>893</v>
      </c>
      <c r="E21" s="123">
        <v>23050</v>
      </c>
      <c r="F21" s="123">
        <v>23050</v>
      </c>
      <c r="G21" s="123">
        <v>23050</v>
      </c>
      <c r="H21" s="123">
        <v>23050</v>
      </c>
    </row>
    <row r="22" spans="2:8" ht="13.5" customHeight="1">
      <c r="B22" s="25"/>
      <c r="E22" s="123"/>
      <c r="F22" s="123"/>
      <c r="G22" s="123"/>
      <c r="H22" s="123"/>
    </row>
    <row r="23" spans="1:8" ht="13.5" customHeight="1">
      <c r="A23" s="2" t="s">
        <v>1695</v>
      </c>
      <c r="B23" s="25" t="s">
        <v>1696</v>
      </c>
      <c r="C23" s="207" t="s">
        <v>1697</v>
      </c>
      <c r="D23" s="31" t="s">
        <v>893</v>
      </c>
      <c r="E23" s="123">
        <v>9</v>
      </c>
      <c r="F23" s="123">
        <v>9</v>
      </c>
      <c r="G23" s="123">
        <v>9</v>
      </c>
      <c r="H23" s="123">
        <v>9</v>
      </c>
    </row>
    <row r="24" spans="2:8" ht="13.5" customHeight="1">
      <c r="B24" s="25"/>
      <c r="E24" s="123"/>
      <c r="F24" s="123"/>
      <c r="G24" s="123"/>
      <c r="H24" s="123"/>
    </row>
    <row r="25" spans="1:8" ht="13.5" customHeight="1">
      <c r="A25" s="2" t="s">
        <v>1087</v>
      </c>
      <c r="B25" s="25" t="s">
        <v>1088</v>
      </c>
      <c r="C25" s="207" t="s">
        <v>1089</v>
      </c>
      <c r="D25" s="31" t="s">
        <v>893</v>
      </c>
      <c r="E25" s="123">
        <v>20</v>
      </c>
      <c r="F25" s="123">
        <v>20</v>
      </c>
      <c r="G25" s="123">
        <v>20</v>
      </c>
      <c r="H25" s="123">
        <v>20</v>
      </c>
    </row>
    <row r="26" spans="2:8" ht="13.5" customHeight="1">
      <c r="B26" s="25"/>
      <c r="E26" s="123"/>
      <c r="F26" s="123"/>
      <c r="G26" s="123"/>
      <c r="H26" s="123"/>
    </row>
    <row r="27" spans="1:8" ht="13.5" customHeight="1">
      <c r="A27" s="2" t="s">
        <v>1090</v>
      </c>
      <c r="B27" s="25" t="s">
        <v>1701</v>
      </c>
      <c r="C27" s="207" t="s">
        <v>1091</v>
      </c>
      <c r="D27" s="31" t="s">
        <v>893</v>
      </c>
      <c r="E27" s="123">
        <v>50</v>
      </c>
      <c r="F27" s="123">
        <v>50</v>
      </c>
      <c r="G27" s="123">
        <v>50</v>
      </c>
      <c r="H27" s="123">
        <v>50</v>
      </c>
    </row>
    <row r="28" spans="2:8" ht="13.5" customHeight="1">
      <c r="B28" s="25"/>
      <c r="E28" s="123"/>
      <c r="F28" s="123"/>
      <c r="G28" s="123"/>
      <c r="H28" s="123"/>
    </row>
    <row r="29" spans="1:8" ht="13.5" customHeight="1">
      <c r="A29" s="2" t="s">
        <v>1092</v>
      </c>
      <c r="B29" s="25" t="s">
        <v>1703</v>
      </c>
      <c r="C29" s="207" t="s">
        <v>1704</v>
      </c>
      <c r="D29" s="210" t="s">
        <v>893</v>
      </c>
      <c r="E29" s="123">
        <v>45</v>
      </c>
      <c r="F29" s="123">
        <v>45</v>
      </c>
      <c r="G29" s="123">
        <v>45</v>
      </c>
      <c r="H29" s="123">
        <v>45</v>
      </c>
    </row>
    <row r="30" spans="2:8" ht="13.5" customHeight="1">
      <c r="B30" s="25"/>
      <c r="C30" s="207" t="s">
        <v>786</v>
      </c>
      <c r="D30" s="210"/>
      <c r="E30" s="123"/>
      <c r="F30" s="123"/>
      <c r="G30" s="123"/>
      <c r="H30" s="123"/>
    </row>
    <row r="31" spans="2:8" ht="13.5" customHeight="1">
      <c r="B31" s="25"/>
      <c r="E31" s="123"/>
      <c r="F31" s="123"/>
      <c r="G31" s="123"/>
      <c r="H31" s="123"/>
    </row>
    <row r="32" spans="1:8" ht="13.5" customHeight="1">
      <c r="A32" s="2" t="s">
        <v>1093</v>
      </c>
      <c r="B32" s="25" t="s">
        <v>1586</v>
      </c>
      <c r="C32" s="207" t="s">
        <v>1709</v>
      </c>
      <c r="D32" s="210"/>
      <c r="E32" s="123"/>
      <c r="F32" s="123"/>
      <c r="G32" s="123"/>
      <c r="H32" s="123"/>
    </row>
    <row r="33" spans="2:8" ht="13.5" customHeight="1">
      <c r="B33" s="25"/>
      <c r="C33" s="207" t="s">
        <v>1710</v>
      </c>
      <c r="D33" s="210" t="s">
        <v>893</v>
      </c>
      <c r="E33" s="123">
        <v>840</v>
      </c>
      <c r="F33" s="123">
        <v>840</v>
      </c>
      <c r="G33" s="123">
        <v>840</v>
      </c>
      <c r="H33" s="123">
        <v>840</v>
      </c>
    </row>
    <row r="34" spans="2:8" ht="13.5" customHeight="1">
      <c r="B34" s="25"/>
      <c r="E34" s="123"/>
      <c r="F34" s="123"/>
      <c r="G34" s="123"/>
      <c r="H34" s="123"/>
    </row>
    <row r="35" spans="1:8" ht="13.5" customHeight="1">
      <c r="A35" s="2" t="s">
        <v>430</v>
      </c>
      <c r="B35" s="25" t="s">
        <v>1711</v>
      </c>
      <c r="C35" s="207" t="s">
        <v>1712</v>
      </c>
      <c r="D35" s="210" t="s">
        <v>893</v>
      </c>
      <c r="E35" s="123">
        <v>135</v>
      </c>
      <c r="F35" s="123">
        <v>135</v>
      </c>
      <c r="G35" s="123">
        <v>135</v>
      </c>
      <c r="H35" s="123">
        <v>135</v>
      </c>
    </row>
    <row r="36" spans="2:8" ht="13.5" customHeight="1">
      <c r="B36" s="25"/>
      <c r="C36" s="207" t="s">
        <v>1713</v>
      </c>
      <c r="D36" s="210"/>
      <c r="E36" s="123"/>
      <c r="F36" s="123"/>
      <c r="G36" s="123"/>
      <c r="H36" s="123"/>
    </row>
    <row r="37" spans="2:8" ht="13.5" customHeight="1">
      <c r="B37" s="25"/>
      <c r="E37" s="123"/>
      <c r="F37" s="123"/>
      <c r="G37" s="123"/>
      <c r="H37" s="123"/>
    </row>
    <row r="38" spans="1:13" s="140" customFormat="1" ht="15.75">
      <c r="A38" s="138" t="s">
        <v>432</v>
      </c>
      <c r="B38" s="47" t="s">
        <v>1587</v>
      </c>
      <c r="C38" s="139" t="s">
        <v>131</v>
      </c>
      <c r="D38" s="211" t="s">
        <v>893</v>
      </c>
      <c r="E38" s="140">
        <v>129</v>
      </c>
      <c r="F38" s="140">
        <v>129</v>
      </c>
      <c r="G38" s="140">
        <v>129</v>
      </c>
      <c r="H38" s="140">
        <v>129</v>
      </c>
      <c r="I38" s="141"/>
      <c r="J38" s="141"/>
      <c r="K38" s="142"/>
      <c r="M38" s="139"/>
    </row>
    <row r="39" spans="1:13" s="140" customFormat="1" ht="15.75">
      <c r="A39" s="138"/>
      <c r="B39" s="47"/>
      <c r="C39" s="139" t="s">
        <v>1588</v>
      </c>
      <c r="D39" s="211"/>
      <c r="F39" s="212"/>
      <c r="G39" s="141"/>
      <c r="H39" s="141"/>
      <c r="I39" s="141"/>
      <c r="J39" s="141"/>
      <c r="K39" s="142"/>
      <c r="M39" s="139"/>
    </row>
    <row r="40" spans="2:8" ht="13.5" customHeight="1">
      <c r="B40" s="25"/>
      <c r="E40" s="123"/>
      <c r="F40" s="123"/>
      <c r="G40" s="123"/>
      <c r="H40" s="123"/>
    </row>
    <row r="41" spans="1:8" ht="13.5" customHeight="1">
      <c r="A41" s="2" t="s">
        <v>435</v>
      </c>
      <c r="B41" s="25" t="s">
        <v>1702</v>
      </c>
      <c r="C41" s="207" t="s">
        <v>1589</v>
      </c>
      <c r="D41" s="31" t="s">
        <v>893</v>
      </c>
      <c r="E41" s="123">
        <v>195</v>
      </c>
      <c r="F41" s="123">
        <v>195</v>
      </c>
      <c r="G41" s="123">
        <v>195</v>
      </c>
      <c r="H41" s="123">
        <v>195</v>
      </c>
    </row>
    <row r="42" spans="2:8" ht="13.5" customHeight="1">
      <c r="B42" s="25"/>
      <c r="E42" s="123"/>
      <c r="F42" s="123"/>
      <c r="G42" s="123"/>
      <c r="H42" s="123"/>
    </row>
    <row r="43" spans="1:8" ht="13.5" customHeight="1">
      <c r="A43" s="2" t="s">
        <v>438</v>
      </c>
      <c r="B43" s="25" t="s">
        <v>1094</v>
      </c>
      <c r="C43" s="327" t="s">
        <v>1095</v>
      </c>
      <c r="E43" s="123"/>
      <c r="F43" s="123"/>
      <c r="G43" s="123"/>
      <c r="H43" s="123"/>
    </row>
    <row r="44" spans="2:8" ht="13.5" customHeight="1">
      <c r="B44" s="25"/>
      <c r="C44" s="207" t="s">
        <v>1096</v>
      </c>
      <c r="D44" s="31" t="s">
        <v>893</v>
      </c>
      <c r="E44" s="123">
        <v>200</v>
      </c>
      <c r="F44" s="123">
        <v>200</v>
      </c>
      <c r="G44" s="123">
        <v>200</v>
      </c>
      <c r="H44" s="123">
        <v>200</v>
      </c>
    </row>
    <row r="45" spans="2:8" ht="13.5" customHeight="1">
      <c r="B45" s="25"/>
      <c r="E45" s="123"/>
      <c r="F45" s="123"/>
      <c r="G45" s="123"/>
      <c r="H45" s="123"/>
    </row>
    <row r="46" spans="1:8" ht="13.5" customHeight="1">
      <c r="A46" s="2" t="s">
        <v>439</v>
      </c>
      <c r="B46" s="25" t="s">
        <v>1590</v>
      </c>
      <c r="C46" s="207" t="s">
        <v>1714</v>
      </c>
      <c r="D46" s="210"/>
      <c r="E46" s="123"/>
      <c r="F46" s="123"/>
      <c r="G46" s="123"/>
      <c r="H46" s="123"/>
    </row>
    <row r="47" spans="2:8" ht="13.5" customHeight="1">
      <c r="B47" s="25"/>
      <c r="C47" s="207" t="s">
        <v>693</v>
      </c>
      <c r="D47" s="210" t="s">
        <v>893</v>
      </c>
      <c r="E47" s="123">
        <v>120</v>
      </c>
      <c r="F47" s="123">
        <v>120</v>
      </c>
      <c r="G47" s="123">
        <v>120</v>
      </c>
      <c r="H47" s="123">
        <v>120</v>
      </c>
    </row>
    <row r="48" spans="2:8" ht="13.5" customHeight="1">
      <c r="B48" s="25"/>
      <c r="D48" s="210"/>
      <c r="E48" s="123"/>
      <c r="F48" s="123"/>
      <c r="G48" s="123"/>
      <c r="H48" s="123"/>
    </row>
    <row r="49" spans="1:8" ht="13.5" customHeight="1">
      <c r="A49" s="2" t="s">
        <v>440</v>
      </c>
      <c r="B49" s="25" t="s">
        <v>1715</v>
      </c>
      <c r="C49" s="207" t="s">
        <v>1716</v>
      </c>
      <c r="D49" s="210"/>
      <c r="E49" s="123"/>
      <c r="F49" s="123"/>
      <c r="G49" s="123"/>
      <c r="H49" s="123"/>
    </row>
    <row r="50" spans="2:8" ht="13.5" customHeight="1">
      <c r="B50" s="25"/>
      <c r="C50" s="207" t="s">
        <v>1591</v>
      </c>
      <c r="D50" s="210" t="s">
        <v>893</v>
      </c>
      <c r="E50" s="123">
        <v>174</v>
      </c>
      <c r="F50" s="123">
        <v>174</v>
      </c>
      <c r="G50" s="123">
        <v>174</v>
      </c>
      <c r="H50" s="123">
        <v>174</v>
      </c>
    </row>
    <row r="51" spans="2:8" ht="13.5" customHeight="1">
      <c r="B51" s="25"/>
      <c r="E51" s="123"/>
      <c r="F51" s="123"/>
      <c r="G51" s="123"/>
      <c r="H51" s="123"/>
    </row>
    <row r="52" spans="1:8" ht="13.5" customHeight="1">
      <c r="A52" s="2" t="s">
        <v>442</v>
      </c>
      <c r="B52" s="25" t="s">
        <v>1118</v>
      </c>
      <c r="C52" s="207" t="s">
        <v>431</v>
      </c>
      <c r="D52" s="31" t="s">
        <v>893</v>
      </c>
      <c r="E52" s="123">
        <v>150</v>
      </c>
      <c r="F52" s="123">
        <v>150</v>
      </c>
      <c r="G52" s="123">
        <v>150</v>
      </c>
      <c r="H52" s="123">
        <v>150</v>
      </c>
    </row>
    <row r="53" spans="2:8" ht="13.5" customHeight="1">
      <c r="B53" s="25"/>
      <c r="E53" s="123"/>
      <c r="F53" s="123"/>
      <c r="G53" s="123"/>
      <c r="H53" s="123"/>
    </row>
    <row r="54" spans="1:8" ht="13.5" customHeight="1">
      <c r="A54" s="2" t="s">
        <v>443</v>
      </c>
      <c r="B54" s="25" t="s">
        <v>1699</v>
      </c>
      <c r="C54" s="207" t="s">
        <v>1700</v>
      </c>
      <c r="D54" s="210" t="s">
        <v>893</v>
      </c>
      <c r="E54" s="123">
        <v>100</v>
      </c>
      <c r="F54" s="123">
        <v>100</v>
      </c>
      <c r="G54" s="123">
        <v>100</v>
      </c>
      <c r="H54" s="123">
        <v>100</v>
      </c>
    </row>
    <row r="55" spans="1:8" s="206" customFormat="1" ht="13.5" customHeight="1">
      <c r="A55" s="36"/>
      <c r="B55" s="36"/>
      <c r="C55" s="36"/>
      <c r="D55" s="209"/>
      <c r="E55" s="213"/>
      <c r="F55" s="213"/>
      <c r="G55" s="213"/>
      <c r="H55" s="213"/>
    </row>
    <row r="56" spans="1:8" ht="13.5" customHeight="1">
      <c r="A56" s="2" t="s">
        <v>444</v>
      </c>
      <c r="B56" s="25" t="s">
        <v>1592</v>
      </c>
      <c r="C56" s="207" t="s">
        <v>1717</v>
      </c>
      <c r="D56" s="210"/>
      <c r="E56" s="123"/>
      <c r="F56" s="123"/>
      <c r="G56" s="123"/>
      <c r="H56" s="123"/>
    </row>
    <row r="57" spans="2:8" ht="13.5" customHeight="1">
      <c r="B57" s="25"/>
      <c r="C57" s="207" t="s">
        <v>1593</v>
      </c>
      <c r="D57" s="210" t="s">
        <v>893</v>
      </c>
      <c r="E57" s="123">
        <v>1575</v>
      </c>
      <c r="F57" s="123">
        <v>1575</v>
      </c>
      <c r="G57" s="123">
        <v>1575</v>
      </c>
      <c r="H57" s="123">
        <v>1575</v>
      </c>
    </row>
    <row r="58" spans="1:8" s="206" customFormat="1" ht="13.5" customHeight="1">
      <c r="A58" s="36"/>
      <c r="B58" s="36"/>
      <c r="C58" s="36"/>
      <c r="D58" s="209"/>
      <c r="E58" s="213"/>
      <c r="F58" s="213"/>
      <c r="G58" s="213"/>
      <c r="H58" s="213"/>
    </row>
    <row r="59" spans="1:8" ht="13.5" customHeight="1">
      <c r="A59" s="2" t="s">
        <v>760</v>
      </c>
      <c r="B59" s="25" t="s">
        <v>1594</v>
      </c>
      <c r="C59" s="207" t="s">
        <v>130</v>
      </c>
      <c r="D59" s="210"/>
      <c r="E59" s="123"/>
      <c r="F59" s="123"/>
      <c r="G59" s="123"/>
      <c r="H59" s="123"/>
    </row>
    <row r="60" spans="2:8" ht="13.5" customHeight="1">
      <c r="B60" s="25"/>
      <c r="C60" s="207" t="s">
        <v>1705</v>
      </c>
      <c r="D60" s="210" t="s">
        <v>893</v>
      </c>
      <c r="E60" s="123">
        <v>60</v>
      </c>
      <c r="F60" s="123">
        <v>60</v>
      </c>
      <c r="G60" s="123">
        <v>60</v>
      </c>
      <c r="H60" s="123">
        <v>60</v>
      </c>
    </row>
    <row r="61" spans="1:8" s="206" customFormat="1" ht="13.5" customHeight="1">
      <c r="A61" s="36"/>
      <c r="B61" s="36"/>
      <c r="C61" s="36"/>
      <c r="D61" s="209"/>
      <c r="E61" s="213"/>
      <c r="F61" s="213"/>
      <c r="G61" s="213"/>
      <c r="H61" s="213"/>
    </row>
    <row r="62" spans="1:8" ht="13.5" customHeight="1">
      <c r="A62" s="2" t="s">
        <v>761</v>
      </c>
      <c r="B62" s="25" t="s">
        <v>1706</v>
      </c>
      <c r="C62" s="207" t="s">
        <v>1707</v>
      </c>
      <c r="D62" s="210"/>
      <c r="E62" s="123"/>
      <c r="F62" s="123"/>
      <c r="G62" s="123"/>
      <c r="H62" s="123"/>
    </row>
    <row r="63" spans="2:8" ht="13.5" customHeight="1">
      <c r="B63" s="25"/>
      <c r="C63" s="207" t="s">
        <v>1708</v>
      </c>
      <c r="D63" s="210" t="s">
        <v>893</v>
      </c>
      <c r="E63" s="123">
        <v>37</v>
      </c>
      <c r="F63" s="123">
        <v>37</v>
      </c>
      <c r="G63" s="123">
        <v>37</v>
      </c>
      <c r="H63" s="123">
        <v>37</v>
      </c>
    </row>
    <row r="64" spans="1:8" s="206" customFormat="1" ht="13.5" customHeight="1">
      <c r="A64" s="36"/>
      <c r="B64" s="36"/>
      <c r="C64" s="36"/>
      <c r="D64" s="209"/>
      <c r="E64" s="213"/>
      <c r="F64" s="213"/>
      <c r="G64" s="213"/>
      <c r="H64" s="213"/>
    </row>
    <row r="65" spans="1:8" ht="13.5" customHeight="1">
      <c r="A65" s="2" t="s">
        <v>762</v>
      </c>
      <c r="B65" s="25" t="s">
        <v>433</v>
      </c>
      <c r="C65" s="207" t="s">
        <v>434</v>
      </c>
      <c r="D65" s="31" t="s">
        <v>893</v>
      </c>
      <c r="E65" s="123">
        <v>2900</v>
      </c>
      <c r="F65" s="123">
        <v>2900</v>
      </c>
      <c r="G65" s="123">
        <v>2900</v>
      </c>
      <c r="H65" s="123">
        <v>2900</v>
      </c>
    </row>
    <row r="66" spans="1:8" s="206" customFormat="1" ht="13.5" customHeight="1">
      <c r="A66" s="36"/>
      <c r="B66" s="36"/>
      <c r="C66" s="36"/>
      <c r="D66" s="209"/>
      <c r="E66" s="213"/>
      <c r="F66" s="213"/>
      <c r="G66" s="213"/>
      <c r="H66" s="213"/>
    </row>
    <row r="67" spans="1:8" ht="13.5" customHeight="1">
      <c r="A67" s="2" t="s">
        <v>763</v>
      </c>
      <c r="B67" s="25" t="s">
        <v>436</v>
      </c>
      <c r="C67" s="207" t="s">
        <v>437</v>
      </c>
      <c r="D67" s="31" t="s">
        <v>893</v>
      </c>
      <c r="E67" s="123">
        <v>23</v>
      </c>
      <c r="F67" s="123">
        <v>23</v>
      </c>
      <c r="G67" s="123">
        <v>23</v>
      </c>
      <c r="H67" s="123">
        <v>23</v>
      </c>
    </row>
    <row r="68" spans="2:8" ht="13.5" customHeight="1">
      <c r="B68" s="25"/>
      <c r="E68" s="123"/>
      <c r="F68" s="123"/>
      <c r="G68" s="123"/>
      <c r="H68" s="123"/>
    </row>
    <row r="69" spans="1:8" ht="18" customHeight="1">
      <c r="A69" s="138" t="s">
        <v>764</v>
      </c>
      <c r="B69" s="47" t="s">
        <v>1595</v>
      </c>
      <c r="C69" s="214" t="s">
        <v>1596</v>
      </c>
      <c r="D69" s="211" t="s">
        <v>893</v>
      </c>
      <c r="E69" s="154">
        <v>383</v>
      </c>
      <c r="F69" s="154">
        <v>383</v>
      </c>
      <c r="G69" s="154">
        <v>383</v>
      </c>
      <c r="H69" s="154">
        <v>383</v>
      </c>
    </row>
    <row r="70" spans="2:8" ht="13.5" customHeight="1">
      <c r="B70" s="25"/>
      <c r="E70" s="123"/>
      <c r="F70" s="123"/>
      <c r="G70" s="123"/>
      <c r="H70" s="123"/>
    </row>
    <row r="71" spans="1:8" ht="15.75">
      <c r="A71" s="2" t="s">
        <v>765</v>
      </c>
      <c r="B71" s="207" t="s">
        <v>1597</v>
      </c>
      <c r="C71" s="207" t="s">
        <v>1598</v>
      </c>
      <c r="D71" s="31" t="s">
        <v>893</v>
      </c>
      <c r="E71" s="207">
        <v>2154</v>
      </c>
      <c r="F71" s="207">
        <v>2154</v>
      </c>
      <c r="G71" s="207">
        <v>2154</v>
      </c>
      <c r="H71" s="207">
        <v>2154</v>
      </c>
    </row>
    <row r="72" spans="2:8" ht="13.5" customHeight="1">
      <c r="B72" s="25"/>
      <c r="E72" s="123"/>
      <c r="F72" s="123"/>
      <c r="G72" s="123"/>
      <c r="H72" s="123"/>
    </row>
    <row r="73" spans="1:8" ht="13.5" customHeight="1">
      <c r="A73" s="2" t="s">
        <v>766</v>
      </c>
      <c r="B73" s="25" t="s">
        <v>441</v>
      </c>
      <c r="C73" s="207" t="s">
        <v>1238</v>
      </c>
      <c r="D73" s="31" t="s">
        <v>893</v>
      </c>
      <c r="E73" s="123">
        <v>2500</v>
      </c>
      <c r="F73" s="123">
        <v>2500</v>
      </c>
      <c r="G73" s="123">
        <v>2500</v>
      </c>
      <c r="H73" s="123">
        <v>2500</v>
      </c>
    </row>
    <row r="74" spans="2:8" ht="13.5" customHeight="1">
      <c r="B74" s="25"/>
      <c r="E74" s="123"/>
      <c r="F74" s="123"/>
      <c r="G74" s="123"/>
      <c r="H74" s="123"/>
    </row>
    <row r="75" spans="1:8" ht="13.5" customHeight="1">
      <c r="A75" s="2" t="s">
        <v>767</v>
      </c>
      <c r="B75" s="25" t="s">
        <v>1119</v>
      </c>
      <c r="C75" s="207" t="s">
        <v>1239</v>
      </c>
      <c r="D75" s="210">
        <v>40298</v>
      </c>
      <c r="E75" s="123">
        <v>334</v>
      </c>
      <c r="F75" s="123"/>
      <c r="G75" s="119" t="s">
        <v>1060</v>
      </c>
      <c r="H75" s="119" t="s">
        <v>1060</v>
      </c>
    </row>
    <row r="77" spans="1:8" ht="13.5" customHeight="1">
      <c r="A77" s="2" t="s">
        <v>768</v>
      </c>
      <c r="B77" s="25" t="s">
        <v>1599</v>
      </c>
      <c r="C77" s="207" t="s">
        <v>1240</v>
      </c>
      <c r="D77" s="210">
        <v>40451</v>
      </c>
      <c r="E77" s="123">
        <v>225</v>
      </c>
      <c r="F77" s="123"/>
      <c r="G77" s="123"/>
      <c r="H77" s="123"/>
    </row>
    <row r="78" spans="2:8" ht="13.5" customHeight="1">
      <c r="B78" s="25"/>
      <c r="E78" s="123"/>
      <c r="F78" s="123"/>
      <c r="G78" s="123"/>
      <c r="H78" s="123"/>
    </row>
    <row r="79" spans="1:8" ht="13.5" customHeight="1">
      <c r="A79" s="2" t="s">
        <v>769</v>
      </c>
      <c r="B79" s="25" t="s">
        <v>1120</v>
      </c>
      <c r="C79" s="207" t="s">
        <v>834</v>
      </c>
      <c r="D79" s="31" t="s">
        <v>893</v>
      </c>
      <c r="E79" s="123">
        <v>994</v>
      </c>
      <c r="F79" s="123">
        <v>994</v>
      </c>
      <c r="G79" s="123">
        <v>994</v>
      </c>
      <c r="H79" s="123">
        <v>994</v>
      </c>
    </row>
    <row r="80" spans="2:8" ht="13.5" customHeight="1">
      <c r="B80" s="25"/>
      <c r="E80" s="123"/>
      <c r="F80" s="123"/>
      <c r="G80" s="123"/>
      <c r="H80" s="123"/>
    </row>
    <row r="81" spans="1:13" ht="15.75">
      <c r="A81" s="2" t="s">
        <v>770</v>
      </c>
      <c r="B81" s="25" t="s">
        <v>1600</v>
      </c>
      <c r="C81" s="207" t="s">
        <v>1674</v>
      </c>
      <c r="D81" s="210">
        <v>39994</v>
      </c>
      <c r="E81" s="31">
        <v>115</v>
      </c>
      <c r="K81" s="143"/>
      <c r="M81" s="93"/>
    </row>
    <row r="82" spans="2:13" ht="15.75">
      <c r="B82" s="25"/>
      <c r="D82" s="210"/>
      <c r="E82" s="31"/>
      <c r="K82" s="143"/>
      <c r="M82" s="93"/>
    </row>
    <row r="83" spans="1:8" ht="13.5" customHeight="1">
      <c r="A83" s="2" t="s">
        <v>771</v>
      </c>
      <c r="B83" s="207" t="s">
        <v>324</v>
      </c>
      <c r="C83" s="207" t="s">
        <v>325</v>
      </c>
      <c r="D83" s="31" t="s">
        <v>893</v>
      </c>
      <c r="E83" s="207">
        <v>16</v>
      </c>
      <c r="F83" s="207">
        <v>16</v>
      </c>
      <c r="G83" s="207">
        <v>16</v>
      </c>
      <c r="H83" s="207">
        <v>16</v>
      </c>
    </row>
    <row r="84" spans="2:13" ht="13.5" customHeight="1">
      <c r="B84" s="25"/>
      <c r="D84" s="210"/>
      <c r="E84" s="31"/>
      <c r="K84" s="143"/>
      <c r="M84" s="93"/>
    </row>
    <row r="85" spans="1:13" s="140" customFormat="1" ht="15.75">
      <c r="A85" s="138" t="s">
        <v>772</v>
      </c>
      <c r="B85" s="144" t="s">
        <v>326</v>
      </c>
      <c r="C85" s="145" t="s">
        <v>132</v>
      </c>
      <c r="D85" s="215" t="s">
        <v>893</v>
      </c>
      <c r="E85" s="216">
        <v>40</v>
      </c>
      <c r="F85" s="216">
        <v>40</v>
      </c>
      <c r="G85" s="216">
        <v>40</v>
      </c>
      <c r="H85" s="216">
        <v>40</v>
      </c>
      <c r="I85" s="141"/>
      <c r="J85" s="141"/>
      <c r="K85" s="146"/>
      <c r="M85" s="145"/>
    </row>
    <row r="86" spans="2:13" ht="13.5" customHeight="1">
      <c r="B86" s="25"/>
      <c r="D86" s="210"/>
      <c r="E86" s="31"/>
      <c r="K86" s="143"/>
      <c r="M86" s="93"/>
    </row>
    <row r="87" spans="1:13" s="140" customFormat="1" ht="15.75" customHeight="1">
      <c r="A87" s="147" t="s">
        <v>772</v>
      </c>
      <c r="B87" s="144" t="s">
        <v>1484</v>
      </c>
      <c r="C87" s="145" t="s">
        <v>133</v>
      </c>
      <c r="D87" s="215" t="s">
        <v>893</v>
      </c>
      <c r="E87" s="216">
        <v>991</v>
      </c>
      <c r="F87" s="216">
        <v>991</v>
      </c>
      <c r="G87" s="216">
        <v>991</v>
      </c>
      <c r="H87" s="141">
        <v>991</v>
      </c>
      <c r="I87" s="141"/>
      <c r="J87" s="141"/>
      <c r="K87" s="146"/>
      <c r="M87" s="145"/>
    </row>
    <row r="88" spans="1:13" s="140" customFormat="1" ht="15.75">
      <c r="A88" s="147"/>
      <c r="B88" s="144"/>
      <c r="C88" s="145"/>
      <c r="D88" s="215"/>
      <c r="E88" s="216"/>
      <c r="F88" s="216"/>
      <c r="G88" s="216"/>
      <c r="H88" s="141"/>
      <c r="I88" s="141"/>
      <c r="J88" s="141"/>
      <c r="K88" s="146"/>
      <c r="M88" s="145"/>
    </row>
    <row r="89" spans="1:13" s="140" customFormat="1" ht="15.75">
      <c r="A89" s="147" t="s">
        <v>788</v>
      </c>
      <c r="B89" s="144" t="s">
        <v>1485</v>
      </c>
      <c r="C89" s="145" t="s">
        <v>134</v>
      </c>
      <c r="D89" s="215">
        <v>40178</v>
      </c>
      <c r="E89" s="216">
        <v>2916</v>
      </c>
      <c r="F89" s="217" t="s">
        <v>1060</v>
      </c>
      <c r="G89" s="217" t="s">
        <v>1060</v>
      </c>
      <c r="H89" s="218" t="s">
        <v>1060</v>
      </c>
      <c r="I89" s="141"/>
      <c r="J89" s="141"/>
      <c r="K89" s="146"/>
      <c r="M89" s="145"/>
    </row>
    <row r="90" spans="1:13" s="140" customFormat="1" ht="15.75">
      <c r="A90" s="147"/>
      <c r="B90" s="144"/>
      <c r="C90" s="145"/>
      <c r="D90" s="215"/>
      <c r="E90" s="216"/>
      <c r="F90" s="217"/>
      <c r="G90" s="217"/>
      <c r="H90" s="218"/>
      <c r="I90" s="141"/>
      <c r="J90" s="141"/>
      <c r="K90" s="146"/>
      <c r="M90" s="145"/>
    </row>
    <row r="91" spans="1:8" ht="15.75" customHeight="1">
      <c r="A91" s="138" t="s">
        <v>1629</v>
      </c>
      <c r="B91" s="47" t="s">
        <v>1486</v>
      </c>
      <c r="C91" s="214" t="s">
        <v>689</v>
      </c>
      <c r="D91" s="211">
        <v>40543</v>
      </c>
      <c r="E91" s="154">
        <v>1037</v>
      </c>
      <c r="F91" s="154"/>
      <c r="G91" s="138" t="s">
        <v>1060</v>
      </c>
      <c r="H91" s="138" t="s">
        <v>1060</v>
      </c>
    </row>
    <row r="92" spans="1:8" ht="13.5" customHeight="1">
      <c r="A92" s="138"/>
      <c r="B92" s="47"/>
      <c r="C92" s="214"/>
      <c r="D92" s="211"/>
      <c r="E92" s="154"/>
      <c r="F92" s="154"/>
      <c r="G92" s="138"/>
      <c r="H92" s="138"/>
    </row>
    <row r="93" spans="1:13" s="140" customFormat="1" ht="15.75">
      <c r="A93" s="147" t="s">
        <v>1630</v>
      </c>
      <c r="B93" s="144" t="s">
        <v>1487</v>
      </c>
      <c r="C93" s="148" t="s">
        <v>691</v>
      </c>
      <c r="D93" s="215" t="s">
        <v>893</v>
      </c>
      <c r="E93" s="219">
        <v>3207</v>
      </c>
      <c r="F93" s="219">
        <v>3207</v>
      </c>
      <c r="G93" s="219">
        <v>3207</v>
      </c>
      <c r="H93" s="219">
        <v>3207</v>
      </c>
      <c r="I93" s="141"/>
      <c r="J93" s="141"/>
      <c r="K93" s="146"/>
      <c r="M93" s="145"/>
    </row>
    <row r="94" spans="1:8" ht="13.5" customHeight="1">
      <c r="A94" s="138"/>
      <c r="B94" s="47"/>
      <c r="C94" s="214"/>
      <c r="D94" s="211"/>
      <c r="E94" s="154"/>
      <c r="F94" s="154"/>
      <c r="G94" s="138"/>
      <c r="H94" s="138"/>
    </row>
    <row r="95" spans="1:13" s="140" customFormat="1" ht="15.75">
      <c r="A95" s="147" t="s">
        <v>986</v>
      </c>
      <c r="B95" s="144" t="s">
        <v>1488</v>
      </c>
      <c r="C95" s="148" t="s">
        <v>692</v>
      </c>
      <c r="D95" s="215" t="s">
        <v>893</v>
      </c>
      <c r="E95" s="219">
        <v>105</v>
      </c>
      <c r="F95" s="219">
        <v>105</v>
      </c>
      <c r="G95" s="219">
        <v>105</v>
      </c>
      <c r="H95" s="219">
        <v>105</v>
      </c>
      <c r="I95" s="141"/>
      <c r="J95" s="141"/>
      <c r="K95" s="146"/>
      <c r="M95" s="145"/>
    </row>
    <row r="96" spans="1:8" ht="13.5" customHeight="1">
      <c r="A96" s="138"/>
      <c r="B96" s="47"/>
      <c r="C96" s="214"/>
      <c r="D96" s="211"/>
      <c r="E96" s="154"/>
      <c r="F96" s="154"/>
      <c r="G96" s="138"/>
      <c r="H96" s="138"/>
    </row>
    <row r="97" spans="1:8" ht="15" customHeight="1">
      <c r="A97" s="138" t="s">
        <v>1631</v>
      </c>
      <c r="B97" s="47" t="s">
        <v>1489</v>
      </c>
      <c r="C97" s="47" t="s">
        <v>690</v>
      </c>
      <c r="D97" s="211">
        <v>40543</v>
      </c>
      <c r="E97" s="154">
        <v>625</v>
      </c>
      <c r="F97" s="154"/>
      <c r="G97" s="138" t="s">
        <v>1060</v>
      </c>
      <c r="H97" s="138" t="s">
        <v>1060</v>
      </c>
    </row>
    <row r="98" spans="1:8" ht="13.5" customHeight="1">
      <c r="A98" s="138"/>
      <c r="B98" s="47"/>
      <c r="C98" s="214"/>
      <c r="D98" s="211"/>
      <c r="E98" s="154"/>
      <c r="F98" s="154"/>
      <c r="G98" s="138"/>
      <c r="H98" s="138"/>
    </row>
    <row r="99" spans="1:8" ht="13.5" customHeight="1">
      <c r="A99" s="2" t="s">
        <v>301</v>
      </c>
      <c r="B99" s="207" t="s">
        <v>1490</v>
      </c>
      <c r="C99" s="207" t="s">
        <v>1241</v>
      </c>
      <c r="D99" s="31" t="s">
        <v>893</v>
      </c>
      <c r="E99" s="207">
        <v>195</v>
      </c>
      <c r="F99" s="207">
        <v>195</v>
      </c>
      <c r="G99" s="207">
        <v>195</v>
      </c>
      <c r="H99" s="207">
        <v>195</v>
      </c>
    </row>
    <row r="101" spans="1:8" ht="13.5" customHeight="1">
      <c r="A101" s="2" t="s">
        <v>302</v>
      </c>
      <c r="B101" s="207" t="s">
        <v>1491</v>
      </c>
      <c r="C101" s="207" t="s">
        <v>1492</v>
      </c>
      <c r="D101" s="31" t="s">
        <v>893</v>
      </c>
      <c r="E101" s="207">
        <v>26</v>
      </c>
      <c r="F101" s="207">
        <v>26</v>
      </c>
      <c r="G101" s="207">
        <v>26</v>
      </c>
      <c r="H101" s="207">
        <v>26</v>
      </c>
    </row>
    <row r="102" spans="1:8" ht="13.5" customHeight="1">
      <c r="A102" s="138"/>
      <c r="B102" s="47"/>
      <c r="C102" s="47"/>
      <c r="D102" s="154"/>
      <c r="E102" s="154"/>
      <c r="F102" s="154"/>
      <c r="G102" s="154"/>
      <c r="H102" s="154"/>
    </row>
    <row r="103" spans="1:13" s="140" customFormat="1" ht="15.75">
      <c r="A103" s="147" t="s">
        <v>303</v>
      </c>
      <c r="B103" s="144" t="s">
        <v>462</v>
      </c>
      <c r="C103" s="148" t="s">
        <v>1650</v>
      </c>
      <c r="D103" s="215" t="s">
        <v>893</v>
      </c>
      <c r="E103" s="219">
        <v>5</v>
      </c>
      <c r="F103" s="219">
        <v>5</v>
      </c>
      <c r="G103" s="219">
        <v>5</v>
      </c>
      <c r="H103" s="141">
        <v>5</v>
      </c>
      <c r="I103" s="141"/>
      <c r="J103" s="141"/>
      <c r="K103" s="146"/>
      <c r="M103" s="145"/>
    </row>
    <row r="104" spans="1:13" s="140" customFormat="1" ht="15.75">
      <c r="A104" s="147"/>
      <c r="B104" s="144"/>
      <c r="C104" s="148"/>
      <c r="D104" s="215"/>
      <c r="E104" s="219"/>
      <c r="F104" s="219"/>
      <c r="G104" s="219"/>
      <c r="H104" s="141"/>
      <c r="I104" s="141"/>
      <c r="J104" s="141"/>
      <c r="K104" s="146"/>
      <c r="M104" s="145"/>
    </row>
    <row r="105" spans="1:13" s="223" customFormat="1" ht="13.5" customHeight="1">
      <c r="A105" s="147" t="s">
        <v>304</v>
      </c>
      <c r="B105" s="144" t="s">
        <v>1242</v>
      </c>
      <c r="C105" s="148" t="s">
        <v>1243</v>
      </c>
      <c r="D105" s="215" t="s">
        <v>893</v>
      </c>
      <c r="E105" s="220">
        <v>554</v>
      </c>
      <c r="F105" s="220">
        <v>554</v>
      </c>
      <c r="G105" s="220">
        <v>554</v>
      </c>
      <c r="H105" s="220">
        <v>554</v>
      </c>
      <c r="I105" s="221"/>
      <c r="J105" s="221"/>
      <c r="K105" s="222"/>
      <c r="M105" s="224"/>
    </row>
    <row r="106" spans="1:13" s="223" customFormat="1" ht="13.5" customHeight="1">
      <c r="A106" s="147"/>
      <c r="B106" s="144"/>
      <c r="C106" s="148"/>
      <c r="D106" s="215"/>
      <c r="E106" s="220"/>
      <c r="F106" s="220"/>
      <c r="G106" s="220"/>
      <c r="H106" s="220"/>
      <c r="I106" s="221"/>
      <c r="J106" s="221"/>
      <c r="K106" s="222"/>
      <c r="M106" s="224"/>
    </row>
    <row r="107" spans="1:13" s="223" customFormat="1" ht="13.5" customHeight="1">
      <c r="A107" s="147" t="s">
        <v>305</v>
      </c>
      <c r="B107" s="144" t="s">
        <v>1244</v>
      </c>
      <c r="C107" s="148" t="s">
        <v>1245</v>
      </c>
      <c r="D107" s="215">
        <v>40908</v>
      </c>
      <c r="E107" s="220">
        <v>162</v>
      </c>
      <c r="F107" s="220">
        <v>162</v>
      </c>
      <c r="G107" s="220"/>
      <c r="H107" s="220"/>
      <c r="I107" s="221"/>
      <c r="J107" s="221"/>
      <c r="K107" s="222"/>
      <c r="M107" s="224"/>
    </row>
    <row r="108" spans="1:13" s="223" customFormat="1" ht="13.5" customHeight="1">
      <c r="A108" s="147"/>
      <c r="B108" s="144"/>
      <c r="C108" s="148"/>
      <c r="D108" s="215"/>
      <c r="E108" s="220"/>
      <c r="F108" s="220"/>
      <c r="G108" s="220"/>
      <c r="H108" s="220"/>
      <c r="I108" s="221"/>
      <c r="J108" s="221"/>
      <c r="K108" s="222"/>
      <c r="M108" s="224"/>
    </row>
    <row r="109" spans="1:13" s="223" customFormat="1" ht="13.5" customHeight="1">
      <c r="A109" s="147" t="s">
        <v>355</v>
      </c>
      <c r="B109" s="144" t="s">
        <v>1246</v>
      </c>
      <c r="C109" s="148" t="s">
        <v>1247</v>
      </c>
      <c r="D109" s="215">
        <v>43496</v>
      </c>
      <c r="E109" s="220">
        <v>2865</v>
      </c>
      <c r="F109" s="220">
        <v>2865</v>
      </c>
      <c r="G109" s="220">
        <v>2865</v>
      </c>
      <c r="H109" s="220">
        <v>2865</v>
      </c>
      <c r="I109" s="221"/>
      <c r="J109" s="221"/>
      <c r="K109" s="222"/>
      <c r="M109" s="224"/>
    </row>
    <row r="110" spans="1:13" s="223" customFormat="1" ht="13.5" customHeight="1">
      <c r="A110" s="147"/>
      <c r="B110" s="144"/>
      <c r="C110" s="148"/>
      <c r="D110" s="215"/>
      <c r="E110" s="220"/>
      <c r="F110" s="220"/>
      <c r="G110" s="220"/>
      <c r="H110" s="220"/>
      <c r="I110" s="221"/>
      <c r="J110" s="221"/>
      <c r="K110" s="222"/>
      <c r="M110" s="224"/>
    </row>
    <row r="111" spans="1:13" s="223" customFormat="1" ht="13.5" customHeight="1">
      <c r="A111" s="147" t="s">
        <v>306</v>
      </c>
      <c r="B111" s="144" t="s">
        <v>1248</v>
      </c>
      <c r="C111" s="148" t="s">
        <v>1249</v>
      </c>
      <c r="D111" s="215" t="s">
        <v>893</v>
      </c>
      <c r="E111" s="220">
        <v>217</v>
      </c>
      <c r="F111" s="220">
        <v>217</v>
      </c>
      <c r="G111" s="220">
        <v>217</v>
      </c>
      <c r="H111" s="220">
        <v>217</v>
      </c>
      <c r="I111" s="221"/>
      <c r="J111" s="221"/>
      <c r="K111" s="222"/>
      <c r="M111" s="224"/>
    </row>
    <row r="112" spans="1:13" s="223" customFormat="1" ht="13.5" customHeight="1">
      <c r="A112" s="147"/>
      <c r="B112" s="144"/>
      <c r="C112" s="148"/>
      <c r="D112" s="215"/>
      <c r="E112" s="220"/>
      <c r="F112" s="220"/>
      <c r="G112" s="220"/>
      <c r="H112" s="220"/>
      <c r="I112" s="221"/>
      <c r="J112" s="221"/>
      <c r="K112" s="222"/>
      <c r="M112" s="224"/>
    </row>
    <row r="113" spans="1:13" s="223" customFormat="1" ht="13.5" customHeight="1">
      <c r="A113" s="147" t="s">
        <v>307</v>
      </c>
      <c r="B113" s="144" t="s">
        <v>1250</v>
      </c>
      <c r="C113" s="148" t="s">
        <v>1251</v>
      </c>
      <c r="D113" s="215" t="s">
        <v>893</v>
      </c>
      <c r="E113" s="220">
        <v>125</v>
      </c>
      <c r="F113" s="220">
        <v>125</v>
      </c>
      <c r="G113" s="220">
        <v>125</v>
      </c>
      <c r="H113" s="220">
        <v>125</v>
      </c>
      <c r="I113" s="221"/>
      <c r="J113" s="221"/>
      <c r="K113" s="222"/>
      <c r="M113" s="224"/>
    </row>
    <row r="114" spans="1:13" s="223" customFormat="1" ht="13.5" customHeight="1">
      <c r="A114" s="147"/>
      <c r="B114" s="144"/>
      <c r="C114" s="148"/>
      <c r="D114" s="215"/>
      <c r="E114" s="220"/>
      <c r="F114" s="220"/>
      <c r="G114" s="220"/>
      <c r="H114" s="220"/>
      <c r="I114" s="221"/>
      <c r="J114" s="221"/>
      <c r="K114" s="222"/>
      <c r="M114" s="224"/>
    </row>
    <row r="115" spans="1:8" ht="13.5" customHeight="1">
      <c r="A115" s="2" t="s">
        <v>308</v>
      </c>
      <c r="B115" s="505" t="s">
        <v>445</v>
      </c>
      <c r="C115" s="506"/>
      <c r="E115" s="124">
        <f>SUM(E11:E113)</f>
        <v>67283</v>
      </c>
      <c r="F115" s="124">
        <f>SUM(F11:F113)</f>
        <v>62031</v>
      </c>
      <c r="G115" s="124">
        <f>SUM(G11:G113)</f>
        <v>61869</v>
      </c>
      <c r="H115" s="124">
        <f>SUM(H11:H113)</f>
        <v>61869</v>
      </c>
    </row>
    <row r="116" spans="2:8" ht="13.5" customHeight="1">
      <c r="B116" s="206"/>
      <c r="C116" s="25"/>
      <c r="E116" s="123"/>
      <c r="F116" s="123"/>
      <c r="G116" s="123"/>
      <c r="H116" s="123"/>
    </row>
    <row r="117" spans="2:8" ht="13.5" customHeight="1">
      <c r="B117" s="505" t="s">
        <v>446</v>
      </c>
      <c r="C117" s="506"/>
      <c r="E117" s="123"/>
      <c r="F117" s="123"/>
      <c r="G117" s="123"/>
      <c r="H117" s="123"/>
    </row>
    <row r="118" spans="1:8" ht="13.5" customHeight="1">
      <c r="A118" s="2" t="s">
        <v>356</v>
      </c>
      <c r="B118" s="207" t="s">
        <v>1112</v>
      </c>
      <c r="C118" s="207" t="s">
        <v>1050</v>
      </c>
      <c r="D118" s="210">
        <v>40816</v>
      </c>
      <c r="E118" s="123">
        <v>37500</v>
      </c>
      <c r="F118" s="123">
        <v>37500</v>
      </c>
      <c r="G118" s="123"/>
      <c r="H118" s="119" t="s">
        <v>1060</v>
      </c>
    </row>
    <row r="119" spans="1:8" ht="13.5" customHeight="1">
      <c r="A119" s="2" t="s">
        <v>357</v>
      </c>
      <c r="C119" s="207" t="s">
        <v>1113</v>
      </c>
      <c r="E119" s="123">
        <v>13650</v>
      </c>
      <c r="F119" s="123">
        <v>10000</v>
      </c>
      <c r="G119" s="123"/>
      <c r="H119" s="119" t="s">
        <v>1060</v>
      </c>
    </row>
    <row r="120" spans="1:8" ht="13.5" customHeight="1">
      <c r="A120" s="2" t="s">
        <v>309</v>
      </c>
      <c r="B120" s="206" t="s">
        <v>1114</v>
      </c>
      <c r="E120" s="124">
        <f>SUM(E118:E119)</f>
        <v>51150</v>
      </c>
      <c r="F120" s="124">
        <f>SUM(F118:F119)</f>
        <v>47500</v>
      </c>
      <c r="G120" s="124">
        <f>SUM(G118:G119)</f>
        <v>0</v>
      </c>
      <c r="H120" s="124">
        <f>SUM(H118:H119)</f>
        <v>0</v>
      </c>
    </row>
    <row r="121" spans="5:8" ht="13.5" customHeight="1">
      <c r="E121" s="123"/>
      <c r="F121" s="123"/>
      <c r="G121" s="123"/>
      <c r="H121" s="123"/>
    </row>
    <row r="122" spans="1:8" s="206" customFormat="1" ht="13.5" customHeight="1">
      <c r="A122" s="499" t="s">
        <v>1115</v>
      </c>
      <c r="B122" s="499"/>
      <c r="C122" s="499"/>
      <c r="D122" s="33"/>
      <c r="E122" s="124">
        <f>E115+E120</f>
        <v>118433</v>
      </c>
      <c r="F122" s="124">
        <f>F115+F120</f>
        <v>109531</v>
      </c>
      <c r="G122" s="124">
        <f>G115+G120</f>
        <v>61869</v>
      </c>
      <c r="H122" s="124">
        <f>H115+H120</f>
        <v>61869</v>
      </c>
    </row>
    <row r="123" spans="5:8" ht="13.5" customHeight="1">
      <c r="E123" s="123"/>
      <c r="F123" s="123"/>
      <c r="G123" s="123"/>
      <c r="H123" s="123"/>
    </row>
    <row r="124" spans="1:4" ht="13.5" customHeight="1">
      <c r="A124" s="500" t="s">
        <v>1116</v>
      </c>
      <c r="B124" s="500"/>
      <c r="C124" s="500"/>
      <c r="D124" s="500"/>
    </row>
  </sheetData>
  <mergeCells count="12">
    <mergeCell ref="A124:D124"/>
    <mergeCell ref="A6:A7"/>
    <mergeCell ref="B6:B7"/>
    <mergeCell ref="C6:C7"/>
    <mergeCell ref="D6:H6"/>
    <mergeCell ref="B115:C115"/>
    <mergeCell ref="B117:C117"/>
    <mergeCell ref="A122:C122"/>
    <mergeCell ref="E1:H1"/>
    <mergeCell ref="A2:H2"/>
    <mergeCell ref="A3:H3"/>
    <mergeCell ref="A4:H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2:B27"/>
  <sheetViews>
    <sheetView workbookViewId="0" topLeftCell="A1">
      <selection activeCell="A8" sqref="A8"/>
    </sheetView>
  </sheetViews>
  <sheetFormatPr defaultColWidth="9.140625" defaultRowHeight="19.5" customHeight="1"/>
  <cols>
    <col min="1" max="1" width="71.7109375" style="1" customWidth="1"/>
    <col min="2" max="2" width="13.57421875" style="127" customWidth="1"/>
    <col min="3" max="16384" width="9.140625" style="1" customWidth="1"/>
  </cols>
  <sheetData>
    <row r="2" ht="19.5" customHeight="1">
      <c r="B2" s="4" t="s">
        <v>1735</v>
      </c>
    </row>
    <row r="3" spans="1:2" ht="19.5" customHeight="1">
      <c r="A3" s="447" t="s">
        <v>12</v>
      </c>
      <c r="B3" s="447"/>
    </row>
    <row r="4" spans="1:2" ht="19.5" customHeight="1">
      <c r="A4" s="447" t="s">
        <v>1565</v>
      </c>
      <c r="B4" s="447"/>
    </row>
    <row r="5" spans="1:2" ht="19.5" customHeight="1">
      <c r="A5" s="447" t="s">
        <v>1639</v>
      </c>
      <c r="B5" s="447"/>
    </row>
    <row r="6" spans="1:2" s="8" customFormat="1" ht="19.5" customHeight="1">
      <c r="A6" s="447" t="s">
        <v>1663</v>
      </c>
      <c r="B6" s="447"/>
    </row>
    <row r="7" spans="1:2" s="8" customFormat="1" ht="19.5" customHeight="1">
      <c r="A7" s="3"/>
      <c r="B7" s="252"/>
    </row>
    <row r="8" spans="1:2" s="24" customFormat="1" ht="19.5" customHeight="1">
      <c r="A8" s="27"/>
      <c r="B8" s="298"/>
    </row>
    <row r="10" spans="1:2" s="24" customFormat="1" ht="30.75" customHeight="1">
      <c r="A10" s="6" t="s">
        <v>1664</v>
      </c>
      <c r="B10" s="6" t="s">
        <v>1640</v>
      </c>
    </row>
    <row r="11" spans="1:2" s="24" customFormat="1" ht="30.75" customHeight="1">
      <c r="A11" s="28"/>
      <c r="B11" s="299"/>
    </row>
    <row r="13" ht="19.5" customHeight="1">
      <c r="A13" s="1" t="s">
        <v>1643</v>
      </c>
    </row>
    <row r="14" spans="1:2" ht="28.5" customHeight="1">
      <c r="A14" s="310" t="s">
        <v>327</v>
      </c>
      <c r="B14" s="9">
        <v>140159</v>
      </c>
    </row>
    <row r="15" ht="19.5" customHeight="1">
      <c r="B15" s="51"/>
    </row>
    <row r="16" spans="1:2" ht="19.5" customHeight="1">
      <c r="A16" s="1" t="s">
        <v>8</v>
      </c>
      <c r="B16" s="51"/>
    </row>
    <row r="17" spans="1:2" ht="19.5" customHeight="1">
      <c r="A17" s="1" t="s">
        <v>1641</v>
      </c>
      <c r="B17" s="507">
        <v>1388</v>
      </c>
    </row>
    <row r="18" spans="1:2" ht="19.5" customHeight="1">
      <c r="A18" s="1" t="s">
        <v>328</v>
      </c>
      <c r="B18" s="507"/>
    </row>
    <row r="19" ht="19.5" customHeight="1">
      <c r="B19" s="51"/>
    </row>
    <row r="20" spans="1:2" ht="29.25" customHeight="1">
      <c r="A20" s="310" t="s">
        <v>1648</v>
      </c>
      <c r="B20" s="9">
        <v>1400</v>
      </c>
    </row>
    <row r="21" spans="1:2" ht="19.5" customHeight="1">
      <c r="A21" s="15"/>
      <c r="B21" s="51"/>
    </row>
    <row r="22" spans="1:2" ht="19.5" customHeight="1">
      <c r="A22" s="15"/>
      <c r="B22" s="51"/>
    </row>
    <row r="23" spans="1:2" s="8" customFormat="1" ht="19.5" customHeight="1">
      <c r="A23" s="8" t="s">
        <v>1642</v>
      </c>
      <c r="B23" s="13">
        <f>SUM(B14:B22)</f>
        <v>142947</v>
      </c>
    </row>
    <row r="24" ht="19.5" customHeight="1">
      <c r="B24" s="51"/>
    </row>
    <row r="25" ht="19.5" customHeight="1">
      <c r="B25" s="51"/>
    </row>
    <row r="26" ht="19.5" customHeight="1">
      <c r="B26" s="51"/>
    </row>
    <row r="27" ht="19.5" customHeight="1">
      <c r="B27" s="51"/>
    </row>
  </sheetData>
  <mergeCells count="5">
    <mergeCell ref="B17:B18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G66"/>
  <sheetViews>
    <sheetView workbookViewId="0" topLeftCell="A1">
      <selection activeCell="E9" sqref="E9"/>
    </sheetView>
  </sheetViews>
  <sheetFormatPr defaultColWidth="9.140625" defaultRowHeight="12.75"/>
  <cols>
    <col min="1" max="1" width="47.57421875" style="17" customWidth="1"/>
    <col min="2" max="2" width="16.8515625" style="17" customWidth="1"/>
    <col min="3" max="3" width="2.00390625" style="17" customWidth="1"/>
    <col min="4" max="4" width="40.8515625" style="17" customWidth="1"/>
    <col min="5" max="5" width="16.7109375" style="17" customWidth="1"/>
    <col min="6" max="16384" width="9.140625" style="17" customWidth="1"/>
  </cols>
  <sheetData>
    <row r="1" spans="4:5" ht="12.75">
      <c r="D1" s="445" t="s">
        <v>987</v>
      </c>
      <c r="E1" s="445"/>
    </row>
    <row r="2" spans="1:7" s="291" customFormat="1" ht="12.75">
      <c r="A2" s="443" t="s">
        <v>12</v>
      </c>
      <c r="B2" s="446"/>
      <c r="C2" s="446"/>
      <c r="D2" s="446"/>
      <c r="E2" s="446"/>
      <c r="F2" s="352"/>
      <c r="G2" s="352"/>
    </row>
    <row r="3" spans="1:7" s="291" customFormat="1" ht="12.75">
      <c r="A3" s="443" t="s">
        <v>1565</v>
      </c>
      <c r="B3" s="446"/>
      <c r="C3" s="446"/>
      <c r="D3" s="446"/>
      <c r="E3" s="446"/>
      <c r="F3" s="352"/>
      <c r="G3" s="352"/>
    </row>
    <row r="4" spans="1:7" s="291" customFormat="1" ht="12.75">
      <c r="A4" s="443" t="s">
        <v>1163</v>
      </c>
      <c r="B4" s="446"/>
      <c r="C4" s="446"/>
      <c r="D4" s="446"/>
      <c r="E4" s="446"/>
      <c r="F4" s="352"/>
      <c r="G4" s="352"/>
    </row>
    <row r="5" spans="1:7" s="291" customFormat="1" ht="12.75">
      <c r="A5" s="443" t="s">
        <v>1663</v>
      </c>
      <c r="B5" s="446"/>
      <c r="C5" s="446"/>
      <c r="D5" s="446"/>
      <c r="E5" s="446"/>
      <c r="F5" s="352"/>
      <c r="G5" s="352"/>
    </row>
    <row r="7" spans="1:5" s="331" customFormat="1" ht="29.25" customHeight="1">
      <c r="A7" s="57" t="s">
        <v>873</v>
      </c>
      <c r="B7" s="165" t="s">
        <v>100</v>
      </c>
      <c r="C7" s="7"/>
      <c r="D7" s="366" t="s">
        <v>874</v>
      </c>
      <c r="E7" s="7" t="s">
        <v>100</v>
      </c>
    </row>
    <row r="8" spans="1:5" ht="12.75">
      <c r="A8" s="64" t="s">
        <v>353</v>
      </c>
      <c r="B8" s="344"/>
      <c r="C8" s="61"/>
      <c r="D8" s="334" t="s">
        <v>60</v>
      </c>
      <c r="E8" s="62"/>
    </row>
    <row r="9" spans="1:5" ht="12.75">
      <c r="A9" s="61" t="s">
        <v>111</v>
      </c>
      <c r="B9" s="344">
        <v>21142</v>
      </c>
      <c r="C9" s="62"/>
      <c r="D9" s="333" t="s">
        <v>537</v>
      </c>
      <c r="E9" s="62">
        <v>66400</v>
      </c>
    </row>
    <row r="10" spans="1:5" ht="12.75">
      <c r="A10" s="61" t="s">
        <v>112</v>
      </c>
      <c r="B10" s="344">
        <v>1575</v>
      </c>
      <c r="C10" s="62"/>
      <c r="D10" s="333" t="s">
        <v>538</v>
      </c>
      <c r="E10" s="62">
        <v>1158014</v>
      </c>
    </row>
    <row r="11" spans="1:5" ht="12.75">
      <c r="A11" s="61" t="s">
        <v>113</v>
      </c>
      <c r="B11" s="344">
        <v>400</v>
      </c>
      <c r="C11" s="62"/>
      <c r="D11" s="333" t="s">
        <v>539</v>
      </c>
      <c r="E11" s="62">
        <v>13464</v>
      </c>
    </row>
    <row r="12" spans="1:5" ht="12.75">
      <c r="A12" s="61" t="s">
        <v>114</v>
      </c>
      <c r="B12" s="344">
        <v>497448</v>
      </c>
      <c r="C12" s="62"/>
      <c r="D12" s="333" t="s">
        <v>540</v>
      </c>
      <c r="E12" s="62">
        <v>2250</v>
      </c>
    </row>
    <row r="13" spans="1:5" ht="12.75">
      <c r="A13" s="61" t="s">
        <v>115</v>
      </c>
      <c r="B13" s="344"/>
      <c r="C13" s="62"/>
      <c r="D13" s="333" t="s">
        <v>541</v>
      </c>
      <c r="E13" s="62">
        <v>10600</v>
      </c>
    </row>
    <row r="14" spans="1:5" ht="12.75">
      <c r="A14" s="61" t="s">
        <v>116</v>
      </c>
      <c r="B14" s="344">
        <v>3506</v>
      </c>
      <c r="C14" s="62"/>
      <c r="D14" s="333" t="s">
        <v>1168</v>
      </c>
      <c r="E14" s="17">
        <v>10000</v>
      </c>
    </row>
    <row r="15" spans="1:4" ht="12.75">
      <c r="A15" s="61" t="s">
        <v>117</v>
      </c>
      <c r="B15" s="344"/>
      <c r="C15" s="66"/>
      <c r="D15" s="333"/>
    </row>
    <row r="16" spans="1:5" s="88" customFormat="1" ht="12.75">
      <c r="A16" s="64" t="s">
        <v>354</v>
      </c>
      <c r="B16" s="347">
        <f>SUM(B9:B15)</f>
        <v>524071</v>
      </c>
      <c r="C16" s="63"/>
      <c r="D16" s="334" t="s">
        <v>1230</v>
      </c>
      <c r="E16" s="63">
        <f>SUM(E9:E14)</f>
        <v>1260728</v>
      </c>
    </row>
    <row r="17" spans="1:5" ht="12.75">
      <c r="A17" s="64" t="s">
        <v>52</v>
      </c>
      <c r="B17" s="347">
        <f>B16-E16</f>
        <v>-736657</v>
      </c>
      <c r="C17" s="62"/>
      <c r="D17" s="334"/>
      <c r="E17" s="62"/>
    </row>
    <row r="18" spans="1:5" ht="12.75">
      <c r="A18" s="61" t="s">
        <v>1169</v>
      </c>
      <c r="B18" s="344">
        <v>864817</v>
      </c>
      <c r="C18" s="62"/>
      <c r="D18" s="334" t="s">
        <v>1174</v>
      </c>
      <c r="E18" s="62"/>
    </row>
    <row r="19" spans="1:5" ht="12.75">
      <c r="A19" s="61" t="s">
        <v>1155</v>
      </c>
      <c r="B19" s="344"/>
      <c r="C19" s="62"/>
      <c r="D19" s="333" t="s">
        <v>477</v>
      </c>
      <c r="E19" s="17">
        <v>386850</v>
      </c>
    </row>
    <row r="20" spans="1:5" ht="12.75">
      <c r="A20" s="61"/>
      <c r="B20" s="344"/>
      <c r="C20" s="62"/>
      <c r="D20" s="333"/>
      <c r="E20" s="62"/>
    </row>
    <row r="21" spans="1:5" s="88" customFormat="1" ht="12.75">
      <c r="A21" s="64" t="s">
        <v>1170</v>
      </c>
      <c r="B21" s="347">
        <f>SUM(B18:B20)</f>
        <v>864817</v>
      </c>
      <c r="C21" s="63"/>
      <c r="D21" s="334" t="s">
        <v>1173</v>
      </c>
      <c r="E21" s="63">
        <f>SUM(E19:E20)</f>
        <v>386850</v>
      </c>
    </row>
    <row r="22" spans="1:5" ht="12.75">
      <c r="A22" s="61"/>
      <c r="B22" s="344"/>
      <c r="C22" s="62"/>
      <c r="D22" s="333"/>
      <c r="E22" s="62"/>
    </row>
    <row r="23" spans="1:5" s="88" customFormat="1" ht="12.75">
      <c r="A23" s="64" t="s">
        <v>1165</v>
      </c>
      <c r="B23" s="347">
        <f>B17+B21</f>
        <v>128160</v>
      </c>
      <c r="C23" s="63"/>
      <c r="D23" s="334"/>
      <c r="E23" s="63"/>
    </row>
    <row r="24" spans="1:5" ht="12.75">
      <c r="A24" s="61"/>
      <c r="B24" s="344"/>
      <c r="C24" s="62"/>
      <c r="D24" s="333"/>
      <c r="E24" s="62"/>
    </row>
    <row r="25" spans="1:5" ht="12.75">
      <c r="A25" s="61" t="s">
        <v>1156</v>
      </c>
      <c r="B25" s="344">
        <v>0</v>
      </c>
      <c r="C25" s="62"/>
      <c r="D25" s="333" t="s">
        <v>1175</v>
      </c>
      <c r="E25" s="62">
        <v>0</v>
      </c>
    </row>
    <row r="26" spans="1:5" ht="12.75">
      <c r="A26" s="61" t="s">
        <v>1171</v>
      </c>
      <c r="B26" s="344">
        <v>9420</v>
      </c>
      <c r="C26" s="62"/>
      <c r="D26" s="333" t="s">
        <v>1176</v>
      </c>
      <c r="E26" s="62">
        <v>37500</v>
      </c>
    </row>
    <row r="27" spans="1:5" s="336" customFormat="1" ht="13.5">
      <c r="A27" s="61" t="s">
        <v>1326</v>
      </c>
      <c r="B27" s="347">
        <f>SUM(B26)</f>
        <v>9420</v>
      </c>
      <c r="C27" s="346"/>
      <c r="D27" s="333" t="s">
        <v>1161</v>
      </c>
      <c r="E27" s="63">
        <f>SUM(E25:E26)</f>
        <v>37500</v>
      </c>
    </row>
    <row r="28" spans="1:5" ht="12.75">
      <c r="A28" s="64"/>
      <c r="B28" s="347"/>
      <c r="C28" s="63"/>
      <c r="D28" s="334"/>
      <c r="E28" s="63"/>
    </row>
    <row r="29" spans="1:5" s="88" customFormat="1" ht="12.75">
      <c r="A29" s="64" t="s">
        <v>1172</v>
      </c>
      <c r="B29" s="347">
        <f>B16+B21+B27</f>
        <v>1398308</v>
      </c>
      <c r="C29" s="63"/>
      <c r="D29" s="334" t="s">
        <v>1177</v>
      </c>
      <c r="E29" s="63">
        <f>E16+E21+E27</f>
        <v>1685078</v>
      </c>
    </row>
    <row r="30" spans="1:5" ht="12.75">
      <c r="A30" s="64" t="s">
        <v>1182</v>
      </c>
      <c r="B30" s="347">
        <f>B29-E29</f>
        <v>-286770</v>
      </c>
      <c r="C30" s="62"/>
      <c r="D30" s="333"/>
      <c r="E30" s="62"/>
    </row>
    <row r="31" spans="1:5" ht="12.75">
      <c r="A31" s="61"/>
      <c r="B31" s="62"/>
      <c r="C31" s="62"/>
      <c r="D31" s="61"/>
      <c r="E31" s="62"/>
    </row>
    <row r="32" spans="1:5" ht="12.75">
      <c r="A32" s="61"/>
      <c r="B32" s="62"/>
      <c r="C32" s="62"/>
      <c r="D32" s="65"/>
      <c r="E32" s="66"/>
    </row>
    <row r="33" spans="1:5" ht="12.75">
      <c r="A33" s="64"/>
      <c r="B33" s="63"/>
      <c r="C33" s="63"/>
      <c r="D33" s="61"/>
      <c r="E33" s="62"/>
    </row>
    <row r="34" spans="1:5" ht="12.75">
      <c r="A34" s="365"/>
      <c r="B34" s="63"/>
      <c r="C34" s="63"/>
      <c r="D34" s="61"/>
      <c r="E34" s="62"/>
    </row>
    <row r="35" spans="1:5" ht="13.5" customHeight="1">
      <c r="A35" s="362"/>
      <c r="B35" s="62"/>
      <c r="C35" s="62"/>
      <c r="D35" s="64"/>
      <c r="E35" s="63"/>
    </row>
    <row r="36" spans="1:5" ht="13.5" customHeight="1">
      <c r="A36" s="362"/>
      <c r="B36" s="62"/>
      <c r="C36" s="62"/>
      <c r="D36" s="64"/>
      <c r="E36" s="63"/>
    </row>
    <row r="37" spans="1:5" ht="12.75">
      <c r="A37" s="64"/>
      <c r="B37" s="62"/>
      <c r="C37" s="62"/>
      <c r="D37" s="64"/>
      <c r="E37" s="62"/>
    </row>
    <row r="38" spans="1:5" ht="12.75">
      <c r="A38" s="61"/>
      <c r="B38" s="62"/>
      <c r="C38" s="62"/>
      <c r="D38" s="61"/>
      <c r="E38" s="61"/>
    </row>
    <row r="39" spans="1:5" ht="12.75">
      <c r="A39" s="61"/>
      <c r="B39" s="62"/>
      <c r="C39" s="62"/>
      <c r="D39" s="61"/>
      <c r="E39" s="61"/>
    </row>
    <row r="40" spans="1:5" ht="12.75">
      <c r="A40" s="64"/>
      <c r="B40" s="62"/>
      <c r="C40" s="62"/>
      <c r="D40" s="367"/>
      <c r="E40" s="64"/>
    </row>
    <row r="41" spans="1:5" s="88" customFormat="1" ht="12.75">
      <c r="A41" s="64"/>
      <c r="B41" s="63"/>
      <c r="C41" s="63"/>
      <c r="D41" s="64"/>
      <c r="E41" s="63"/>
    </row>
    <row r="42" spans="2:5" s="88" customFormat="1" ht="12.75">
      <c r="B42" s="120"/>
      <c r="C42" s="120"/>
      <c r="E42" s="120"/>
    </row>
    <row r="43" spans="2:3" ht="12.75">
      <c r="B43" s="121"/>
      <c r="C43" s="121"/>
    </row>
    <row r="44" spans="2:3" ht="12.75">
      <c r="B44" s="121"/>
      <c r="C44" s="121"/>
    </row>
    <row r="45" spans="2:3" ht="12.75">
      <c r="B45" s="121"/>
      <c r="C45" s="121"/>
    </row>
    <row r="46" spans="2:3" ht="12.75">
      <c r="B46" s="121"/>
      <c r="C46" s="121"/>
    </row>
    <row r="47" spans="2:3" ht="12.75">
      <c r="B47" s="121"/>
      <c r="C47" s="121"/>
    </row>
    <row r="48" spans="2:3" ht="12.75">
      <c r="B48" s="121"/>
      <c r="C48" s="121"/>
    </row>
    <row r="49" spans="2:3" ht="12.75">
      <c r="B49" s="121"/>
      <c r="C49" s="121"/>
    </row>
    <row r="50" spans="2:3" ht="12.75">
      <c r="B50" s="121"/>
      <c r="C50" s="121"/>
    </row>
    <row r="51" spans="2:3" ht="12.75">
      <c r="B51" s="121"/>
      <c r="C51" s="121"/>
    </row>
    <row r="52" spans="2:3" ht="12.75">
      <c r="B52" s="121"/>
      <c r="C52" s="121"/>
    </row>
    <row r="53" spans="2:3" ht="12.75">
      <c r="B53" s="121"/>
      <c r="C53" s="121"/>
    </row>
    <row r="54" spans="2:3" ht="12.75">
      <c r="B54" s="121"/>
      <c r="C54" s="121"/>
    </row>
    <row r="55" spans="2:3" ht="12.75">
      <c r="B55" s="121"/>
      <c r="C55" s="121"/>
    </row>
    <row r="56" spans="2:3" ht="12.75">
      <c r="B56" s="121"/>
      <c r="C56" s="121"/>
    </row>
    <row r="57" spans="2:3" ht="12.75">
      <c r="B57" s="121"/>
      <c r="C57" s="121"/>
    </row>
    <row r="58" spans="2:3" ht="12.75">
      <c r="B58" s="121"/>
      <c r="C58" s="121"/>
    </row>
    <row r="59" spans="2:3" ht="12.75">
      <c r="B59" s="121"/>
      <c r="C59" s="121"/>
    </row>
    <row r="60" spans="2:3" ht="12.75">
      <c r="B60" s="121"/>
      <c r="C60" s="121"/>
    </row>
    <row r="61" spans="2:3" ht="12.75">
      <c r="B61" s="121"/>
      <c r="C61" s="121"/>
    </row>
    <row r="62" spans="2:3" ht="12.75">
      <c r="B62" s="121"/>
      <c r="C62" s="121"/>
    </row>
    <row r="63" spans="2:3" ht="12.75">
      <c r="B63" s="121"/>
      <c r="C63" s="121"/>
    </row>
    <row r="64" spans="2:3" ht="12.75">
      <c r="B64" s="121"/>
      <c r="C64" s="121"/>
    </row>
    <row r="65" spans="2:3" ht="12.75">
      <c r="B65" s="121"/>
      <c r="C65" s="121"/>
    </row>
    <row r="66" spans="2:3" ht="12.75">
      <c r="B66" s="121"/>
      <c r="C66" s="121"/>
    </row>
  </sheetData>
  <mergeCells count="5">
    <mergeCell ref="A5:E5"/>
    <mergeCell ref="D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26.28125" style="1" bestFit="1" customWidth="1"/>
    <col min="2" max="2" width="14.140625" style="1" bestFit="1" customWidth="1"/>
    <col min="3" max="4" width="13.7109375" style="1" customWidth="1"/>
    <col min="5" max="5" width="10.00390625" style="1" customWidth="1"/>
    <col min="6" max="6" width="10.8515625" style="1" customWidth="1"/>
    <col min="7" max="7" width="12.140625" style="1" customWidth="1"/>
    <col min="8" max="8" width="12.57421875" style="1" customWidth="1"/>
    <col min="9" max="9" width="15.140625" style="1" bestFit="1" customWidth="1"/>
    <col min="10" max="10" width="8.7109375" style="1" customWidth="1"/>
    <col min="11" max="16384" width="9.140625" style="1" customWidth="1"/>
  </cols>
  <sheetData>
    <row r="1" spans="8:10" ht="15.75">
      <c r="H1" s="460" t="s">
        <v>1638</v>
      </c>
      <c r="I1" s="460"/>
      <c r="J1" s="460"/>
    </row>
    <row r="2" spans="1:9" ht="13.5" customHeight="1">
      <c r="A2" s="447" t="s">
        <v>12</v>
      </c>
      <c r="B2" s="447"/>
      <c r="C2" s="447"/>
      <c r="D2" s="447"/>
      <c r="E2" s="447"/>
      <c r="F2" s="447"/>
      <c r="G2" s="447"/>
      <c r="H2" s="447"/>
      <c r="I2" s="447"/>
    </row>
    <row r="3" spans="1:9" ht="13.5" customHeight="1">
      <c r="A3" s="447" t="s">
        <v>1618</v>
      </c>
      <c r="B3" s="447"/>
      <c r="C3" s="447"/>
      <c r="D3" s="447"/>
      <c r="E3" s="447"/>
      <c r="F3" s="447"/>
      <c r="G3" s="447"/>
      <c r="H3" s="447"/>
      <c r="I3" s="447"/>
    </row>
    <row r="4" spans="1:9" ht="13.5" customHeight="1">
      <c r="A4" s="447" t="s">
        <v>1041</v>
      </c>
      <c r="B4" s="447"/>
      <c r="C4" s="447"/>
      <c r="D4" s="447"/>
      <c r="E4" s="447"/>
      <c r="F4" s="447"/>
      <c r="G4" s="447"/>
      <c r="H4" s="447"/>
      <c r="I4" s="447"/>
    </row>
    <row r="5" spans="1:9" ht="13.5" customHeight="1">
      <c r="A5" s="447" t="s">
        <v>1663</v>
      </c>
      <c r="B5" s="447"/>
      <c r="C5" s="447"/>
      <c r="D5" s="447"/>
      <c r="E5" s="447"/>
      <c r="F5" s="447"/>
      <c r="G5" s="447"/>
      <c r="H5" s="447"/>
      <c r="I5" s="447"/>
    </row>
    <row r="6" spans="1:9" ht="13.5" customHeight="1">
      <c r="A6" s="27"/>
      <c r="B6" s="27"/>
      <c r="C6" s="27"/>
      <c r="D6" s="27"/>
      <c r="E6" s="27"/>
      <c r="F6" s="460"/>
      <c r="G6" s="460"/>
      <c r="H6" s="460"/>
      <c r="I6" s="460"/>
    </row>
    <row r="7" ht="13.5" customHeight="1"/>
    <row r="8" spans="1:10" s="8" customFormat="1" ht="13.5" customHeight="1">
      <c r="A8" s="452" t="s">
        <v>1664</v>
      </c>
      <c r="B8" s="452" t="s">
        <v>1042</v>
      </c>
      <c r="C8" s="452" t="s">
        <v>1723</v>
      </c>
      <c r="D8" s="511" t="s">
        <v>1619</v>
      </c>
      <c r="E8" s="452" t="s">
        <v>1043</v>
      </c>
      <c r="F8" s="508" t="s">
        <v>1044</v>
      </c>
      <c r="G8" s="452" t="s">
        <v>1045</v>
      </c>
      <c r="H8" s="511" t="s">
        <v>1062</v>
      </c>
      <c r="I8" s="510" t="s">
        <v>220</v>
      </c>
      <c r="J8" s="510"/>
    </row>
    <row r="9" spans="1:10" s="8" customFormat="1" ht="48" customHeight="1">
      <c r="A9" s="453"/>
      <c r="B9" s="453"/>
      <c r="C9" s="453"/>
      <c r="D9" s="512"/>
      <c r="E9" s="453"/>
      <c r="F9" s="509"/>
      <c r="G9" s="453"/>
      <c r="H9" s="512"/>
      <c r="I9" s="6" t="s">
        <v>1047</v>
      </c>
      <c r="J9" s="6" t="s">
        <v>1048</v>
      </c>
    </row>
    <row r="10" spans="1:10" s="8" customFormat="1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2" ht="15" customHeight="1">
      <c r="A11" s="29" t="s">
        <v>1049</v>
      </c>
      <c r="B11" s="29"/>
    </row>
    <row r="12" spans="1:10" ht="15" customHeight="1">
      <c r="A12" s="1" t="s">
        <v>1050</v>
      </c>
      <c r="B12" s="1" t="s">
        <v>1051</v>
      </c>
      <c r="C12" s="9">
        <v>375000</v>
      </c>
      <c r="D12" s="9">
        <v>75000</v>
      </c>
      <c r="E12" s="2" t="s">
        <v>1052</v>
      </c>
      <c r="F12" s="2" t="s">
        <v>1053</v>
      </c>
      <c r="G12" s="30" t="s">
        <v>1054</v>
      </c>
      <c r="H12" s="9">
        <v>37500</v>
      </c>
      <c r="I12" s="34" t="s">
        <v>1055</v>
      </c>
      <c r="J12" s="9">
        <v>10000</v>
      </c>
    </row>
    <row r="13" spans="1:10" s="8" customFormat="1" ht="15" customHeight="1">
      <c r="A13" s="8" t="s">
        <v>1056</v>
      </c>
      <c r="C13" s="13">
        <v>375000</v>
      </c>
      <c r="D13" s="13">
        <f>SUM(D12)</f>
        <v>75000</v>
      </c>
      <c r="H13" s="13">
        <v>37500</v>
      </c>
      <c r="J13" s="13">
        <f>SUM(J12)</f>
        <v>10000</v>
      </c>
    </row>
    <row r="14" ht="15" customHeight="1"/>
    <row r="15" ht="15" customHeight="1"/>
    <row r="16" spans="1:9" ht="15" customHeight="1">
      <c r="A16" s="447" t="s">
        <v>12</v>
      </c>
      <c r="B16" s="447"/>
      <c r="C16" s="447"/>
      <c r="D16" s="447"/>
      <c r="E16" s="447"/>
      <c r="F16" s="447"/>
      <c r="G16" s="447"/>
      <c r="H16" s="447"/>
      <c r="I16" s="447"/>
    </row>
    <row r="17" spans="1:9" ht="15" customHeight="1">
      <c r="A17" s="447" t="s">
        <v>1618</v>
      </c>
      <c r="B17" s="447"/>
      <c r="C17" s="447"/>
      <c r="D17" s="447"/>
      <c r="E17" s="447"/>
      <c r="F17" s="447"/>
      <c r="G17" s="447"/>
      <c r="H17" s="447"/>
      <c r="I17" s="447"/>
    </row>
    <row r="18" spans="1:9" ht="15" customHeight="1">
      <c r="A18" s="447" t="s">
        <v>1057</v>
      </c>
      <c r="B18" s="447"/>
      <c r="C18" s="447"/>
      <c r="D18" s="447"/>
      <c r="E18" s="447"/>
      <c r="F18" s="447"/>
      <c r="G18" s="447"/>
      <c r="H18" s="447"/>
      <c r="I18" s="447"/>
    </row>
    <row r="19" spans="1:9" ht="15" customHeight="1">
      <c r="A19" s="447" t="s">
        <v>1663</v>
      </c>
      <c r="B19" s="447"/>
      <c r="C19" s="447"/>
      <c r="D19" s="447"/>
      <c r="E19" s="447"/>
      <c r="F19" s="447"/>
      <c r="G19" s="447"/>
      <c r="H19" s="447"/>
      <c r="I19" s="447"/>
    </row>
    <row r="20" spans="1:8" ht="15" customHeight="1">
      <c r="A20" s="27"/>
      <c r="B20" s="27"/>
      <c r="C20" s="27"/>
      <c r="D20" s="27"/>
      <c r="E20" s="27"/>
      <c r="F20" s="460"/>
      <c r="G20" s="460"/>
      <c r="H20" s="460"/>
    </row>
    <row r="21" spans="1:9" s="8" customFormat="1" ht="15" customHeight="1">
      <c r="A21" s="452" t="s">
        <v>1664</v>
      </c>
      <c r="B21" s="452" t="s">
        <v>1293</v>
      </c>
      <c r="C21" s="511" t="s">
        <v>1619</v>
      </c>
      <c r="D21" s="452" t="s">
        <v>1043</v>
      </c>
      <c r="E21" s="450" t="s">
        <v>1044</v>
      </c>
      <c r="F21" s="452" t="s">
        <v>1045</v>
      </c>
      <c r="G21" s="462" t="s">
        <v>1062</v>
      </c>
      <c r="H21" s="510" t="s">
        <v>1046</v>
      </c>
      <c r="I21" s="510"/>
    </row>
    <row r="22" spans="1:9" s="8" customFormat="1" ht="27" customHeight="1">
      <c r="A22" s="453"/>
      <c r="B22" s="453"/>
      <c r="C22" s="512"/>
      <c r="D22" s="453"/>
      <c r="E22" s="451"/>
      <c r="F22" s="453"/>
      <c r="G22" s="463"/>
      <c r="H22" s="6" t="s">
        <v>1047</v>
      </c>
      <c r="I22" s="6" t="s">
        <v>1048</v>
      </c>
    </row>
    <row r="23" spans="1:9" s="8" customFormat="1" ht="1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ht="15" customHeight="1">
      <c r="A24" s="29" t="s">
        <v>1049</v>
      </c>
    </row>
    <row r="25" spans="1:6" ht="15" customHeight="1">
      <c r="A25" s="1" t="s">
        <v>1050</v>
      </c>
      <c r="D25" s="31"/>
      <c r="E25" s="31"/>
      <c r="F25" s="31"/>
    </row>
    <row r="26" spans="1:9" ht="15" customHeight="1">
      <c r="A26" s="1" t="s">
        <v>1058</v>
      </c>
      <c r="B26" s="9">
        <v>10850</v>
      </c>
      <c r="C26" s="10">
        <v>2655</v>
      </c>
      <c r="D26" s="2" t="s">
        <v>1052</v>
      </c>
      <c r="E26" s="31" t="s">
        <v>1059</v>
      </c>
      <c r="F26" s="31" t="s">
        <v>1059</v>
      </c>
      <c r="G26" s="9">
        <v>1017</v>
      </c>
      <c r="H26" s="32">
        <v>0</v>
      </c>
      <c r="I26" s="31" t="s">
        <v>1060</v>
      </c>
    </row>
    <row r="27" spans="1:9" s="8" customFormat="1" ht="15" customHeight="1">
      <c r="A27" s="8" t="s">
        <v>1061</v>
      </c>
      <c r="B27" s="9">
        <v>25600</v>
      </c>
      <c r="C27" s="10">
        <v>11120</v>
      </c>
      <c r="D27" s="2" t="s">
        <v>1052</v>
      </c>
      <c r="E27" s="31" t="s">
        <v>1059</v>
      </c>
      <c r="F27" s="31" t="s">
        <v>1059</v>
      </c>
      <c r="G27" s="9">
        <v>2478</v>
      </c>
      <c r="H27" s="32">
        <v>0</v>
      </c>
      <c r="I27" s="33" t="s">
        <v>1060</v>
      </c>
    </row>
    <row r="28" spans="1:9" s="8" customFormat="1" ht="15" customHeight="1">
      <c r="A28" s="26" t="s">
        <v>1056</v>
      </c>
      <c r="B28" s="13">
        <f>SUM(B26:B27)</f>
        <v>36450</v>
      </c>
      <c r="C28" s="328">
        <f>SUM(C26:C27)</f>
        <v>13775</v>
      </c>
      <c r="D28" s="33"/>
      <c r="E28" s="33"/>
      <c r="F28" s="33"/>
      <c r="G28" s="13">
        <f>SUM(G26:G27)</f>
        <v>3495</v>
      </c>
      <c r="I28" s="33" t="s">
        <v>1060</v>
      </c>
    </row>
    <row r="29" spans="3:6" ht="13.5" customHeight="1">
      <c r="C29" s="31"/>
      <c r="D29" s="31"/>
      <c r="E29" s="31"/>
      <c r="F29" s="31"/>
    </row>
    <row r="30" ht="13.5" customHeight="1"/>
  </sheetData>
  <mergeCells count="28">
    <mergeCell ref="A19:I19"/>
    <mergeCell ref="F20:H20"/>
    <mergeCell ref="A21:A22"/>
    <mergeCell ref="D21:D22"/>
    <mergeCell ref="E21:E22"/>
    <mergeCell ref="F21:F22"/>
    <mergeCell ref="H21:I21"/>
    <mergeCell ref="G21:G22"/>
    <mergeCell ref="B21:B22"/>
    <mergeCell ref="C21:C22"/>
    <mergeCell ref="A16:I16"/>
    <mergeCell ref="A17:I17"/>
    <mergeCell ref="A18:I18"/>
    <mergeCell ref="E8:E9"/>
    <mergeCell ref="F8:F9"/>
    <mergeCell ref="G8:G9"/>
    <mergeCell ref="I8:J8"/>
    <mergeCell ref="H8:H9"/>
    <mergeCell ref="D8:D9"/>
    <mergeCell ref="H1:J1"/>
    <mergeCell ref="A2:I2"/>
    <mergeCell ref="A3:I3"/>
    <mergeCell ref="A4:I4"/>
    <mergeCell ref="A5:I5"/>
    <mergeCell ref="F6:I6"/>
    <mergeCell ref="A8:A9"/>
    <mergeCell ref="B8:B9"/>
    <mergeCell ref="C8:C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A80"/>
  <sheetViews>
    <sheetView workbookViewId="0" topLeftCell="A1">
      <selection activeCell="A4" sqref="A4"/>
    </sheetView>
  </sheetViews>
  <sheetFormatPr defaultColWidth="9.140625" defaultRowHeight="12.75"/>
  <cols>
    <col min="1" max="1" width="91.28125" style="0" customWidth="1"/>
  </cols>
  <sheetData>
    <row r="1" ht="15.75">
      <c r="A1" s="4" t="s">
        <v>458</v>
      </c>
    </row>
    <row r="2" ht="15.75">
      <c r="A2" s="2" t="s">
        <v>12</v>
      </c>
    </row>
    <row r="3" ht="15.75">
      <c r="A3" s="3" t="s">
        <v>1620</v>
      </c>
    </row>
    <row r="4" ht="15.75">
      <c r="A4" s="2" t="s">
        <v>790</v>
      </c>
    </row>
    <row r="5" ht="15.75">
      <c r="A5" s="1"/>
    </row>
    <row r="6" ht="15.75">
      <c r="A6" s="2"/>
    </row>
    <row r="7" ht="15.75">
      <c r="A7" s="2" t="s">
        <v>791</v>
      </c>
    </row>
    <row r="8" ht="15.75">
      <c r="A8" s="2" t="s">
        <v>792</v>
      </c>
    </row>
    <row r="9" ht="15.75">
      <c r="A9" s="2"/>
    </row>
    <row r="10" ht="15.75">
      <c r="A10" s="2" t="s">
        <v>793</v>
      </c>
    </row>
    <row r="11" ht="15.75">
      <c r="A11" s="2" t="s">
        <v>1077</v>
      </c>
    </row>
    <row r="12" ht="15.75">
      <c r="A12" s="2"/>
    </row>
    <row r="13" ht="15.75">
      <c r="A13" s="2" t="s">
        <v>1078</v>
      </c>
    </row>
    <row r="14" ht="15.75">
      <c r="A14" s="2" t="s">
        <v>1079</v>
      </c>
    </row>
    <row r="15" ht="15.75">
      <c r="A15" s="2"/>
    </row>
    <row r="16" ht="15.75">
      <c r="A16" s="2" t="s">
        <v>1441</v>
      </c>
    </row>
    <row r="17" ht="15.75">
      <c r="A17" s="2" t="s">
        <v>1080</v>
      </c>
    </row>
    <row r="18" ht="15.75">
      <c r="A18" s="2"/>
    </row>
    <row r="19" ht="15.75">
      <c r="A19" s="2" t="s">
        <v>1442</v>
      </c>
    </row>
    <row r="20" ht="15.75">
      <c r="A20" s="2" t="s">
        <v>1081</v>
      </c>
    </row>
    <row r="21" ht="15.75">
      <c r="A21" s="2"/>
    </row>
    <row r="22" ht="15.75">
      <c r="A22" s="2" t="s">
        <v>1443</v>
      </c>
    </row>
    <row r="23" ht="15.75">
      <c r="A23" s="2" t="s">
        <v>1082</v>
      </c>
    </row>
    <row r="24" ht="15.75">
      <c r="A24" s="2"/>
    </row>
    <row r="25" ht="15.75">
      <c r="A25" s="2" t="s">
        <v>1444</v>
      </c>
    </row>
    <row r="26" ht="15.75">
      <c r="A26" s="2" t="s">
        <v>1083</v>
      </c>
    </row>
    <row r="27" ht="15.75">
      <c r="A27" s="2"/>
    </row>
    <row r="28" ht="15.75">
      <c r="A28" s="2" t="s">
        <v>1445</v>
      </c>
    </row>
    <row r="29" ht="15.75">
      <c r="A29" s="2" t="s">
        <v>1144</v>
      </c>
    </row>
    <row r="30" ht="15.75">
      <c r="A30" s="2"/>
    </row>
    <row r="31" ht="15.75">
      <c r="A31" s="2" t="s">
        <v>1446</v>
      </c>
    </row>
    <row r="32" ht="15.75">
      <c r="A32" s="2" t="s">
        <v>1084</v>
      </c>
    </row>
    <row r="33" ht="15.75">
      <c r="A33" s="2"/>
    </row>
    <row r="34" ht="15.75">
      <c r="A34" s="2" t="s">
        <v>285</v>
      </c>
    </row>
    <row r="35" ht="15.75">
      <c r="A35" s="2" t="s">
        <v>1134</v>
      </c>
    </row>
    <row r="36" ht="15.75">
      <c r="A36" s="2"/>
    </row>
    <row r="37" ht="15.75">
      <c r="A37" s="2" t="s">
        <v>286</v>
      </c>
    </row>
    <row r="38" ht="15.75">
      <c r="A38" s="2" t="s">
        <v>1135</v>
      </c>
    </row>
    <row r="39" ht="15.75">
      <c r="A39" s="2" t="s">
        <v>1136</v>
      </c>
    </row>
    <row r="40" ht="15.75">
      <c r="A40" s="2"/>
    </row>
    <row r="41" ht="15.75">
      <c r="A41" s="2" t="s">
        <v>287</v>
      </c>
    </row>
    <row r="42" ht="15.75">
      <c r="A42" s="2" t="s">
        <v>1137</v>
      </c>
    </row>
    <row r="43" ht="15.75">
      <c r="A43" s="2"/>
    </row>
    <row r="44" ht="15.75">
      <c r="A44" s="2" t="s">
        <v>288</v>
      </c>
    </row>
    <row r="45" ht="15.75">
      <c r="A45" s="2" t="s">
        <v>1138</v>
      </c>
    </row>
    <row r="46" ht="15.75">
      <c r="A46" s="2"/>
    </row>
    <row r="47" ht="15.75">
      <c r="A47" s="2" t="s">
        <v>289</v>
      </c>
    </row>
    <row r="48" ht="15.75">
      <c r="A48" s="2" t="s">
        <v>1139</v>
      </c>
    </row>
    <row r="49" ht="15.75">
      <c r="A49" s="2"/>
    </row>
    <row r="50" ht="15.75">
      <c r="A50" s="2" t="s">
        <v>290</v>
      </c>
    </row>
    <row r="51" ht="15.75">
      <c r="A51" s="2" t="s">
        <v>1140</v>
      </c>
    </row>
    <row r="52" ht="15.75">
      <c r="A52" s="2"/>
    </row>
    <row r="53" ht="15.75">
      <c r="A53" s="2" t="s">
        <v>753</v>
      </c>
    </row>
    <row r="54" ht="15.75">
      <c r="A54" s="2" t="s">
        <v>1141</v>
      </c>
    </row>
    <row r="55" ht="15.75">
      <c r="A55" s="2"/>
    </row>
    <row r="56" ht="15.75">
      <c r="A56" s="2" t="s">
        <v>291</v>
      </c>
    </row>
    <row r="57" ht="15.75">
      <c r="A57" s="2" t="s">
        <v>1718</v>
      </c>
    </row>
    <row r="58" ht="15.75">
      <c r="A58" s="2"/>
    </row>
    <row r="59" ht="15.75">
      <c r="A59" s="2" t="s">
        <v>398</v>
      </c>
    </row>
    <row r="60" ht="15.75">
      <c r="A60" s="2" t="s">
        <v>1719</v>
      </c>
    </row>
    <row r="61" ht="15.75">
      <c r="A61" s="2"/>
    </row>
    <row r="62" ht="15.75">
      <c r="A62" s="2" t="s">
        <v>399</v>
      </c>
    </row>
    <row r="63" ht="15.75">
      <c r="A63" s="2" t="s">
        <v>1720</v>
      </c>
    </row>
    <row r="64" ht="15.75">
      <c r="A64" s="2" t="s">
        <v>1721</v>
      </c>
    </row>
    <row r="65" ht="15.75">
      <c r="A65" s="2"/>
    </row>
    <row r="66" ht="15.75">
      <c r="A66" s="2" t="s">
        <v>400</v>
      </c>
    </row>
    <row r="67" ht="15.75">
      <c r="A67" s="2" t="s">
        <v>1722</v>
      </c>
    </row>
    <row r="69" ht="15.75">
      <c r="A69" s="2" t="s">
        <v>401</v>
      </c>
    </row>
    <row r="70" ht="15.75">
      <c r="A70" s="2" t="s">
        <v>411</v>
      </c>
    </row>
    <row r="71" ht="15.75">
      <c r="A71" s="2" t="s">
        <v>412</v>
      </c>
    </row>
    <row r="73" ht="15.75">
      <c r="A73" s="2" t="s">
        <v>402</v>
      </c>
    </row>
    <row r="74" ht="15.75">
      <c r="A74" s="2" t="s">
        <v>377</v>
      </c>
    </row>
    <row r="76" ht="15.75">
      <c r="A76" s="2" t="s">
        <v>403</v>
      </c>
    </row>
    <row r="77" ht="15.75">
      <c r="A77" s="2" t="s">
        <v>1439</v>
      </c>
    </row>
    <row r="79" ht="15.75">
      <c r="A79" s="2" t="s">
        <v>404</v>
      </c>
    </row>
    <row r="80" ht="15.75">
      <c r="A80" s="2" t="s">
        <v>1440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I11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4.7109375" style="0" customWidth="1"/>
    <col min="3" max="3" width="8.57421875" style="134" customWidth="1"/>
    <col min="4" max="5" width="9.140625" style="134" customWidth="1"/>
  </cols>
  <sheetData>
    <row r="1" spans="1:5" ht="15.75">
      <c r="A1" s="1"/>
      <c r="B1" s="469" t="s">
        <v>28</v>
      </c>
      <c r="C1" s="469"/>
      <c r="D1" s="469"/>
      <c r="E1" s="469"/>
    </row>
    <row r="2" spans="1:5" ht="15.75">
      <c r="A2" s="447" t="s">
        <v>12</v>
      </c>
      <c r="B2" s="447"/>
      <c r="C2" s="447"/>
      <c r="D2" s="447"/>
      <c r="E2" s="447"/>
    </row>
    <row r="3" spans="1:5" ht="15.75">
      <c r="A3" s="447" t="s">
        <v>1565</v>
      </c>
      <c r="B3" s="447"/>
      <c r="C3" s="447"/>
      <c r="D3" s="447"/>
      <c r="E3" s="447"/>
    </row>
    <row r="4" spans="1:5" ht="15.75">
      <c r="A4" s="447" t="s">
        <v>1661</v>
      </c>
      <c r="B4" s="447"/>
      <c r="C4" s="447"/>
      <c r="D4" s="447"/>
      <c r="E4" s="447"/>
    </row>
    <row r="5" spans="1:5" ht="15.75">
      <c r="A5" s="448" t="s">
        <v>1663</v>
      </c>
      <c r="B5" s="448"/>
      <c r="C5" s="448"/>
      <c r="D5" s="448"/>
      <c r="E5" s="448"/>
    </row>
    <row r="6" spans="1:5" ht="15.75">
      <c r="A6" s="36"/>
      <c r="B6" s="167"/>
      <c r="C6" s="167"/>
      <c r="D6" s="167"/>
      <c r="E6" s="167"/>
    </row>
    <row r="7" spans="1:5" ht="25.5">
      <c r="A7" s="513" t="s">
        <v>1664</v>
      </c>
      <c r="B7" s="514"/>
      <c r="C7" s="41" t="s">
        <v>394</v>
      </c>
      <c r="D7" s="7" t="s">
        <v>395</v>
      </c>
      <c r="E7" s="7" t="s">
        <v>488</v>
      </c>
    </row>
    <row r="8" spans="1:5" ht="15.75">
      <c r="A8" s="515" t="s">
        <v>1727</v>
      </c>
      <c r="B8" s="515"/>
      <c r="C8" s="253"/>
      <c r="D8" s="253"/>
      <c r="E8" s="19"/>
    </row>
    <row r="9" spans="1:5" ht="15.75">
      <c r="A9" s="499" t="s">
        <v>1728</v>
      </c>
      <c r="B9" s="499"/>
      <c r="C9" s="263"/>
      <c r="D9" s="127"/>
      <c r="E9" s="1"/>
    </row>
    <row r="10" spans="1:5" ht="15.75">
      <c r="A10" s="15" t="s">
        <v>888</v>
      </c>
      <c r="B10" s="1" t="s">
        <v>1729</v>
      </c>
      <c r="C10" s="127"/>
      <c r="D10" s="127"/>
      <c r="E10" s="1"/>
    </row>
    <row r="11" spans="1:5" ht="15.75">
      <c r="A11" s="15" t="s">
        <v>894</v>
      </c>
      <c r="B11" s="1" t="s">
        <v>1730</v>
      </c>
      <c r="C11" s="9">
        <v>19562</v>
      </c>
      <c r="D11" s="9">
        <v>18727</v>
      </c>
      <c r="E11" s="9">
        <v>17280</v>
      </c>
    </row>
    <row r="12" spans="1:5" ht="15.75">
      <c r="A12" s="15" t="s">
        <v>1451</v>
      </c>
      <c r="B12" s="1" t="s">
        <v>1731</v>
      </c>
      <c r="C12" s="9">
        <v>26083</v>
      </c>
      <c r="D12" s="9">
        <v>24970</v>
      </c>
      <c r="E12" s="9">
        <v>23050</v>
      </c>
    </row>
    <row r="13" spans="1:5" ht="15.75">
      <c r="A13" s="15" t="s">
        <v>297</v>
      </c>
      <c r="B13" s="1" t="s">
        <v>1438</v>
      </c>
      <c r="C13" s="9">
        <v>2000</v>
      </c>
      <c r="D13" s="9">
        <v>2000</v>
      </c>
      <c r="E13" s="10">
        <v>2000</v>
      </c>
    </row>
    <row r="14" spans="1:5" ht="15.75">
      <c r="A14" s="15" t="s">
        <v>1695</v>
      </c>
      <c r="B14" s="1" t="s">
        <v>1649</v>
      </c>
      <c r="C14" s="9">
        <v>500</v>
      </c>
      <c r="D14" s="9"/>
      <c r="E14" s="9">
        <v>500</v>
      </c>
    </row>
    <row r="15" spans="1:5" ht="15.75">
      <c r="A15" s="15" t="s">
        <v>1087</v>
      </c>
      <c r="B15" s="1" t="s">
        <v>1228</v>
      </c>
      <c r="C15" s="9">
        <v>394</v>
      </c>
      <c r="D15" s="9">
        <v>514</v>
      </c>
      <c r="E15" s="10"/>
    </row>
    <row r="16" spans="1:5" ht="15.75">
      <c r="A16" s="15" t="s">
        <v>1090</v>
      </c>
      <c r="B16" s="1" t="s">
        <v>543</v>
      </c>
      <c r="C16" s="9">
        <v>159</v>
      </c>
      <c r="D16" s="9">
        <v>991</v>
      </c>
      <c r="E16" s="10">
        <v>991</v>
      </c>
    </row>
    <row r="17" spans="1:5" s="134" customFormat="1" ht="15.75">
      <c r="A17" s="15" t="s">
        <v>1092</v>
      </c>
      <c r="B17" s="93" t="s">
        <v>816</v>
      </c>
      <c r="C17" s="9">
        <v>61</v>
      </c>
      <c r="D17" s="9"/>
      <c r="E17" s="9"/>
    </row>
    <row r="18" spans="1:5" ht="15.75">
      <c r="A18" s="15" t="s">
        <v>1093</v>
      </c>
      <c r="B18" s="1" t="s">
        <v>814</v>
      </c>
      <c r="C18" s="9">
        <v>20</v>
      </c>
      <c r="D18" s="9">
        <v>100</v>
      </c>
      <c r="E18" s="9"/>
    </row>
    <row r="19" spans="1:5" ht="15.75">
      <c r="A19" s="15" t="s">
        <v>430</v>
      </c>
      <c r="B19" s="1" t="s">
        <v>135</v>
      </c>
      <c r="C19" s="9"/>
      <c r="D19" s="9">
        <v>20</v>
      </c>
      <c r="E19" s="9"/>
    </row>
    <row r="20" spans="1:5" ht="15.75">
      <c r="A20" s="15" t="s">
        <v>432</v>
      </c>
      <c r="B20" s="1" t="s">
        <v>136</v>
      </c>
      <c r="C20" s="9"/>
      <c r="D20" s="9">
        <v>50</v>
      </c>
      <c r="E20" s="9"/>
    </row>
    <row r="21" spans="1:5" s="134" customFormat="1" ht="15.75">
      <c r="A21" s="15" t="s">
        <v>435</v>
      </c>
      <c r="B21" s="93" t="s">
        <v>68</v>
      </c>
      <c r="C21" s="9">
        <v>50</v>
      </c>
      <c r="D21" s="9"/>
      <c r="E21" s="9"/>
    </row>
    <row r="22" spans="1:5" s="134" customFormat="1" ht="15.75">
      <c r="A22" s="15" t="s">
        <v>438</v>
      </c>
      <c r="B22" s="93" t="s">
        <v>69</v>
      </c>
      <c r="C22" s="9">
        <v>100</v>
      </c>
      <c r="D22" s="9"/>
      <c r="E22" s="9"/>
    </row>
    <row r="23" spans="1:5" s="134" customFormat="1" ht="15.75">
      <c r="A23" s="15" t="s">
        <v>439</v>
      </c>
      <c r="B23" s="93" t="s">
        <v>979</v>
      </c>
      <c r="C23" s="9">
        <v>10</v>
      </c>
      <c r="D23" s="9"/>
      <c r="E23" s="9"/>
    </row>
    <row r="24" spans="1:5" s="134" customFormat="1" ht="15.75">
      <c r="A24" s="15" t="s">
        <v>440</v>
      </c>
      <c r="B24" s="93" t="s">
        <v>70</v>
      </c>
      <c r="C24" s="9">
        <v>40</v>
      </c>
      <c r="D24" s="9"/>
      <c r="E24" s="9"/>
    </row>
    <row r="25" spans="1:5" ht="15.75">
      <c r="A25" s="8" t="s">
        <v>1732</v>
      </c>
      <c r="B25" s="1"/>
      <c r="C25" s="13">
        <f>SUM(C11:C24)</f>
        <v>48979</v>
      </c>
      <c r="D25" s="13">
        <f>SUM(D11:D24)</f>
        <v>47372</v>
      </c>
      <c r="E25" s="13">
        <f>SUM(E11:E24)</f>
        <v>43821</v>
      </c>
    </row>
    <row r="26" spans="1:5" ht="15.75">
      <c r="A26" s="8"/>
      <c r="B26" s="1"/>
      <c r="C26" s="135"/>
      <c r="D26" s="135"/>
      <c r="E26" s="13"/>
    </row>
    <row r="27" spans="1:5" ht="15.75">
      <c r="A27" s="499" t="s">
        <v>813</v>
      </c>
      <c r="B27" s="499"/>
      <c r="C27" s="264"/>
      <c r="D27" s="51"/>
      <c r="E27" s="9"/>
    </row>
    <row r="28" spans="1:5" ht="18.75" customHeight="1">
      <c r="A28" s="15" t="s">
        <v>442</v>
      </c>
      <c r="B28" s="25" t="s">
        <v>1145</v>
      </c>
      <c r="C28" s="10">
        <v>32400</v>
      </c>
      <c r="D28" s="9">
        <v>45000</v>
      </c>
      <c r="E28" s="51"/>
    </row>
    <row r="29" spans="1:5" ht="15.75">
      <c r="A29" s="15" t="s">
        <v>443</v>
      </c>
      <c r="B29" s="25" t="s">
        <v>185</v>
      </c>
      <c r="C29" s="10">
        <v>3060</v>
      </c>
      <c r="D29" s="9">
        <v>3150</v>
      </c>
      <c r="E29" s="9">
        <v>3875</v>
      </c>
    </row>
    <row r="30" spans="1:5" ht="15.75">
      <c r="A30" s="15" t="s">
        <v>444</v>
      </c>
      <c r="B30" s="25" t="s">
        <v>1146</v>
      </c>
      <c r="C30" s="10">
        <v>1000</v>
      </c>
      <c r="D30" s="9">
        <v>700</v>
      </c>
      <c r="E30" s="51"/>
    </row>
    <row r="31" spans="1:5" ht="15.75">
      <c r="A31" s="15" t="s">
        <v>760</v>
      </c>
      <c r="B31" s="25" t="s">
        <v>1121</v>
      </c>
      <c r="C31" s="10">
        <v>1070</v>
      </c>
      <c r="D31" s="9"/>
      <c r="E31" s="51"/>
    </row>
    <row r="32" spans="1:5" ht="15.75">
      <c r="A32" s="15" t="s">
        <v>761</v>
      </c>
      <c r="B32" s="25" t="s">
        <v>1122</v>
      </c>
      <c r="C32" s="9">
        <v>1300</v>
      </c>
      <c r="D32" s="9">
        <v>1200</v>
      </c>
      <c r="E32" s="51"/>
    </row>
    <row r="33" spans="1:5" ht="15.75">
      <c r="A33" s="15" t="s">
        <v>762</v>
      </c>
      <c r="B33" s="25" t="s">
        <v>1123</v>
      </c>
      <c r="C33" s="9">
        <v>200</v>
      </c>
      <c r="D33" s="9"/>
      <c r="E33" s="51"/>
    </row>
    <row r="34" spans="1:5" ht="15.75">
      <c r="A34" s="15" t="s">
        <v>763</v>
      </c>
      <c r="B34" s="25" t="s">
        <v>1124</v>
      </c>
      <c r="C34" s="9">
        <v>250</v>
      </c>
      <c r="D34" s="9">
        <v>200</v>
      </c>
      <c r="E34" s="51"/>
    </row>
    <row r="35" spans="1:5" ht="15.75">
      <c r="A35" s="15" t="s">
        <v>764</v>
      </c>
      <c r="B35" s="1" t="s">
        <v>343</v>
      </c>
      <c r="C35" s="9">
        <v>550</v>
      </c>
      <c r="D35" s="9">
        <v>600</v>
      </c>
      <c r="E35" s="51"/>
    </row>
    <row r="36" spans="1:5" ht="15.75">
      <c r="A36" s="15" t="s">
        <v>765</v>
      </c>
      <c r="B36" s="1" t="s">
        <v>1125</v>
      </c>
      <c r="C36" s="9">
        <v>100</v>
      </c>
      <c r="D36" s="9">
        <v>200</v>
      </c>
      <c r="E36" s="51"/>
    </row>
    <row r="37" spans="1:5" ht="15.75">
      <c r="A37" s="15" t="s">
        <v>766</v>
      </c>
      <c r="B37" s="17" t="s">
        <v>1126</v>
      </c>
      <c r="C37" s="9">
        <v>200</v>
      </c>
      <c r="D37" s="9">
        <v>500</v>
      </c>
      <c r="E37" s="51"/>
    </row>
    <row r="38" spans="1:5" ht="15.75">
      <c r="A38" s="15" t="s">
        <v>767</v>
      </c>
      <c r="B38" s="1" t="s">
        <v>1147</v>
      </c>
      <c r="C38" s="9">
        <v>500</v>
      </c>
      <c r="D38" s="9">
        <v>435</v>
      </c>
      <c r="E38" s="51"/>
    </row>
    <row r="39" spans="1:5" ht="15.75">
      <c r="A39" s="15" t="s">
        <v>768</v>
      </c>
      <c r="B39" s="1" t="s">
        <v>183</v>
      </c>
      <c r="C39" s="9">
        <v>700</v>
      </c>
      <c r="D39" s="9">
        <v>550</v>
      </c>
      <c r="E39" s="51"/>
    </row>
    <row r="40" spans="1:5" ht="15.75">
      <c r="A40" s="15" t="s">
        <v>769</v>
      </c>
      <c r="B40" s="1" t="s">
        <v>1025</v>
      </c>
      <c r="C40" s="9">
        <v>1080</v>
      </c>
      <c r="D40" s="196"/>
      <c r="E40" s="51"/>
    </row>
    <row r="41" spans="1:5" ht="15.75">
      <c r="A41" s="15" t="s">
        <v>770</v>
      </c>
      <c r="B41" s="1" t="s">
        <v>1026</v>
      </c>
      <c r="C41" s="9">
        <v>50</v>
      </c>
      <c r="D41" s="9"/>
      <c r="E41" s="51"/>
    </row>
    <row r="42" spans="1:5" ht="15.75">
      <c r="A42" s="15" t="s">
        <v>771</v>
      </c>
      <c r="B42" s="1" t="s">
        <v>1027</v>
      </c>
      <c r="C42" s="9">
        <v>600</v>
      </c>
      <c r="D42" s="9">
        <v>500</v>
      </c>
      <c r="E42" s="51"/>
    </row>
    <row r="43" spans="1:9" ht="15.75">
      <c r="A43" s="15" t="s">
        <v>772</v>
      </c>
      <c r="B43" s="1" t="s">
        <v>820</v>
      </c>
      <c r="C43" s="9">
        <v>200</v>
      </c>
      <c r="D43" s="9">
        <v>800</v>
      </c>
      <c r="E43" s="51"/>
      <c r="G43" s="134"/>
      <c r="H43" s="134"/>
      <c r="I43" s="134"/>
    </row>
    <row r="44" spans="1:5" ht="15.75">
      <c r="A44" s="15" t="s">
        <v>787</v>
      </c>
      <c r="B44" s="1" t="s">
        <v>997</v>
      </c>
      <c r="C44" s="9">
        <v>50</v>
      </c>
      <c r="D44" s="9">
        <v>96</v>
      </c>
      <c r="E44" s="51"/>
    </row>
    <row r="45" spans="1:5" ht="15.75">
      <c r="A45" s="15" t="s">
        <v>788</v>
      </c>
      <c r="B45" s="1" t="s">
        <v>1028</v>
      </c>
      <c r="C45" s="9">
        <v>150</v>
      </c>
      <c r="D45" s="9">
        <v>100</v>
      </c>
      <c r="E45" s="51"/>
    </row>
    <row r="46" spans="1:5" ht="15.75">
      <c r="A46" s="15" t="s">
        <v>1629</v>
      </c>
      <c r="B46" s="1" t="s">
        <v>1029</v>
      </c>
      <c r="C46" s="9">
        <v>35000</v>
      </c>
      <c r="D46" s="9">
        <v>36170</v>
      </c>
      <c r="E46" s="51"/>
    </row>
    <row r="47" spans="1:5" ht="15.75">
      <c r="A47" s="15" t="s">
        <v>1630</v>
      </c>
      <c r="B47" s="1" t="s">
        <v>1724</v>
      </c>
      <c r="C47" s="9">
        <v>80</v>
      </c>
      <c r="D47" s="9"/>
      <c r="E47" s="51"/>
    </row>
    <row r="48" spans="1:5" ht="15.75">
      <c r="A48" s="15" t="s">
        <v>986</v>
      </c>
      <c r="B48" s="1" t="s">
        <v>344</v>
      </c>
      <c r="C48" s="9">
        <v>50</v>
      </c>
      <c r="D48" s="9"/>
      <c r="E48" s="51"/>
    </row>
    <row r="49" spans="1:5" ht="15.75">
      <c r="A49" s="15" t="s">
        <v>1631</v>
      </c>
      <c r="B49" s="1" t="s">
        <v>184</v>
      </c>
      <c r="C49" s="9">
        <v>20</v>
      </c>
      <c r="D49" s="9">
        <v>20</v>
      </c>
      <c r="E49" s="9"/>
    </row>
    <row r="50" spans="1:5" ht="15.75">
      <c r="A50" s="15" t="s">
        <v>301</v>
      </c>
      <c r="B50" s="1" t="s">
        <v>980</v>
      </c>
      <c r="C50" s="51"/>
      <c r="D50" s="9">
        <v>200</v>
      </c>
      <c r="E50" s="51"/>
    </row>
    <row r="51" spans="1:5" ht="15.75">
      <c r="A51" s="15" t="s">
        <v>302</v>
      </c>
      <c r="B51" s="1" t="s">
        <v>981</v>
      </c>
      <c r="C51" s="51"/>
      <c r="D51" s="9">
        <v>100</v>
      </c>
      <c r="E51" s="51"/>
    </row>
    <row r="52" spans="1:5" ht="15.75">
      <c r="A52" s="15" t="s">
        <v>303</v>
      </c>
      <c r="B52" s="1" t="s">
        <v>996</v>
      </c>
      <c r="C52" s="9">
        <v>40</v>
      </c>
      <c r="D52" s="9">
        <v>50</v>
      </c>
      <c r="E52" s="51"/>
    </row>
    <row r="53" spans="1:5" ht="15.75">
      <c r="A53" s="15" t="s">
        <v>304</v>
      </c>
      <c r="B53" s="1" t="s">
        <v>137</v>
      </c>
      <c r="C53" s="51"/>
      <c r="D53" s="9">
        <v>5</v>
      </c>
      <c r="E53" s="51"/>
    </row>
    <row r="54" spans="1:5" ht="15.75">
      <c r="A54" s="15" t="s">
        <v>305</v>
      </c>
      <c r="B54" s="1" t="s">
        <v>1725</v>
      </c>
      <c r="C54" s="9">
        <v>250</v>
      </c>
      <c r="D54" s="9">
        <v>250</v>
      </c>
      <c r="E54" s="51"/>
    </row>
    <row r="55" spans="1:5" ht="15.75">
      <c r="A55" s="15" t="s">
        <v>355</v>
      </c>
      <c r="B55" s="1" t="s">
        <v>138</v>
      </c>
      <c r="C55" s="51"/>
      <c r="D55" s="9">
        <v>60</v>
      </c>
      <c r="E55" s="51"/>
    </row>
    <row r="56" spans="1:5" ht="15.75">
      <c r="A56" s="15" t="s">
        <v>306</v>
      </c>
      <c r="B56" s="1" t="s">
        <v>139</v>
      </c>
      <c r="C56" s="51"/>
      <c r="D56" s="9">
        <v>50</v>
      </c>
      <c r="E56" s="51"/>
    </row>
    <row r="57" spans="1:5" ht="15.75">
      <c r="A57" s="15" t="s">
        <v>307</v>
      </c>
      <c r="B57" s="1" t="s">
        <v>140</v>
      </c>
      <c r="C57" s="51"/>
      <c r="D57" s="9">
        <v>60</v>
      </c>
      <c r="E57" s="51"/>
    </row>
    <row r="58" spans="1:5" ht="18.75">
      <c r="A58" s="15" t="s">
        <v>308</v>
      </c>
      <c r="B58" s="1" t="s">
        <v>977</v>
      </c>
      <c r="C58" s="51"/>
      <c r="D58" s="9">
        <v>200</v>
      </c>
      <c r="E58" s="51"/>
    </row>
    <row r="59" spans="1:5" ht="15.75">
      <c r="A59" s="15" t="s">
        <v>356</v>
      </c>
      <c r="B59" s="1" t="s">
        <v>141</v>
      </c>
      <c r="C59" s="51"/>
      <c r="D59" s="9">
        <v>200</v>
      </c>
      <c r="E59" s="51"/>
    </row>
    <row r="60" spans="1:5" ht="15.75">
      <c r="A60" s="15" t="s">
        <v>357</v>
      </c>
      <c r="B60" s="1" t="s">
        <v>818</v>
      </c>
      <c r="C60" s="9">
        <v>1600</v>
      </c>
      <c r="D60" s="9"/>
      <c r="E60" s="51"/>
    </row>
    <row r="61" spans="1:5" ht="15.75">
      <c r="A61" s="15" t="s">
        <v>309</v>
      </c>
      <c r="B61" s="1" t="s">
        <v>819</v>
      </c>
      <c r="C61" s="9">
        <v>4</v>
      </c>
      <c r="D61" s="51"/>
      <c r="E61" s="51"/>
    </row>
    <row r="62" spans="1:5" ht="15.75">
      <c r="A62" s="15" t="s">
        <v>310</v>
      </c>
      <c r="B62" s="1" t="s">
        <v>313</v>
      </c>
      <c r="C62" s="9">
        <v>50</v>
      </c>
      <c r="D62" s="9">
        <v>50</v>
      </c>
      <c r="E62" s="51"/>
    </row>
    <row r="63" spans="1:5" ht="15.75">
      <c r="A63" s="15" t="s">
        <v>311</v>
      </c>
      <c r="B63" s="1" t="s">
        <v>1130</v>
      </c>
      <c r="C63" s="9">
        <v>50</v>
      </c>
      <c r="D63" s="51"/>
      <c r="E63" s="51"/>
    </row>
    <row r="64" spans="1:5" ht="15.75">
      <c r="A64" s="15" t="s">
        <v>358</v>
      </c>
      <c r="B64" s="1" t="s">
        <v>314</v>
      </c>
      <c r="C64" s="9">
        <v>5</v>
      </c>
      <c r="D64" s="51"/>
      <c r="E64" s="51"/>
    </row>
    <row r="65" spans="1:5" ht="15.75">
      <c r="A65" s="15" t="s">
        <v>359</v>
      </c>
      <c r="B65" s="1" t="s">
        <v>315</v>
      </c>
      <c r="C65" s="9">
        <v>50</v>
      </c>
      <c r="D65" s="51"/>
      <c r="E65" s="51"/>
    </row>
    <row r="66" spans="1:5" ht="15.75">
      <c r="A66" s="15" t="s">
        <v>360</v>
      </c>
      <c r="B66" s="1" t="s">
        <v>316</v>
      </c>
      <c r="C66" s="9">
        <v>20</v>
      </c>
      <c r="D66" s="51"/>
      <c r="E66" s="51"/>
    </row>
    <row r="67" spans="1:5" ht="15.75">
      <c r="A67" s="15" t="s">
        <v>361</v>
      </c>
      <c r="B67" s="1" t="s">
        <v>1132</v>
      </c>
      <c r="C67" s="9">
        <v>20</v>
      </c>
      <c r="D67" s="51"/>
      <c r="E67" s="51"/>
    </row>
    <row r="68" spans="1:5" ht="15.75">
      <c r="A68" s="15" t="s">
        <v>362</v>
      </c>
      <c r="B68" s="1" t="s">
        <v>1133</v>
      </c>
      <c r="C68" s="9">
        <v>50</v>
      </c>
      <c r="D68" s="9">
        <v>100</v>
      </c>
      <c r="E68" s="51"/>
    </row>
    <row r="69" spans="1:5" ht="15.75">
      <c r="A69" s="15" t="s">
        <v>363</v>
      </c>
      <c r="B69" s="1" t="s">
        <v>1131</v>
      </c>
      <c r="C69" s="9">
        <v>20</v>
      </c>
      <c r="D69" s="51"/>
      <c r="E69" s="51"/>
    </row>
    <row r="70" spans="1:5" ht="15.75">
      <c r="A70" s="15" t="s">
        <v>364</v>
      </c>
      <c r="B70" s="1" t="s">
        <v>815</v>
      </c>
      <c r="C70" s="9">
        <v>10</v>
      </c>
      <c r="D70" s="51"/>
      <c r="E70" s="51"/>
    </row>
    <row r="71" spans="1:5" ht="15.75">
      <c r="A71" s="15" t="s">
        <v>365</v>
      </c>
      <c r="B71" s="1" t="s">
        <v>1128</v>
      </c>
      <c r="C71" s="9">
        <v>20</v>
      </c>
      <c r="D71" s="51"/>
      <c r="E71" s="51"/>
    </row>
    <row r="72" spans="1:5" ht="15.75">
      <c r="A72" s="15" t="s">
        <v>366</v>
      </c>
      <c r="B72" s="1" t="s">
        <v>1127</v>
      </c>
      <c r="C72" s="9">
        <v>20</v>
      </c>
      <c r="D72" s="51"/>
      <c r="E72" s="51"/>
    </row>
    <row r="73" spans="1:5" ht="15.75">
      <c r="A73" s="15" t="s">
        <v>367</v>
      </c>
      <c r="B73" s="1" t="s">
        <v>1085</v>
      </c>
      <c r="C73" s="9">
        <v>500</v>
      </c>
      <c r="D73" s="51"/>
      <c r="E73" s="51"/>
    </row>
    <row r="74" spans="1:5" ht="15.75">
      <c r="A74" s="15" t="s">
        <v>368</v>
      </c>
      <c r="B74" s="1" t="s">
        <v>1129</v>
      </c>
      <c r="C74" s="9">
        <v>30</v>
      </c>
      <c r="D74" s="51"/>
      <c r="E74" s="51"/>
    </row>
    <row r="75" spans="1:5" ht="15.75">
      <c r="A75" s="15" t="s">
        <v>312</v>
      </c>
      <c r="B75" s="17" t="s">
        <v>1675</v>
      </c>
      <c r="C75" s="9">
        <v>20</v>
      </c>
      <c r="D75" s="51"/>
      <c r="E75" s="51"/>
    </row>
    <row r="76" spans="1:5" ht="15.75">
      <c r="A76" s="15" t="s">
        <v>369</v>
      </c>
      <c r="B76" s="1" t="s">
        <v>810</v>
      </c>
      <c r="C76" s="9">
        <v>100</v>
      </c>
      <c r="D76" s="51"/>
      <c r="E76" s="51"/>
    </row>
    <row r="77" spans="1:5" ht="15.75">
      <c r="A77" s="15" t="s">
        <v>370</v>
      </c>
      <c r="B77" s="1" t="s">
        <v>1692</v>
      </c>
      <c r="C77" s="9">
        <v>50</v>
      </c>
      <c r="D77" s="9">
        <v>50</v>
      </c>
      <c r="E77" s="51"/>
    </row>
    <row r="78" spans="1:5" ht="15.75">
      <c r="A78" s="15" t="s">
        <v>371</v>
      </c>
      <c r="B78" s="1" t="s">
        <v>1693</v>
      </c>
      <c r="C78" s="9">
        <v>50</v>
      </c>
      <c r="D78" s="51"/>
      <c r="E78" s="51"/>
    </row>
    <row r="79" spans="1:5" ht="15.75">
      <c r="A79" s="15" t="s">
        <v>372</v>
      </c>
      <c r="B79" s="1" t="s">
        <v>1650</v>
      </c>
      <c r="C79" s="9">
        <v>5</v>
      </c>
      <c r="D79" s="9">
        <v>5</v>
      </c>
      <c r="E79" s="51"/>
    </row>
    <row r="80" spans="1:5" ht="15.75">
      <c r="A80" s="15" t="s">
        <v>373</v>
      </c>
      <c r="B80" s="1" t="s">
        <v>1651</v>
      </c>
      <c r="C80" s="9">
        <v>156</v>
      </c>
      <c r="D80" s="51"/>
      <c r="E80" s="51"/>
    </row>
    <row r="81" spans="1:5" ht="15.75">
      <c r="A81" s="15" t="s">
        <v>374</v>
      </c>
      <c r="B81" s="17" t="s">
        <v>812</v>
      </c>
      <c r="C81" s="9">
        <v>50</v>
      </c>
      <c r="D81" s="51"/>
      <c r="E81" s="51"/>
    </row>
    <row r="82" spans="1:5" ht="15.75">
      <c r="A82" s="15" t="s">
        <v>375</v>
      </c>
      <c r="B82" s="1" t="s">
        <v>808</v>
      </c>
      <c r="C82" s="9">
        <v>50</v>
      </c>
      <c r="D82" s="51"/>
      <c r="E82" s="51"/>
    </row>
    <row r="83" spans="1:5" ht="15.75">
      <c r="A83" s="15" t="s">
        <v>376</v>
      </c>
      <c r="B83" s="1" t="s">
        <v>809</v>
      </c>
      <c r="C83" s="9">
        <v>300</v>
      </c>
      <c r="D83" s="51"/>
      <c r="E83" s="51"/>
    </row>
    <row r="84" spans="1:5" ht="15.75">
      <c r="A84" s="15" t="s">
        <v>988</v>
      </c>
      <c r="B84" s="1" t="s">
        <v>1652</v>
      </c>
      <c r="C84" s="9">
        <v>120</v>
      </c>
      <c r="D84" s="9">
        <v>20</v>
      </c>
      <c r="E84" s="51"/>
    </row>
    <row r="85" spans="1:5" ht="15.75">
      <c r="A85" s="15" t="s">
        <v>989</v>
      </c>
      <c r="B85" s="1" t="s">
        <v>1076</v>
      </c>
      <c r="C85" s="9">
        <v>30</v>
      </c>
      <c r="D85" s="51"/>
      <c r="E85" s="51"/>
    </row>
    <row r="86" spans="1:5" ht="15.75">
      <c r="A86" s="15" t="s">
        <v>990</v>
      </c>
      <c r="B86" s="1" t="s">
        <v>142</v>
      </c>
      <c r="C86" s="51"/>
      <c r="D86" s="9">
        <v>100</v>
      </c>
      <c r="E86" s="51"/>
    </row>
    <row r="87" spans="1:5" ht="15.75">
      <c r="A87" s="15" t="s">
        <v>991</v>
      </c>
      <c r="B87" s="1" t="s">
        <v>143</v>
      </c>
      <c r="C87" s="51"/>
      <c r="D87" s="9">
        <v>50</v>
      </c>
      <c r="E87" s="51"/>
    </row>
    <row r="88" spans="1:5" ht="15.75">
      <c r="A88" s="15" t="s">
        <v>992</v>
      </c>
      <c r="B88" s="1" t="s">
        <v>978</v>
      </c>
      <c r="C88" s="51"/>
      <c r="D88" s="9">
        <v>5</v>
      </c>
      <c r="E88" s="51"/>
    </row>
    <row r="89" spans="1:5" ht="15.75">
      <c r="A89" s="15" t="s">
        <v>993</v>
      </c>
      <c r="B89" s="1" t="s">
        <v>144</v>
      </c>
      <c r="C89" s="51"/>
      <c r="D89" s="9">
        <v>20</v>
      </c>
      <c r="E89" s="9"/>
    </row>
    <row r="90" spans="1:5" ht="15.75">
      <c r="A90" s="15" t="s">
        <v>994</v>
      </c>
      <c r="B90" s="1" t="s">
        <v>544</v>
      </c>
      <c r="C90" s="51"/>
      <c r="D90" s="9"/>
      <c r="E90" s="9">
        <v>74080</v>
      </c>
    </row>
    <row r="91" spans="1:5" ht="15.75">
      <c r="A91" s="8" t="s">
        <v>1030</v>
      </c>
      <c r="B91" s="1"/>
      <c r="C91" s="13">
        <f>SUM(C28:C86)</f>
        <v>82280</v>
      </c>
      <c r="D91" s="13">
        <f>SUM(D28:D89)</f>
        <v>91796</v>
      </c>
      <c r="E91" s="13">
        <f>SUM(E28:E90)</f>
        <v>77955</v>
      </c>
    </row>
    <row r="92" spans="1:5" ht="15.75">
      <c r="A92" s="8"/>
      <c r="B92" s="1"/>
      <c r="C92" s="135"/>
      <c r="D92" s="135"/>
      <c r="E92" s="13"/>
    </row>
    <row r="93" spans="1:5" ht="15.75">
      <c r="A93" s="499" t="s">
        <v>984</v>
      </c>
      <c r="B93" s="499"/>
      <c r="C93" s="13">
        <f>C25+C91</f>
        <v>131259</v>
      </c>
      <c r="D93" s="13">
        <f>D25+D91</f>
        <v>139168</v>
      </c>
      <c r="E93" s="13">
        <f>E25+E91</f>
        <v>121776</v>
      </c>
    </row>
    <row r="94" spans="1:5" ht="15.75">
      <c r="A94" s="1"/>
      <c r="B94" s="1"/>
      <c r="C94" s="135"/>
      <c r="D94" s="135"/>
      <c r="E94" s="135"/>
    </row>
    <row r="95" spans="1:5" ht="15.75">
      <c r="A95" s="516" t="s">
        <v>199</v>
      </c>
      <c r="B95" s="516"/>
      <c r="C95" s="253"/>
      <c r="D95" s="253"/>
      <c r="E95" s="253"/>
    </row>
    <row r="96" spans="1:5" ht="15.75">
      <c r="A96" s="516" t="s">
        <v>1468</v>
      </c>
      <c r="B96" s="516"/>
      <c r="C96" s="253"/>
      <c r="D96" s="253"/>
      <c r="E96" s="253"/>
    </row>
    <row r="97" spans="1:5" ht="15.75">
      <c r="A97" s="517" t="s">
        <v>1728</v>
      </c>
      <c r="B97" s="517"/>
      <c r="C97" s="253"/>
      <c r="D97" s="253"/>
      <c r="E97" s="253"/>
    </row>
    <row r="98" spans="1:5" ht="31.5" customHeight="1">
      <c r="A98" s="225" t="s">
        <v>995</v>
      </c>
      <c r="B98" s="197" t="s">
        <v>851</v>
      </c>
      <c r="C98" s="253"/>
      <c r="D98" s="9">
        <v>2719</v>
      </c>
      <c r="E98" s="51"/>
    </row>
    <row r="99" spans="1:5" ht="15.75">
      <c r="A99" s="200" t="s">
        <v>124</v>
      </c>
      <c r="B99" s="197"/>
      <c r="C99" s="253"/>
      <c r="D99" s="253"/>
      <c r="E99" s="51"/>
    </row>
    <row r="100" spans="1:5" ht="15.75">
      <c r="A100" s="517" t="s">
        <v>1728</v>
      </c>
      <c r="B100" s="517"/>
      <c r="C100" s="253"/>
      <c r="D100" s="253"/>
      <c r="E100" s="51"/>
    </row>
    <row r="101" spans="1:5" ht="15.75">
      <c r="A101" s="225" t="s">
        <v>1522</v>
      </c>
      <c r="B101" s="197" t="s">
        <v>1691</v>
      </c>
      <c r="C101" s="9">
        <v>100</v>
      </c>
      <c r="D101" s="9"/>
      <c r="E101" s="9"/>
    </row>
    <row r="102" spans="1:5" ht="15.75">
      <c r="A102" s="499" t="s">
        <v>175</v>
      </c>
      <c r="B102" s="499"/>
      <c r="C102" s="13">
        <f>C98+C101</f>
        <v>100</v>
      </c>
      <c r="D102" s="13">
        <f>D98+D101</f>
        <v>2719</v>
      </c>
      <c r="E102" s="13">
        <f>E98+E101</f>
        <v>0</v>
      </c>
    </row>
    <row r="103" spans="1:5" ht="15.75">
      <c r="A103" s="42"/>
      <c r="B103" s="42"/>
      <c r="C103" s="8"/>
      <c r="D103" s="8"/>
      <c r="E103" s="8"/>
    </row>
    <row r="104" spans="1:5" ht="15.75">
      <c r="A104" s="8" t="s">
        <v>217</v>
      </c>
      <c r="B104" s="42"/>
      <c r="C104" s="13">
        <f>C25+C102</f>
        <v>49079</v>
      </c>
      <c r="D104" s="13">
        <f>D25+D102</f>
        <v>50091</v>
      </c>
      <c r="E104" s="13">
        <f>E25+E102</f>
        <v>43821</v>
      </c>
    </row>
    <row r="105" spans="1:5" ht="15.75">
      <c r="A105" s="42" t="s">
        <v>985</v>
      </c>
      <c r="B105" s="42"/>
      <c r="C105" s="13">
        <f>C91</f>
        <v>82280</v>
      </c>
      <c r="D105" s="13">
        <f>D91</f>
        <v>91796</v>
      </c>
      <c r="E105" s="13">
        <f>E91</f>
        <v>77955</v>
      </c>
    </row>
    <row r="106" spans="3:5" ht="12.75">
      <c r="C106" s="121"/>
      <c r="D106" s="121"/>
      <c r="E106" s="121"/>
    </row>
    <row r="107" spans="1:5" ht="15.75">
      <c r="A107" s="499" t="s">
        <v>1690</v>
      </c>
      <c r="B107" s="499"/>
      <c r="C107" s="13">
        <f>C104+C105</f>
        <v>131359</v>
      </c>
      <c r="D107" s="13">
        <f>D104+D105</f>
        <v>141887</v>
      </c>
      <c r="E107" s="13">
        <f>E104+E105</f>
        <v>121776</v>
      </c>
    </row>
    <row r="108" spans="3:5" ht="12.75">
      <c r="C108" s="17"/>
      <c r="D108" s="17"/>
      <c r="E108" s="17"/>
    </row>
    <row r="109" spans="3:5" ht="12.75">
      <c r="C109" s="247"/>
      <c r="D109" s="17"/>
      <c r="E109" s="247"/>
    </row>
    <row r="110" spans="3:5" ht="12.75">
      <c r="C110" s="247"/>
      <c r="D110" s="247"/>
      <c r="E110" s="247"/>
    </row>
    <row r="111" spans="3:5" ht="12.75">
      <c r="C111" s="247"/>
      <c r="D111" s="247"/>
      <c r="E111" s="247"/>
    </row>
  </sheetData>
  <mergeCells count="16">
    <mergeCell ref="A93:B93"/>
    <mergeCell ref="A95:B95"/>
    <mergeCell ref="A102:B102"/>
    <mergeCell ref="A107:B107"/>
    <mergeCell ref="A97:B97"/>
    <mergeCell ref="A100:B100"/>
    <mergeCell ref="A96:B96"/>
    <mergeCell ref="B1:E1"/>
    <mergeCell ref="A2:E2"/>
    <mergeCell ref="A3:E3"/>
    <mergeCell ref="A4:E4"/>
    <mergeCell ref="A27:B27"/>
    <mergeCell ref="A5:E5"/>
    <mergeCell ref="A7:B7"/>
    <mergeCell ref="A8:B8"/>
    <mergeCell ref="A9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L68"/>
  <sheetViews>
    <sheetView workbookViewId="0" topLeftCell="A1">
      <selection activeCell="B1" sqref="B1"/>
    </sheetView>
  </sheetViews>
  <sheetFormatPr defaultColWidth="9.140625" defaultRowHeight="18" customHeight="1"/>
  <cols>
    <col min="1" max="1" width="3.57421875" style="1" customWidth="1"/>
    <col min="2" max="2" width="54.57421875" style="1" bestFit="1" customWidth="1"/>
    <col min="3" max="3" width="7.7109375" style="127" customWidth="1"/>
    <col min="4" max="4" width="8.00390625" style="127" bestFit="1" customWidth="1"/>
    <col min="5" max="5" width="7.57421875" style="127" customWidth="1"/>
    <col min="6" max="6" width="8.140625" style="127" customWidth="1"/>
    <col min="7" max="7" width="7.8515625" style="127" customWidth="1"/>
    <col min="8" max="16384" width="9.140625" style="1" customWidth="1"/>
  </cols>
  <sheetData>
    <row r="1" spans="3:7" ht="18" customHeight="1">
      <c r="C1" s="460" t="s">
        <v>30</v>
      </c>
      <c r="D1" s="460"/>
      <c r="E1" s="460"/>
      <c r="F1" s="460"/>
      <c r="G1" s="460"/>
    </row>
    <row r="2" spans="1:7" ht="15.75">
      <c r="A2" s="447" t="s">
        <v>1662</v>
      </c>
      <c r="B2" s="447"/>
      <c r="C2" s="447"/>
      <c r="D2" s="447"/>
      <c r="E2" s="447"/>
      <c r="F2" s="447"/>
      <c r="G2" s="447"/>
    </row>
    <row r="3" spans="1:7" ht="15.75">
      <c r="A3" s="447" t="s">
        <v>1565</v>
      </c>
      <c r="B3" s="447"/>
      <c r="C3" s="447"/>
      <c r="D3" s="447"/>
      <c r="E3" s="447"/>
      <c r="F3" s="447"/>
      <c r="G3" s="447"/>
    </row>
    <row r="4" spans="1:7" ht="15.75">
      <c r="A4" s="447" t="s">
        <v>255</v>
      </c>
      <c r="B4" s="447"/>
      <c r="C4" s="447"/>
      <c r="D4" s="447"/>
      <c r="E4" s="447"/>
      <c r="F4" s="447"/>
      <c r="G4" s="447"/>
    </row>
    <row r="5" spans="1:7" s="8" customFormat="1" ht="14.25" customHeight="1">
      <c r="A5" s="447" t="s">
        <v>1663</v>
      </c>
      <c r="B5" s="447"/>
      <c r="C5" s="447"/>
      <c r="D5" s="447"/>
      <c r="E5" s="447"/>
      <c r="F5" s="447"/>
      <c r="G5" s="447"/>
    </row>
    <row r="6" spans="1:4" ht="15.75">
      <c r="A6" s="3"/>
      <c r="B6" s="3"/>
      <c r="C6" s="265"/>
      <c r="D6" s="265"/>
    </row>
    <row r="7" spans="1:7" ht="30" customHeight="1">
      <c r="A7" s="461" t="s">
        <v>998</v>
      </c>
      <c r="B7" s="461"/>
      <c r="C7" s="461" t="s">
        <v>394</v>
      </c>
      <c r="D7" s="461" t="s">
        <v>395</v>
      </c>
      <c r="E7" s="461" t="s">
        <v>488</v>
      </c>
      <c r="F7" s="461"/>
      <c r="G7" s="461"/>
    </row>
    <row r="8" spans="1:7" ht="41.25" customHeight="1">
      <c r="A8" s="461"/>
      <c r="B8" s="461"/>
      <c r="C8" s="461"/>
      <c r="D8" s="461"/>
      <c r="E8" s="7" t="s">
        <v>491</v>
      </c>
      <c r="F8" s="7" t="s">
        <v>256</v>
      </c>
      <c r="G8" s="7" t="s">
        <v>489</v>
      </c>
    </row>
    <row r="9" spans="1:7" ht="15.75">
      <c r="A9" s="19"/>
      <c r="B9" s="19"/>
      <c r="C9" s="253"/>
      <c r="D9" s="253"/>
      <c r="E9" s="253"/>
      <c r="F9" s="253"/>
      <c r="G9" s="253"/>
    </row>
    <row r="10" spans="1:3" ht="18" customHeight="1">
      <c r="A10" s="499" t="s">
        <v>257</v>
      </c>
      <c r="B10" s="499"/>
      <c r="C10" s="266"/>
    </row>
    <row r="11" spans="1:7" ht="18" customHeight="1">
      <c r="A11" s="25" t="s">
        <v>888</v>
      </c>
      <c r="B11" s="25" t="s">
        <v>777</v>
      </c>
      <c r="C11" s="10">
        <v>198</v>
      </c>
      <c r="D11" s="9">
        <v>64</v>
      </c>
      <c r="E11" s="51"/>
      <c r="F11" s="51"/>
      <c r="G11" s="51"/>
    </row>
    <row r="12" spans="1:7" ht="18" customHeight="1">
      <c r="A12" s="25" t="s">
        <v>894</v>
      </c>
      <c r="B12" s="25" t="s">
        <v>950</v>
      </c>
      <c r="C12" s="10"/>
      <c r="D12" s="9">
        <v>729</v>
      </c>
      <c r="E12" s="51"/>
      <c r="F12" s="51"/>
      <c r="G12" s="51"/>
    </row>
    <row r="13" spans="1:7" ht="18" customHeight="1">
      <c r="A13" s="25" t="s">
        <v>1451</v>
      </c>
      <c r="B13" s="15" t="s">
        <v>737</v>
      </c>
      <c r="C13" s="51"/>
      <c r="D13" s="51"/>
      <c r="E13" s="51"/>
      <c r="F13" s="51"/>
      <c r="G13" s="51"/>
    </row>
    <row r="14" spans="1:7" ht="18" customHeight="1">
      <c r="A14" s="25"/>
      <c r="B14" s="317" t="s">
        <v>154</v>
      </c>
      <c r="C14" s="9">
        <v>5043</v>
      </c>
      <c r="D14" s="9">
        <v>1583</v>
      </c>
      <c r="E14" s="9">
        <v>1944</v>
      </c>
      <c r="F14" s="9">
        <v>216</v>
      </c>
      <c r="G14" s="9">
        <f>SUM(E14:F14)</f>
        <v>2160</v>
      </c>
    </row>
    <row r="15" spans="1:7" ht="18" customHeight="1">
      <c r="A15" s="25" t="s">
        <v>297</v>
      </c>
      <c r="B15" s="225" t="s">
        <v>145</v>
      </c>
      <c r="C15" s="10"/>
      <c r="D15" s="9">
        <v>6208</v>
      </c>
      <c r="E15" s="9">
        <v>6840</v>
      </c>
      <c r="F15" s="9">
        <v>1710</v>
      </c>
      <c r="G15" s="9">
        <f>SUM(E15:F15)</f>
        <v>8550</v>
      </c>
    </row>
    <row r="16" spans="1:7" ht="18" customHeight="1">
      <c r="A16" s="25" t="s">
        <v>1695</v>
      </c>
      <c r="B16" s="1" t="s">
        <v>490</v>
      </c>
      <c r="C16" s="9">
        <v>6891</v>
      </c>
      <c r="D16" s="9">
        <v>6186</v>
      </c>
      <c r="E16" s="51"/>
      <c r="F16" s="51"/>
      <c r="G16" s="51"/>
    </row>
    <row r="17" spans="1:7" ht="18" customHeight="1">
      <c r="A17" s="25"/>
      <c r="B17" s="14" t="s">
        <v>778</v>
      </c>
      <c r="C17" s="9"/>
      <c r="D17" s="9"/>
      <c r="E17" s="196">
        <v>3847</v>
      </c>
      <c r="F17" s="9">
        <v>1283</v>
      </c>
      <c r="G17" s="9">
        <f>SUM(E17:F17)</f>
        <v>5130</v>
      </c>
    </row>
    <row r="18" spans="1:12" ht="18" customHeight="1">
      <c r="A18" s="25"/>
      <c r="B18" s="14" t="s">
        <v>146</v>
      </c>
      <c r="C18" s="9"/>
      <c r="D18" s="9"/>
      <c r="E18" s="196">
        <v>1334</v>
      </c>
      <c r="F18" s="9">
        <v>445</v>
      </c>
      <c r="G18" s="9">
        <f>SUM(E18:F18)</f>
        <v>1779</v>
      </c>
      <c r="H18" s="32"/>
      <c r="K18" s="198"/>
      <c r="L18" s="32"/>
    </row>
    <row r="19" spans="1:7" ht="18" customHeight="1">
      <c r="A19" s="25" t="s">
        <v>1087</v>
      </c>
      <c r="B19" s="1" t="s">
        <v>148</v>
      </c>
      <c r="C19" s="9">
        <v>782</v>
      </c>
      <c r="D19" s="9">
        <v>567</v>
      </c>
      <c r="E19" s="51"/>
      <c r="F19" s="51"/>
      <c r="G19" s="51"/>
    </row>
    <row r="20" spans="1:7" ht="18" customHeight="1">
      <c r="A20" s="25"/>
      <c r="B20" s="14" t="s">
        <v>147</v>
      </c>
      <c r="C20" s="51"/>
      <c r="D20" s="9"/>
      <c r="E20" s="51"/>
      <c r="F20" s="9">
        <v>547</v>
      </c>
      <c r="G20" s="9">
        <f>SUM(E20:F20)</f>
        <v>547</v>
      </c>
    </row>
    <row r="21" spans="1:7" ht="18" customHeight="1">
      <c r="A21" s="25" t="s">
        <v>1090</v>
      </c>
      <c r="B21" s="15" t="s">
        <v>149</v>
      </c>
      <c r="C21" s="9">
        <v>313</v>
      </c>
      <c r="D21" s="9">
        <v>680</v>
      </c>
      <c r="E21" s="9">
        <v>648</v>
      </c>
      <c r="F21" s="9">
        <v>72</v>
      </c>
      <c r="G21" s="9">
        <f>SUM(E21:F21)</f>
        <v>720</v>
      </c>
    </row>
    <row r="22" spans="1:7" ht="18" customHeight="1">
      <c r="A22" s="25" t="s">
        <v>1092</v>
      </c>
      <c r="B22" s="49" t="s">
        <v>779</v>
      </c>
      <c r="C22" s="51"/>
      <c r="D22" s="51"/>
      <c r="E22" s="51"/>
      <c r="F22" s="51"/>
      <c r="G22" s="51"/>
    </row>
    <row r="23" spans="1:7" ht="18" customHeight="1">
      <c r="A23" s="25" t="s">
        <v>1093</v>
      </c>
      <c r="B23" s="1" t="s">
        <v>780</v>
      </c>
      <c r="C23" s="9">
        <v>483</v>
      </c>
      <c r="D23" s="9">
        <v>1041</v>
      </c>
      <c r="E23" s="51"/>
      <c r="F23" s="51"/>
      <c r="G23" s="51"/>
    </row>
    <row r="24" spans="1:7" ht="18" customHeight="1">
      <c r="A24" s="25" t="s">
        <v>430</v>
      </c>
      <c r="B24" s="1" t="s">
        <v>906</v>
      </c>
      <c r="C24" s="9">
        <v>649</v>
      </c>
      <c r="D24" s="9">
        <v>386</v>
      </c>
      <c r="E24" s="51"/>
      <c r="F24" s="51"/>
      <c r="G24" s="51"/>
    </row>
    <row r="25" spans="1:7" ht="18" customHeight="1">
      <c r="A25" s="25" t="s">
        <v>432</v>
      </c>
      <c r="B25" s="1" t="s">
        <v>907</v>
      </c>
      <c r="C25" s="9">
        <v>108</v>
      </c>
      <c r="D25" s="9">
        <v>274</v>
      </c>
      <c r="E25" s="51"/>
      <c r="F25" s="51"/>
      <c r="G25" s="51"/>
    </row>
    <row r="26" spans="1:7" ht="18" customHeight="1">
      <c r="A26" s="25" t="s">
        <v>435</v>
      </c>
      <c r="B26" s="1" t="s">
        <v>1363</v>
      </c>
      <c r="C26" s="9">
        <v>2039</v>
      </c>
      <c r="D26" s="9">
        <v>1829</v>
      </c>
      <c r="E26" s="51"/>
      <c r="F26" s="51"/>
      <c r="G26" s="51"/>
    </row>
    <row r="27" spans="1:8" ht="18" customHeight="1">
      <c r="A27" s="42" t="s">
        <v>438</v>
      </c>
      <c r="B27" s="8" t="s">
        <v>11</v>
      </c>
      <c r="C27" s="13">
        <f>SUM(C11:C26)</f>
        <v>16506</v>
      </c>
      <c r="D27" s="13">
        <f>SUM(D11:D26)</f>
        <v>19547</v>
      </c>
      <c r="E27" s="13">
        <f>SUM(E11:E26)</f>
        <v>14613</v>
      </c>
      <c r="F27" s="13">
        <f>SUM(F11:F26)</f>
        <v>4273</v>
      </c>
      <c r="G27" s="13">
        <f>SUM(G11:G26)</f>
        <v>18886</v>
      </c>
      <c r="H27" s="9"/>
    </row>
    <row r="28" spans="2:7" ht="21" customHeight="1">
      <c r="B28" s="8"/>
      <c r="C28" s="135"/>
      <c r="D28" s="135"/>
      <c r="E28" s="51"/>
      <c r="F28" s="51"/>
      <c r="G28" s="135"/>
    </row>
    <row r="29" spans="1:7" ht="18" customHeight="1">
      <c r="A29" s="499" t="s">
        <v>258</v>
      </c>
      <c r="B29" s="499"/>
      <c r="C29" s="135"/>
      <c r="D29" s="135"/>
      <c r="E29" s="51"/>
      <c r="F29" s="51"/>
      <c r="G29" s="135"/>
    </row>
    <row r="30" spans="1:7" ht="18" customHeight="1">
      <c r="A30" s="1" t="s">
        <v>439</v>
      </c>
      <c r="B30" s="1" t="s">
        <v>259</v>
      </c>
      <c r="C30" s="9">
        <v>5800</v>
      </c>
      <c r="D30" s="9">
        <v>6470</v>
      </c>
      <c r="E30" s="51"/>
      <c r="F30" s="9">
        <v>6820</v>
      </c>
      <c r="G30" s="9">
        <f>F30+E30</f>
        <v>6820</v>
      </c>
    </row>
    <row r="31" spans="1:7" ht="18" customHeight="1">
      <c r="A31" s="1" t="s">
        <v>440</v>
      </c>
      <c r="B31" s="1" t="s">
        <v>260</v>
      </c>
      <c r="C31" s="9">
        <v>429</v>
      </c>
      <c r="D31" s="9"/>
      <c r="E31" s="51"/>
      <c r="F31" s="51"/>
      <c r="G31" s="9">
        <f>F31+E31</f>
        <v>0</v>
      </c>
    </row>
    <row r="32" spans="1:7" ht="18" customHeight="1">
      <c r="A32" s="1" t="s">
        <v>442</v>
      </c>
      <c r="B32" s="15" t="s">
        <v>738</v>
      </c>
      <c r="C32" s="135"/>
      <c r="D32" s="9">
        <v>516</v>
      </c>
      <c r="E32" s="9">
        <v>464</v>
      </c>
      <c r="F32" s="51"/>
      <c r="G32" s="9">
        <f>F32+E32</f>
        <v>464</v>
      </c>
    </row>
    <row r="33" spans="1:7" ht="18" customHeight="1">
      <c r="A33" s="1" t="s">
        <v>443</v>
      </c>
      <c r="B33" s="1" t="s">
        <v>999</v>
      </c>
      <c r="C33" s="9">
        <v>126</v>
      </c>
      <c r="D33" s="9">
        <v>185</v>
      </c>
      <c r="E33" s="51"/>
      <c r="F33" s="51"/>
      <c r="G33" s="9">
        <f>F33+E33</f>
        <v>0</v>
      </c>
    </row>
    <row r="34" spans="1:7" ht="18" customHeight="1">
      <c r="A34" s="8" t="s">
        <v>444</v>
      </c>
      <c r="B34" s="8" t="s">
        <v>11</v>
      </c>
      <c r="C34" s="13">
        <f>SUM(C30:C33)</f>
        <v>6355</v>
      </c>
      <c r="D34" s="13">
        <f>SUM(D30:D33)</f>
        <v>7171</v>
      </c>
      <c r="E34" s="13">
        <f>SUM(E30:E33)</f>
        <v>464</v>
      </c>
      <c r="F34" s="13">
        <f>SUM(F30:F33)</f>
        <v>6820</v>
      </c>
      <c r="G34" s="13">
        <f>F34+E34</f>
        <v>7284</v>
      </c>
    </row>
    <row r="35" spans="2:7" ht="18" customHeight="1">
      <c r="B35" s="8"/>
      <c r="C35" s="135"/>
      <c r="D35" s="13"/>
      <c r="E35" s="135"/>
      <c r="F35" s="135"/>
      <c r="G35" s="135"/>
    </row>
    <row r="36" spans="1:7" ht="18" customHeight="1">
      <c r="A36" s="499" t="s">
        <v>261</v>
      </c>
      <c r="B36" s="499"/>
      <c r="C36" s="267"/>
      <c r="D36" s="51"/>
      <c r="E36" s="51"/>
      <c r="F36" s="51"/>
      <c r="G36" s="51"/>
    </row>
    <row r="37" spans="1:5" ht="18" customHeight="1">
      <c r="A37" s="1" t="s">
        <v>760</v>
      </c>
      <c r="B37" s="1" t="s">
        <v>933</v>
      </c>
      <c r="C37" s="9"/>
      <c r="D37" s="51"/>
      <c r="E37" s="51"/>
    </row>
    <row r="38" spans="2:7" ht="18" customHeight="1">
      <c r="B38" s="14" t="s">
        <v>150</v>
      </c>
      <c r="C38" s="9">
        <v>2366</v>
      </c>
      <c r="D38" s="9">
        <v>3534</v>
      </c>
      <c r="E38" s="51"/>
      <c r="F38" s="9">
        <v>3000</v>
      </c>
      <c r="G38" s="9">
        <f>SUM(E38:F38)</f>
        <v>3000</v>
      </c>
    </row>
    <row r="39" spans="1:7" ht="18" customHeight="1">
      <c r="A39" s="1" t="s">
        <v>761</v>
      </c>
      <c r="B39" s="1" t="s">
        <v>934</v>
      </c>
      <c r="C39" s="9"/>
      <c r="D39" s="51"/>
      <c r="E39" s="51"/>
      <c r="F39" s="9"/>
      <c r="G39" s="9"/>
    </row>
    <row r="40" spans="2:7" ht="18" customHeight="1">
      <c r="B40" s="52" t="s">
        <v>151</v>
      </c>
      <c r="C40" s="316">
        <v>205</v>
      </c>
      <c r="D40" s="316">
        <v>130</v>
      </c>
      <c r="E40" s="316"/>
      <c r="F40" s="316">
        <v>80</v>
      </c>
      <c r="G40" s="316">
        <f>SUM(E40:F40)</f>
        <v>80</v>
      </c>
    </row>
    <row r="41" spans="1:7" ht="18" customHeight="1">
      <c r="A41" s="1" t="s">
        <v>762</v>
      </c>
      <c r="B41" s="1" t="s">
        <v>935</v>
      </c>
      <c r="C41" s="316"/>
      <c r="D41" s="316"/>
      <c r="E41" s="316"/>
      <c r="F41" s="316"/>
      <c r="G41" s="316"/>
    </row>
    <row r="42" spans="2:11" ht="18" customHeight="1">
      <c r="B42" s="14" t="s">
        <v>875</v>
      </c>
      <c r="C42" s="9">
        <v>558</v>
      </c>
      <c r="D42" s="9">
        <v>334</v>
      </c>
      <c r="E42" s="51"/>
      <c r="F42" s="9">
        <v>513</v>
      </c>
      <c r="G42" s="9">
        <v>513</v>
      </c>
      <c r="K42" s="9"/>
    </row>
    <row r="43" spans="2:11" ht="18" customHeight="1">
      <c r="B43" s="14"/>
      <c r="C43" s="9"/>
      <c r="D43" s="9"/>
      <c r="E43" s="51"/>
      <c r="F43" s="9"/>
      <c r="G43" s="9"/>
      <c r="K43" s="9"/>
    </row>
    <row r="44" spans="1:7" ht="18" customHeight="1">
      <c r="A44" s="1" t="s">
        <v>763</v>
      </c>
      <c r="B44" s="1" t="s">
        <v>936</v>
      </c>
      <c r="C44" s="9"/>
      <c r="D44" s="51"/>
      <c r="E44" s="51"/>
      <c r="F44" s="51"/>
      <c r="G44" s="51"/>
    </row>
    <row r="45" spans="2:7" ht="18" customHeight="1">
      <c r="B45" s="14" t="s">
        <v>152</v>
      </c>
      <c r="C45" s="9">
        <v>1683</v>
      </c>
      <c r="D45" s="9">
        <v>1547</v>
      </c>
      <c r="E45" s="9"/>
      <c r="F45" s="9">
        <v>2070</v>
      </c>
      <c r="G45" s="9">
        <f>SUM(E45:F45)</f>
        <v>2070</v>
      </c>
    </row>
    <row r="46" spans="1:7" ht="18" customHeight="1">
      <c r="A46" s="1" t="s">
        <v>764</v>
      </c>
      <c r="B46" s="1" t="s">
        <v>957</v>
      </c>
      <c r="C46" s="51"/>
      <c r="D46" s="51"/>
      <c r="E46" s="51"/>
      <c r="F46" s="51"/>
      <c r="G46" s="9"/>
    </row>
    <row r="47" spans="2:7" ht="18" customHeight="1">
      <c r="B47" s="1" t="s">
        <v>915</v>
      </c>
      <c r="C47" s="9">
        <v>340</v>
      </c>
      <c r="D47" s="9">
        <v>273</v>
      </c>
      <c r="E47" s="9">
        <v>294</v>
      </c>
      <c r="F47" s="9"/>
      <c r="G47" s="9">
        <f>SUM(E47:F47)</f>
        <v>294</v>
      </c>
    </row>
    <row r="48" spans="1:7" ht="18" customHeight="1">
      <c r="A48" s="1" t="s">
        <v>765</v>
      </c>
      <c r="B48" s="1" t="s">
        <v>754</v>
      </c>
      <c r="C48" s="9">
        <v>159</v>
      </c>
      <c r="D48" s="9">
        <v>157</v>
      </c>
      <c r="E48" s="9"/>
      <c r="F48" s="9">
        <v>320</v>
      </c>
      <c r="G48" s="9">
        <f>SUM(E48:F48)</f>
        <v>320</v>
      </c>
    </row>
    <row r="49" spans="1:7" ht="18" customHeight="1">
      <c r="A49" s="8" t="s">
        <v>766</v>
      </c>
      <c r="B49" s="8" t="s">
        <v>11</v>
      </c>
      <c r="C49" s="13">
        <f>SUM(C38:C48)</f>
        <v>5311</v>
      </c>
      <c r="D49" s="13">
        <f>SUM(D38:D48)</f>
        <v>5975</v>
      </c>
      <c r="E49" s="13">
        <f>SUM(E37:E48)</f>
        <v>294</v>
      </c>
      <c r="F49" s="13">
        <f>SUM(F38:F48)</f>
        <v>5983</v>
      </c>
      <c r="G49" s="13">
        <f>SUM(G38:G48)</f>
        <v>6277</v>
      </c>
    </row>
    <row r="50" spans="3:7" ht="18" customHeight="1">
      <c r="C50" s="51"/>
      <c r="D50" s="51"/>
      <c r="E50" s="51"/>
      <c r="F50" s="51"/>
      <c r="G50" s="135"/>
    </row>
    <row r="51" spans="1:7" ht="18" customHeight="1">
      <c r="A51" s="499" t="s">
        <v>937</v>
      </c>
      <c r="B51" s="499"/>
      <c r="C51" s="51"/>
      <c r="D51" s="51"/>
      <c r="E51" s="51"/>
      <c r="F51" s="51"/>
      <c r="G51" s="135"/>
    </row>
    <row r="52" spans="1:7" ht="18" customHeight="1">
      <c r="A52" s="1" t="s">
        <v>767</v>
      </c>
      <c r="B52" s="1" t="s">
        <v>938</v>
      </c>
      <c r="C52" s="51"/>
      <c r="D52" s="51"/>
      <c r="E52" s="51"/>
      <c r="F52" s="51"/>
      <c r="G52" s="135"/>
    </row>
    <row r="53" spans="2:7" ht="18" customHeight="1">
      <c r="B53" s="14" t="s">
        <v>153</v>
      </c>
      <c r="C53" s="9">
        <v>387</v>
      </c>
      <c r="D53" s="9">
        <v>613</v>
      </c>
      <c r="E53" s="51"/>
      <c r="F53" s="9">
        <v>500</v>
      </c>
      <c r="G53" s="13">
        <f>SUM(E53:F53)</f>
        <v>500</v>
      </c>
    </row>
    <row r="54" spans="1:7" ht="18" customHeight="1">
      <c r="A54" s="1" t="s">
        <v>768</v>
      </c>
      <c r="B54" s="1" t="s">
        <v>939</v>
      </c>
      <c r="C54" s="51"/>
      <c r="D54" s="51"/>
      <c r="E54" s="51"/>
      <c r="F54" s="9"/>
      <c r="G54" s="13"/>
    </row>
    <row r="55" spans="2:7" ht="18" customHeight="1">
      <c r="B55" s="14" t="s">
        <v>876</v>
      </c>
      <c r="C55" s="9">
        <v>2250</v>
      </c>
      <c r="D55" s="9">
        <v>1550</v>
      </c>
      <c r="E55" s="51"/>
      <c r="F55" s="9">
        <v>2200</v>
      </c>
      <c r="G55" s="13">
        <f>SUM(E55:F55)</f>
        <v>2200</v>
      </c>
    </row>
    <row r="56" spans="1:7" ht="18" customHeight="1">
      <c r="A56" s="1" t="s">
        <v>769</v>
      </c>
      <c r="B56" s="1" t="s">
        <v>486</v>
      </c>
      <c r="C56" s="51"/>
      <c r="D56" s="9">
        <v>540</v>
      </c>
      <c r="E56" s="51"/>
      <c r="F56" s="9"/>
      <c r="G56" s="13"/>
    </row>
    <row r="57" spans="1:7" ht="18" customHeight="1">
      <c r="A57" s="1" t="s">
        <v>770</v>
      </c>
      <c r="B57" s="1" t="s">
        <v>487</v>
      </c>
      <c r="C57" s="51"/>
      <c r="D57" s="9">
        <v>10</v>
      </c>
      <c r="E57" s="51"/>
      <c r="F57" s="9"/>
      <c r="G57" s="13"/>
    </row>
    <row r="58" spans="1:7" ht="18" customHeight="1">
      <c r="A58" s="8" t="s">
        <v>771</v>
      </c>
      <c r="B58" s="8" t="s">
        <v>11</v>
      </c>
      <c r="C58" s="13">
        <f>SUM(C52:C55)</f>
        <v>2637</v>
      </c>
      <c r="D58" s="13">
        <f>SUM(D52:D57)</f>
        <v>2713</v>
      </c>
      <c r="E58" s="135"/>
      <c r="F58" s="13">
        <f>SUM(F52:F55)</f>
        <v>2700</v>
      </c>
      <c r="G58" s="13">
        <f>SUM(G52:G55)</f>
        <v>2700</v>
      </c>
    </row>
    <row r="59" spans="2:8" ht="18" customHeight="1">
      <c r="B59" s="8"/>
      <c r="C59" s="135"/>
      <c r="D59" s="13"/>
      <c r="E59" s="135"/>
      <c r="F59" s="135"/>
      <c r="G59" s="135"/>
      <c r="H59" s="9"/>
    </row>
    <row r="60" spans="1:7" ht="18" customHeight="1">
      <c r="A60" s="499" t="s">
        <v>1348</v>
      </c>
      <c r="B60" s="499"/>
      <c r="C60" s="13">
        <f>C27+C34+C49+C58</f>
        <v>30809</v>
      </c>
      <c r="D60" s="13">
        <f>D27+D34+D49+D58</f>
        <v>35406</v>
      </c>
      <c r="E60" s="13">
        <f>E27+E34+E49+E58</f>
        <v>15371</v>
      </c>
      <c r="F60" s="13">
        <f>F27+F34+F49+F58</f>
        <v>19776</v>
      </c>
      <c r="G60" s="13">
        <f>G27+G34+G49+G58</f>
        <v>35147</v>
      </c>
    </row>
    <row r="61" spans="3:7" ht="18" customHeight="1">
      <c r="C61" s="51"/>
      <c r="D61" s="9"/>
      <c r="E61" s="51"/>
      <c r="F61" s="51"/>
      <c r="G61" s="51"/>
    </row>
    <row r="62" spans="3:7" ht="18" customHeight="1">
      <c r="C62" s="51"/>
      <c r="D62" s="51"/>
      <c r="E62" s="51"/>
      <c r="F62" s="51"/>
      <c r="G62" s="51"/>
    </row>
    <row r="63" spans="3:7" ht="18" customHeight="1">
      <c r="C63" s="51"/>
      <c r="D63" s="51"/>
      <c r="E63" s="51"/>
      <c r="F63" s="51"/>
      <c r="G63" s="51"/>
    </row>
    <row r="64" spans="3:7" ht="18" customHeight="1">
      <c r="C64" s="51"/>
      <c r="D64" s="51"/>
      <c r="E64" s="51"/>
      <c r="F64" s="51"/>
      <c r="G64" s="51"/>
    </row>
    <row r="65" spans="3:7" ht="18" customHeight="1">
      <c r="C65" s="51"/>
      <c r="D65" s="51"/>
      <c r="E65" s="51"/>
      <c r="F65" s="51"/>
      <c r="G65" s="51"/>
    </row>
    <row r="66" spans="3:7" ht="18" customHeight="1">
      <c r="C66" s="51"/>
      <c r="D66" s="51"/>
      <c r="E66" s="51"/>
      <c r="F66" s="51"/>
      <c r="G66" s="51"/>
    </row>
    <row r="67" spans="3:7" ht="18" customHeight="1">
      <c r="C67" s="51"/>
      <c r="D67" s="51"/>
      <c r="E67" s="51"/>
      <c r="F67" s="51"/>
      <c r="G67" s="51"/>
    </row>
    <row r="68" spans="3:7" ht="18" customHeight="1">
      <c r="C68" s="51"/>
      <c r="D68" s="51"/>
      <c r="E68" s="51"/>
      <c r="F68" s="51"/>
      <c r="G68" s="51"/>
    </row>
  </sheetData>
  <mergeCells count="14">
    <mergeCell ref="A60:B60"/>
    <mergeCell ref="A10:B10"/>
    <mergeCell ref="A29:B29"/>
    <mergeCell ref="A36:B36"/>
    <mergeCell ref="A51:B51"/>
    <mergeCell ref="C1:G1"/>
    <mergeCell ref="A2:G2"/>
    <mergeCell ref="A3:G3"/>
    <mergeCell ref="A4:G4"/>
    <mergeCell ref="A5:G5"/>
    <mergeCell ref="A7:B8"/>
    <mergeCell ref="C7:C8"/>
    <mergeCell ref="D7:D8"/>
    <mergeCell ref="E7:G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C44"/>
  <sheetViews>
    <sheetView workbookViewId="0" topLeftCell="A1">
      <selection activeCell="B1" sqref="B1:C1"/>
    </sheetView>
  </sheetViews>
  <sheetFormatPr defaultColWidth="9.140625" defaultRowHeight="12.75"/>
  <cols>
    <col min="1" max="1" width="4.140625" style="262" bestFit="1" customWidth="1"/>
    <col min="2" max="2" width="69.28125" style="127" bestFit="1" customWidth="1"/>
    <col min="3" max="3" width="17.28125" style="370" bestFit="1" customWidth="1"/>
    <col min="4" max="16384" width="9.140625" style="127" customWidth="1"/>
  </cols>
  <sheetData>
    <row r="1" spans="1:3" ht="15.75">
      <c r="A1" s="2"/>
      <c r="B1" s="460" t="s">
        <v>755</v>
      </c>
      <c r="C1" s="518"/>
    </row>
    <row r="2" spans="1:3" ht="15.75">
      <c r="A2" s="447" t="s">
        <v>12</v>
      </c>
      <c r="B2" s="447"/>
      <c r="C2" s="447"/>
    </row>
    <row r="3" spans="1:3" s="150" customFormat="1" ht="15.75">
      <c r="A3" s="447" t="s">
        <v>31</v>
      </c>
      <c r="B3" s="447"/>
      <c r="C3" s="447"/>
    </row>
    <row r="4" spans="1:3" s="150" customFormat="1" ht="15.75">
      <c r="A4" s="447" t="s">
        <v>155</v>
      </c>
      <c r="B4" s="447"/>
      <c r="C4" s="447"/>
    </row>
    <row r="5" spans="1:3" s="150" customFormat="1" ht="15.75">
      <c r="A5" s="447" t="s">
        <v>1663</v>
      </c>
      <c r="B5" s="447"/>
      <c r="C5" s="447"/>
    </row>
    <row r="6" spans="1:3" s="150" customFormat="1" ht="15.75">
      <c r="A6" s="3"/>
      <c r="B6" s="3"/>
      <c r="C6" s="3"/>
    </row>
    <row r="7" spans="1:3" ht="15.75">
      <c r="A7" s="6" t="s">
        <v>156</v>
      </c>
      <c r="B7" s="6" t="s">
        <v>1664</v>
      </c>
      <c r="C7" s="5" t="s">
        <v>910</v>
      </c>
    </row>
    <row r="8" spans="1:3" ht="15.75">
      <c r="A8" s="2"/>
      <c r="B8" s="36"/>
      <c r="C8" s="36"/>
    </row>
    <row r="9" spans="1:3" s="1" customFormat="1" ht="15.75">
      <c r="A9" s="138"/>
      <c r="B9" s="371" t="s">
        <v>157</v>
      </c>
      <c r="C9" s="11"/>
    </row>
    <row r="10" spans="1:3" s="1" customFormat="1" ht="15.75">
      <c r="A10" s="138"/>
      <c r="B10" s="371"/>
      <c r="C10" s="11"/>
    </row>
    <row r="11" spans="1:3" s="1" customFormat="1" ht="15.75">
      <c r="A11" s="138"/>
      <c r="B11" s="371" t="s">
        <v>350</v>
      </c>
      <c r="C11" s="11"/>
    </row>
    <row r="12" spans="1:3" s="1" customFormat="1" ht="15.75">
      <c r="A12" s="138" t="s">
        <v>888</v>
      </c>
      <c r="B12" s="38" t="s">
        <v>158</v>
      </c>
      <c r="C12" s="11">
        <v>1000</v>
      </c>
    </row>
    <row r="13" spans="1:3" s="1" customFormat="1" ht="15.75">
      <c r="A13" s="138" t="s">
        <v>894</v>
      </c>
      <c r="B13" s="38" t="s">
        <v>159</v>
      </c>
      <c r="C13" s="11">
        <v>2000</v>
      </c>
    </row>
    <row r="14" spans="1:3" s="1" customFormat="1" ht="15.75">
      <c r="A14" s="138" t="s">
        <v>1451</v>
      </c>
      <c r="B14" s="37" t="s">
        <v>160</v>
      </c>
      <c r="C14" s="12">
        <f>SUM(C12:C13)</f>
        <v>3000</v>
      </c>
    </row>
    <row r="15" spans="1:3" s="1" customFormat="1" ht="15.75">
      <c r="A15" s="138"/>
      <c r="B15" s="37"/>
      <c r="C15" s="11"/>
    </row>
    <row r="16" spans="1:3" ht="31.5">
      <c r="A16" s="138" t="s">
        <v>297</v>
      </c>
      <c r="B16" s="372" t="s">
        <v>161</v>
      </c>
      <c r="C16" s="12">
        <f>SUM(C14)</f>
        <v>3000</v>
      </c>
    </row>
    <row r="17" spans="1:3" ht="15.75">
      <c r="A17" s="375"/>
      <c r="B17" s="373"/>
      <c r="C17" s="251"/>
    </row>
    <row r="18" spans="1:3" ht="15.75">
      <c r="A18" s="375"/>
      <c r="B18" s="371" t="s">
        <v>1633</v>
      </c>
      <c r="C18" s="11"/>
    </row>
    <row r="19" spans="1:3" ht="15.75">
      <c r="A19" s="375"/>
      <c r="B19" s="37" t="s">
        <v>20</v>
      </c>
      <c r="C19" s="11"/>
    </row>
    <row r="20" spans="1:3" s="1" customFormat="1" ht="15.75">
      <c r="A20" s="138" t="s">
        <v>1695</v>
      </c>
      <c r="B20" s="38" t="s">
        <v>162</v>
      </c>
      <c r="C20" s="11">
        <v>400</v>
      </c>
    </row>
    <row r="21" spans="1:3" s="1" customFormat="1" ht="15.75">
      <c r="A21" s="138" t="s">
        <v>1087</v>
      </c>
      <c r="B21" s="38" t="s">
        <v>163</v>
      </c>
      <c r="C21" s="11">
        <v>25000</v>
      </c>
    </row>
    <row r="22" spans="1:3" s="1" customFormat="1" ht="15.75">
      <c r="A22" s="138" t="s">
        <v>1090</v>
      </c>
      <c r="B22" s="38" t="s">
        <v>164</v>
      </c>
      <c r="C22" s="11">
        <v>8000</v>
      </c>
    </row>
    <row r="23" spans="1:3" s="1" customFormat="1" ht="15.75">
      <c r="A23" s="138" t="s">
        <v>1092</v>
      </c>
      <c r="B23" s="38" t="s">
        <v>165</v>
      </c>
      <c r="C23" s="11">
        <v>400</v>
      </c>
    </row>
    <row r="24" spans="1:3" s="1" customFormat="1" ht="15.75">
      <c r="A24" s="138" t="s">
        <v>1093</v>
      </c>
      <c r="B24" s="38" t="s">
        <v>166</v>
      </c>
      <c r="C24" s="11">
        <v>20000</v>
      </c>
    </row>
    <row r="25" spans="1:3" s="1" customFormat="1" ht="15.75">
      <c r="A25" s="138" t="s">
        <v>430</v>
      </c>
      <c r="B25" s="38" t="s">
        <v>167</v>
      </c>
      <c r="C25" s="11">
        <v>3400</v>
      </c>
    </row>
    <row r="26" spans="1:3" s="1" customFormat="1" ht="15.75">
      <c r="A26" s="138" t="s">
        <v>432</v>
      </c>
      <c r="B26" s="38" t="s">
        <v>168</v>
      </c>
      <c r="C26" s="11">
        <f>SUM(C20:C25)</f>
        <v>57200</v>
      </c>
    </row>
    <row r="27" spans="1:3" ht="15.75">
      <c r="A27" s="138" t="s">
        <v>435</v>
      </c>
      <c r="B27" s="38" t="s">
        <v>32</v>
      </c>
      <c r="C27" s="11">
        <f>C26*0.25</f>
        <v>14300</v>
      </c>
    </row>
    <row r="28" spans="1:3" s="150" customFormat="1" ht="15.75">
      <c r="A28" s="36" t="s">
        <v>438</v>
      </c>
      <c r="B28" s="37" t="s">
        <v>169</v>
      </c>
      <c r="C28" s="12">
        <f>SUM(C26:C27)</f>
        <v>71500</v>
      </c>
    </row>
    <row r="29" spans="1:3" s="8" customFormat="1" ht="15.75">
      <c r="A29" s="36"/>
      <c r="B29" s="37"/>
      <c r="C29" s="12"/>
    </row>
    <row r="30" spans="1:3" s="8" customFormat="1" ht="15.75">
      <c r="A30" s="36"/>
      <c r="B30" s="37" t="s">
        <v>350</v>
      </c>
      <c r="C30" s="12"/>
    </row>
    <row r="31" spans="1:3" s="8" customFormat="1" ht="15.75">
      <c r="A31" s="138" t="s">
        <v>439</v>
      </c>
      <c r="B31" s="38" t="s">
        <v>170</v>
      </c>
      <c r="C31" s="11">
        <v>3000</v>
      </c>
    </row>
    <row r="32" spans="1:3" s="8" customFormat="1" ht="15.75">
      <c r="A32" s="138" t="s">
        <v>440</v>
      </c>
      <c r="B32" s="38" t="s">
        <v>168</v>
      </c>
      <c r="C32" s="11">
        <f>SUM(C31)</f>
        <v>3000</v>
      </c>
    </row>
    <row r="33" spans="1:3" s="8" customFormat="1" ht="15.75">
      <c r="A33" s="138" t="s">
        <v>442</v>
      </c>
      <c r="B33" s="38" t="s">
        <v>32</v>
      </c>
      <c r="C33" s="11">
        <f>C32*0.2</f>
        <v>600</v>
      </c>
    </row>
    <row r="34" spans="1:3" s="8" customFormat="1" ht="15.75">
      <c r="A34" s="36" t="s">
        <v>443</v>
      </c>
      <c r="B34" s="37" t="s">
        <v>171</v>
      </c>
      <c r="C34" s="12">
        <f>SUM(C32:C33)</f>
        <v>3600</v>
      </c>
    </row>
    <row r="35" spans="1:3" s="1" customFormat="1" ht="15.75">
      <c r="A35" s="138"/>
      <c r="B35" s="38"/>
      <c r="C35" s="11"/>
    </row>
    <row r="36" spans="1:3" s="150" customFormat="1" ht="15.75">
      <c r="A36" s="167"/>
      <c r="B36" s="37" t="s">
        <v>124</v>
      </c>
      <c r="C36" s="12"/>
    </row>
    <row r="37" spans="1:3" s="150" customFormat="1" ht="15.75">
      <c r="A37" s="138" t="s">
        <v>760</v>
      </c>
      <c r="B37" s="38" t="s">
        <v>172</v>
      </c>
      <c r="C37" s="11">
        <v>112</v>
      </c>
    </row>
    <row r="38" spans="1:3" s="150" customFormat="1" ht="15.75">
      <c r="A38" s="138" t="s">
        <v>761</v>
      </c>
      <c r="B38" s="38" t="s">
        <v>168</v>
      </c>
      <c r="C38" s="11">
        <f>SUM(C37:C37)</f>
        <v>112</v>
      </c>
    </row>
    <row r="39" spans="1:3" s="150" customFormat="1" ht="15.75">
      <c r="A39" s="138" t="s">
        <v>762</v>
      </c>
      <c r="B39" s="38" t="s">
        <v>32</v>
      </c>
      <c r="C39" s="11">
        <f>C38*0.25</f>
        <v>28</v>
      </c>
    </row>
    <row r="40" spans="1:3" s="150" customFormat="1" ht="15.75">
      <c r="A40" s="36" t="s">
        <v>763</v>
      </c>
      <c r="B40" s="37" t="s">
        <v>173</v>
      </c>
      <c r="C40" s="12">
        <f>SUM(C38:C39)</f>
        <v>140</v>
      </c>
    </row>
    <row r="41" spans="1:3" s="150" customFormat="1" ht="15.75">
      <c r="A41" s="167"/>
      <c r="B41" s="374"/>
      <c r="C41" s="251"/>
    </row>
    <row r="42" spans="1:3" s="150" customFormat="1" ht="31.5">
      <c r="A42" s="167"/>
      <c r="B42" s="372" t="s">
        <v>174</v>
      </c>
      <c r="C42" s="12">
        <f>C28+C34+C40</f>
        <v>75240</v>
      </c>
    </row>
    <row r="43" spans="1:3" ht="15.75">
      <c r="A43" s="375"/>
      <c r="B43" s="38"/>
      <c r="C43" s="38"/>
    </row>
    <row r="44" spans="1:3" ht="31.5">
      <c r="A44" s="375"/>
      <c r="B44" s="372" t="s">
        <v>1498</v>
      </c>
      <c r="C44" s="12">
        <f>C16+C42</f>
        <v>78240</v>
      </c>
    </row>
  </sheetData>
  <mergeCells count="5">
    <mergeCell ref="B1:C1"/>
    <mergeCell ref="A2:C2"/>
    <mergeCell ref="A3:C3"/>
    <mergeCell ref="A5:C5"/>
    <mergeCell ref="A4:C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P78"/>
  <sheetViews>
    <sheetView workbookViewId="0" topLeftCell="A46">
      <selection activeCell="B52" sqref="B52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8.00390625" style="1" customWidth="1"/>
    <col min="4" max="4" width="15.7109375" style="1" customWidth="1"/>
    <col min="5" max="5" width="24.00390625" style="1" customWidth="1"/>
    <col min="6" max="6" width="23.140625" style="1" customWidth="1"/>
    <col min="7" max="7" width="8.57421875" style="1" customWidth="1"/>
    <col min="8" max="8" width="9.8515625" style="1" customWidth="1"/>
    <col min="9" max="9" width="15.00390625" style="1" bestFit="1" customWidth="1"/>
    <col min="10" max="10" width="9.140625" style="1" bestFit="1" customWidth="1"/>
    <col min="11" max="11" width="10.7109375" style="1" customWidth="1"/>
    <col min="12" max="12" width="12.421875" style="1" bestFit="1" customWidth="1"/>
    <col min="13" max="13" width="10.8515625" style="1" customWidth="1"/>
    <col min="14" max="14" width="9.00390625" style="1" customWidth="1"/>
    <col min="15" max="15" width="9.7109375" style="1" customWidth="1"/>
    <col min="16" max="16384" width="9.140625" style="1" customWidth="1"/>
  </cols>
  <sheetData>
    <row r="1" spans="1:15" ht="15.75">
      <c r="A1" s="549"/>
      <c r="B1" s="549"/>
      <c r="C1" s="549"/>
      <c r="D1" s="549"/>
      <c r="E1" s="549"/>
      <c r="F1" s="549"/>
      <c r="G1" s="549"/>
      <c r="H1" s="549"/>
      <c r="I1" s="549"/>
      <c r="J1" s="460"/>
      <c r="K1" s="518"/>
      <c r="L1" s="460" t="s">
        <v>756</v>
      </c>
      <c r="M1" s="518"/>
      <c r="N1" s="518"/>
      <c r="O1" s="518"/>
    </row>
    <row r="2" spans="1:15" ht="15.75">
      <c r="A2" s="447" t="s">
        <v>1097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ht="15.75">
      <c r="A3" s="447" t="s">
        <v>483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5.75">
      <c r="A4" s="448" t="s">
        <v>340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</row>
    <row r="5" spans="2:10" ht="15.75">
      <c r="B5" s="167"/>
      <c r="C5" s="36"/>
      <c r="D5" s="152"/>
      <c r="E5" s="152"/>
      <c r="F5" s="152"/>
      <c r="G5" s="36"/>
      <c r="H5" s="36"/>
      <c r="I5" s="36"/>
      <c r="J5" s="36"/>
    </row>
    <row r="6" spans="1:16" ht="15.75" customHeight="1">
      <c r="A6" s="539" t="s">
        <v>883</v>
      </c>
      <c r="B6" s="522" t="s">
        <v>464</v>
      </c>
      <c r="C6" s="522" t="s">
        <v>331</v>
      </c>
      <c r="D6" s="550" t="s">
        <v>405</v>
      </c>
      <c r="E6" s="551"/>
      <c r="F6" s="552"/>
      <c r="G6" s="553" t="s">
        <v>339</v>
      </c>
      <c r="H6" s="522" t="s">
        <v>332</v>
      </c>
      <c r="I6" s="522" t="s">
        <v>333</v>
      </c>
      <c r="J6" s="522" t="s">
        <v>334</v>
      </c>
      <c r="K6" s="522" t="s">
        <v>341</v>
      </c>
      <c r="L6" s="555" t="s">
        <v>465</v>
      </c>
      <c r="M6" s="555" t="s">
        <v>466</v>
      </c>
      <c r="N6" s="553" t="s">
        <v>1098</v>
      </c>
      <c r="O6" s="541" t="s">
        <v>467</v>
      </c>
      <c r="P6" s="541" t="s">
        <v>1099</v>
      </c>
    </row>
    <row r="7" spans="1:16" ht="35.25" customHeight="1">
      <c r="A7" s="540"/>
      <c r="B7" s="523"/>
      <c r="C7" s="523"/>
      <c r="D7" s="155" t="s">
        <v>406</v>
      </c>
      <c r="E7" s="155" t="s">
        <v>407</v>
      </c>
      <c r="F7" s="155" t="s">
        <v>330</v>
      </c>
      <c r="G7" s="554"/>
      <c r="H7" s="523"/>
      <c r="I7" s="523"/>
      <c r="J7" s="523"/>
      <c r="K7" s="523"/>
      <c r="L7" s="555"/>
      <c r="M7" s="555"/>
      <c r="N7" s="554"/>
      <c r="O7" s="541"/>
      <c r="P7" s="541"/>
    </row>
    <row r="8" spans="1:11" ht="15.75">
      <c r="A8" s="162"/>
      <c r="B8" s="158"/>
      <c r="C8" s="158"/>
      <c r="D8" s="159"/>
      <c r="E8" s="159"/>
      <c r="F8" s="159"/>
      <c r="G8" s="158"/>
      <c r="H8" s="158"/>
      <c r="I8" s="158"/>
      <c r="J8" s="158"/>
      <c r="K8" s="158"/>
    </row>
    <row r="9" spans="1:10" ht="15.75">
      <c r="A9" s="8" t="s">
        <v>346</v>
      </c>
      <c r="B9" s="158"/>
      <c r="C9" s="158"/>
      <c r="D9" s="159"/>
      <c r="E9" s="159"/>
      <c r="F9" s="159"/>
      <c r="G9" s="158"/>
      <c r="H9" s="158"/>
      <c r="I9" s="158"/>
      <c r="J9" s="158"/>
    </row>
    <row r="10" spans="1:10" ht="15.75">
      <c r="A10" s="8"/>
      <c r="B10" s="158"/>
      <c r="C10" s="158"/>
      <c r="D10" s="159"/>
      <c r="E10" s="159"/>
      <c r="F10" s="159"/>
      <c r="G10" s="158"/>
      <c r="H10" s="158"/>
      <c r="I10" s="158"/>
      <c r="J10" s="158"/>
    </row>
    <row r="11" spans="1:10" ht="15.75">
      <c r="A11" s="8" t="s">
        <v>849</v>
      </c>
      <c r="B11" s="158"/>
      <c r="C11" s="158"/>
      <c r="D11" s="159"/>
      <c r="E11" s="159"/>
      <c r="F11" s="159"/>
      <c r="G11" s="158"/>
      <c r="H11" s="158"/>
      <c r="I11" s="158"/>
      <c r="J11" s="158"/>
    </row>
    <row r="12" spans="1:16" ht="48">
      <c r="A12" s="226" t="s">
        <v>888</v>
      </c>
      <c r="B12" s="226" t="s">
        <v>335</v>
      </c>
      <c r="C12" s="226" t="s">
        <v>336</v>
      </c>
      <c r="D12" s="228" t="s">
        <v>468</v>
      </c>
      <c r="E12" s="226" t="s">
        <v>337</v>
      </c>
      <c r="F12" s="226" t="s">
        <v>338</v>
      </c>
      <c r="G12" s="229">
        <v>60</v>
      </c>
      <c r="H12" s="230">
        <v>12973</v>
      </c>
      <c r="I12" s="230">
        <f>H12*G12/100-1</f>
        <v>7782.8</v>
      </c>
      <c r="J12" s="230">
        <f>H12-I12</f>
        <v>5190.2</v>
      </c>
      <c r="K12" s="231" t="s">
        <v>342</v>
      </c>
      <c r="L12" s="230">
        <v>7784</v>
      </c>
      <c r="M12" s="232" t="s">
        <v>469</v>
      </c>
      <c r="N12" s="274">
        <v>39900</v>
      </c>
      <c r="O12" s="230">
        <v>2724</v>
      </c>
      <c r="P12" s="274" t="s">
        <v>1100</v>
      </c>
    </row>
    <row r="13" spans="1:12" ht="15.75">
      <c r="A13" s="157"/>
      <c r="B13" s="157"/>
      <c r="C13" s="157"/>
      <c r="D13" s="156"/>
      <c r="E13" s="157"/>
      <c r="F13" s="157"/>
      <c r="G13" s="160"/>
      <c r="H13" s="54"/>
      <c r="I13" s="54"/>
      <c r="J13" s="54"/>
      <c r="K13" s="161"/>
      <c r="L13" s="54"/>
    </row>
    <row r="14" spans="1:12" ht="15.75">
      <c r="A14" s="526" t="s">
        <v>850</v>
      </c>
      <c r="B14" s="526"/>
      <c r="C14" s="526"/>
      <c r="D14" s="526"/>
      <c r="E14" s="157"/>
      <c r="F14" s="157"/>
      <c r="G14" s="54"/>
      <c r="H14" s="54"/>
      <c r="I14" s="54"/>
      <c r="J14" s="54"/>
      <c r="L14" s="54"/>
    </row>
    <row r="15" spans="1:16" ht="75">
      <c r="A15" s="226" t="s">
        <v>894</v>
      </c>
      <c r="B15" s="226" t="s">
        <v>471</v>
      </c>
      <c r="C15" s="226" t="s">
        <v>472</v>
      </c>
      <c r="D15" s="227" t="s">
        <v>473</v>
      </c>
      <c r="E15" s="226" t="s">
        <v>1252</v>
      </c>
      <c r="F15" s="226" t="s">
        <v>1253</v>
      </c>
      <c r="G15" s="230">
        <v>50</v>
      </c>
      <c r="H15" s="230">
        <v>13420</v>
      </c>
      <c r="I15" s="230">
        <v>6710</v>
      </c>
      <c r="J15" s="230">
        <f>H15-I15</f>
        <v>6710</v>
      </c>
      <c r="K15" s="226" t="s">
        <v>1254</v>
      </c>
      <c r="L15" s="230">
        <v>6699</v>
      </c>
      <c r="M15" s="187" t="s">
        <v>1255</v>
      </c>
      <c r="N15" s="274">
        <v>39891</v>
      </c>
      <c r="O15" s="230">
        <v>6699</v>
      </c>
      <c r="P15" s="274" t="s">
        <v>1101</v>
      </c>
    </row>
    <row r="16" spans="1:16" s="127" customFormat="1" ht="45">
      <c r="A16" s="226" t="s">
        <v>1451</v>
      </c>
      <c r="B16" s="226" t="s">
        <v>1256</v>
      </c>
      <c r="C16" s="226" t="s">
        <v>1257</v>
      </c>
      <c r="D16" s="227" t="s">
        <v>1102</v>
      </c>
      <c r="E16" s="226" t="s">
        <v>1258</v>
      </c>
      <c r="F16" s="226" t="s">
        <v>1259</v>
      </c>
      <c r="G16" s="230">
        <v>92</v>
      </c>
      <c r="H16" s="230">
        <v>10000</v>
      </c>
      <c r="I16" s="230">
        <v>9200</v>
      </c>
      <c r="J16" s="230">
        <f>H16-I16</f>
        <v>800</v>
      </c>
      <c r="K16" s="231" t="s">
        <v>342</v>
      </c>
      <c r="L16" s="230">
        <v>9200</v>
      </c>
      <c r="M16" s="227" t="s">
        <v>1102</v>
      </c>
      <c r="N16" s="274">
        <v>39990</v>
      </c>
      <c r="O16" s="230">
        <v>2300</v>
      </c>
      <c r="P16" s="274" t="s">
        <v>1100</v>
      </c>
    </row>
    <row r="17" spans="1:16" s="236" customFormat="1" ht="30">
      <c r="A17" s="535" t="s">
        <v>297</v>
      </c>
      <c r="B17" s="535" t="s">
        <v>335</v>
      </c>
      <c r="C17" s="535" t="s">
        <v>1260</v>
      </c>
      <c r="D17" s="537" t="s">
        <v>1261</v>
      </c>
      <c r="E17" s="535" t="s">
        <v>1262</v>
      </c>
      <c r="F17" s="234" t="s">
        <v>1263</v>
      </c>
      <c r="G17" s="235">
        <v>73.78</v>
      </c>
      <c r="H17" s="235">
        <v>719295</v>
      </c>
      <c r="I17" s="235">
        <v>530666</v>
      </c>
      <c r="J17" s="235">
        <f>H17-I17</f>
        <v>188629</v>
      </c>
      <c r="K17" s="545" t="s">
        <v>342</v>
      </c>
      <c r="L17" s="547" t="s">
        <v>1103</v>
      </c>
      <c r="M17" s="542"/>
      <c r="N17" s="542"/>
      <c r="O17" s="542"/>
      <c r="P17" s="305"/>
    </row>
    <row r="18" spans="1:16" s="236" customFormat="1" ht="30">
      <c r="A18" s="536"/>
      <c r="B18" s="536"/>
      <c r="C18" s="536"/>
      <c r="D18" s="538"/>
      <c r="E18" s="536"/>
      <c r="F18" s="234" t="s">
        <v>1264</v>
      </c>
      <c r="G18" s="235">
        <v>74</v>
      </c>
      <c r="H18" s="235">
        <v>671315</v>
      </c>
      <c r="I18" s="235">
        <v>489883</v>
      </c>
      <c r="J18" s="235">
        <v>181432</v>
      </c>
      <c r="K18" s="546"/>
      <c r="L18" s="548"/>
      <c r="M18" s="543"/>
      <c r="N18" s="543"/>
      <c r="O18" s="543"/>
      <c r="P18" s="274" t="s">
        <v>1100</v>
      </c>
    </row>
    <row r="19" spans="1:16" s="127" customFormat="1" ht="45">
      <c r="A19" s="234" t="s">
        <v>1695</v>
      </c>
      <c r="B19" s="226" t="s">
        <v>1265</v>
      </c>
      <c r="C19" s="226" t="s">
        <v>1060</v>
      </c>
      <c r="D19" s="226" t="s">
        <v>1266</v>
      </c>
      <c r="E19" s="227" t="s">
        <v>1267</v>
      </c>
      <c r="F19" s="226" t="s">
        <v>1268</v>
      </c>
      <c r="G19" s="230">
        <v>50</v>
      </c>
      <c r="H19" s="230">
        <v>2280</v>
      </c>
      <c r="I19" s="230">
        <v>1140</v>
      </c>
      <c r="J19" s="230">
        <v>1140</v>
      </c>
      <c r="K19" s="228" t="s">
        <v>1269</v>
      </c>
      <c r="L19" s="230">
        <v>1140</v>
      </c>
      <c r="M19" s="122" t="s">
        <v>1270</v>
      </c>
      <c r="N19" s="274">
        <v>39869</v>
      </c>
      <c r="O19" s="230">
        <v>1140</v>
      </c>
      <c r="P19" s="274" t="s">
        <v>1101</v>
      </c>
    </row>
    <row r="20" spans="1:16" s="127" customFormat="1" ht="45">
      <c r="A20" s="234" t="s">
        <v>1087</v>
      </c>
      <c r="B20" s="226" t="s">
        <v>1265</v>
      </c>
      <c r="C20" s="226" t="s">
        <v>1060</v>
      </c>
      <c r="D20" s="226" t="s">
        <v>1271</v>
      </c>
      <c r="E20" s="226" t="s">
        <v>1272</v>
      </c>
      <c r="F20" s="226" t="s">
        <v>1273</v>
      </c>
      <c r="G20" s="230">
        <v>100</v>
      </c>
      <c r="H20" s="230">
        <v>5529</v>
      </c>
      <c r="I20" s="230">
        <v>5529</v>
      </c>
      <c r="J20" s="231" t="s">
        <v>1060</v>
      </c>
      <c r="K20" s="231" t="s">
        <v>1060</v>
      </c>
      <c r="L20" s="230">
        <v>5529</v>
      </c>
      <c r="M20" s="233" t="s">
        <v>1060</v>
      </c>
      <c r="N20" s="275">
        <v>39995</v>
      </c>
      <c r="O20" s="276">
        <v>5529</v>
      </c>
      <c r="P20" s="274" t="s">
        <v>1101</v>
      </c>
    </row>
    <row r="21" spans="1:16" s="127" customFormat="1" ht="45">
      <c r="A21" s="234" t="s">
        <v>1090</v>
      </c>
      <c r="B21" s="226" t="s">
        <v>1104</v>
      </c>
      <c r="C21" s="226" t="s">
        <v>1060</v>
      </c>
      <c r="D21" s="226" t="s">
        <v>1105</v>
      </c>
      <c r="E21" s="226" t="s">
        <v>1106</v>
      </c>
      <c r="F21" s="226" t="s">
        <v>1107</v>
      </c>
      <c r="G21" s="230">
        <v>100</v>
      </c>
      <c r="H21" s="230">
        <v>140</v>
      </c>
      <c r="I21" s="230">
        <v>140</v>
      </c>
      <c r="J21" s="231" t="s">
        <v>1060</v>
      </c>
      <c r="K21" s="231" t="s">
        <v>1060</v>
      </c>
      <c r="L21" s="230">
        <v>140</v>
      </c>
      <c r="M21" s="277" t="s">
        <v>1108</v>
      </c>
      <c r="N21" s="274">
        <v>39959</v>
      </c>
      <c r="O21" s="230">
        <v>140</v>
      </c>
      <c r="P21" s="274" t="s">
        <v>1101</v>
      </c>
    </row>
    <row r="22" spans="1:16" ht="15.75" customHeight="1">
      <c r="A22" s="544" t="s">
        <v>1109</v>
      </c>
      <c r="B22" s="544"/>
      <c r="C22" s="544"/>
      <c r="D22" s="544"/>
      <c r="E22" s="544"/>
      <c r="F22" s="544"/>
      <c r="G22" s="237"/>
      <c r="H22" s="237">
        <f>SUM(H12:H21)-H17</f>
        <v>715657</v>
      </c>
      <c r="I22" s="237">
        <f>SUM(I12:I21)-I17</f>
        <v>520384.80000000005</v>
      </c>
      <c r="J22" s="237">
        <f>SUM(J12:J21)-J17</f>
        <v>195272.2</v>
      </c>
      <c r="K22" s="237"/>
      <c r="L22" s="237">
        <f>L12+L15+L16+L19+L20+L21</f>
        <v>30492</v>
      </c>
      <c r="M22" s="237"/>
      <c r="N22" s="237"/>
      <c r="O22" s="237">
        <f>SUM(O12:O21)-O17</f>
        <v>18532</v>
      </c>
      <c r="P22" s="306"/>
    </row>
    <row r="23" spans="1:15" ht="15.75" customHeight="1">
      <c r="A23" s="376"/>
      <c r="B23" s="376"/>
      <c r="C23" s="376"/>
      <c r="D23" s="376"/>
      <c r="E23" s="376"/>
      <c r="F23" s="376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ht="15.75" customHeight="1">
      <c r="A24" s="376"/>
      <c r="B24" s="376"/>
      <c r="C24" s="376"/>
      <c r="D24" s="376"/>
      <c r="E24" s="376"/>
      <c r="F24" s="376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5" ht="17.25" customHeight="1">
      <c r="A25" s="158"/>
      <c r="B25" s="238"/>
      <c r="C25" s="238"/>
      <c r="D25" s="238"/>
      <c r="E25" s="97"/>
      <c r="F25" s="97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15" ht="15.75">
      <c r="A26" s="526" t="s">
        <v>1110</v>
      </c>
      <c r="B26" s="526"/>
      <c r="C26" s="526"/>
      <c r="D26" s="526"/>
      <c r="E26" s="97"/>
      <c r="F26" s="97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ht="75">
      <c r="A27" s="240" t="s">
        <v>1092</v>
      </c>
      <c r="B27" s="226" t="s">
        <v>1111</v>
      </c>
      <c r="C27" s="226" t="s">
        <v>1148</v>
      </c>
      <c r="D27" s="43" t="s">
        <v>1060</v>
      </c>
      <c r="E27" s="226" t="s">
        <v>1149</v>
      </c>
      <c r="F27" s="226" t="s">
        <v>1150</v>
      </c>
      <c r="G27" s="230">
        <v>70</v>
      </c>
      <c r="H27" s="230">
        <v>2499</v>
      </c>
      <c r="I27" s="230">
        <v>1749</v>
      </c>
      <c r="J27" s="230">
        <f>H27-I27</f>
        <v>750</v>
      </c>
      <c r="K27" s="226" t="s">
        <v>1151</v>
      </c>
      <c r="L27" s="226" t="s">
        <v>495</v>
      </c>
      <c r="M27" s="230"/>
      <c r="N27" s="230"/>
      <c r="O27" s="230"/>
      <c r="P27" s="306" t="s">
        <v>89</v>
      </c>
    </row>
    <row r="28" spans="1:16" ht="75">
      <c r="A28" s="240" t="s">
        <v>1093</v>
      </c>
      <c r="B28" s="226" t="s">
        <v>470</v>
      </c>
      <c r="C28" s="226" t="s">
        <v>496</v>
      </c>
      <c r="D28" s="226" t="s">
        <v>497</v>
      </c>
      <c r="E28" s="226" t="s">
        <v>498</v>
      </c>
      <c r="F28" s="226" t="s">
        <v>499</v>
      </c>
      <c r="G28" s="230">
        <v>100</v>
      </c>
      <c r="H28" s="230">
        <v>64000</v>
      </c>
      <c r="I28" s="230">
        <v>64000</v>
      </c>
      <c r="J28" s="230">
        <f>H28-I28</f>
        <v>0</v>
      </c>
      <c r="K28" s="226"/>
      <c r="L28" s="230">
        <v>64000</v>
      </c>
      <c r="M28" s="230"/>
      <c r="N28" s="274">
        <v>40014</v>
      </c>
      <c r="O28" s="230">
        <v>22400</v>
      </c>
      <c r="P28" s="274" t="s">
        <v>1100</v>
      </c>
    </row>
    <row r="29" spans="1:16" ht="60">
      <c r="A29" s="240" t="s">
        <v>430</v>
      </c>
      <c r="B29" s="226" t="s">
        <v>500</v>
      </c>
      <c r="C29" s="226" t="s">
        <v>501</v>
      </c>
      <c r="D29" s="226" t="s">
        <v>502</v>
      </c>
      <c r="E29" s="226" t="s">
        <v>503</v>
      </c>
      <c r="F29" s="226" t="s">
        <v>504</v>
      </c>
      <c r="G29" s="230">
        <v>46</v>
      </c>
      <c r="H29" s="230">
        <v>21671</v>
      </c>
      <c r="I29" s="230">
        <v>10000</v>
      </c>
      <c r="J29" s="230">
        <v>11671</v>
      </c>
      <c r="K29" s="226" t="s">
        <v>1151</v>
      </c>
      <c r="L29" s="226" t="s">
        <v>495</v>
      </c>
      <c r="M29" s="230"/>
      <c r="N29" s="230"/>
      <c r="O29" s="230"/>
      <c r="P29" s="306" t="s">
        <v>89</v>
      </c>
    </row>
    <row r="30" spans="1:16" ht="45">
      <c r="A30" s="532" t="s">
        <v>432</v>
      </c>
      <c r="B30" s="522" t="s">
        <v>1601</v>
      </c>
      <c r="C30" s="522" t="s">
        <v>505</v>
      </c>
      <c r="D30" s="522"/>
      <c r="E30" s="522" t="s">
        <v>506</v>
      </c>
      <c r="F30" s="226" t="s">
        <v>507</v>
      </c>
      <c r="G30" s="230">
        <v>80</v>
      </c>
      <c r="H30" s="230">
        <v>23665</v>
      </c>
      <c r="I30" s="230">
        <v>18932</v>
      </c>
      <c r="J30" s="230">
        <v>4733</v>
      </c>
      <c r="K30" s="226" t="s">
        <v>1151</v>
      </c>
      <c r="L30" s="230">
        <v>11000</v>
      </c>
      <c r="M30" s="230"/>
      <c r="N30" s="274">
        <v>39993</v>
      </c>
      <c r="O30" s="230">
        <v>11000</v>
      </c>
      <c r="P30" s="274" t="s">
        <v>1100</v>
      </c>
    </row>
    <row r="31" spans="1:16" ht="30">
      <c r="A31" s="533"/>
      <c r="B31" s="523"/>
      <c r="C31" s="534"/>
      <c r="D31" s="523"/>
      <c r="E31" s="523"/>
      <c r="F31" s="226" t="s">
        <v>494</v>
      </c>
      <c r="G31" s="230">
        <v>80</v>
      </c>
      <c r="H31" s="230">
        <v>25000</v>
      </c>
      <c r="I31" s="230">
        <v>20000</v>
      </c>
      <c r="J31" s="230">
        <v>5000</v>
      </c>
      <c r="K31" s="226" t="s">
        <v>1151</v>
      </c>
      <c r="L31" s="226" t="s">
        <v>495</v>
      </c>
      <c r="M31" s="230"/>
      <c r="N31" s="230"/>
      <c r="O31" s="230"/>
      <c r="P31" s="306" t="s">
        <v>89</v>
      </c>
    </row>
    <row r="32" spans="1:16" ht="75">
      <c r="A32" s="240" t="s">
        <v>435</v>
      </c>
      <c r="B32" s="226" t="s">
        <v>1601</v>
      </c>
      <c r="C32" s="226" t="s">
        <v>508</v>
      </c>
      <c r="D32" s="226"/>
      <c r="E32" s="226" t="s">
        <v>509</v>
      </c>
      <c r="F32" s="226" t="s">
        <v>510</v>
      </c>
      <c r="G32" s="230">
        <v>100</v>
      </c>
      <c r="H32" s="230">
        <v>10000</v>
      </c>
      <c r="I32" s="230">
        <v>10000</v>
      </c>
      <c r="J32" s="230"/>
      <c r="K32" s="226"/>
      <c r="L32" s="226" t="s">
        <v>495</v>
      </c>
      <c r="M32" s="230"/>
      <c r="N32" s="230"/>
      <c r="O32" s="230"/>
      <c r="P32" s="306" t="s">
        <v>89</v>
      </c>
    </row>
    <row r="33" spans="1:16" ht="60">
      <c r="A33" s="240" t="s">
        <v>438</v>
      </c>
      <c r="B33" s="226" t="s">
        <v>500</v>
      </c>
      <c r="C33" s="226" t="s">
        <v>511</v>
      </c>
      <c r="D33" s="226" t="s">
        <v>512</v>
      </c>
      <c r="E33" s="226" t="s">
        <v>513</v>
      </c>
      <c r="F33" s="226" t="s">
        <v>514</v>
      </c>
      <c r="G33" s="230">
        <v>65</v>
      </c>
      <c r="H33" s="230">
        <v>12550</v>
      </c>
      <c r="I33" s="230">
        <v>8158</v>
      </c>
      <c r="J33" s="230">
        <v>4392</v>
      </c>
      <c r="K33" s="226" t="s">
        <v>515</v>
      </c>
      <c r="L33" s="226" t="s">
        <v>495</v>
      </c>
      <c r="M33" s="230"/>
      <c r="N33" s="230"/>
      <c r="O33" s="230"/>
      <c r="P33" s="306" t="s">
        <v>89</v>
      </c>
    </row>
    <row r="34" spans="1:16" ht="47.25" customHeight="1">
      <c r="A34" s="522" t="s">
        <v>439</v>
      </c>
      <c r="B34" s="522" t="s">
        <v>470</v>
      </c>
      <c r="C34" s="522"/>
      <c r="D34" s="522"/>
      <c r="E34" s="522" t="s">
        <v>516</v>
      </c>
      <c r="F34" s="522" t="s">
        <v>517</v>
      </c>
      <c r="G34" s="520">
        <v>100</v>
      </c>
      <c r="H34" s="520">
        <v>591</v>
      </c>
      <c r="I34" s="520">
        <v>591</v>
      </c>
      <c r="J34" s="524"/>
      <c r="K34" s="522"/>
      <c r="L34" s="520">
        <v>591</v>
      </c>
      <c r="M34" s="524"/>
      <c r="N34" s="522" t="s">
        <v>1344</v>
      </c>
      <c r="O34" s="520">
        <v>591</v>
      </c>
      <c r="P34" s="519" t="s">
        <v>1101</v>
      </c>
    </row>
    <row r="35" spans="1:16" ht="47.25" customHeight="1">
      <c r="A35" s="523"/>
      <c r="B35" s="523"/>
      <c r="C35" s="523"/>
      <c r="D35" s="523"/>
      <c r="E35" s="523"/>
      <c r="F35" s="523"/>
      <c r="G35" s="521"/>
      <c r="H35" s="521"/>
      <c r="I35" s="521"/>
      <c r="J35" s="525"/>
      <c r="K35" s="523"/>
      <c r="L35" s="521"/>
      <c r="M35" s="525"/>
      <c r="N35" s="523"/>
      <c r="O35" s="521"/>
      <c r="P35" s="519"/>
    </row>
    <row r="36" spans="1:16" ht="75">
      <c r="A36" s="240" t="s">
        <v>440</v>
      </c>
      <c r="B36" s="226" t="s">
        <v>518</v>
      </c>
      <c r="C36" s="226"/>
      <c r="D36" s="226" t="s">
        <v>519</v>
      </c>
      <c r="E36" s="278" t="s">
        <v>520</v>
      </c>
      <c r="F36" s="226" t="s">
        <v>521</v>
      </c>
      <c r="G36" s="230">
        <v>100</v>
      </c>
      <c r="H36" s="230">
        <v>1000</v>
      </c>
      <c r="I36" s="230">
        <v>1000</v>
      </c>
      <c r="J36" s="230">
        <v>0</v>
      </c>
      <c r="K36" s="241"/>
      <c r="L36" s="230">
        <v>1000</v>
      </c>
      <c r="M36" s="232" t="s">
        <v>522</v>
      </c>
      <c r="N36" s="232" t="s">
        <v>1343</v>
      </c>
      <c r="O36" s="304">
        <v>1000</v>
      </c>
      <c r="P36" s="274" t="s">
        <v>1101</v>
      </c>
    </row>
    <row r="37" spans="1:16" ht="60">
      <c r="A37" s="240" t="s">
        <v>442</v>
      </c>
      <c r="B37" s="226" t="s">
        <v>500</v>
      </c>
      <c r="C37" s="226" t="s">
        <v>484</v>
      </c>
      <c r="D37" s="226" t="s">
        <v>485</v>
      </c>
      <c r="E37" s="226" t="s">
        <v>84</v>
      </c>
      <c r="F37" s="226" t="s">
        <v>85</v>
      </c>
      <c r="G37" s="226" t="s">
        <v>86</v>
      </c>
      <c r="H37" s="230">
        <v>105301</v>
      </c>
      <c r="I37" s="230">
        <v>80000</v>
      </c>
      <c r="J37" s="230">
        <v>25301</v>
      </c>
      <c r="K37" s="241" t="s">
        <v>87</v>
      </c>
      <c r="L37" s="230" t="s">
        <v>88</v>
      </c>
      <c r="M37" s="232"/>
      <c r="N37" s="232"/>
      <c r="O37" s="303"/>
      <c r="P37" s="274" t="s">
        <v>1100</v>
      </c>
    </row>
    <row r="38" spans="1:16" ht="45">
      <c r="A38" s="240" t="s">
        <v>443</v>
      </c>
      <c r="B38" s="226" t="s">
        <v>90</v>
      </c>
      <c r="C38" s="226" t="s">
        <v>91</v>
      </c>
      <c r="D38" s="226" t="s">
        <v>92</v>
      </c>
      <c r="E38" s="226" t="s">
        <v>93</v>
      </c>
      <c r="F38" s="226" t="s">
        <v>1</v>
      </c>
      <c r="G38" s="230" t="s">
        <v>94</v>
      </c>
      <c r="H38" s="230">
        <v>175000</v>
      </c>
      <c r="I38" s="230">
        <v>105000</v>
      </c>
      <c r="J38" s="230">
        <v>70000</v>
      </c>
      <c r="K38" s="241" t="s">
        <v>87</v>
      </c>
      <c r="L38" s="230" t="s">
        <v>89</v>
      </c>
      <c r="M38" s="232"/>
      <c r="N38" s="232"/>
      <c r="O38" s="226"/>
      <c r="P38" s="274" t="s">
        <v>1100</v>
      </c>
    </row>
    <row r="39" spans="1:16" ht="60">
      <c r="A39" s="240" t="s">
        <v>444</v>
      </c>
      <c r="B39" s="226" t="s">
        <v>500</v>
      </c>
      <c r="C39" s="226" t="s">
        <v>95</v>
      </c>
      <c r="D39" s="226" t="s">
        <v>96</v>
      </c>
      <c r="E39" s="226" t="s">
        <v>97</v>
      </c>
      <c r="F39" s="226" t="s">
        <v>40</v>
      </c>
      <c r="G39" s="230">
        <v>85</v>
      </c>
      <c r="H39" s="230">
        <v>171612</v>
      </c>
      <c r="I39" s="230"/>
      <c r="J39" s="230">
        <v>18936</v>
      </c>
      <c r="K39" s="241" t="s">
        <v>87</v>
      </c>
      <c r="L39" s="230" t="s">
        <v>88</v>
      </c>
      <c r="M39" s="232"/>
      <c r="N39" s="232"/>
      <c r="O39" s="226"/>
      <c r="P39" s="307" t="s">
        <v>88</v>
      </c>
    </row>
    <row r="40" spans="1:16" ht="60">
      <c r="A40" s="240" t="s">
        <v>760</v>
      </c>
      <c r="B40" s="348" t="s">
        <v>500</v>
      </c>
      <c r="C40" s="226" t="s">
        <v>41</v>
      </c>
      <c r="D40" s="226" t="s">
        <v>42</v>
      </c>
      <c r="E40" s="226" t="s">
        <v>43</v>
      </c>
      <c r="F40" s="226" t="s">
        <v>44</v>
      </c>
      <c r="G40" s="230">
        <v>85</v>
      </c>
      <c r="H40" s="301">
        <v>320926</v>
      </c>
      <c r="I40" s="301">
        <v>272787</v>
      </c>
      <c r="J40" s="230">
        <v>48139</v>
      </c>
      <c r="K40" s="241" t="s">
        <v>87</v>
      </c>
      <c r="L40" s="230" t="s">
        <v>88</v>
      </c>
      <c r="M40" s="232"/>
      <c r="N40" s="232"/>
      <c r="O40" s="226"/>
      <c r="P40" s="307" t="s">
        <v>88</v>
      </c>
    </row>
    <row r="41" spans="1:16" ht="60">
      <c r="A41" s="240" t="s">
        <v>761</v>
      </c>
      <c r="B41" s="300" t="s">
        <v>1265</v>
      </c>
      <c r="C41" s="226" t="s">
        <v>45</v>
      </c>
      <c r="D41" s="226" t="s">
        <v>46</v>
      </c>
      <c r="E41" s="226" t="s">
        <v>47</v>
      </c>
      <c r="F41" s="226" t="s">
        <v>48</v>
      </c>
      <c r="G41" s="349">
        <v>100</v>
      </c>
      <c r="H41" s="349">
        <v>4000</v>
      </c>
      <c r="I41" s="349">
        <v>4000</v>
      </c>
      <c r="J41" s="349">
        <v>0</v>
      </c>
      <c r="K41" s="241">
        <v>0</v>
      </c>
      <c r="L41" s="226" t="s">
        <v>847</v>
      </c>
      <c r="M41" s="232"/>
      <c r="N41" s="232"/>
      <c r="O41" s="226"/>
      <c r="P41" s="274" t="s">
        <v>1100</v>
      </c>
    </row>
    <row r="42" spans="1:16" ht="45">
      <c r="A42" s="240" t="s">
        <v>762</v>
      </c>
      <c r="B42" s="300" t="s">
        <v>1265</v>
      </c>
      <c r="C42" s="226"/>
      <c r="D42" s="226" t="s">
        <v>1334</v>
      </c>
      <c r="E42" s="226" t="s">
        <v>1335</v>
      </c>
      <c r="F42" s="226" t="s">
        <v>1336</v>
      </c>
      <c r="G42" s="302" t="s">
        <v>1337</v>
      </c>
      <c r="H42" s="230">
        <v>2437</v>
      </c>
      <c r="I42" s="230">
        <v>750</v>
      </c>
      <c r="J42" s="230">
        <v>1687</v>
      </c>
      <c r="K42" s="241" t="s">
        <v>1338</v>
      </c>
      <c r="L42" s="226" t="s">
        <v>1339</v>
      </c>
      <c r="M42" s="232"/>
      <c r="N42" s="232"/>
      <c r="O42" s="226"/>
      <c r="P42" s="226" t="s">
        <v>1339</v>
      </c>
    </row>
    <row r="43" spans="1:16" ht="45">
      <c r="A43" s="240" t="s">
        <v>763</v>
      </c>
      <c r="B43" s="300" t="s">
        <v>1340</v>
      </c>
      <c r="C43" s="226"/>
      <c r="D43" s="226" t="s">
        <v>1341</v>
      </c>
      <c r="E43" s="226" t="s">
        <v>0</v>
      </c>
      <c r="F43" s="226"/>
      <c r="G43" s="302" t="s">
        <v>1337</v>
      </c>
      <c r="H43" s="230">
        <v>613</v>
      </c>
      <c r="I43" s="230">
        <v>500</v>
      </c>
      <c r="J43" s="230">
        <v>113</v>
      </c>
      <c r="K43" s="241" t="s">
        <v>1342</v>
      </c>
      <c r="L43" s="226" t="s">
        <v>1339</v>
      </c>
      <c r="M43" s="232"/>
      <c r="N43" s="232"/>
      <c r="O43" s="226"/>
      <c r="P43" s="226" t="s">
        <v>1339</v>
      </c>
    </row>
    <row r="44" spans="1:16" ht="15.75" customHeight="1">
      <c r="A44" s="528" t="s">
        <v>523</v>
      </c>
      <c r="B44" s="529"/>
      <c r="C44" s="529"/>
      <c r="D44" s="529"/>
      <c r="E44" s="529"/>
      <c r="F44" s="530"/>
      <c r="G44" s="230"/>
      <c r="H44" s="237">
        <f>SUM(H27:H43)</f>
        <v>940865</v>
      </c>
      <c r="I44" s="237">
        <f>SUM(I27:I43)</f>
        <v>597467</v>
      </c>
      <c r="J44" s="237">
        <f>SUM(J27:J43)</f>
        <v>190722</v>
      </c>
      <c r="K44" s="237"/>
      <c r="L44" s="237">
        <f>SUM(L27:L36)</f>
        <v>76591</v>
      </c>
      <c r="M44" s="237"/>
      <c r="N44" s="237"/>
      <c r="O44" s="237">
        <f>SUM(O27:O36)</f>
        <v>34991</v>
      </c>
      <c r="P44" s="306"/>
    </row>
    <row r="45" spans="1:15" ht="15.75">
      <c r="A45" s="272"/>
      <c r="B45" s="272"/>
      <c r="C45" s="272"/>
      <c r="D45" s="272"/>
      <c r="E45" s="97"/>
      <c r="F45" s="97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5.75">
      <c r="A46" s="526" t="s">
        <v>524</v>
      </c>
      <c r="B46" s="526"/>
      <c r="C46" s="526"/>
      <c r="D46" s="526"/>
      <c r="E46" s="526"/>
      <c r="F46" s="526"/>
      <c r="G46" s="526"/>
      <c r="H46" s="102"/>
      <c r="I46" s="102"/>
      <c r="J46" s="102"/>
      <c r="K46" s="102"/>
      <c r="L46" s="102"/>
      <c r="M46" s="102"/>
      <c r="N46" s="102"/>
      <c r="O46" s="102"/>
    </row>
    <row r="47" spans="1:16" ht="45">
      <c r="A47" s="240" t="s">
        <v>442</v>
      </c>
      <c r="B47" s="226" t="s">
        <v>525</v>
      </c>
      <c r="C47" s="271"/>
      <c r="D47" s="271"/>
      <c r="E47" s="43"/>
      <c r="F47" s="226" t="s">
        <v>526</v>
      </c>
      <c r="G47" s="230">
        <v>90</v>
      </c>
      <c r="H47" s="230">
        <v>540</v>
      </c>
      <c r="I47" s="230">
        <v>486</v>
      </c>
      <c r="J47" s="230">
        <v>54</v>
      </c>
      <c r="K47" s="237"/>
      <c r="L47" s="242" t="s">
        <v>527</v>
      </c>
      <c r="M47" s="237"/>
      <c r="N47" s="237"/>
      <c r="O47" s="237"/>
      <c r="P47" s="306" t="s">
        <v>89</v>
      </c>
    </row>
    <row r="48" spans="1:16" ht="90">
      <c r="A48" s="240" t="s">
        <v>443</v>
      </c>
      <c r="B48" s="226" t="s">
        <v>383</v>
      </c>
      <c r="C48" s="271"/>
      <c r="D48" s="226">
        <v>9100093</v>
      </c>
      <c r="E48" s="226" t="s">
        <v>528</v>
      </c>
      <c r="F48" s="226" t="s">
        <v>529</v>
      </c>
      <c r="G48" s="230"/>
      <c r="H48" s="230">
        <v>298</v>
      </c>
      <c r="I48" s="230">
        <v>210</v>
      </c>
      <c r="J48" s="230">
        <v>88</v>
      </c>
      <c r="K48" s="237"/>
      <c r="L48" s="230">
        <v>156</v>
      </c>
      <c r="M48" s="237"/>
      <c r="N48" s="414">
        <v>40158</v>
      </c>
      <c r="O48" s="230">
        <v>156</v>
      </c>
      <c r="P48" s="274" t="s">
        <v>1101</v>
      </c>
    </row>
    <row r="49" spans="1:16" ht="15.75">
      <c r="A49" s="531" t="s">
        <v>1185</v>
      </c>
      <c r="B49" s="531"/>
      <c r="C49" s="531"/>
      <c r="D49" s="531"/>
      <c r="E49" s="531"/>
      <c r="F49" s="531"/>
      <c r="G49" s="237"/>
      <c r="H49" s="237">
        <f>SUM(H47:H48)</f>
        <v>838</v>
      </c>
      <c r="I49" s="237">
        <f>SUM(I47:I48)</f>
        <v>696</v>
      </c>
      <c r="J49" s="237">
        <f>SUM(J47:J48)</f>
        <v>142</v>
      </c>
      <c r="K49" s="237"/>
      <c r="L49" s="237">
        <f>SUM(L47:L48)</f>
        <v>156</v>
      </c>
      <c r="M49" s="237"/>
      <c r="N49" s="237"/>
      <c r="O49" s="237">
        <f>SUM(O47:O48)</f>
        <v>156</v>
      </c>
      <c r="P49" s="306"/>
    </row>
    <row r="50" spans="1:16" ht="15.75">
      <c r="A50" s="238"/>
      <c r="B50" s="238"/>
      <c r="C50" s="238"/>
      <c r="D50" s="238"/>
      <c r="E50" s="238"/>
      <c r="F50" s="238"/>
      <c r="G50" s="102"/>
      <c r="H50" s="102"/>
      <c r="I50" s="102"/>
      <c r="J50" s="102"/>
      <c r="K50" s="102"/>
      <c r="L50" s="102"/>
      <c r="M50" s="102"/>
      <c r="N50" s="102"/>
      <c r="O50" s="102"/>
      <c r="P50" s="38"/>
    </row>
    <row r="51" spans="1:16" ht="15.75">
      <c r="A51" s="238"/>
      <c r="B51" s="238"/>
      <c r="C51" s="238"/>
      <c r="D51" s="238"/>
      <c r="E51" s="238"/>
      <c r="F51" s="238"/>
      <c r="G51" s="102"/>
      <c r="H51" s="102"/>
      <c r="I51" s="102"/>
      <c r="J51" s="102"/>
      <c r="K51" s="102"/>
      <c r="L51" s="102"/>
      <c r="M51" s="102"/>
      <c r="N51" s="102"/>
      <c r="O51" s="102"/>
      <c r="P51" s="38"/>
    </row>
    <row r="52" spans="1:16" ht="15.75">
      <c r="A52" s="238"/>
      <c r="B52" s="238"/>
      <c r="C52" s="238"/>
      <c r="D52" s="238"/>
      <c r="E52" s="238"/>
      <c r="F52" s="238"/>
      <c r="G52" s="102"/>
      <c r="H52" s="102"/>
      <c r="I52" s="102"/>
      <c r="J52" s="102"/>
      <c r="K52" s="102"/>
      <c r="L52" s="102"/>
      <c r="M52" s="102"/>
      <c r="N52" s="102"/>
      <c r="O52" s="102"/>
      <c r="P52" s="38"/>
    </row>
    <row r="53" spans="1:16" ht="15.75">
      <c r="A53" s="238"/>
      <c r="B53" s="238"/>
      <c r="C53" s="238"/>
      <c r="D53" s="238"/>
      <c r="E53" s="238"/>
      <c r="F53" s="238"/>
      <c r="G53" s="102"/>
      <c r="H53" s="102"/>
      <c r="I53" s="102"/>
      <c r="J53" s="102"/>
      <c r="K53" s="102"/>
      <c r="L53" s="102"/>
      <c r="M53" s="102"/>
      <c r="N53" s="102"/>
      <c r="O53" s="102"/>
      <c r="P53" s="38"/>
    </row>
    <row r="54" spans="1:15" ht="15.75">
      <c r="A54" s="272"/>
      <c r="B54" s="272"/>
      <c r="C54" s="272"/>
      <c r="D54" s="272"/>
      <c r="E54" s="97"/>
      <c r="F54" s="97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 ht="15.75">
      <c r="A55" s="526" t="s">
        <v>1274</v>
      </c>
      <c r="B55" s="526"/>
      <c r="C55" s="526"/>
      <c r="D55" s="526"/>
      <c r="E55" s="526"/>
      <c r="F55" s="526"/>
      <c r="G55" s="55"/>
      <c r="H55" s="55"/>
      <c r="I55" s="55"/>
      <c r="J55" s="55"/>
      <c r="K55" s="239"/>
      <c r="L55" s="54"/>
      <c r="M55" s="15"/>
      <c r="N55" s="15"/>
      <c r="O55" s="15"/>
    </row>
    <row r="56" spans="1:15" ht="15.75">
      <c r="A56" s="272"/>
      <c r="B56" s="272"/>
      <c r="C56" s="272"/>
      <c r="D56" s="272"/>
      <c r="E56" s="272"/>
      <c r="F56" s="272"/>
      <c r="G56" s="55"/>
      <c r="H56" s="55"/>
      <c r="I56" s="55"/>
      <c r="J56" s="55"/>
      <c r="K56" s="239"/>
      <c r="L56" s="54"/>
      <c r="M56" s="15"/>
      <c r="N56" s="15"/>
      <c r="O56" s="15"/>
    </row>
    <row r="57" spans="1:15" ht="15.75">
      <c r="A57" s="526" t="s">
        <v>850</v>
      </c>
      <c r="B57" s="526"/>
      <c r="C57" s="526"/>
      <c r="D57" s="526"/>
      <c r="E57" s="272"/>
      <c r="F57" s="272"/>
      <c r="G57" s="55"/>
      <c r="H57" s="55"/>
      <c r="I57" s="55"/>
      <c r="J57" s="55"/>
      <c r="K57" s="239"/>
      <c r="L57" s="54"/>
      <c r="M57" s="15"/>
      <c r="N57" s="15"/>
      <c r="O57" s="15"/>
    </row>
    <row r="58" spans="1:16" ht="75">
      <c r="A58" s="240" t="s">
        <v>444</v>
      </c>
      <c r="B58" s="226" t="s">
        <v>1601</v>
      </c>
      <c r="C58" s="187"/>
      <c r="D58" s="226" t="s">
        <v>1278</v>
      </c>
      <c r="E58" s="226" t="s">
        <v>1275</v>
      </c>
      <c r="F58" s="226" t="s">
        <v>1276</v>
      </c>
      <c r="G58" s="230">
        <v>65</v>
      </c>
      <c r="H58" s="230">
        <v>7639</v>
      </c>
      <c r="I58" s="230">
        <v>4950</v>
      </c>
      <c r="J58" s="230">
        <v>2689</v>
      </c>
      <c r="K58" s="241" t="s">
        <v>1277</v>
      </c>
      <c r="L58" s="230">
        <v>3465</v>
      </c>
      <c r="M58" s="226" t="s">
        <v>1278</v>
      </c>
      <c r="N58" s="279">
        <v>40025</v>
      </c>
      <c r="O58" s="230">
        <v>3242</v>
      </c>
      <c r="P58" s="274" t="s">
        <v>1101</v>
      </c>
    </row>
    <row r="59" spans="1:15" ht="15.75">
      <c r="A59" s="280"/>
      <c r="B59" s="281"/>
      <c r="C59" s="282"/>
      <c r="D59" s="281"/>
      <c r="E59" s="281"/>
      <c r="F59" s="281"/>
      <c r="G59" s="283"/>
      <c r="H59" s="283"/>
      <c r="I59" s="283"/>
      <c r="J59" s="283"/>
      <c r="K59" s="284"/>
      <c r="L59" s="283"/>
      <c r="M59" s="285"/>
      <c r="N59" s="285"/>
      <c r="O59" s="281"/>
    </row>
    <row r="60" spans="1:15" ht="15.75">
      <c r="A60" s="527" t="s">
        <v>1110</v>
      </c>
      <c r="B60" s="527"/>
      <c r="C60" s="527"/>
      <c r="D60" s="527"/>
      <c r="E60" s="286"/>
      <c r="F60" s="286"/>
      <c r="G60" s="287"/>
      <c r="H60" s="287"/>
      <c r="I60" s="287"/>
      <c r="J60" s="287"/>
      <c r="K60" s="288"/>
      <c r="L60" s="287"/>
      <c r="M60" s="289"/>
      <c r="N60" s="289"/>
      <c r="O60" s="286"/>
    </row>
    <row r="61" spans="1:16" ht="60">
      <c r="A61" s="240" t="s">
        <v>760</v>
      </c>
      <c r="B61" s="226" t="s">
        <v>1186</v>
      </c>
      <c r="C61" s="226"/>
      <c r="D61" s="226"/>
      <c r="E61" s="226" t="s">
        <v>1187</v>
      </c>
      <c r="F61" s="226" t="s">
        <v>1188</v>
      </c>
      <c r="G61" s="230">
        <v>100</v>
      </c>
      <c r="H61" s="230">
        <v>4226</v>
      </c>
      <c r="I61" s="230">
        <v>4226</v>
      </c>
      <c r="J61" s="230">
        <f>H61-I61</f>
        <v>0</v>
      </c>
      <c r="K61" s="241"/>
      <c r="L61" s="230">
        <v>4226</v>
      </c>
      <c r="M61" s="241"/>
      <c r="N61" s="279" t="s">
        <v>1344</v>
      </c>
      <c r="O61" s="230">
        <v>4226</v>
      </c>
      <c r="P61" s="274" t="s">
        <v>1101</v>
      </c>
    </row>
    <row r="62" spans="1:16" ht="45">
      <c r="A62" s="240" t="s">
        <v>761</v>
      </c>
      <c r="B62" s="226" t="s">
        <v>1189</v>
      </c>
      <c r="C62" s="226"/>
      <c r="D62" s="226">
        <v>1033</v>
      </c>
      <c r="E62" s="226" t="s">
        <v>900</v>
      </c>
      <c r="F62" s="226" t="s">
        <v>901</v>
      </c>
      <c r="G62" s="230">
        <v>100</v>
      </c>
      <c r="H62" s="230">
        <v>1067</v>
      </c>
      <c r="I62" s="230">
        <v>1067</v>
      </c>
      <c r="J62" s="230">
        <f>H62-I62</f>
        <v>0</v>
      </c>
      <c r="K62" s="241"/>
      <c r="L62" s="230">
        <v>300</v>
      </c>
      <c r="M62" s="232" t="s">
        <v>902</v>
      </c>
      <c r="N62" s="290">
        <v>40036</v>
      </c>
      <c r="O62" s="230">
        <v>300</v>
      </c>
      <c r="P62" s="274" t="s">
        <v>1101</v>
      </c>
    </row>
    <row r="63" spans="1:16" ht="60">
      <c r="A63" s="240" t="s">
        <v>762</v>
      </c>
      <c r="B63" s="226" t="s">
        <v>903</v>
      </c>
      <c r="C63" s="226"/>
      <c r="D63" s="226" t="s">
        <v>904</v>
      </c>
      <c r="E63" s="226" t="s">
        <v>905</v>
      </c>
      <c r="F63" s="226" t="s">
        <v>481</v>
      </c>
      <c r="G63" s="230">
        <v>50</v>
      </c>
      <c r="H63" s="230">
        <v>6670</v>
      </c>
      <c r="I63" s="230">
        <v>3335</v>
      </c>
      <c r="J63" s="230">
        <f>H63-I63</f>
        <v>3335</v>
      </c>
      <c r="K63" s="241"/>
      <c r="L63" s="230">
        <v>3335</v>
      </c>
      <c r="M63" s="232" t="s">
        <v>904</v>
      </c>
      <c r="N63" s="290">
        <v>40140</v>
      </c>
      <c r="O63" s="230">
        <v>3146</v>
      </c>
      <c r="P63" s="274" t="s">
        <v>1100</v>
      </c>
    </row>
    <row r="65" spans="1:16" ht="15.75" customHeight="1">
      <c r="A65" s="528" t="s">
        <v>482</v>
      </c>
      <c r="B65" s="529"/>
      <c r="C65" s="529"/>
      <c r="D65" s="529"/>
      <c r="E65" s="529"/>
      <c r="F65" s="530"/>
      <c r="G65" s="230"/>
      <c r="H65" s="237">
        <f>SUM(H61:H64)</f>
        <v>11963</v>
      </c>
      <c r="I65" s="237">
        <f>SUM(I61:I64)</f>
        <v>8628</v>
      </c>
      <c r="J65" s="237">
        <f>SUM(J61:J64)</f>
        <v>3335</v>
      </c>
      <c r="K65" s="237"/>
      <c r="L65" s="237">
        <f>SUM(L61:L64)</f>
        <v>7861</v>
      </c>
      <c r="M65" s="237"/>
      <c r="N65" s="237"/>
      <c r="O65" s="237">
        <f>SUM(O61:O64)</f>
        <v>7672</v>
      </c>
      <c r="P65" s="306"/>
    </row>
    <row r="66" spans="1:12" ht="15.75">
      <c r="A66" s="157"/>
      <c r="B66" s="243"/>
      <c r="C66" s="15"/>
      <c r="D66" s="15"/>
      <c r="E66" s="157"/>
      <c r="F66" s="157"/>
      <c r="G66" s="54"/>
      <c r="H66" s="54"/>
      <c r="I66" s="54"/>
      <c r="J66" s="54"/>
      <c r="K66" s="161"/>
      <c r="L66" s="54"/>
    </row>
    <row r="67" spans="1:16" ht="15.75">
      <c r="A67" s="179" t="s">
        <v>11</v>
      </c>
      <c r="B67" s="179"/>
      <c r="C67" s="179"/>
      <c r="D67" s="179"/>
      <c r="E67" s="179"/>
      <c r="F67" s="179"/>
      <c r="G67" s="237"/>
      <c r="H67" s="237">
        <f>H22+H44+H58+H65+H49</f>
        <v>1676962</v>
      </c>
      <c r="I67" s="237">
        <f>I22+I44+I58+I65+I49</f>
        <v>1132125.8</v>
      </c>
      <c r="J67" s="237">
        <f>J22+J44+J58+J65+J49</f>
        <v>392160.2</v>
      </c>
      <c r="K67" s="237"/>
      <c r="L67" s="237">
        <f>L22+L44+L58+L65+L49</f>
        <v>118565</v>
      </c>
      <c r="M67" s="237"/>
      <c r="N67" s="237"/>
      <c r="O67" s="237">
        <f>O22+O44+O58+O65+O49</f>
        <v>64593</v>
      </c>
      <c r="P67" s="306"/>
    </row>
    <row r="68" spans="1:10" ht="15.75">
      <c r="A68" s="15"/>
      <c r="B68" s="15"/>
      <c r="C68" s="15"/>
      <c r="D68" s="15"/>
      <c r="E68" s="15"/>
      <c r="F68" s="15"/>
      <c r="G68" s="54"/>
      <c r="H68" s="54"/>
      <c r="I68" s="54"/>
      <c r="J68" s="54"/>
    </row>
    <row r="69" spans="1:10" ht="15.75">
      <c r="A69" s="15"/>
      <c r="B69" s="15"/>
      <c r="C69" s="15"/>
      <c r="D69" s="15"/>
      <c r="E69" s="15"/>
      <c r="F69" s="15"/>
      <c r="G69" s="54"/>
      <c r="H69" s="54"/>
      <c r="I69" s="54"/>
      <c r="J69" s="54"/>
    </row>
    <row r="70" spans="1:10" ht="15.75">
      <c r="A70" s="15"/>
      <c r="B70" s="15"/>
      <c r="C70" s="15"/>
      <c r="D70" s="15"/>
      <c r="E70" s="15"/>
      <c r="F70" s="15"/>
      <c r="G70" s="54"/>
      <c r="H70" s="54"/>
      <c r="I70" s="54"/>
      <c r="J70" s="54"/>
    </row>
    <row r="71" spans="1:10" ht="15.75">
      <c r="A71" s="15"/>
      <c r="B71" s="15"/>
      <c r="C71" s="15"/>
      <c r="D71" s="15"/>
      <c r="E71" s="15"/>
      <c r="F71" s="15"/>
      <c r="G71" s="54"/>
      <c r="H71" s="54"/>
      <c r="I71" s="54"/>
      <c r="J71" s="54"/>
    </row>
    <row r="72" spans="1:10" ht="15.75">
      <c r="A72" s="15"/>
      <c r="B72" s="15"/>
      <c r="C72" s="15"/>
      <c r="D72" s="15"/>
      <c r="E72" s="15"/>
      <c r="F72" s="15"/>
      <c r="G72" s="54"/>
      <c r="H72" s="54"/>
      <c r="I72" s="54"/>
      <c r="J72" s="54"/>
    </row>
    <row r="73" spans="1:10" ht="15.75">
      <c r="A73" s="15"/>
      <c r="B73" s="15"/>
      <c r="C73" s="15"/>
      <c r="D73" s="15"/>
      <c r="E73" s="15"/>
      <c r="F73" s="15"/>
      <c r="G73" s="54"/>
      <c r="H73" s="54"/>
      <c r="I73" s="54"/>
      <c r="J73" s="54"/>
    </row>
    <row r="74" spans="1:10" ht="15.75">
      <c r="A74" s="15"/>
      <c r="B74" s="15"/>
      <c r="C74" s="15"/>
      <c r="D74" s="15"/>
      <c r="E74" s="15"/>
      <c r="F74" s="15"/>
      <c r="G74" s="54"/>
      <c r="H74" s="54"/>
      <c r="I74" s="54"/>
      <c r="J74" s="54"/>
    </row>
    <row r="75" spans="1:10" ht="15.75">
      <c r="A75" s="15"/>
      <c r="B75" s="15"/>
      <c r="C75" s="15"/>
      <c r="D75" s="15"/>
      <c r="E75" s="15"/>
      <c r="F75" s="15"/>
      <c r="G75" s="54"/>
      <c r="H75" s="54"/>
      <c r="I75" s="54"/>
      <c r="J75" s="54"/>
    </row>
    <row r="76" spans="1:10" ht="15.75">
      <c r="A76" s="15"/>
      <c r="B76" s="15"/>
      <c r="C76" s="15"/>
      <c r="D76" s="15"/>
      <c r="E76" s="15"/>
      <c r="F76" s="15"/>
      <c r="G76" s="54"/>
      <c r="H76" s="54"/>
      <c r="I76" s="54"/>
      <c r="J76" s="54"/>
    </row>
    <row r="77" spans="1:10" ht="15.75">
      <c r="A77" s="15"/>
      <c r="B77" s="15"/>
      <c r="C77" s="15"/>
      <c r="D77" s="15"/>
      <c r="E77" s="15"/>
      <c r="F77" s="15"/>
      <c r="G77" s="54"/>
      <c r="H77" s="54"/>
      <c r="I77" s="54"/>
      <c r="J77" s="54"/>
    </row>
    <row r="78" spans="2:10" ht="15.75">
      <c r="B78" s="15"/>
      <c r="C78" s="15"/>
      <c r="D78" s="15"/>
      <c r="E78" s="15"/>
      <c r="F78" s="15"/>
      <c r="G78" s="15"/>
      <c r="H78" s="15"/>
      <c r="I78" s="15"/>
      <c r="J78" s="15"/>
    </row>
  </sheetData>
  <mergeCells count="63">
    <mergeCell ref="J1:K1"/>
    <mergeCell ref="L1:O1"/>
    <mergeCell ref="H6:H7"/>
    <mergeCell ref="I6:I7"/>
    <mergeCell ref="O6:O7"/>
    <mergeCell ref="N6:N7"/>
    <mergeCell ref="J6:J7"/>
    <mergeCell ref="K6:K7"/>
    <mergeCell ref="L6:L7"/>
    <mergeCell ref="M6:M7"/>
    <mergeCell ref="A1:C1"/>
    <mergeCell ref="D1:F1"/>
    <mergeCell ref="G1:I1"/>
    <mergeCell ref="B6:B7"/>
    <mergeCell ref="C6:C7"/>
    <mergeCell ref="D6:F6"/>
    <mergeCell ref="G6:G7"/>
    <mergeCell ref="A2:O2"/>
    <mergeCell ref="A3:O3"/>
    <mergeCell ref="A4:O4"/>
    <mergeCell ref="A6:A7"/>
    <mergeCell ref="P6:P7"/>
    <mergeCell ref="O17:O18"/>
    <mergeCell ref="A22:F22"/>
    <mergeCell ref="A14:D14"/>
    <mergeCell ref="E17:E18"/>
    <mergeCell ref="K17:K18"/>
    <mergeCell ref="L17:L18"/>
    <mergeCell ref="M17:M18"/>
    <mergeCell ref="N17:N18"/>
    <mergeCell ref="A26:D26"/>
    <mergeCell ref="A17:A18"/>
    <mergeCell ref="B17:B18"/>
    <mergeCell ref="C17:C18"/>
    <mergeCell ref="D17:D18"/>
    <mergeCell ref="E30:E31"/>
    <mergeCell ref="A34:A35"/>
    <mergeCell ref="B34:B35"/>
    <mergeCell ref="C34:C35"/>
    <mergeCell ref="D34:D35"/>
    <mergeCell ref="E34:E35"/>
    <mergeCell ref="A30:A31"/>
    <mergeCell ref="B30:B31"/>
    <mergeCell ref="C30:C31"/>
    <mergeCell ref="D30:D31"/>
    <mergeCell ref="F34:F35"/>
    <mergeCell ref="G34:G35"/>
    <mergeCell ref="H34:H35"/>
    <mergeCell ref="I34:I35"/>
    <mergeCell ref="A57:D57"/>
    <mergeCell ref="A60:D60"/>
    <mergeCell ref="A65:F65"/>
    <mergeCell ref="A44:F44"/>
    <mergeCell ref="A46:G46"/>
    <mergeCell ref="A49:F49"/>
    <mergeCell ref="A55:F55"/>
    <mergeCell ref="P34:P35"/>
    <mergeCell ref="O34:O35"/>
    <mergeCell ref="N34:N35"/>
    <mergeCell ref="J34:J35"/>
    <mergeCell ref="K34:K35"/>
    <mergeCell ref="L34:L35"/>
    <mergeCell ref="M34:M3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84"/>
  <sheetViews>
    <sheetView workbookViewId="0" topLeftCell="A58">
      <selection activeCell="A1" sqref="A1"/>
    </sheetView>
  </sheetViews>
  <sheetFormatPr defaultColWidth="11.421875" defaultRowHeight="15" customHeight="1"/>
  <cols>
    <col min="1" max="1" width="61.7109375" style="1" customWidth="1"/>
    <col min="2" max="2" width="11.00390625" style="1" bestFit="1" customWidth="1"/>
    <col min="3" max="3" width="11.28125" style="1" customWidth="1"/>
    <col min="4" max="4" width="10.57421875" style="1" customWidth="1"/>
    <col min="5" max="16384" width="11.421875" style="1" customWidth="1"/>
  </cols>
  <sheetData>
    <row r="1" spans="3:4" ht="15" customHeight="1">
      <c r="C1" s="454" t="s">
        <v>745</v>
      </c>
      <c r="D1" s="454"/>
    </row>
    <row r="2" spans="1:4" ht="15" customHeight="1">
      <c r="A2" s="447" t="s">
        <v>12</v>
      </c>
      <c r="B2" s="447"/>
      <c r="C2" s="447"/>
      <c r="D2" s="447"/>
    </row>
    <row r="3" spans="1:4" ht="15" customHeight="1">
      <c r="A3" s="447" t="s">
        <v>1565</v>
      </c>
      <c r="B3" s="447"/>
      <c r="C3" s="447"/>
      <c r="D3" s="447"/>
    </row>
    <row r="4" spans="1:4" ht="15" customHeight="1">
      <c r="A4" s="447" t="s">
        <v>1350</v>
      </c>
      <c r="B4" s="447"/>
      <c r="C4" s="447"/>
      <c r="D4" s="447"/>
    </row>
    <row r="5" spans="1:4" ht="15" customHeight="1">
      <c r="A5" s="447" t="s">
        <v>25</v>
      </c>
      <c r="B5" s="447"/>
      <c r="C5" s="447"/>
      <c r="D5" s="447"/>
    </row>
    <row r="6" spans="1:4" ht="15" customHeight="1">
      <c r="A6" s="448" t="s">
        <v>1663</v>
      </c>
      <c r="B6" s="448"/>
      <c r="C6" s="448"/>
      <c r="D6" s="448"/>
    </row>
    <row r="7" spans="1:4" ht="6.75" customHeight="1">
      <c r="A7" s="23"/>
      <c r="B7" s="23"/>
      <c r="C7" s="23"/>
      <c r="D7" s="23"/>
    </row>
    <row r="8" spans="1:4" ht="15" customHeight="1">
      <c r="A8" s="449" t="s">
        <v>1664</v>
      </c>
      <c r="B8" s="450" t="s">
        <v>394</v>
      </c>
      <c r="C8" s="450" t="s">
        <v>395</v>
      </c>
      <c r="D8" s="452" t="s">
        <v>396</v>
      </c>
    </row>
    <row r="9" spans="1:4" ht="15" customHeight="1">
      <c r="A9" s="449"/>
      <c r="B9" s="451"/>
      <c r="C9" s="451"/>
      <c r="D9" s="453"/>
    </row>
    <row r="10" spans="1:4" ht="15" customHeight="1">
      <c r="A10" s="22" t="s">
        <v>1351</v>
      </c>
      <c r="B10" s="36"/>
      <c r="C10" s="36"/>
      <c r="D10" s="36"/>
    </row>
    <row r="11" spans="1:4" ht="15" customHeight="1">
      <c r="A11" s="39" t="s">
        <v>1224</v>
      </c>
      <c r="B11" s="126">
        <v>1132519</v>
      </c>
      <c r="C11" s="126">
        <f>C12+C13</f>
        <v>1216153</v>
      </c>
      <c r="D11" s="350">
        <f>D12+D13</f>
        <v>1132660</v>
      </c>
    </row>
    <row r="12" spans="1:4" ht="15" customHeight="1">
      <c r="A12" s="47" t="s">
        <v>49</v>
      </c>
      <c r="B12" s="11">
        <v>307296</v>
      </c>
      <c r="C12" s="11">
        <v>385553</v>
      </c>
      <c r="D12" s="11">
        <v>269402</v>
      </c>
    </row>
    <row r="13" spans="1:4" ht="15" customHeight="1">
      <c r="A13" s="47" t="s">
        <v>879</v>
      </c>
      <c r="B13" s="40">
        <f>SUM(B14:B16)</f>
        <v>825223</v>
      </c>
      <c r="C13" s="40">
        <f>SUM(C14:C16)</f>
        <v>830600</v>
      </c>
      <c r="D13" s="40">
        <f>SUM(D14:D16)</f>
        <v>863258</v>
      </c>
    </row>
    <row r="14" spans="1:4" ht="15" customHeight="1">
      <c r="A14" s="47" t="s">
        <v>880</v>
      </c>
      <c r="B14" s="11">
        <v>719779</v>
      </c>
      <c r="C14" s="11">
        <v>716256</v>
      </c>
      <c r="D14" s="11">
        <v>748000</v>
      </c>
    </row>
    <row r="15" spans="1:4" ht="15" customHeight="1">
      <c r="A15" s="47" t="s">
        <v>881</v>
      </c>
      <c r="B15" s="11">
        <v>102059</v>
      </c>
      <c r="C15" s="11">
        <v>107880</v>
      </c>
      <c r="D15" s="11">
        <v>109488</v>
      </c>
    </row>
    <row r="16" spans="1:4" ht="15" customHeight="1">
      <c r="A16" s="47" t="s">
        <v>61</v>
      </c>
      <c r="B16" s="11">
        <v>3385</v>
      </c>
      <c r="C16" s="11">
        <v>6464</v>
      </c>
      <c r="D16" s="11">
        <v>5770</v>
      </c>
    </row>
    <row r="17" spans="1:4" ht="15" customHeight="1">
      <c r="A17" s="39" t="s">
        <v>62</v>
      </c>
      <c r="B17" s="12">
        <f>SUM(B18:B24)</f>
        <v>896809</v>
      </c>
      <c r="C17" s="12">
        <f>SUM(C18:C24)</f>
        <v>871129</v>
      </c>
      <c r="D17" s="12">
        <f>SUM(D18:D24)</f>
        <v>554079</v>
      </c>
    </row>
    <row r="18" spans="1:4" ht="15" customHeight="1">
      <c r="A18" s="47" t="s">
        <v>63</v>
      </c>
      <c r="B18" s="11"/>
      <c r="C18" s="11"/>
      <c r="D18" s="11"/>
    </row>
    <row r="19" spans="1:4" ht="15" customHeight="1">
      <c r="A19" s="47" t="s">
        <v>64</v>
      </c>
      <c r="B19" s="11">
        <v>793928</v>
      </c>
      <c r="C19" s="11">
        <v>795186</v>
      </c>
      <c r="D19" s="11">
        <v>525924</v>
      </c>
    </row>
    <row r="20" spans="1:4" ht="15" customHeight="1">
      <c r="A20" s="47" t="s">
        <v>2</v>
      </c>
      <c r="B20" s="11">
        <v>36092</v>
      </c>
      <c r="C20" s="11">
        <v>32061</v>
      </c>
      <c r="D20" s="11"/>
    </row>
    <row r="21" spans="1:4" ht="15" customHeight="1">
      <c r="A21" s="47" t="s">
        <v>1212</v>
      </c>
      <c r="B21" s="11"/>
      <c r="C21" s="11">
        <v>20599</v>
      </c>
      <c r="D21" s="11"/>
    </row>
    <row r="22" spans="1:4" ht="15" customHeight="1">
      <c r="A22" s="47" t="s">
        <v>1213</v>
      </c>
      <c r="B22" s="11">
        <v>18136</v>
      </c>
      <c r="C22" s="11">
        <v>23283</v>
      </c>
      <c r="D22" s="11">
        <v>28155</v>
      </c>
    </row>
    <row r="23" spans="1:4" ht="15" customHeight="1">
      <c r="A23" s="47" t="s">
        <v>1214</v>
      </c>
      <c r="B23" s="11">
        <v>48653</v>
      </c>
      <c r="C23" s="11">
        <v>0</v>
      </c>
      <c r="D23" s="11"/>
    </row>
    <row r="24" spans="1:4" ht="15" customHeight="1">
      <c r="A24" s="47" t="s">
        <v>1215</v>
      </c>
      <c r="B24" s="11"/>
      <c r="C24" s="11"/>
      <c r="D24" s="11"/>
    </row>
    <row r="25" spans="1:4" ht="15" customHeight="1">
      <c r="A25" s="39" t="s">
        <v>1449</v>
      </c>
      <c r="B25" s="12">
        <f>SUM(B26:B28)</f>
        <v>24830</v>
      </c>
      <c r="C25" s="12">
        <f>SUM(C26:C28)</f>
        <v>7790</v>
      </c>
      <c r="D25" s="12">
        <f>SUM(D26:D28)</f>
        <v>23117</v>
      </c>
    </row>
    <row r="26" spans="1:4" ht="15" customHeight="1">
      <c r="A26" s="47" t="s">
        <v>281</v>
      </c>
      <c r="B26" s="11">
        <v>23289</v>
      </c>
      <c r="C26" s="11">
        <v>5744</v>
      </c>
      <c r="D26" s="11">
        <v>21142</v>
      </c>
    </row>
    <row r="27" spans="1:4" ht="15" customHeight="1">
      <c r="A27" s="47" t="s">
        <v>282</v>
      </c>
      <c r="B27" s="11">
        <v>1323</v>
      </c>
      <c r="C27" s="11">
        <v>1575</v>
      </c>
      <c r="D27" s="11">
        <v>1575</v>
      </c>
    </row>
    <row r="28" spans="1:4" ht="15" customHeight="1">
      <c r="A28" s="47" t="s">
        <v>283</v>
      </c>
      <c r="B28" s="11">
        <v>218</v>
      </c>
      <c r="C28" s="11">
        <v>471</v>
      </c>
      <c r="D28" s="11">
        <v>400</v>
      </c>
    </row>
    <row r="29" spans="1:4" ht="15" customHeight="1">
      <c r="A29" s="39" t="s">
        <v>284</v>
      </c>
      <c r="B29" s="12">
        <f>SUM(B32+B30)</f>
        <v>68735</v>
      </c>
      <c r="C29" s="12">
        <f>SUM(C32+C30)</f>
        <v>104088</v>
      </c>
      <c r="D29" s="12">
        <f>SUM(D32+D30)</f>
        <v>652118</v>
      </c>
    </row>
    <row r="30" spans="1:4" ht="15" customHeight="1">
      <c r="A30" s="47" t="s">
        <v>391</v>
      </c>
      <c r="B30" s="35">
        <v>65067</v>
      </c>
      <c r="C30" s="35">
        <v>95809</v>
      </c>
      <c r="D30" s="35">
        <v>154670</v>
      </c>
    </row>
    <row r="31" spans="1:4" ht="15" customHeight="1">
      <c r="A31" s="47" t="s">
        <v>392</v>
      </c>
      <c r="B31" s="11">
        <v>16079</v>
      </c>
      <c r="C31" s="11">
        <v>15622</v>
      </c>
      <c r="D31" s="11">
        <v>15246</v>
      </c>
    </row>
    <row r="32" spans="1:4" ht="15" customHeight="1">
      <c r="A32" s="47" t="s">
        <v>393</v>
      </c>
      <c r="B32" s="11">
        <v>3668</v>
      </c>
      <c r="C32" s="11">
        <v>8279</v>
      </c>
      <c r="D32" s="11">
        <v>497448</v>
      </c>
    </row>
    <row r="33" spans="1:4" ht="15" customHeight="1">
      <c r="A33" s="47" t="s">
        <v>392</v>
      </c>
      <c r="B33" s="11"/>
      <c r="C33" s="11"/>
      <c r="D33" s="11"/>
    </row>
    <row r="34" spans="1:4" ht="15" customHeight="1">
      <c r="A34" s="39" t="s">
        <v>1519</v>
      </c>
      <c r="B34" s="12">
        <f>SUM(B35:B36)</f>
        <v>0</v>
      </c>
      <c r="C34" s="12">
        <f>SUM(C35:C36)</f>
        <v>0</v>
      </c>
      <c r="D34" s="12">
        <f>SUM(D35:D36)</f>
        <v>0</v>
      </c>
    </row>
    <row r="35" spans="1:4" ht="15" customHeight="1">
      <c r="A35" s="47" t="s">
        <v>71</v>
      </c>
      <c r="B35" s="11"/>
      <c r="C35" s="11"/>
      <c r="D35" s="11"/>
    </row>
    <row r="36" spans="1:4" ht="15" customHeight="1">
      <c r="A36" s="47" t="s">
        <v>72</v>
      </c>
      <c r="B36" s="11"/>
      <c r="C36" s="11"/>
      <c r="D36" s="11"/>
    </row>
    <row r="37" spans="1:4" ht="15" customHeight="1">
      <c r="A37" s="39" t="s">
        <v>1279</v>
      </c>
      <c r="B37" s="12">
        <f>SUM(B38:B39)</f>
        <v>9476</v>
      </c>
      <c r="C37" s="12">
        <f>SUM(C38:C39)</f>
        <v>9228</v>
      </c>
      <c r="D37" s="12">
        <f>SUM(D38:D39)</f>
        <v>3500</v>
      </c>
    </row>
    <row r="38" spans="1:4" ht="15" customHeight="1">
      <c r="A38" s="47" t="s">
        <v>795</v>
      </c>
      <c r="B38" s="13">
        <v>4444</v>
      </c>
      <c r="C38" s="13">
        <v>9228</v>
      </c>
      <c r="D38" s="13">
        <v>3500</v>
      </c>
    </row>
    <row r="39" spans="1:4" ht="15" customHeight="1">
      <c r="A39" s="47" t="s">
        <v>453</v>
      </c>
      <c r="B39" s="11">
        <v>5032</v>
      </c>
      <c r="C39" s="11"/>
      <c r="D39" s="11"/>
    </row>
    <row r="40" spans="1:4" ht="38.25" customHeight="1">
      <c r="A40" s="125" t="s">
        <v>21</v>
      </c>
      <c r="B40" s="12">
        <v>4159</v>
      </c>
      <c r="C40" s="12">
        <v>3971</v>
      </c>
      <c r="D40" s="12">
        <v>3506</v>
      </c>
    </row>
    <row r="41" spans="1:4" ht="15" customHeight="1">
      <c r="A41" s="39" t="s">
        <v>22</v>
      </c>
      <c r="B41" s="12">
        <v>0</v>
      </c>
      <c r="C41" s="12">
        <v>0</v>
      </c>
      <c r="D41" s="12">
        <v>0</v>
      </c>
    </row>
    <row r="42" spans="1:4" ht="15" customHeight="1">
      <c r="A42" s="47" t="s">
        <v>65</v>
      </c>
      <c r="B42" s="11"/>
      <c r="C42" s="11"/>
      <c r="D42" s="11"/>
    </row>
    <row r="43" spans="1:4" ht="15" customHeight="1">
      <c r="A43" s="47" t="s">
        <v>454</v>
      </c>
      <c r="B43" s="11"/>
      <c r="C43" s="11"/>
      <c r="D43" s="11"/>
    </row>
    <row r="44" spans="1:4" ht="15" customHeight="1">
      <c r="A44" s="39" t="s">
        <v>23</v>
      </c>
      <c r="B44" s="12">
        <f>SUM(B45)</f>
        <v>270675</v>
      </c>
      <c r="C44" s="12">
        <f>SUM(C45)</f>
        <v>1072664</v>
      </c>
      <c r="D44" s="12">
        <f>SUM(D45)</f>
        <v>1268884</v>
      </c>
    </row>
    <row r="45" spans="1:4" ht="15" customHeight="1">
      <c r="A45" s="47" t="s">
        <v>66</v>
      </c>
      <c r="B45" s="11">
        <v>270675</v>
      </c>
      <c r="C45" s="11">
        <v>1072664</v>
      </c>
      <c r="D45" s="11">
        <v>1268884</v>
      </c>
    </row>
    <row r="46" spans="1:4" ht="15" customHeight="1">
      <c r="A46" s="39" t="s">
        <v>24</v>
      </c>
      <c r="B46" s="12">
        <f>SUM(B47:B48)</f>
        <v>32025</v>
      </c>
      <c r="C46" s="12">
        <f>SUM(C47:C48)</f>
        <v>9420</v>
      </c>
      <c r="D46" s="12">
        <f>SUM(D47:D48)</f>
        <v>9420</v>
      </c>
    </row>
    <row r="47" spans="1:4" ht="15" customHeight="1">
      <c r="A47" s="47" t="s">
        <v>53</v>
      </c>
      <c r="B47" s="11">
        <v>9420</v>
      </c>
      <c r="C47" s="11">
        <v>9420</v>
      </c>
      <c r="D47" s="11">
        <v>9420</v>
      </c>
    </row>
    <row r="48" spans="1:4" ht="15" customHeight="1">
      <c r="A48" s="47" t="s">
        <v>54</v>
      </c>
      <c r="B48" s="11">
        <v>22605</v>
      </c>
      <c r="C48" s="11"/>
      <c r="D48" s="11"/>
    </row>
    <row r="49" spans="1:4" ht="15" customHeight="1">
      <c r="A49" s="39" t="s">
        <v>67</v>
      </c>
      <c r="B49" s="12">
        <f>B11+B17+B25+B29+B37+B40+B44+B46+B34</f>
        <v>2439228</v>
      </c>
      <c r="C49" s="12">
        <f>C11+C17+C25+C29+C37+C40+C44+C46+C34</f>
        <v>3294443</v>
      </c>
      <c r="D49" s="12">
        <f>D11+D17+D25+D29+D37+D40+D44+D46+D34</f>
        <v>3647284</v>
      </c>
    </row>
    <row r="50" spans="1:4" ht="15" customHeight="1">
      <c r="A50" s="39"/>
      <c r="B50" s="12"/>
      <c r="C50" s="12"/>
      <c r="D50" s="12"/>
    </row>
    <row r="51" spans="1:4" ht="31.5">
      <c r="A51" s="6" t="s">
        <v>1664</v>
      </c>
      <c r="B51" s="6" t="s">
        <v>394</v>
      </c>
      <c r="C51" s="6" t="s">
        <v>395</v>
      </c>
      <c r="D51" s="6" t="s">
        <v>396</v>
      </c>
    </row>
    <row r="52" ht="15.75">
      <c r="D52" s="330"/>
    </row>
    <row r="53" spans="1:4" ht="15.75">
      <c r="A53" s="22" t="s">
        <v>1352</v>
      </c>
      <c r="B53" s="9"/>
      <c r="C53" s="9"/>
      <c r="D53" s="171"/>
    </row>
    <row r="54" spans="1:4" ht="15.75">
      <c r="A54" s="36"/>
      <c r="B54" s="9"/>
      <c r="C54" s="9"/>
      <c r="D54" s="171"/>
    </row>
    <row r="55" spans="1:4" ht="15.75">
      <c r="A55" s="8" t="s">
        <v>1682</v>
      </c>
      <c r="B55" s="9"/>
      <c r="C55" s="9"/>
      <c r="D55" s="171"/>
    </row>
    <row r="56" spans="1:4" ht="15.75">
      <c r="A56" s="1" t="s">
        <v>1353</v>
      </c>
      <c r="B56" s="9">
        <v>22674</v>
      </c>
      <c r="C56" s="9">
        <v>47522</v>
      </c>
      <c r="D56" s="171">
        <v>66400</v>
      </c>
    </row>
    <row r="57" spans="1:4" ht="15.75">
      <c r="A57" s="1" t="s">
        <v>1354</v>
      </c>
      <c r="B57" s="9">
        <v>137434</v>
      </c>
      <c r="C57" s="9">
        <v>98875</v>
      </c>
      <c r="D57" s="9">
        <v>1158014</v>
      </c>
    </row>
    <row r="58" spans="1:4" ht="15.75">
      <c r="A58" s="1" t="s">
        <v>1014</v>
      </c>
      <c r="B58" s="9"/>
      <c r="C58" s="9"/>
      <c r="D58" s="171"/>
    </row>
    <row r="59" spans="1:4" ht="15.75">
      <c r="A59" s="1" t="s">
        <v>898</v>
      </c>
      <c r="B59" s="9">
        <v>4800</v>
      </c>
      <c r="C59" s="9">
        <v>7543</v>
      </c>
      <c r="D59" s="171">
        <v>13464</v>
      </c>
    </row>
    <row r="60" spans="1:4" ht="15.75">
      <c r="A60" s="1" t="s">
        <v>897</v>
      </c>
      <c r="B60" s="9">
        <v>10760</v>
      </c>
      <c r="C60" s="9">
        <v>2210</v>
      </c>
      <c r="D60" s="171">
        <v>2250</v>
      </c>
    </row>
    <row r="61" spans="1:4" ht="15.75">
      <c r="A61" s="1" t="s">
        <v>219</v>
      </c>
      <c r="B61" s="9">
        <v>1600</v>
      </c>
      <c r="C61" s="9">
        <v>4000</v>
      </c>
      <c r="D61" s="171">
        <v>10600</v>
      </c>
    </row>
    <row r="62" spans="1:4" ht="15.75">
      <c r="A62" s="1" t="s">
        <v>970</v>
      </c>
      <c r="B62" s="9"/>
      <c r="C62" s="9"/>
      <c r="D62" s="171"/>
    </row>
    <row r="63" spans="1:4" ht="15.75">
      <c r="A63" s="8" t="s">
        <v>1683</v>
      </c>
      <c r="B63" s="13">
        <f>SUM(B56:B62)</f>
        <v>177268</v>
      </c>
      <c r="C63" s="13">
        <f>SUM(C56:C62)</f>
        <v>160150</v>
      </c>
      <c r="D63" s="177">
        <f>SUM(D56:D62)</f>
        <v>1250728</v>
      </c>
    </row>
    <row r="64" spans="1:4" ht="15.75">
      <c r="A64" s="8"/>
      <c r="B64" s="13"/>
      <c r="C64" s="13"/>
      <c r="D64" s="177"/>
    </row>
    <row r="65" spans="1:4" ht="15.75">
      <c r="A65" s="8" t="s">
        <v>1684</v>
      </c>
      <c r="B65" s="9"/>
      <c r="C65" s="9"/>
      <c r="D65" s="171"/>
    </row>
    <row r="66" spans="1:4" ht="15.75">
      <c r="A66" s="1" t="s">
        <v>1355</v>
      </c>
      <c r="B66" s="9">
        <v>921076</v>
      </c>
      <c r="C66" s="9">
        <v>894231</v>
      </c>
      <c r="D66" s="171">
        <v>898531</v>
      </c>
    </row>
    <row r="67" spans="1:4" ht="15.75">
      <c r="A67" s="1" t="s">
        <v>1356</v>
      </c>
      <c r="B67" s="9">
        <v>264082</v>
      </c>
      <c r="C67" s="9">
        <v>242254</v>
      </c>
      <c r="D67" s="171">
        <v>216239</v>
      </c>
    </row>
    <row r="68" spans="1:4" ht="15.75">
      <c r="A68" s="17" t="s">
        <v>561</v>
      </c>
      <c r="B68" s="9">
        <v>456510</v>
      </c>
      <c r="C68" s="9">
        <v>511949</v>
      </c>
      <c r="D68" s="171">
        <v>559200</v>
      </c>
    </row>
    <row r="69" spans="1:4" ht="15.75">
      <c r="A69" s="1" t="s">
        <v>1357</v>
      </c>
      <c r="B69" s="9">
        <v>49079</v>
      </c>
      <c r="C69" s="9">
        <v>50091</v>
      </c>
      <c r="D69" s="171">
        <v>43821</v>
      </c>
    </row>
    <row r="70" spans="1:4" ht="15.75">
      <c r="A70" s="1" t="s">
        <v>1358</v>
      </c>
      <c r="B70" s="9">
        <v>82280</v>
      </c>
      <c r="C70" s="9">
        <v>91796</v>
      </c>
      <c r="D70" s="171">
        <v>77955</v>
      </c>
    </row>
    <row r="71" spans="1:4" ht="15.75">
      <c r="A71" s="1" t="s">
        <v>1359</v>
      </c>
      <c r="B71" s="9">
        <v>2439</v>
      </c>
      <c r="C71" s="9">
        <v>2182</v>
      </c>
      <c r="D71" s="171">
        <v>2500</v>
      </c>
    </row>
    <row r="72" spans="1:4" ht="15.75">
      <c r="A72" s="1" t="s">
        <v>1360</v>
      </c>
      <c r="B72" s="9">
        <v>30809</v>
      </c>
      <c r="C72" s="9">
        <v>35406</v>
      </c>
      <c r="D72" s="171">
        <v>35147</v>
      </c>
    </row>
    <row r="73" spans="1:4" ht="15.75">
      <c r="A73" s="8" t="s">
        <v>445</v>
      </c>
      <c r="B73" s="13">
        <f>SUM(B66:B72)</f>
        <v>1806275</v>
      </c>
      <c r="C73" s="13">
        <f>SUM(C66:C72)</f>
        <v>1827909</v>
      </c>
      <c r="D73" s="177">
        <f>SUM(D66:D72)</f>
        <v>1833393</v>
      </c>
    </row>
    <row r="74" spans="1:4" ht="15.75">
      <c r="A74" s="8" t="s">
        <v>1361</v>
      </c>
      <c r="B74" s="13">
        <f>B63+B73</f>
        <v>1983543</v>
      </c>
      <c r="C74" s="13">
        <f>C63+C73</f>
        <v>1988059</v>
      </c>
      <c r="D74" s="177">
        <f>D63+D73</f>
        <v>3084121</v>
      </c>
    </row>
    <row r="75" spans="1:4" ht="15.75">
      <c r="A75" s="8"/>
      <c r="B75" s="13"/>
      <c r="C75" s="13"/>
      <c r="D75" s="177"/>
    </row>
    <row r="76" spans="1:4" ht="15.75">
      <c r="A76" s="8" t="s">
        <v>1733</v>
      </c>
      <c r="B76" s="9"/>
      <c r="C76" s="9"/>
      <c r="D76" s="171"/>
    </row>
    <row r="77" spans="1:4" ht="15.75">
      <c r="A77" s="1" t="s">
        <v>1020</v>
      </c>
      <c r="B77" s="9"/>
      <c r="C77" s="9"/>
      <c r="D77" s="171"/>
    </row>
    <row r="78" spans="1:4" ht="15.75">
      <c r="A78" s="1" t="s">
        <v>1493</v>
      </c>
      <c r="B78" s="9">
        <v>37500</v>
      </c>
      <c r="C78" s="9">
        <v>37500</v>
      </c>
      <c r="D78" s="171">
        <v>37500</v>
      </c>
    </row>
    <row r="79" spans="1:4" ht="15.75">
      <c r="A79" s="1" t="s">
        <v>1494</v>
      </c>
      <c r="B79" s="9"/>
      <c r="C79" s="9">
        <v>800000</v>
      </c>
      <c r="D79" s="171"/>
    </row>
    <row r="80" spans="1:4" ht="15.75">
      <c r="A80" s="8" t="s">
        <v>871</v>
      </c>
      <c r="B80" s="13">
        <f>SUM(B78:B79)</f>
        <v>37500</v>
      </c>
      <c r="C80" s="13">
        <f>SUM(C78:C79)</f>
        <v>837500</v>
      </c>
      <c r="D80" s="177">
        <f>SUM(D78:D79)</f>
        <v>37500</v>
      </c>
    </row>
    <row r="81" spans="1:4" ht="15.75">
      <c r="A81" s="8"/>
      <c r="B81" s="13"/>
      <c r="C81" s="13"/>
      <c r="D81" s="177"/>
    </row>
    <row r="82" spans="1:4" ht="15.75">
      <c r="A82" s="8" t="s">
        <v>34</v>
      </c>
      <c r="B82" s="13"/>
      <c r="C82" s="13"/>
      <c r="D82" s="177">
        <v>525663</v>
      </c>
    </row>
    <row r="83" spans="1:4" ht="15.75">
      <c r="A83" s="8"/>
      <c r="B83" s="13"/>
      <c r="C83" s="13"/>
      <c r="D83" s="177"/>
    </row>
    <row r="84" spans="1:4" ht="15.75">
      <c r="A84" s="8" t="s">
        <v>1362</v>
      </c>
      <c r="B84" s="13">
        <f>B74+B79+B82+B78</f>
        <v>2021043</v>
      </c>
      <c r="C84" s="13">
        <f>C74+C79+C82+C78</f>
        <v>2825559</v>
      </c>
      <c r="D84" s="177">
        <f>D74+D79+D82+D78</f>
        <v>3647284</v>
      </c>
    </row>
  </sheetData>
  <mergeCells count="10">
    <mergeCell ref="C1:D1"/>
    <mergeCell ref="A2:D2"/>
    <mergeCell ref="A3:D3"/>
    <mergeCell ref="A4:D4"/>
    <mergeCell ref="A5:D5"/>
    <mergeCell ref="A6:D6"/>
    <mergeCell ref="A8:A9"/>
    <mergeCell ref="B8:B9"/>
    <mergeCell ref="C8:C9"/>
    <mergeCell ref="D8:D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workbookViewId="0" topLeftCell="A7">
      <selection activeCell="A2" sqref="A2:H2"/>
    </sheetView>
  </sheetViews>
  <sheetFormatPr defaultColWidth="9.140625" defaultRowHeight="12.75"/>
  <cols>
    <col min="1" max="1" width="29.421875" style="70" customWidth="1"/>
    <col min="2" max="2" width="15.7109375" style="70" customWidth="1"/>
    <col min="3" max="3" width="14.421875" style="70" customWidth="1"/>
    <col min="4" max="4" width="14.28125" style="70" customWidth="1"/>
    <col min="5" max="5" width="16.140625" style="70" customWidth="1"/>
    <col min="6" max="6" width="15.140625" style="70" customWidth="1"/>
    <col min="7" max="7" width="13.57421875" style="70" customWidth="1"/>
    <col min="8" max="8" width="12.421875" style="70" customWidth="1"/>
    <col min="9" max="9" width="13.140625" style="70" customWidth="1"/>
    <col min="10" max="10" width="13.28125" style="70" customWidth="1"/>
    <col min="11" max="11" width="12.7109375" style="70" customWidth="1"/>
    <col min="12" max="16384" width="10.28125" style="70" customWidth="1"/>
  </cols>
  <sheetData>
    <row r="1" spans="6:8" ht="15.75">
      <c r="F1" s="455" t="s">
        <v>774</v>
      </c>
      <c r="G1" s="455"/>
      <c r="H1" s="455"/>
    </row>
    <row r="2" spans="1:8" ht="15.75">
      <c r="A2" s="456" t="s">
        <v>12</v>
      </c>
      <c r="B2" s="456"/>
      <c r="C2" s="456"/>
      <c r="D2" s="456"/>
      <c r="E2" s="456"/>
      <c r="F2" s="456"/>
      <c r="G2" s="456"/>
      <c r="H2" s="456"/>
    </row>
    <row r="3" spans="1:8" s="72" customFormat="1" ht="15.75">
      <c r="A3" s="456" t="s">
        <v>1565</v>
      </c>
      <c r="B3" s="456"/>
      <c r="C3" s="456"/>
      <c r="D3" s="456"/>
      <c r="E3" s="456"/>
      <c r="F3" s="456"/>
      <c r="G3" s="456"/>
      <c r="H3" s="456"/>
    </row>
    <row r="4" spans="1:8" s="72" customFormat="1" ht="15.75">
      <c r="A4" s="456" t="s">
        <v>971</v>
      </c>
      <c r="B4" s="456"/>
      <c r="C4" s="456"/>
      <c r="D4" s="456"/>
      <c r="E4" s="456"/>
      <c r="F4" s="456"/>
      <c r="G4" s="456"/>
      <c r="H4" s="456"/>
    </row>
    <row r="5" spans="1:11" s="73" customFormat="1" ht="15.75">
      <c r="A5" s="456" t="s">
        <v>1663</v>
      </c>
      <c r="B5" s="456"/>
      <c r="C5" s="456"/>
      <c r="D5" s="456"/>
      <c r="E5" s="456"/>
      <c r="F5" s="456"/>
      <c r="G5" s="456"/>
      <c r="H5" s="456"/>
      <c r="I5" s="71"/>
      <c r="J5" s="71"/>
      <c r="K5" s="71"/>
    </row>
    <row r="6" spans="1:5" ht="15.75">
      <c r="A6" s="74"/>
      <c r="B6" s="74"/>
      <c r="C6" s="74"/>
      <c r="D6" s="74"/>
      <c r="E6" s="74"/>
    </row>
    <row r="7" spans="1:8" s="75" customFormat="1" ht="29.25" customHeight="1">
      <c r="A7" s="457" t="s">
        <v>1664</v>
      </c>
      <c r="B7" s="457" t="s">
        <v>1659</v>
      </c>
      <c r="C7" s="457" t="s">
        <v>872</v>
      </c>
      <c r="D7" s="457" t="s">
        <v>1653</v>
      </c>
      <c r="E7" s="457" t="s">
        <v>832</v>
      </c>
      <c r="F7" s="457" t="s">
        <v>1227</v>
      </c>
      <c r="G7" s="458" t="s">
        <v>1660</v>
      </c>
      <c r="H7" s="457" t="s">
        <v>16</v>
      </c>
    </row>
    <row r="8" spans="1:8" s="75" customFormat="1" ht="33.75" customHeight="1">
      <c r="A8" s="457"/>
      <c r="B8" s="457"/>
      <c r="C8" s="457"/>
      <c r="D8" s="457"/>
      <c r="E8" s="457"/>
      <c r="F8" s="457"/>
      <c r="G8" s="459"/>
      <c r="H8" s="457"/>
    </row>
    <row r="9" spans="1:8" s="75" customFormat="1" ht="16.5" customHeight="1">
      <c r="A9" s="76"/>
      <c r="B9" s="76"/>
      <c r="C9" s="76"/>
      <c r="D9" s="76"/>
      <c r="E9" s="76"/>
      <c r="F9" s="76"/>
      <c r="G9" s="76"/>
      <c r="H9" s="76"/>
    </row>
    <row r="10" spans="1:8" ht="24.75" customHeight="1">
      <c r="A10" s="85" t="s">
        <v>1654</v>
      </c>
      <c r="B10" s="80" t="e">
        <f>#REF!</f>
        <v>#REF!</v>
      </c>
      <c r="C10" s="80" t="e">
        <f>#REF!</f>
        <v>#REF!</v>
      </c>
      <c r="D10" s="80" t="e">
        <f>#REF!</f>
        <v>#REF!</v>
      </c>
      <c r="E10" s="80" t="e">
        <f>#REF!</f>
        <v>#REF!</v>
      </c>
      <c r="F10" s="80" t="e">
        <f>#REF!</f>
        <v>#REF!</v>
      </c>
      <c r="G10" s="80" t="e">
        <f>#REF!</f>
        <v>#REF!</v>
      </c>
      <c r="H10" s="80" t="e">
        <f>SUM(B10:G10)</f>
        <v>#REF!</v>
      </c>
    </row>
    <row r="11" spans="1:8" ht="24.75" customHeight="1">
      <c r="A11" s="78" t="s">
        <v>1655</v>
      </c>
      <c r="B11" s="79"/>
      <c r="C11" s="79"/>
      <c r="D11" s="79"/>
      <c r="E11" s="79"/>
      <c r="F11" s="79"/>
      <c r="G11" s="79"/>
      <c r="H11" s="80">
        <f aca="true" t="shared" si="0" ref="H11:H16">SUM(B11:F11)</f>
        <v>0</v>
      </c>
    </row>
    <row r="12" spans="1:8" ht="24.75" customHeight="1">
      <c r="A12" s="78" t="s">
        <v>1656</v>
      </c>
      <c r="B12" s="79"/>
      <c r="C12" s="79"/>
      <c r="D12" s="79"/>
      <c r="E12" s="79"/>
      <c r="F12" s="149"/>
      <c r="G12" s="79"/>
      <c r="H12" s="80">
        <f t="shared" si="0"/>
        <v>0</v>
      </c>
    </row>
    <row r="13" spans="1:8" ht="24.75" customHeight="1">
      <c r="A13" s="78" t="s">
        <v>1657</v>
      </c>
      <c r="B13" s="79"/>
      <c r="C13" s="79"/>
      <c r="D13" s="79"/>
      <c r="E13" s="79"/>
      <c r="F13" s="79"/>
      <c r="G13" s="79"/>
      <c r="H13" s="80">
        <f t="shared" si="0"/>
        <v>0</v>
      </c>
    </row>
    <row r="14" spans="1:8" ht="24.75" customHeight="1">
      <c r="A14" s="78" t="s">
        <v>1658</v>
      </c>
      <c r="B14" s="79"/>
      <c r="C14" s="79"/>
      <c r="D14" s="79"/>
      <c r="E14" s="79"/>
      <c r="F14" s="79"/>
      <c r="G14" s="79"/>
      <c r="H14" s="80">
        <f t="shared" si="0"/>
        <v>0</v>
      </c>
    </row>
    <row r="15" spans="1:8" ht="24.75" customHeight="1">
      <c r="A15" s="78" t="s">
        <v>829</v>
      </c>
      <c r="B15" s="79"/>
      <c r="C15" s="79"/>
      <c r="D15" s="79"/>
      <c r="E15" s="79"/>
      <c r="F15" s="79"/>
      <c r="G15" s="79"/>
      <c r="H15" s="80">
        <f t="shared" si="0"/>
        <v>0</v>
      </c>
    </row>
    <row r="16" spans="1:8" ht="24.75" customHeight="1">
      <c r="A16" s="81" t="s">
        <v>1562</v>
      </c>
      <c r="B16" s="79"/>
      <c r="C16" s="79"/>
      <c r="D16" s="79"/>
      <c r="E16" s="79"/>
      <c r="F16" s="149"/>
      <c r="G16" s="79"/>
      <c r="H16" s="80">
        <f t="shared" si="0"/>
        <v>0</v>
      </c>
    </row>
    <row r="17" spans="1:8" s="73" customFormat="1" ht="24.75" customHeight="1">
      <c r="A17" s="82" t="s">
        <v>1229</v>
      </c>
      <c r="B17" s="83">
        <f aca="true" t="shared" si="1" ref="B17:H17">SUM(B11:B16)</f>
        <v>0</v>
      </c>
      <c r="C17" s="83">
        <f t="shared" si="1"/>
        <v>0</v>
      </c>
      <c r="D17" s="83">
        <f t="shared" si="1"/>
        <v>0</v>
      </c>
      <c r="E17" s="83">
        <f t="shared" si="1"/>
        <v>0</v>
      </c>
      <c r="F17" s="83">
        <f>SUM(F11:F16)</f>
        <v>0</v>
      </c>
      <c r="G17" s="83">
        <f t="shared" si="1"/>
        <v>0</v>
      </c>
      <c r="H17" s="84">
        <f t="shared" si="1"/>
        <v>0</v>
      </c>
    </row>
    <row r="18" spans="1:8" ht="24.75" customHeight="1">
      <c r="A18" s="85" t="s">
        <v>11</v>
      </c>
      <c r="B18" s="80" t="e">
        <f aca="true" t="shared" si="2" ref="B18:H18">B10+B17</f>
        <v>#REF!</v>
      </c>
      <c r="C18" s="80" t="e">
        <f t="shared" si="2"/>
        <v>#REF!</v>
      </c>
      <c r="D18" s="80" t="e">
        <f t="shared" si="2"/>
        <v>#REF!</v>
      </c>
      <c r="E18" s="80" t="e">
        <f t="shared" si="2"/>
        <v>#REF!</v>
      </c>
      <c r="F18" s="80" t="e">
        <f t="shared" si="2"/>
        <v>#REF!</v>
      </c>
      <c r="G18" s="80" t="e">
        <f>G10+G17</f>
        <v>#REF!</v>
      </c>
      <c r="H18" s="80" t="e">
        <f t="shared" si="2"/>
        <v>#REF!</v>
      </c>
    </row>
  </sheetData>
  <mergeCells count="13">
    <mergeCell ref="A5:H5"/>
    <mergeCell ref="A7:A8"/>
    <mergeCell ref="B7:B8"/>
    <mergeCell ref="C7:C8"/>
    <mergeCell ref="D7:D8"/>
    <mergeCell ref="E7:E8"/>
    <mergeCell ref="F7:F8"/>
    <mergeCell ref="H7:H8"/>
    <mergeCell ref="G7:G8"/>
    <mergeCell ref="F1:H1"/>
    <mergeCell ref="A2:H2"/>
    <mergeCell ref="A3:H3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75"/>
  <sheetViews>
    <sheetView workbookViewId="0" topLeftCell="A10">
      <selection activeCell="A1" sqref="A1"/>
    </sheetView>
  </sheetViews>
  <sheetFormatPr defaultColWidth="9.140625" defaultRowHeight="14.25" customHeight="1"/>
  <cols>
    <col min="1" max="1" width="60.421875" style="1" bestFit="1" customWidth="1"/>
    <col min="2" max="2" width="10.00390625" style="1" customWidth="1"/>
    <col min="3" max="3" width="11.8515625" style="127" customWidth="1"/>
    <col min="4" max="4" width="11.421875" style="127" customWidth="1"/>
    <col min="5" max="16384" width="9.140625" style="1" customWidth="1"/>
  </cols>
  <sheetData>
    <row r="1" spans="2:4" ht="14.25" customHeight="1">
      <c r="B1" s="460" t="s">
        <v>775</v>
      </c>
      <c r="C1" s="460"/>
      <c r="D1" s="460"/>
    </row>
    <row r="2" spans="1:4" ht="14.25" customHeight="1">
      <c r="A2" s="447" t="s">
        <v>12</v>
      </c>
      <c r="B2" s="447"/>
      <c r="C2" s="447"/>
      <c r="D2" s="447"/>
    </row>
    <row r="3" spans="1:4" s="8" customFormat="1" ht="14.25" customHeight="1">
      <c r="A3" s="447" t="s">
        <v>1565</v>
      </c>
      <c r="B3" s="447"/>
      <c r="C3" s="447"/>
      <c r="D3" s="447"/>
    </row>
    <row r="4" spans="1:4" s="8" customFormat="1" ht="14.25" customHeight="1">
      <c r="A4" s="447" t="s">
        <v>972</v>
      </c>
      <c r="B4" s="447"/>
      <c r="C4" s="447"/>
      <c r="D4" s="447"/>
    </row>
    <row r="5" spans="1:4" ht="14.25" customHeight="1">
      <c r="A5" s="447" t="s">
        <v>1663</v>
      </c>
      <c r="B5" s="447"/>
      <c r="C5" s="447"/>
      <c r="D5" s="447"/>
    </row>
    <row r="6" spans="1:4" s="14" customFormat="1" ht="36.75" customHeight="1">
      <c r="A6" s="5" t="s">
        <v>1664</v>
      </c>
      <c r="B6" s="7" t="s">
        <v>394</v>
      </c>
      <c r="C6" s="7" t="s">
        <v>395</v>
      </c>
      <c r="D6" s="7" t="s">
        <v>396</v>
      </c>
    </row>
    <row r="7" spans="1:4" s="14" customFormat="1" ht="15.75">
      <c r="A7" s="44"/>
      <c r="B7" s="19"/>
      <c r="C7" s="253"/>
      <c r="D7" s="253"/>
    </row>
    <row r="8" spans="1:4" s="14" customFormat="1" ht="14.25" customHeight="1">
      <c r="A8" s="67" t="s">
        <v>390</v>
      </c>
      <c r="C8" s="199"/>
      <c r="D8" s="199"/>
    </row>
    <row r="9" spans="1:4" s="14" customFormat="1" ht="15.75">
      <c r="A9" s="67"/>
      <c r="C9" s="199"/>
      <c r="D9" s="199"/>
    </row>
    <row r="10" spans="1:4" s="14" customFormat="1" ht="14.25" customHeight="1">
      <c r="A10" s="42" t="s">
        <v>1453</v>
      </c>
      <c r="B10" s="68"/>
      <c r="C10" s="248"/>
      <c r="D10" s="199"/>
    </row>
    <row r="11" spans="1:4" s="14" customFormat="1" ht="14.25" customHeight="1">
      <c r="A11" s="69" t="s">
        <v>1454</v>
      </c>
      <c r="B11" s="68"/>
      <c r="C11" s="248"/>
      <c r="D11" s="199"/>
    </row>
    <row r="12" spans="1:4" s="14" customFormat="1" ht="14.25" customHeight="1">
      <c r="A12" s="25" t="s">
        <v>1455</v>
      </c>
      <c r="B12" s="9">
        <v>167</v>
      </c>
      <c r="C12" s="51"/>
      <c r="D12" s="51"/>
    </row>
    <row r="13" spans="1:4" s="14" customFormat="1" ht="14.25" customHeight="1">
      <c r="A13" s="1" t="s">
        <v>1456</v>
      </c>
      <c r="B13" s="9"/>
      <c r="C13" s="9"/>
      <c r="D13" s="9">
        <v>500</v>
      </c>
    </row>
    <row r="14" spans="1:4" s="14" customFormat="1" ht="14.25" customHeight="1">
      <c r="A14" s="1" t="s">
        <v>1462</v>
      </c>
      <c r="B14" s="9">
        <v>21915</v>
      </c>
      <c r="C14" s="9">
        <v>5244</v>
      </c>
      <c r="D14" s="9">
        <v>20642</v>
      </c>
    </row>
    <row r="15" spans="1:4" s="14" customFormat="1" ht="14.25" customHeight="1">
      <c r="A15" s="1" t="s">
        <v>830</v>
      </c>
      <c r="B15" s="9">
        <v>374</v>
      </c>
      <c r="C15" s="9">
        <v>500</v>
      </c>
      <c r="D15" s="9"/>
    </row>
    <row r="16" spans="1:4" s="14" customFormat="1" ht="14.25" customHeight="1">
      <c r="A16" s="8" t="s">
        <v>1470</v>
      </c>
      <c r="B16" s="13">
        <f>SUM(B12:B15)</f>
        <v>22456</v>
      </c>
      <c r="C16" s="13">
        <f>SUM(C12:C15)</f>
        <v>5744</v>
      </c>
      <c r="D16" s="13">
        <f>SUM(D12:D15)</f>
        <v>21142</v>
      </c>
    </row>
    <row r="17" spans="2:4" s="14" customFormat="1" ht="14.25" customHeight="1">
      <c r="B17" s="68"/>
      <c r="C17" s="68"/>
      <c r="D17" s="68"/>
    </row>
    <row r="18" spans="1:4" s="14" customFormat="1" ht="14.25" customHeight="1">
      <c r="A18" s="29" t="s">
        <v>872</v>
      </c>
      <c r="B18" s="68"/>
      <c r="C18" s="68"/>
      <c r="D18" s="68"/>
    </row>
    <row r="19" spans="1:4" ht="14.25" customHeight="1">
      <c r="A19" s="1" t="s">
        <v>1457</v>
      </c>
      <c r="B19" s="9">
        <v>1323</v>
      </c>
      <c r="C19" s="9">
        <v>1575</v>
      </c>
      <c r="D19" s="9">
        <v>1575</v>
      </c>
    </row>
    <row r="20" spans="1:4" s="14" customFormat="1" ht="14.25" customHeight="1">
      <c r="A20" s="8" t="s">
        <v>1458</v>
      </c>
      <c r="B20" s="13">
        <f>SUM(B19:B19)</f>
        <v>1323</v>
      </c>
      <c r="C20" s="13">
        <f>SUM(C19:C19)</f>
        <v>1575</v>
      </c>
      <c r="D20" s="13">
        <f>SUM(D19:D19)</f>
        <v>1575</v>
      </c>
    </row>
    <row r="21" spans="2:4" s="14" customFormat="1" ht="14.25" customHeight="1">
      <c r="B21" s="68"/>
      <c r="C21" s="68"/>
      <c r="D21" s="68"/>
    </row>
    <row r="22" spans="1:4" ht="14.25" customHeight="1">
      <c r="A22" s="29" t="s">
        <v>1459</v>
      </c>
      <c r="B22" s="9"/>
      <c r="C22" s="9"/>
      <c r="D22" s="51"/>
    </row>
    <row r="23" spans="1:4" ht="14.25" customHeight="1">
      <c r="A23" s="1" t="s">
        <v>1460</v>
      </c>
      <c r="B23" s="9">
        <v>218</v>
      </c>
      <c r="C23" s="9">
        <v>471</v>
      </c>
      <c r="D23" s="9">
        <v>400</v>
      </c>
    </row>
    <row r="24" spans="1:4" ht="14.25" customHeight="1">
      <c r="A24" s="1" t="s">
        <v>831</v>
      </c>
      <c r="B24" s="9"/>
      <c r="C24" s="9"/>
      <c r="D24" s="9"/>
    </row>
    <row r="25" spans="1:4" ht="14.25" customHeight="1">
      <c r="A25" s="8" t="s">
        <v>1461</v>
      </c>
      <c r="B25" s="13">
        <f>SUM(B23:B24)</f>
        <v>218</v>
      </c>
      <c r="C25" s="13">
        <f>SUM(C23:C24)</f>
        <v>471</v>
      </c>
      <c r="D25" s="13">
        <f>SUM(D23:D24)</f>
        <v>400</v>
      </c>
    </row>
    <row r="26" spans="2:4" ht="12.75" customHeight="1">
      <c r="B26" s="9"/>
      <c r="C26" s="51"/>
      <c r="D26" s="51"/>
    </row>
    <row r="27" spans="1:4" s="8" customFormat="1" ht="14.25" customHeight="1">
      <c r="A27" s="29" t="s">
        <v>832</v>
      </c>
      <c r="B27" s="13"/>
      <c r="C27" s="135"/>
      <c r="D27" s="13"/>
    </row>
    <row r="28" spans="1:4" s="8" customFormat="1" ht="14.25" customHeight="1">
      <c r="A28" s="1" t="s">
        <v>736</v>
      </c>
      <c r="B28" s="13"/>
      <c r="C28" s="135"/>
      <c r="D28" s="9">
        <v>489883</v>
      </c>
    </row>
    <row r="29" spans="1:4" ht="14.25" customHeight="1">
      <c r="A29" s="17" t="s">
        <v>265</v>
      </c>
      <c r="B29" s="9"/>
      <c r="C29" s="9">
        <v>2300</v>
      </c>
      <c r="D29" s="9">
        <v>680</v>
      </c>
    </row>
    <row r="30" spans="1:4" ht="14.25" customHeight="1">
      <c r="A30" s="1" t="s">
        <v>734</v>
      </c>
      <c r="B30" s="9"/>
      <c r="C30" s="9">
        <v>3255</v>
      </c>
      <c r="D30" s="9">
        <v>1826</v>
      </c>
    </row>
    <row r="31" spans="1:4" s="198" customFormat="1" ht="14.25" customHeight="1">
      <c r="A31" s="198" t="s">
        <v>317</v>
      </c>
      <c r="B31" s="196">
        <v>3000</v>
      </c>
      <c r="C31" s="250"/>
      <c r="D31" s="250"/>
    </row>
    <row r="32" spans="1:4" ht="14.25" customHeight="1">
      <c r="A32" s="198" t="s">
        <v>911</v>
      </c>
      <c r="B32" s="9">
        <v>668</v>
      </c>
      <c r="C32" s="51"/>
      <c r="D32" s="51"/>
    </row>
    <row r="33" spans="1:4" ht="14.25" customHeight="1">
      <c r="A33" s="292" t="s">
        <v>266</v>
      </c>
      <c r="B33" s="9"/>
      <c r="C33" s="9">
        <v>2724</v>
      </c>
      <c r="D33" s="9">
        <v>5059</v>
      </c>
    </row>
    <row r="34" spans="1:5" ht="14.25" customHeight="1">
      <c r="A34" s="8" t="s">
        <v>1666</v>
      </c>
      <c r="B34" s="13">
        <f>SUM(B27:B33)</f>
        <v>3668</v>
      </c>
      <c r="C34" s="13">
        <f>SUM(C27:C33)</f>
        <v>8279</v>
      </c>
      <c r="D34" s="13">
        <f>SUM(D27:D33)</f>
        <v>497448</v>
      </c>
      <c r="E34" s="13"/>
    </row>
    <row r="35" spans="1:4" ht="14.25" customHeight="1">
      <c r="A35" s="8"/>
      <c r="B35" s="13"/>
      <c r="C35" s="135"/>
      <c r="D35" s="135"/>
    </row>
    <row r="36" spans="1:4" ht="14.25" customHeight="1">
      <c r="A36" s="29" t="s">
        <v>1227</v>
      </c>
      <c r="B36" s="9"/>
      <c r="C36" s="51"/>
      <c r="D36" s="51"/>
    </row>
    <row r="37" spans="1:4" ht="14.25" customHeight="1">
      <c r="A37" s="1" t="s">
        <v>1637</v>
      </c>
      <c r="B37" s="9"/>
      <c r="C37" s="51"/>
      <c r="D37" s="51"/>
    </row>
    <row r="38" spans="1:4" ht="14.25" customHeight="1">
      <c r="A38" s="1" t="s">
        <v>817</v>
      </c>
      <c r="B38" s="9"/>
      <c r="C38" s="51"/>
      <c r="D38" s="51"/>
    </row>
    <row r="39" spans="1:4" ht="14.25" customHeight="1">
      <c r="A39" s="17" t="s">
        <v>868</v>
      </c>
      <c r="B39" s="9"/>
      <c r="C39" s="51"/>
      <c r="D39" s="51"/>
    </row>
    <row r="40" spans="1:4" ht="14.25" customHeight="1">
      <c r="A40" s="1" t="s">
        <v>789</v>
      </c>
      <c r="B40" s="9">
        <v>2000</v>
      </c>
      <c r="C40" s="51"/>
      <c r="D40" s="51"/>
    </row>
    <row r="41" spans="1:4" ht="14.25" customHeight="1">
      <c r="A41" s="8" t="s">
        <v>1667</v>
      </c>
      <c r="B41" s="13">
        <f>SUM(B37:B40)</f>
        <v>2000</v>
      </c>
      <c r="C41" s="13">
        <f>SUM(C37:C40)</f>
        <v>0</v>
      </c>
      <c r="D41" s="13">
        <f>SUM(D37:D40)</f>
        <v>0</v>
      </c>
    </row>
    <row r="42" spans="1:4" ht="14.25" customHeight="1">
      <c r="A42" s="8"/>
      <c r="B42" s="13"/>
      <c r="C42" s="13"/>
      <c r="D42" s="13"/>
    </row>
    <row r="43" spans="1:4" s="14" customFormat="1" ht="14.25" customHeight="1">
      <c r="A43" s="29" t="s">
        <v>1463</v>
      </c>
      <c r="B43" s="68"/>
      <c r="C43" s="68"/>
      <c r="D43" s="68"/>
    </row>
    <row r="44" spans="1:4" s="14" customFormat="1" ht="14.25" customHeight="1">
      <c r="A44" s="1" t="s">
        <v>1668</v>
      </c>
      <c r="B44" s="9">
        <v>4159</v>
      </c>
      <c r="C44" s="9">
        <v>3971</v>
      </c>
      <c r="D44" s="9">
        <v>3506</v>
      </c>
    </row>
    <row r="45" spans="1:4" s="14" customFormat="1" ht="14.25" customHeight="1">
      <c r="A45" s="8" t="s">
        <v>1464</v>
      </c>
      <c r="B45" s="13">
        <f>SUM(B44:B44)</f>
        <v>4159</v>
      </c>
      <c r="C45" s="13">
        <f>SUM(C44:C44)</f>
        <v>3971</v>
      </c>
      <c r="D45" s="13">
        <f>SUM(D44:D44)</f>
        <v>3506</v>
      </c>
    </row>
    <row r="46" spans="1:4" s="14" customFormat="1" ht="14.25" customHeight="1">
      <c r="A46" s="8"/>
      <c r="B46" s="13"/>
      <c r="C46" s="135"/>
      <c r="D46" s="135"/>
    </row>
    <row r="47" spans="1:4" s="14" customFormat="1" ht="14.25" customHeight="1">
      <c r="A47" s="29" t="s">
        <v>262</v>
      </c>
      <c r="B47" s="13"/>
      <c r="C47" s="135"/>
      <c r="D47" s="135"/>
    </row>
    <row r="48" spans="1:4" s="14" customFormat="1" ht="14.25" customHeight="1">
      <c r="A48" s="1" t="s">
        <v>263</v>
      </c>
      <c r="B48" s="9">
        <v>6999</v>
      </c>
      <c r="C48" s="9">
        <v>6699</v>
      </c>
      <c r="D48" s="51"/>
    </row>
    <row r="49" spans="1:4" s="14" customFormat="1" ht="14.25" customHeight="1">
      <c r="A49" s="1" t="s">
        <v>264</v>
      </c>
      <c r="B49" s="9">
        <v>1167</v>
      </c>
      <c r="C49" s="9">
        <v>2900</v>
      </c>
      <c r="D49" s="51"/>
    </row>
    <row r="50" spans="1:4" s="14" customFormat="1" ht="14.25" customHeight="1">
      <c r="A50" s="1" t="s">
        <v>735</v>
      </c>
      <c r="B50" s="9"/>
      <c r="C50" s="9">
        <v>11000</v>
      </c>
      <c r="D50" s="51"/>
    </row>
    <row r="51" spans="1:4" s="14" customFormat="1" ht="14.25" customHeight="1">
      <c r="A51" s="8" t="s">
        <v>27</v>
      </c>
      <c r="B51" s="13">
        <f>SUM(B48:B49)</f>
        <v>8166</v>
      </c>
      <c r="C51" s="13">
        <f>SUM(C48:C50)</f>
        <v>20599</v>
      </c>
      <c r="D51" s="135"/>
    </row>
    <row r="52" spans="1:4" s="14" customFormat="1" ht="14.25" customHeight="1">
      <c r="A52" s="1"/>
      <c r="B52" s="13"/>
      <c r="C52" s="135"/>
      <c r="D52" s="135"/>
    </row>
    <row r="53" spans="1:4" s="14" customFormat="1" ht="14.25" customHeight="1">
      <c r="A53" s="8" t="s">
        <v>826</v>
      </c>
      <c r="B53" s="55">
        <v>6793</v>
      </c>
      <c r="C53" s="55">
        <v>786429</v>
      </c>
      <c r="D53" s="13">
        <v>864817</v>
      </c>
    </row>
    <row r="54" spans="1:4" s="14" customFormat="1" ht="14.25" customHeight="1">
      <c r="A54" s="8" t="s">
        <v>1465</v>
      </c>
      <c r="B54" s="13">
        <f>B16+B20+B25+B45+B34+B41+B51+B53</f>
        <v>48783</v>
      </c>
      <c r="C54" s="13">
        <f>C16+C20+C25+C45+C34+C41+C51+C53</f>
        <v>827068</v>
      </c>
      <c r="D54" s="13">
        <f>D16+D20+D25+D45+D34+D41+D51+D53</f>
        <v>1388888</v>
      </c>
    </row>
    <row r="55" spans="1:4" s="14" customFormat="1" ht="14.25" customHeight="1">
      <c r="A55" s="8"/>
      <c r="B55" s="13"/>
      <c r="C55" s="135"/>
      <c r="D55" s="135"/>
    </row>
    <row r="56" spans="1:4" s="14" customFormat="1" ht="14.25" customHeight="1">
      <c r="A56" s="26" t="s">
        <v>20</v>
      </c>
      <c r="B56" s="55"/>
      <c r="C56" s="151"/>
      <c r="D56" s="151"/>
    </row>
    <row r="57" spans="1:5" s="14" customFormat="1" ht="14.25" customHeight="1">
      <c r="A57" s="15" t="s">
        <v>869</v>
      </c>
      <c r="B57" s="54">
        <v>833</v>
      </c>
      <c r="C57" s="168"/>
      <c r="D57" s="168"/>
      <c r="E57" s="199"/>
    </row>
    <row r="58" spans="1:4" s="14" customFormat="1" ht="14.25" customHeight="1">
      <c r="A58" s="1" t="s">
        <v>1183</v>
      </c>
      <c r="B58" s="54">
        <v>13785</v>
      </c>
      <c r="C58" s="54">
        <v>3789</v>
      </c>
      <c r="D58" s="54"/>
    </row>
    <row r="59" spans="1:4" s="14" customFormat="1" ht="14.25" customHeight="1">
      <c r="A59" s="8" t="s">
        <v>1482</v>
      </c>
      <c r="B59" s="13">
        <f>SUM(B57:B58)</f>
        <v>14618</v>
      </c>
      <c r="C59" s="13">
        <f>SUM(C57:C58)</f>
        <v>3789</v>
      </c>
      <c r="D59" s="13">
        <f>SUM(D57:D58)</f>
        <v>0</v>
      </c>
    </row>
    <row r="60" spans="1:4" s="14" customFormat="1" ht="14.25" customHeight="1">
      <c r="A60" s="8"/>
      <c r="B60" s="13"/>
      <c r="C60" s="135"/>
      <c r="D60" s="13"/>
    </row>
    <row r="61" spans="1:4" ht="14.25" customHeight="1">
      <c r="A61" s="8" t="s">
        <v>1483</v>
      </c>
      <c r="B61" s="9"/>
      <c r="C61" s="51"/>
      <c r="D61" s="55"/>
    </row>
    <row r="62" spans="1:4" ht="14.25" customHeight="1">
      <c r="A62" s="29" t="s">
        <v>1227</v>
      </c>
      <c r="B62" s="9"/>
      <c r="C62" s="51"/>
      <c r="D62" s="55"/>
    </row>
    <row r="63" spans="1:4" ht="14.25" customHeight="1">
      <c r="A63" s="1" t="s">
        <v>1143</v>
      </c>
      <c r="B63" s="9">
        <v>1832</v>
      </c>
      <c r="C63" s="9"/>
      <c r="D63" s="55"/>
    </row>
    <row r="64" spans="1:4" ht="14.25" customHeight="1">
      <c r="A64" s="1" t="s">
        <v>870</v>
      </c>
      <c r="B64" s="9"/>
      <c r="C64" s="9"/>
      <c r="D64" s="54"/>
    </row>
    <row r="65" spans="1:4" ht="14.25" customHeight="1">
      <c r="A65" s="8" t="s">
        <v>1667</v>
      </c>
      <c r="B65" s="13">
        <f>SUM(B63:B64)</f>
        <v>1832</v>
      </c>
      <c r="C65" s="13">
        <f>SUM(C63:C64)</f>
        <v>0</v>
      </c>
      <c r="D65" s="13">
        <f>SUM(D63:D64)</f>
        <v>0</v>
      </c>
    </row>
    <row r="66" spans="1:4" ht="14.25" customHeight="1">
      <c r="A66" s="1" t="s">
        <v>1183</v>
      </c>
      <c r="B66" s="9">
        <v>431</v>
      </c>
      <c r="C66" s="9">
        <v>1400</v>
      </c>
      <c r="D66" s="9"/>
    </row>
    <row r="67" spans="1:4" ht="14.25" customHeight="1">
      <c r="A67" s="15" t="s">
        <v>1466</v>
      </c>
      <c r="B67" s="54">
        <v>5140</v>
      </c>
      <c r="C67" s="54">
        <v>1832</v>
      </c>
      <c r="D67" s="54"/>
    </row>
    <row r="68" spans="1:4" ht="14.25" customHeight="1">
      <c r="A68" s="26" t="s">
        <v>1471</v>
      </c>
      <c r="B68" s="55">
        <f>SUM(B65:B67)</f>
        <v>7403</v>
      </c>
      <c r="C68" s="55">
        <f>SUM(C65:C67)</f>
        <v>3232</v>
      </c>
      <c r="D68" s="55">
        <f>SUM(D65:D67)</f>
        <v>0</v>
      </c>
    </row>
    <row r="69" spans="2:4" ht="14.25" customHeight="1">
      <c r="B69" s="13"/>
      <c r="C69" s="13"/>
      <c r="D69" s="151"/>
    </row>
    <row r="70" spans="1:4" ht="14.25" customHeight="1">
      <c r="A70" s="26" t="s">
        <v>1436</v>
      </c>
      <c r="B70" s="55"/>
      <c r="C70" s="151"/>
      <c r="D70" s="151"/>
    </row>
    <row r="71" spans="1:4" ht="14.25" customHeight="1">
      <c r="A71" s="1" t="s">
        <v>1183</v>
      </c>
      <c r="B71" s="55">
        <v>10287</v>
      </c>
      <c r="C71" s="55">
        <v>1480</v>
      </c>
      <c r="D71" s="151"/>
    </row>
    <row r="72" spans="2:4" ht="14.25" customHeight="1">
      <c r="B72" s="55"/>
      <c r="C72" s="151"/>
      <c r="D72" s="151"/>
    </row>
    <row r="73" spans="1:4" s="8" customFormat="1" ht="14.25" customHeight="1">
      <c r="A73" s="8" t="s">
        <v>1365</v>
      </c>
      <c r="B73" s="55"/>
      <c r="C73" s="151"/>
      <c r="D73" s="151"/>
    </row>
    <row r="74" spans="1:4" ht="14.25" customHeight="1">
      <c r="A74" s="1" t="s">
        <v>1183</v>
      </c>
      <c r="B74" s="55">
        <v>143</v>
      </c>
      <c r="C74" s="54">
        <v>599</v>
      </c>
      <c r="D74" s="151"/>
    </row>
    <row r="75" spans="1:4" ht="14.25" customHeight="1">
      <c r="A75" s="15" t="s">
        <v>1466</v>
      </c>
      <c r="B75" s="55">
        <v>208</v>
      </c>
      <c r="C75" s="54"/>
      <c r="D75" s="151"/>
    </row>
    <row r="76" spans="1:4" ht="14.25" customHeight="1">
      <c r="A76" s="8" t="s">
        <v>1366</v>
      </c>
      <c r="B76" s="55">
        <f>SUM(B74:B75)</f>
        <v>351</v>
      </c>
      <c r="C76" s="55">
        <f>SUM(C74:C75)</f>
        <v>599</v>
      </c>
      <c r="D76" s="55">
        <f>SUM(D74:D75)</f>
        <v>0</v>
      </c>
    </row>
    <row r="77" spans="2:4" ht="14.25" customHeight="1">
      <c r="B77" s="55"/>
      <c r="C77" s="151"/>
      <c r="D77" s="151"/>
    </row>
    <row r="78" spans="1:4" ht="14.25" customHeight="1">
      <c r="A78" s="8" t="s">
        <v>124</v>
      </c>
      <c r="B78" s="13"/>
      <c r="C78" s="135"/>
      <c r="D78" s="51"/>
    </row>
    <row r="79" spans="1:4" ht="14.25" customHeight="1">
      <c r="A79" s="29" t="s">
        <v>1227</v>
      </c>
      <c r="B79" s="13"/>
      <c r="C79" s="135"/>
      <c r="D79" s="51"/>
    </row>
    <row r="80" spans="1:4" ht="14.25" customHeight="1">
      <c r="A80" s="1" t="s">
        <v>864</v>
      </c>
      <c r="B80" s="9"/>
      <c r="C80" s="51"/>
      <c r="D80" s="51"/>
    </row>
    <row r="81" spans="1:4" ht="14.25" customHeight="1">
      <c r="A81" s="1" t="s">
        <v>1467</v>
      </c>
      <c r="B81" s="9"/>
      <c r="C81" s="51"/>
      <c r="D81" s="9"/>
    </row>
    <row r="82" spans="1:4" ht="14.25" customHeight="1">
      <c r="A82" s="8" t="s">
        <v>1667</v>
      </c>
      <c r="B82" s="13"/>
      <c r="C82" s="51"/>
      <c r="D82" s="9"/>
    </row>
    <row r="83" spans="1:4" ht="14.25" customHeight="1">
      <c r="A83" s="1" t="s">
        <v>1183</v>
      </c>
      <c r="B83" s="9">
        <v>490</v>
      </c>
      <c r="C83" s="9">
        <v>873</v>
      </c>
      <c r="D83" s="9"/>
    </row>
    <row r="84" spans="1:4" ht="14.25" customHeight="1">
      <c r="A84" s="15" t="s">
        <v>1466</v>
      </c>
      <c r="B84" s="54"/>
      <c r="C84" s="54"/>
      <c r="D84" s="9"/>
    </row>
    <row r="85" spans="1:4" ht="14.25" customHeight="1">
      <c r="A85" s="8" t="s">
        <v>1472</v>
      </c>
      <c r="B85" s="13">
        <f>SUM(B82:B84)</f>
        <v>490</v>
      </c>
      <c r="C85" s="13">
        <f>SUM(C82:C84)</f>
        <v>873</v>
      </c>
      <c r="D85" s="13">
        <f>SUM(D82:D84)</f>
        <v>0</v>
      </c>
    </row>
    <row r="86" spans="1:4" ht="14.25" customHeight="1">
      <c r="A86" s="8"/>
      <c r="B86" s="13"/>
      <c r="C86" s="135"/>
      <c r="D86" s="13"/>
    </row>
    <row r="87" spans="1:4" ht="14.25" customHeight="1">
      <c r="A87" s="8" t="s">
        <v>1468</v>
      </c>
      <c r="B87" s="13"/>
      <c r="C87" s="135"/>
      <c r="D87" s="13"/>
    </row>
    <row r="88" spans="1:4" ht="14.25" customHeight="1">
      <c r="A88" s="8" t="s">
        <v>1667</v>
      </c>
      <c r="B88" s="13"/>
      <c r="C88" s="135"/>
      <c r="D88" s="13"/>
    </row>
    <row r="89" spans="1:4" ht="14.25" customHeight="1">
      <c r="A89" s="1" t="s">
        <v>1520</v>
      </c>
      <c r="B89" s="9">
        <v>1200</v>
      </c>
      <c r="C89" s="51"/>
      <c r="D89" s="9"/>
    </row>
    <row r="90" spans="1:4" ht="14.25" customHeight="1">
      <c r="A90" s="1" t="s">
        <v>1183</v>
      </c>
      <c r="B90" s="9">
        <v>2347</v>
      </c>
      <c r="C90" s="9">
        <v>1279</v>
      </c>
      <c r="D90" s="9"/>
    </row>
    <row r="91" spans="1:4" ht="14.25" customHeight="1">
      <c r="A91" s="8" t="s">
        <v>1469</v>
      </c>
      <c r="B91" s="13">
        <f>SUM(B89:B90)</f>
        <v>3547</v>
      </c>
      <c r="C91" s="13">
        <f>SUM(C89:C90)</f>
        <v>1279</v>
      </c>
      <c r="D91" s="13">
        <f>SUM(D89:D90)</f>
        <v>0</v>
      </c>
    </row>
    <row r="92" spans="1:4" ht="14.25" customHeight="1">
      <c r="A92" s="8"/>
      <c r="B92" s="13"/>
      <c r="C92" s="13"/>
      <c r="D92" s="13"/>
    </row>
    <row r="93" spans="1:4" ht="14.25" customHeight="1">
      <c r="A93" s="8" t="s">
        <v>746</v>
      </c>
      <c r="B93" s="13">
        <f>B91+B85+B71+B68+B59+B76</f>
        <v>36696</v>
      </c>
      <c r="C93" s="13">
        <f>C91+C85+C71+C68+C59+C76</f>
        <v>11252</v>
      </c>
      <c r="D93" s="13">
        <f>D91+D85+D71+D68+D59+D76</f>
        <v>0</v>
      </c>
    </row>
    <row r="94" spans="1:4" ht="14.25" customHeight="1">
      <c r="A94" s="8" t="s">
        <v>1513</v>
      </c>
      <c r="B94" s="13">
        <f>B54+B93</f>
        <v>85479</v>
      </c>
      <c r="C94" s="13">
        <f>C54+C93</f>
        <v>838320</v>
      </c>
      <c r="D94" s="13">
        <f>D54+D93</f>
        <v>1388888</v>
      </c>
    </row>
    <row r="95" spans="1:4" s="8" customFormat="1" ht="14.25" customHeight="1">
      <c r="A95" s="8" t="s">
        <v>1514</v>
      </c>
      <c r="B95" s="13">
        <f>B90+B71+B58+B66+B74+B83</f>
        <v>27483</v>
      </c>
      <c r="C95" s="13">
        <f>C90+C71+C58+C66+C74+C83</f>
        <v>9420</v>
      </c>
      <c r="D95" s="13">
        <f>D90+D71+D58+D66+D74+D83</f>
        <v>0</v>
      </c>
    </row>
    <row r="96" spans="2:4" s="8" customFormat="1" ht="14.25" customHeight="1">
      <c r="B96" s="13"/>
      <c r="C96" s="13"/>
      <c r="D96" s="13"/>
    </row>
    <row r="97" spans="1:4" ht="14.25" customHeight="1">
      <c r="A97" s="26" t="s">
        <v>1031</v>
      </c>
      <c r="B97" s="55">
        <f>B94-B95</f>
        <v>57996</v>
      </c>
      <c r="C97" s="55">
        <f>C94-C95</f>
        <v>828900</v>
      </c>
      <c r="D97" s="55">
        <f>D94-D95</f>
        <v>1388888</v>
      </c>
    </row>
    <row r="98" spans="2:4" ht="14.25" customHeight="1">
      <c r="B98" s="9"/>
      <c r="C98" s="9"/>
      <c r="D98" s="9"/>
    </row>
    <row r="99" spans="1:4" ht="14.25" customHeight="1">
      <c r="A99" s="26" t="s">
        <v>1613</v>
      </c>
      <c r="B99" s="55">
        <f>B67+B84+B53-B52+B84+B75</f>
        <v>12141</v>
      </c>
      <c r="C99" s="55">
        <f>C67+C84+C53+C52+C84+C75</f>
        <v>788261</v>
      </c>
      <c r="D99" s="55">
        <f>D67+D84+D53+D52+D84+D75</f>
        <v>864817</v>
      </c>
    </row>
    <row r="100" spans="2:4" ht="14.25" customHeight="1">
      <c r="B100" s="9"/>
      <c r="C100" s="9"/>
      <c r="D100" s="9"/>
    </row>
    <row r="101" spans="1:4" ht="31.5">
      <c r="A101" s="94" t="s">
        <v>1521</v>
      </c>
      <c r="B101" s="13">
        <f>B97-B99</f>
        <v>45855</v>
      </c>
      <c r="C101" s="13">
        <f>C97-C99</f>
        <v>40639</v>
      </c>
      <c r="D101" s="13">
        <f>D97-D99</f>
        <v>524071</v>
      </c>
    </row>
    <row r="102" spans="2:4" ht="14.25" customHeight="1">
      <c r="B102" s="9"/>
      <c r="C102" s="51"/>
      <c r="D102" s="51"/>
    </row>
    <row r="103" spans="2:4" ht="14.25" customHeight="1">
      <c r="B103" s="9"/>
      <c r="C103" s="51"/>
      <c r="D103" s="51"/>
    </row>
    <row r="104" spans="2:3" ht="14.25" customHeight="1">
      <c r="B104" s="9"/>
      <c r="C104" s="51"/>
    </row>
    <row r="105" spans="2:3" ht="14.25" customHeight="1">
      <c r="B105" s="9"/>
      <c r="C105" s="51"/>
    </row>
    <row r="106" spans="2:3" ht="14.25" customHeight="1">
      <c r="B106" s="9"/>
      <c r="C106" s="51"/>
    </row>
    <row r="107" spans="2:3" ht="14.25" customHeight="1">
      <c r="B107" s="9"/>
      <c r="C107" s="51"/>
    </row>
    <row r="108" spans="2:3" ht="14.25" customHeight="1">
      <c r="B108" s="9"/>
      <c r="C108" s="51"/>
    </row>
    <row r="109" spans="2:3" ht="14.25" customHeight="1">
      <c r="B109" s="9"/>
      <c r="C109" s="51"/>
    </row>
    <row r="110" spans="2:3" ht="14.25" customHeight="1">
      <c r="B110" s="9"/>
      <c r="C110" s="51"/>
    </row>
    <row r="111" spans="2:3" ht="14.25" customHeight="1">
      <c r="B111" s="9"/>
      <c r="C111" s="51"/>
    </row>
    <row r="112" spans="2:3" ht="14.25" customHeight="1">
      <c r="B112" s="9"/>
      <c r="C112" s="51"/>
    </row>
    <row r="113" spans="2:3" ht="14.25" customHeight="1">
      <c r="B113" s="9"/>
      <c r="C113" s="51"/>
    </row>
    <row r="114" spans="2:3" ht="14.25" customHeight="1">
      <c r="B114" s="9"/>
      <c r="C114" s="51"/>
    </row>
    <row r="115" spans="2:3" ht="14.25" customHeight="1">
      <c r="B115" s="9"/>
      <c r="C115" s="51"/>
    </row>
    <row r="116" spans="2:3" ht="14.25" customHeight="1">
      <c r="B116" s="9"/>
      <c r="C116" s="51"/>
    </row>
    <row r="117" spans="2:3" ht="14.25" customHeight="1">
      <c r="B117" s="9"/>
      <c r="C117" s="51"/>
    </row>
    <row r="118" spans="2:3" ht="14.25" customHeight="1">
      <c r="B118" s="9"/>
      <c r="C118" s="51"/>
    </row>
    <row r="119" spans="2:3" ht="14.25" customHeight="1">
      <c r="B119" s="9"/>
      <c r="C119" s="51"/>
    </row>
    <row r="120" spans="2:3" ht="14.25" customHeight="1">
      <c r="B120" s="9"/>
      <c r="C120" s="51"/>
    </row>
    <row r="121" spans="2:3" ht="14.25" customHeight="1">
      <c r="B121" s="9"/>
      <c r="C121" s="51"/>
    </row>
    <row r="122" spans="2:3" ht="14.25" customHeight="1">
      <c r="B122" s="9"/>
      <c r="C122" s="51"/>
    </row>
    <row r="123" spans="2:3" ht="14.25" customHeight="1">
      <c r="B123" s="9"/>
      <c r="C123" s="51"/>
    </row>
    <row r="124" spans="2:3" ht="14.25" customHeight="1">
      <c r="B124" s="9"/>
      <c r="C124" s="51"/>
    </row>
    <row r="125" spans="2:3" ht="14.25" customHeight="1">
      <c r="B125" s="9"/>
      <c r="C125" s="51"/>
    </row>
    <row r="126" spans="2:3" ht="14.25" customHeight="1">
      <c r="B126" s="9"/>
      <c r="C126" s="51"/>
    </row>
    <row r="127" spans="2:3" ht="14.25" customHeight="1">
      <c r="B127" s="9"/>
      <c r="C127" s="51"/>
    </row>
    <row r="128" spans="2:3" ht="14.25" customHeight="1">
      <c r="B128" s="9"/>
      <c r="C128" s="51"/>
    </row>
    <row r="129" spans="2:3" ht="14.25" customHeight="1">
      <c r="B129" s="9"/>
      <c r="C129" s="51"/>
    </row>
    <row r="130" spans="2:3" ht="14.25" customHeight="1">
      <c r="B130" s="9"/>
      <c r="C130" s="51"/>
    </row>
    <row r="131" spans="2:3" ht="14.25" customHeight="1">
      <c r="B131" s="9"/>
      <c r="C131" s="51"/>
    </row>
    <row r="132" spans="2:3" ht="14.25" customHeight="1">
      <c r="B132" s="9"/>
      <c r="C132" s="51"/>
    </row>
    <row r="133" spans="2:3" ht="14.25" customHeight="1">
      <c r="B133" s="9"/>
      <c r="C133" s="51"/>
    </row>
    <row r="134" spans="2:3" ht="14.25" customHeight="1">
      <c r="B134" s="9"/>
      <c r="C134" s="51"/>
    </row>
    <row r="135" spans="2:3" ht="14.25" customHeight="1">
      <c r="B135" s="9"/>
      <c r="C135" s="51"/>
    </row>
    <row r="136" spans="2:3" ht="14.25" customHeight="1">
      <c r="B136" s="9"/>
      <c r="C136" s="51"/>
    </row>
    <row r="137" spans="2:3" ht="14.25" customHeight="1">
      <c r="B137" s="9"/>
      <c r="C137" s="51"/>
    </row>
    <row r="138" spans="2:3" ht="14.25" customHeight="1">
      <c r="B138" s="9"/>
      <c r="C138" s="51"/>
    </row>
    <row r="139" spans="2:3" ht="14.25" customHeight="1">
      <c r="B139" s="9"/>
      <c r="C139" s="51"/>
    </row>
    <row r="140" spans="2:3" ht="14.25" customHeight="1">
      <c r="B140" s="9"/>
      <c r="C140" s="51"/>
    </row>
    <row r="141" spans="2:3" ht="14.25" customHeight="1">
      <c r="B141" s="9"/>
      <c r="C141" s="51"/>
    </row>
    <row r="142" spans="2:3" ht="14.25" customHeight="1">
      <c r="B142" s="9"/>
      <c r="C142" s="51"/>
    </row>
    <row r="143" spans="2:3" ht="14.25" customHeight="1">
      <c r="B143" s="9"/>
      <c r="C143" s="51"/>
    </row>
    <row r="144" spans="2:3" ht="14.25" customHeight="1">
      <c r="B144" s="9"/>
      <c r="C144" s="51"/>
    </row>
    <row r="145" spans="2:3" ht="14.25" customHeight="1">
      <c r="B145" s="9"/>
      <c r="C145" s="51"/>
    </row>
    <row r="146" spans="2:3" ht="14.25" customHeight="1">
      <c r="B146" s="9"/>
      <c r="C146" s="51"/>
    </row>
    <row r="147" spans="2:3" ht="14.25" customHeight="1">
      <c r="B147" s="9"/>
      <c r="C147" s="51"/>
    </row>
    <row r="148" spans="2:3" ht="14.25" customHeight="1">
      <c r="B148" s="9"/>
      <c r="C148" s="51"/>
    </row>
    <row r="149" spans="2:3" ht="14.25" customHeight="1">
      <c r="B149" s="9"/>
      <c r="C149" s="51"/>
    </row>
    <row r="150" spans="2:3" ht="14.25" customHeight="1">
      <c r="B150" s="9"/>
      <c r="C150" s="51"/>
    </row>
    <row r="151" spans="2:3" ht="14.25" customHeight="1">
      <c r="B151" s="9"/>
      <c r="C151" s="51"/>
    </row>
    <row r="152" spans="2:3" ht="14.25" customHeight="1">
      <c r="B152" s="9"/>
      <c r="C152" s="51"/>
    </row>
    <row r="153" spans="2:3" ht="14.25" customHeight="1">
      <c r="B153" s="9"/>
      <c r="C153" s="51"/>
    </row>
    <row r="154" spans="2:3" ht="14.25" customHeight="1">
      <c r="B154" s="9"/>
      <c r="C154" s="51"/>
    </row>
    <row r="155" spans="2:3" ht="14.25" customHeight="1">
      <c r="B155" s="9"/>
      <c r="C155" s="51"/>
    </row>
    <row r="156" spans="2:3" ht="14.25" customHeight="1">
      <c r="B156" s="9"/>
      <c r="C156" s="51"/>
    </row>
    <row r="157" spans="2:3" ht="14.25" customHeight="1">
      <c r="B157" s="9"/>
      <c r="C157" s="51"/>
    </row>
    <row r="158" spans="2:3" ht="14.25" customHeight="1">
      <c r="B158" s="9"/>
      <c r="C158" s="51"/>
    </row>
    <row r="159" spans="2:3" ht="14.25" customHeight="1">
      <c r="B159" s="9"/>
      <c r="C159" s="51"/>
    </row>
    <row r="160" spans="2:3" ht="14.25" customHeight="1">
      <c r="B160" s="9"/>
      <c r="C160" s="51"/>
    </row>
    <row r="161" spans="2:3" ht="14.25" customHeight="1">
      <c r="B161" s="9"/>
      <c r="C161" s="51"/>
    </row>
    <row r="162" spans="2:3" ht="14.25" customHeight="1">
      <c r="B162" s="9"/>
      <c r="C162" s="51"/>
    </row>
    <row r="163" spans="2:3" ht="14.25" customHeight="1">
      <c r="B163" s="9"/>
      <c r="C163" s="51"/>
    </row>
    <row r="164" spans="2:3" ht="14.25" customHeight="1">
      <c r="B164" s="9"/>
      <c r="C164" s="51"/>
    </row>
    <row r="165" spans="2:3" ht="14.25" customHeight="1">
      <c r="B165" s="9"/>
      <c r="C165" s="51"/>
    </row>
    <row r="166" spans="2:3" ht="14.25" customHeight="1">
      <c r="B166" s="9"/>
      <c r="C166" s="51"/>
    </row>
    <row r="167" spans="2:3" ht="14.25" customHeight="1">
      <c r="B167" s="9"/>
      <c r="C167" s="51"/>
    </row>
    <row r="168" spans="2:3" ht="14.25" customHeight="1">
      <c r="B168" s="9"/>
      <c r="C168" s="51"/>
    </row>
    <row r="169" spans="2:3" ht="14.25" customHeight="1">
      <c r="B169" s="9"/>
      <c r="C169" s="51"/>
    </row>
    <row r="170" spans="2:3" ht="14.25" customHeight="1">
      <c r="B170" s="9"/>
      <c r="C170" s="51"/>
    </row>
    <row r="171" spans="2:3" ht="14.25" customHeight="1">
      <c r="B171" s="9"/>
      <c r="C171" s="51"/>
    </row>
    <row r="172" spans="2:3" ht="14.25" customHeight="1">
      <c r="B172" s="9"/>
      <c r="C172" s="51"/>
    </row>
    <row r="173" spans="2:3" ht="14.25" customHeight="1">
      <c r="B173" s="9"/>
      <c r="C173" s="51"/>
    </row>
    <row r="174" spans="2:3" ht="14.25" customHeight="1">
      <c r="B174" s="9"/>
      <c r="C174" s="51"/>
    </row>
    <row r="175" spans="2:3" ht="14.25" customHeight="1">
      <c r="B175" s="9"/>
      <c r="C175" s="51"/>
    </row>
  </sheetData>
  <mergeCells count="5">
    <mergeCell ref="A4:D4"/>
    <mergeCell ref="A5:D5"/>
    <mergeCell ref="B1:D1"/>
    <mergeCell ref="A2:D2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workbookViewId="0" topLeftCell="A10">
      <selection activeCell="A6" sqref="A6"/>
    </sheetView>
  </sheetViews>
  <sheetFormatPr defaultColWidth="9.140625" defaultRowHeight="12.75"/>
  <cols>
    <col min="1" max="1" width="45.00390625" style="1" customWidth="1"/>
    <col min="2" max="2" width="14.57421875" style="1" customWidth="1"/>
    <col min="3" max="3" width="12.57421875" style="1" customWidth="1"/>
    <col min="4" max="5" width="11.7109375" style="1" customWidth="1"/>
    <col min="6" max="6" width="12.8515625" style="1" customWidth="1"/>
    <col min="7" max="7" width="12.7109375" style="1" customWidth="1"/>
    <col min="8" max="16384" width="9.140625" style="1" customWidth="1"/>
  </cols>
  <sheetData>
    <row r="1" spans="1:6" ht="15.75">
      <c r="A1" s="460" t="s">
        <v>128</v>
      </c>
      <c r="B1" s="460"/>
      <c r="C1" s="460"/>
      <c r="D1" s="460"/>
      <c r="E1" s="460"/>
      <c r="F1" s="460"/>
    </row>
    <row r="2" spans="1:6" ht="15.75">
      <c r="A2" s="447" t="s">
        <v>12</v>
      </c>
      <c r="B2" s="447"/>
      <c r="C2" s="447"/>
      <c r="D2" s="447"/>
      <c r="E2" s="447"/>
      <c r="F2" s="447"/>
    </row>
    <row r="3" spans="1:6" s="8" customFormat="1" ht="15.75">
      <c r="A3" s="447" t="s">
        <v>1565</v>
      </c>
      <c r="B3" s="447"/>
      <c r="C3" s="447"/>
      <c r="D3" s="447"/>
      <c r="E3" s="447"/>
      <c r="F3" s="447"/>
    </row>
    <row r="4" spans="1:7" ht="15.75">
      <c r="A4" s="447" t="s">
        <v>1579</v>
      </c>
      <c r="B4" s="447"/>
      <c r="C4" s="447"/>
      <c r="D4" s="447"/>
      <c r="E4" s="447"/>
      <c r="F4" s="447"/>
      <c r="G4" s="3"/>
    </row>
    <row r="5" spans="1:7" ht="15.75">
      <c r="A5" s="447" t="s">
        <v>1663</v>
      </c>
      <c r="B5" s="447"/>
      <c r="C5" s="447"/>
      <c r="D5" s="447"/>
      <c r="E5" s="447"/>
      <c r="F5" s="447"/>
      <c r="G5" s="3"/>
    </row>
    <row r="6" spans="1:7" ht="15.75">
      <c r="A6" s="3"/>
      <c r="B6" s="3"/>
      <c r="C6" s="3"/>
      <c r="D6" s="3"/>
      <c r="E6" s="3"/>
      <c r="F6" s="3"/>
      <c r="G6" s="3"/>
    </row>
    <row r="7" spans="1:6" ht="15.75">
      <c r="A7" s="3"/>
      <c r="B7" s="3"/>
      <c r="C7" s="3"/>
      <c r="D7" s="3"/>
      <c r="E7" s="3"/>
      <c r="F7" s="60"/>
    </row>
    <row r="8" spans="1:6" s="17" customFormat="1" ht="29.25" customHeight="1">
      <c r="A8" s="461" t="s">
        <v>1664</v>
      </c>
      <c r="B8" s="461" t="s">
        <v>1580</v>
      </c>
      <c r="C8" s="461" t="s">
        <v>1581</v>
      </c>
      <c r="D8" s="461" t="s">
        <v>1582</v>
      </c>
      <c r="E8" s="462" t="s">
        <v>1515</v>
      </c>
      <c r="F8" s="461" t="s">
        <v>1564</v>
      </c>
    </row>
    <row r="9" spans="1:6" s="17" customFormat="1" ht="21" customHeight="1">
      <c r="A9" s="461"/>
      <c r="B9" s="461"/>
      <c r="C9" s="461"/>
      <c r="D9" s="461"/>
      <c r="E9" s="463"/>
      <c r="F9" s="461"/>
    </row>
    <row r="10" spans="1:6" s="318" customFormat="1" ht="21.75" customHeight="1">
      <c r="A10" s="318" t="s">
        <v>1473</v>
      </c>
      <c r="B10" s="320">
        <v>75237</v>
      </c>
      <c r="C10" s="320">
        <v>863258</v>
      </c>
      <c r="D10" s="320">
        <v>693315</v>
      </c>
      <c r="E10" s="320"/>
      <c r="F10" s="320">
        <f aca="true" t="shared" si="0" ref="F10:F16">SUM(B10:E10)</f>
        <v>1631810</v>
      </c>
    </row>
    <row r="11" spans="1:6" ht="21.75" customHeight="1">
      <c r="A11" s="1" t="s">
        <v>1655</v>
      </c>
      <c r="B11" s="9">
        <v>114463</v>
      </c>
      <c r="C11" s="9">
        <v>0</v>
      </c>
      <c r="D11" s="9">
        <v>7589</v>
      </c>
      <c r="E11" s="9">
        <v>196228</v>
      </c>
      <c r="F11" s="13">
        <f t="shared" si="0"/>
        <v>318280</v>
      </c>
    </row>
    <row r="12" spans="1:6" ht="21.75" customHeight="1">
      <c r="A12" s="1" t="s">
        <v>1656</v>
      </c>
      <c r="B12" s="9">
        <v>2100</v>
      </c>
      <c r="C12" s="9">
        <v>0</v>
      </c>
      <c r="D12" s="9">
        <v>0</v>
      </c>
      <c r="E12" s="9">
        <v>132548</v>
      </c>
      <c r="F12" s="13">
        <f t="shared" si="0"/>
        <v>134648</v>
      </c>
    </row>
    <row r="13" spans="1:6" ht="21.75" customHeight="1">
      <c r="A13" s="1" t="s">
        <v>837</v>
      </c>
      <c r="B13" s="9">
        <v>1600</v>
      </c>
      <c r="C13" s="9">
        <v>0</v>
      </c>
      <c r="D13" s="9">
        <v>0</v>
      </c>
      <c r="E13" s="9">
        <v>235079</v>
      </c>
      <c r="F13" s="13">
        <f t="shared" si="0"/>
        <v>236679</v>
      </c>
    </row>
    <row r="14" spans="1:6" ht="21.75" customHeight="1">
      <c r="A14" s="1" t="s">
        <v>838</v>
      </c>
      <c r="B14" s="9">
        <v>0</v>
      </c>
      <c r="C14" s="9">
        <v>0</v>
      </c>
      <c r="D14" s="9">
        <v>0</v>
      </c>
      <c r="E14" s="9">
        <v>98444</v>
      </c>
      <c r="F14" s="13">
        <f t="shared" si="0"/>
        <v>98444</v>
      </c>
    </row>
    <row r="15" spans="1:6" ht="21.75" customHeight="1">
      <c r="A15" s="1" t="s">
        <v>839</v>
      </c>
      <c r="B15" s="9">
        <v>63483</v>
      </c>
      <c r="C15" s="9">
        <v>0</v>
      </c>
      <c r="D15" s="9">
        <v>7657</v>
      </c>
      <c r="E15" s="9">
        <v>121580</v>
      </c>
      <c r="F15" s="13">
        <f t="shared" si="0"/>
        <v>192720</v>
      </c>
    </row>
    <row r="16" spans="1:6" ht="21.75" customHeight="1">
      <c r="A16" s="1" t="s">
        <v>1563</v>
      </c>
      <c r="B16" s="9">
        <v>12519</v>
      </c>
      <c r="C16" s="9">
        <v>0</v>
      </c>
      <c r="D16" s="9">
        <v>3688</v>
      </c>
      <c r="E16" s="9">
        <v>53070</v>
      </c>
      <c r="F16" s="13">
        <f t="shared" si="0"/>
        <v>69277</v>
      </c>
    </row>
    <row r="17" spans="1:6" s="8" customFormat="1" ht="21.75" customHeight="1">
      <c r="A17" s="8" t="s">
        <v>1216</v>
      </c>
      <c r="B17" s="13">
        <f>SUM(B11:B16)</f>
        <v>194165</v>
      </c>
      <c r="C17" s="13">
        <f>SUM(C11:C16)</f>
        <v>0</v>
      </c>
      <c r="D17" s="13">
        <f>SUM(D11:D16)</f>
        <v>18934</v>
      </c>
      <c r="E17" s="13">
        <f>SUM(E11:E16)</f>
        <v>836949</v>
      </c>
      <c r="F17" s="13">
        <f>SUM(F11:F16)</f>
        <v>1050048</v>
      </c>
    </row>
    <row r="18" spans="1:7" ht="21.75" customHeight="1">
      <c r="A18" s="8" t="s">
        <v>1348</v>
      </c>
      <c r="B18" s="13">
        <f>B10+B17</f>
        <v>269402</v>
      </c>
      <c r="C18" s="13">
        <f>C10+C17</f>
        <v>863258</v>
      </c>
      <c r="D18" s="13">
        <f>D10+D17</f>
        <v>712249</v>
      </c>
      <c r="E18" s="13">
        <f>E10+E17</f>
        <v>836949</v>
      </c>
      <c r="F18" s="13">
        <f>F10+F17</f>
        <v>2681858</v>
      </c>
      <c r="G18" s="9"/>
    </row>
    <row r="19" spans="1:6" ht="21.75" customHeight="1">
      <c r="A19" s="1" t="s">
        <v>835</v>
      </c>
      <c r="B19" s="9"/>
      <c r="C19" s="9"/>
      <c r="D19" s="9"/>
      <c r="E19" s="9"/>
      <c r="F19" s="9">
        <f>E18*-1</f>
        <v>-836949</v>
      </c>
    </row>
    <row r="20" spans="1:6" ht="21.75" customHeight="1">
      <c r="A20" s="8" t="s">
        <v>836</v>
      </c>
      <c r="B20" s="13"/>
      <c r="C20" s="13"/>
      <c r="D20" s="13"/>
      <c r="E20" s="13"/>
      <c r="F20" s="13">
        <f>F18+F19</f>
        <v>1844909</v>
      </c>
    </row>
    <row r="21" spans="2:6" ht="15.75">
      <c r="B21" s="9"/>
      <c r="C21" s="9"/>
      <c r="D21" s="9"/>
      <c r="E21" s="9"/>
      <c r="F21" s="13"/>
    </row>
    <row r="22" spans="2:6" ht="15.75">
      <c r="B22" s="9"/>
      <c r="C22" s="9"/>
      <c r="D22" s="9"/>
      <c r="E22" s="9"/>
      <c r="F22" s="13"/>
    </row>
    <row r="23" ht="15.75">
      <c r="F23" s="8"/>
    </row>
    <row r="24" ht="15.75">
      <c r="F24" s="8"/>
    </row>
    <row r="25" ht="15.75">
      <c r="F25" s="8"/>
    </row>
    <row r="26" ht="15.75">
      <c r="F26" s="8"/>
    </row>
    <row r="27" ht="15.75">
      <c r="F27" s="8"/>
    </row>
  </sheetData>
  <mergeCells count="11">
    <mergeCell ref="A1:F1"/>
    <mergeCell ref="A2:F2"/>
    <mergeCell ref="A3:F3"/>
    <mergeCell ref="A4:F4"/>
    <mergeCell ref="A5:F5"/>
    <mergeCell ref="A8:A9"/>
    <mergeCell ref="B8:B9"/>
    <mergeCell ref="C8:C9"/>
    <mergeCell ref="D8:D9"/>
    <mergeCell ref="F8:F9"/>
    <mergeCell ref="E8:E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workbookViewId="0" topLeftCell="A7">
      <selection activeCell="A1" sqref="A1"/>
    </sheetView>
  </sheetViews>
  <sheetFormatPr defaultColWidth="9.140625" defaultRowHeight="17.25" customHeight="1"/>
  <cols>
    <col min="1" max="1" width="44.8515625" style="17" bestFit="1" customWidth="1"/>
    <col min="2" max="2" width="14.421875" style="17" bestFit="1" customWidth="1"/>
    <col min="3" max="3" width="14.8515625" style="17" bestFit="1" customWidth="1"/>
    <col min="4" max="4" width="17.28125" style="17" bestFit="1" customWidth="1"/>
    <col min="5" max="5" width="8.8515625" style="17" bestFit="1" customWidth="1"/>
    <col min="6" max="6" width="11.28125" style="17" bestFit="1" customWidth="1"/>
    <col min="7" max="7" width="11.57421875" style="17" bestFit="1" customWidth="1"/>
    <col min="8" max="8" width="11.140625" style="17" customWidth="1"/>
    <col min="9" max="16384" width="9.140625" style="17" customWidth="1"/>
  </cols>
  <sheetData>
    <row r="1" spans="4:5" ht="17.25" customHeight="1">
      <c r="D1" s="445" t="s">
        <v>827</v>
      </c>
      <c r="E1" s="445"/>
    </row>
    <row r="2" spans="1:5" ht="17.25" customHeight="1">
      <c r="A2" s="443" t="s">
        <v>1578</v>
      </c>
      <c r="B2" s="443"/>
      <c r="C2" s="443"/>
      <c r="D2" s="443"/>
      <c r="E2" s="443"/>
    </row>
    <row r="3" spans="1:8" ht="17.25" customHeight="1">
      <c r="A3" s="443" t="s">
        <v>1565</v>
      </c>
      <c r="B3" s="443"/>
      <c r="C3" s="443"/>
      <c r="D3" s="443"/>
      <c r="E3" s="443"/>
      <c r="F3" s="88"/>
      <c r="G3" s="88"/>
      <c r="H3" s="88"/>
    </row>
    <row r="4" spans="1:8" s="88" customFormat="1" ht="17.25" customHeight="1">
      <c r="A4" s="443" t="s">
        <v>1333</v>
      </c>
      <c r="B4" s="443"/>
      <c r="C4" s="443"/>
      <c r="D4" s="443"/>
      <c r="E4" s="443"/>
      <c r="F4" s="17"/>
      <c r="G4" s="17"/>
      <c r="H4" s="17"/>
    </row>
    <row r="5" spans="1:8" s="88" customFormat="1" ht="17.25" customHeight="1">
      <c r="A5" s="443" t="s">
        <v>1663</v>
      </c>
      <c r="B5" s="443"/>
      <c r="C5" s="443"/>
      <c r="D5" s="443"/>
      <c r="E5" s="443"/>
      <c r="F5" s="17"/>
      <c r="G5" s="17"/>
      <c r="H5" s="17"/>
    </row>
    <row r="6" spans="1:5" ht="31.5" customHeight="1">
      <c r="A6" s="464" t="s">
        <v>1664</v>
      </c>
      <c r="B6" s="461" t="s">
        <v>1580</v>
      </c>
      <c r="C6" s="461" t="s">
        <v>1581</v>
      </c>
      <c r="D6" s="461" t="s">
        <v>1582</v>
      </c>
      <c r="E6" s="461" t="s">
        <v>16</v>
      </c>
    </row>
    <row r="7" spans="1:5" ht="17.25" customHeight="1">
      <c r="A7" s="464"/>
      <c r="B7" s="461"/>
      <c r="C7" s="461"/>
      <c r="D7" s="461"/>
      <c r="E7" s="461"/>
    </row>
    <row r="8" spans="1:5" ht="17.25" customHeight="1">
      <c r="A8" s="397" t="s">
        <v>657</v>
      </c>
      <c r="B8" s="387"/>
      <c r="C8" s="387"/>
      <c r="D8" s="387"/>
      <c r="E8" s="120">
        <f>SUM(B8:D8)</f>
        <v>0</v>
      </c>
    </row>
    <row r="9" spans="1:5" s="61" customFormat="1" ht="17.25" customHeight="1">
      <c r="A9" s="61" t="s">
        <v>658</v>
      </c>
      <c r="B9" s="62">
        <v>4021</v>
      </c>
      <c r="C9" s="62"/>
      <c r="D9" s="297"/>
      <c r="E9" s="120">
        <f aca="true" t="shared" si="0" ref="E9:E42">SUM(B9:D9)</f>
        <v>4021</v>
      </c>
    </row>
    <row r="10" spans="1:5" s="61" customFormat="1" ht="17.25" customHeight="1">
      <c r="A10" s="398" t="s">
        <v>659</v>
      </c>
      <c r="B10" s="364"/>
      <c r="C10" s="364"/>
      <c r="D10" s="364"/>
      <c r="E10" s="120">
        <f t="shared" si="0"/>
        <v>0</v>
      </c>
    </row>
    <row r="11" spans="1:5" ht="17.25" customHeight="1">
      <c r="A11" s="61" t="s">
        <v>660</v>
      </c>
      <c r="B11" s="62">
        <v>84</v>
      </c>
      <c r="C11" s="62"/>
      <c r="D11" s="297"/>
      <c r="E11" s="120">
        <f t="shared" si="0"/>
        <v>84</v>
      </c>
    </row>
    <row r="12" spans="1:5" ht="17.25" customHeight="1">
      <c r="A12" s="61" t="s">
        <v>661</v>
      </c>
      <c r="B12" s="297"/>
      <c r="C12" s="62">
        <v>600</v>
      </c>
      <c r="D12" s="297"/>
      <c r="E12" s="120">
        <f t="shared" si="0"/>
        <v>600</v>
      </c>
    </row>
    <row r="13" spans="1:5" ht="17.25" customHeight="1">
      <c r="A13" s="61" t="s">
        <v>662</v>
      </c>
      <c r="B13" s="62">
        <v>27494</v>
      </c>
      <c r="C13" s="62"/>
      <c r="D13" s="297"/>
      <c r="E13" s="120">
        <f t="shared" si="0"/>
        <v>27494</v>
      </c>
    </row>
    <row r="14" spans="1:5" ht="17.25" customHeight="1">
      <c r="A14" s="61" t="s">
        <v>747</v>
      </c>
      <c r="B14" s="62"/>
      <c r="C14" s="62"/>
      <c r="D14" s="62">
        <v>1000</v>
      </c>
      <c r="E14" s="120">
        <f t="shared" si="0"/>
        <v>1000</v>
      </c>
    </row>
    <row r="15" spans="1:5" ht="17.25" customHeight="1">
      <c r="A15" s="61" t="s">
        <v>663</v>
      </c>
      <c r="B15" s="62"/>
      <c r="C15" s="62"/>
      <c r="D15" s="62">
        <v>1000</v>
      </c>
      <c r="E15" s="120">
        <f t="shared" si="0"/>
        <v>1000</v>
      </c>
    </row>
    <row r="16" spans="1:5" ht="17.25" customHeight="1">
      <c r="A16" s="61" t="s">
        <v>664</v>
      </c>
      <c r="B16" s="62">
        <v>1450</v>
      </c>
      <c r="C16" s="62"/>
      <c r="D16" s="297"/>
      <c r="E16" s="120">
        <f t="shared" si="0"/>
        <v>1450</v>
      </c>
    </row>
    <row r="17" spans="1:5" ht="17.25" customHeight="1">
      <c r="A17" s="61" t="s">
        <v>665</v>
      </c>
      <c r="B17" s="62">
        <v>41346</v>
      </c>
      <c r="C17" s="62"/>
      <c r="D17" s="62">
        <v>46994</v>
      </c>
      <c r="E17" s="120">
        <f t="shared" si="0"/>
        <v>88340</v>
      </c>
    </row>
    <row r="18" spans="1:5" ht="17.25" customHeight="1">
      <c r="A18" s="61" t="s">
        <v>1294</v>
      </c>
      <c r="B18" s="62"/>
      <c r="C18" s="62"/>
      <c r="D18" s="62"/>
      <c r="E18" s="120">
        <f t="shared" si="0"/>
        <v>0</v>
      </c>
    </row>
    <row r="19" spans="1:5" ht="17.25" customHeight="1">
      <c r="A19" s="61" t="s">
        <v>1295</v>
      </c>
      <c r="B19" s="62">
        <v>11</v>
      </c>
      <c r="C19" s="62"/>
      <c r="D19" s="297"/>
      <c r="E19" s="120">
        <f t="shared" si="0"/>
        <v>11</v>
      </c>
    </row>
    <row r="20" spans="1:5" ht="17.25" customHeight="1">
      <c r="A20" s="61" t="s">
        <v>1495</v>
      </c>
      <c r="B20" s="62">
        <v>11</v>
      </c>
      <c r="C20" s="62"/>
      <c r="D20" s="297"/>
      <c r="E20" s="120">
        <f t="shared" si="0"/>
        <v>11</v>
      </c>
    </row>
    <row r="21" spans="1:5" ht="17.25" customHeight="1">
      <c r="A21" s="61" t="s">
        <v>1296</v>
      </c>
      <c r="B21" s="62">
        <v>20</v>
      </c>
      <c r="C21" s="62"/>
      <c r="D21" s="62">
        <v>285</v>
      </c>
      <c r="E21" s="120">
        <f t="shared" si="0"/>
        <v>305</v>
      </c>
    </row>
    <row r="22" spans="1:5" s="88" customFormat="1" ht="17.25" customHeight="1">
      <c r="A22" s="61" t="s">
        <v>1297</v>
      </c>
      <c r="B22" s="62"/>
      <c r="C22" s="62"/>
      <c r="D22" s="62"/>
      <c r="E22" s="120">
        <f t="shared" si="0"/>
        <v>0</v>
      </c>
    </row>
    <row r="23" spans="1:5" s="88" customFormat="1" ht="17.25" customHeight="1">
      <c r="A23" s="61" t="s">
        <v>1203</v>
      </c>
      <c r="B23" s="62"/>
      <c r="C23" s="62"/>
      <c r="D23" s="62">
        <v>525924</v>
      </c>
      <c r="E23" s="120">
        <f t="shared" si="0"/>
        <v>525924</v>
      </c>
    </row>
    <row r="24" spans="1:5" ht="17.25" customHeight="1">
      <c r="A24" s="61" t="s">
        <v>1204</v>
      </c>
      <c r="B24" s="62"/>
      <c r="C24" s="62"/>
      <c r="D24" s="62">
        <v>28155</v>
      </c>
      <c r="E24" s="120">
        <f t="shared" si="0"/>
        <v>28155</v>
      </c>
    </row>
    <row r="25" spans="1:5" ht="17.25" customHeight="1">
      <c r="A25" s="61" t="s">
        <v>1205</v>
      </c>
      <c r="B25" s="62"/>
      <c r="C25" s="62"/>
      <c r="D25" s="62">
        <v>84694</v>
      </c>
      <c r="E25" s="120">
        <f t="shared" si="0"/>
        <v>84694</v>
      </c>
    </row>
    <row r="26" spans="1:5" ht="17.25" customHeight="1">
      <c r="A26" s="61" t="s">
        <v>1206</v>
      </c>
      <c r="B26" s="62"/>
      <c r="C26" s="62">
        <v>752000</v>
      </c>
      <c r="D26" s="62"/>
      <c r="E26" s="120">
        <f t="shared" si="0"/>
        <v>752000</v>
      </c>
    </row>
    <row r="27" spans="1:5" ht="17.25" customHeight="1">
      <c r="A27" s="61" t="s">
        <v>1207</v>
      </c>
      <c r="B27" s="62"/>
      <c r="C27" s="62"/>
      <c r="D27" s="62"/>
      <c r="E27" s="120">
        <f t="shared" si="0"/>
        <v>0</v>
      </c>
    </row>
    <row r="28" spans="1:5" ht="17.25" customHeight="1">
      <c r="A28" s="61" t="s">
        <v>1208</v>
      </c>
      <c r="B28" s="62"/>
      <c r="C28" s="62">
        <v>69488</v>
      </c>
      <c r="D28" s="62"/>
      <c r="E28" s="120">
        <f t="shared" si="0"/>
        <v>69488</v>
      </c>
    </row>
    <row r="29" spans="1:5" ht="17.25" customHeight="1">
      <c r="A29" s="61" t="s">
        <v>1209</v>
      </c>
      <c r="B29" s="62"/>
      <c r="C29" s="62">
        <v>40000</v>
      </c>
      <c r="D29" s="62"/>
      <c r="E29" s="120">
        <f t="shared" si="0"/>
        <v>40000</v>
      </c>
    </row>
    <row r="30" spans="1:5" s="88" customFormat="1" ht="17.25" customHeight="1">
      <c r="A30" s="61" t="s">
        <v>1210</v>
      </c>
      <c r="B30" s="62"/>
      <c r="C30" s="62">
        <v>1170</v>
      </c>
      <c r="D30" s="62"/>
      <c r="E30" s="120">
        <f t="shared" si="0"/>
        <v>1170</v>
      </c>
    </row>
    <row r="31" spans="1:5" ht="17.25" customHeight="1">
      <c r="A31" s="61" t="s">
        <v>1298</v>
      </c>
      <c r="B31" s="62">
        <v>800</v>
      </c>
      <c r="C31" s="62"/>
      <c r="D31" s="62"/>
      <c r="E31" s="120">
        <f t="shared" si="0"/>
        <v>800</v>
      </c>
    </row>
    <row r="32" spans="1:5" ht="17.25" customHeight="1">
      <c r="A32" s="397" t="s">
        <v>1299</v>
      </c>
      <c r="B32" s="387"/>
      <c r="C32" s="387"/>
      <c r="D32" s="399">
        <v>741</v>
      </c>
      <c r="E32" s="120">
        <f t="shared" si="0"/>
        <v>741</v>
      </c>
    </row>
    <row r="33" spans="1:5" ht="17.25" customHeight="1">
      <c r="A33" s="397" t="s">
        <v>1300</v>
      </c>
      <c r="B33" s="387"/>
      <c r="C33" s="387"/>
      <c r="D33" s="399"/>
      <c r="E33" s="120">
        <f t="shared" si="0"/>
        <v>0</v>
      </c>
    </row>
    <row r="34" spans="1:5" ht="17.25" customHeight="1">
      <c r="A34" s="397" t="s">
        <v>1301</v>
      </c>
      <c r="B34" s="387"/>
      <c r="C34" s="387"/>
      <c r="D34" s="387"/>
      <c r="E34" s="120">
        <f t="shared" si="0"/>
        <v>0</v>
      </c>
    </row>
    <row r="35" spans="1:5" ht="17.25" customHeight="1">
      <c r="A35" s="397" t="s">
        <v>1302</v>
      </c>
      <c r="B35" s="387"/>
      <c r="C35" s="387"/>
      <c r="D35" s="387">
        <v>4228</v>
      </c>
      <c r="E35" s="120">
        <f t="shared" si="0"/>
        <v>4228</v>
      </c>
    </row>
    <row r="36" spans="1:5" ht="17.25" customHeight="1">
      <c r="A36" s="397" t="s">
        <v>1303</v>
      </c>
      <c r="B36" s="387"/>
      <c r="C36" s="387"/>
      <c r="D36" s="387">
        <v>294</v>
      </c>
      <c r="E36" s="120">
        <f t="shared" si="0"/>
        <v>294</v>
      </c>
    </row>
    <row r="37" spans="1:5" ht="17.25" customHeight="1">
      <c r="A37" s="397" t="s">
        <v>1304</v>
      </c>
      <c r="B37" s="387"/>
      <c r="C37" s="387"/>
      <c r="D37" s="387"/>
      <c r="E37" s="120">
        <f t="shared" si="0"/>
        <v>0</v>
      </c>
    </row>
    <row r="38" spans="1:5" ht="17.25" customHeight="1">
      <c r="A38" s="397" t="s">
        <v>1305</v>
      </c>
      <c r="B38" s="387"/>
      <c r="C38" s="387"/>
      <c r="D38" s="387"/>
      <c r="E38" s="120">
        <f t="shared" si="0"/>
        <v>0</v>
      </c>
    </row>
    <row r="39" spans="1:5" ht="17.25" customHeight="1">
      <c r="A39" s="397" t="s">
        <v>1306</v>
      </c>
      <c r="B39" s="387"/>
      <c r="C39" s="387"/>
      <c r="D39" s="387"/>
      <c r="E39" s="120">
        <f t="shared" si="0"/>
        <v>0</v>
      </c>
    </row>
    <row r="40" spans="1:5" ht="17.25" customHeight="1">
      <c r="A40" s="397" t="s">
        <v>1307</v>
      </c>
      <c r="B40" s="387"/>
      <c r="C40" s="387"/>
      <c r="D40" s="387"/>
      <c r="E40" s="120">
        <f t="shared" si="0"/>
        <v>0</v>
      </c>
    </row>
    <row r="41" spans="1:5" ht="17.25" customHeight="1">
      <c r="A41" s="397" t="s">
        <v>1308</v>
      </c>
      <c r="B41" s="387"/>
      <c r="C41" s="387"/>
      <c r="D41" s="387"/>
      <c r="E41" s="120">
        <f t="shared" si="0"/>
        <v>0</v>
      </c>
    </row>
    <row r="42" spans="1:5" ht="17.25" customHeight="1">
      <c r="A42" s="400" t="s">
        <v>1309</v>
      </c>
      <c r="B42" s="401">
        <f>SUM(B8:B41)</f>
        <v>75237</v>
      </c>
      <c r="C42" s="401">
        <f>SUM(C12:C41)</f>
        <v>863258</v>
      </c>
      <c r="D42" s="401">
        <f>SUM(D11:D41)</f>
        <v>693315</v>
      </c>
      <c r="E42" s="120">
        <f t="shared" si="0"/>
        <v>1631810</v>
      </c>
    </row>
  </sheetData>
  <mergeCells count="10">
    <mergeCell ref="D1:E1"/>
    <mergeCell ref="E6:E7"/>
    <mergeCell ref="A6:A7"/>
    <mergeCell ref="B6:B7"/>
    <mergeCell ref="C6:C7"/>
    <mergeCell ref="D6:D7"/>
    <mergeCell ref="A2:E2"/>
    <mergeCell ref="A3:E3"/>
    <mergeCell ref="A4:E4"/>
    <mergeCell ref="A5:E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15" bestFit="1" customWidth="1"/>
    <col min="2" max="2" width="20.7109375" style="15" customWidth="1"/>
    <col min="3" max="3" width="13.140625" style="50" customWidth="1"/>
    <col min="4" max="4" width="12.7109375" style="50" customWidth="1"/>
    <col min="5" max="5" width="13.421875" style="50" customWidth="1"/>
    <col min="6" max="16384" width="9.140625" style="15" customWidth="1"/>
  </cols>
  <sheetData>
    <row r="1" spans="4:5" ht="15">
      <c r="D1" s="468" t="s">
        <v>781</v>
      </c>
      <c r="E1" s="468"/>
    </row>
    <row r="3" spans="1:5" ht="15" customHeight="1">
      <c r="A3" s="467" t="s">
        <v>1662</v>
      </c>
      <c r="B3" s="467"/>
      <c r="C3" s="467"/>
      <c r="D3" s="467"/>
      <c r="E3" s="467"/>
    </row>
    <row r="4" spans="1:5" ht="15" customHeight="1">
      <c r="A4" s="467" t="s">
        <v>1566</v>
      </c>
      <c r="B4" s="467"/>
      <c r="C4" s="467"/>
      <c r="D4" s="467"/>
      <c r="E4" s="467"/>
    </row>
    <row r="5" spans="1:5" ht="15" customHeight="1">
      <c r="A5" s="467" t="s">
        <v>209</v>
      </c>
      <c r="B5" s="467"/>
      <c r="C5" s="467"/>
      <c r="D5" s="467"/>
      <c r="E5" s="467"/>
    </row>
    <row r="6" spans="1:5" ht="15" customHeight="1">
      <c r="A6" s="467" t="s">
        <v>1663</v>
      </c>
      <c r="B6" s="467"/>
      <c r="C6" s="467"/>
      <c r="D6" s="467"/>
      <c r="E6" s="467"/>
    </row>
    <row r="7" spans="1:5" ht="15" customHeight="1">
      <c r="A7" s="16"/>
      <c r="B7" s="16"/>
      <c r="C7" s="254"/>
      <c r="D7" s="254"/>
      <c r="E7" s="16"/>
    </row>
    <row r="8" spans="1:5" ht="48.75" customHeight="1">
      <c r="A8" s="59" t="s">
        <v>1664</v>
      </c>
      <c r="B8" s="43" t="s">
        <v>267</v>
      </c>
      <c r="C8" s="43" t="s">
        <v>394</v>
      </c>
      <c r="D8" s="43" t="s">
        <v>395</v>
      </c>
      <c r="E8" s="43" t="s">
        <v>488</v>
      </c>
    </row>
    <row r="9" spans="1:5" ht="15.75" customHeight="1">
      <c r="A9" s="53"/>
      <c r="B9" s="97"/>
      <c r="C9" s="97"/>
      <c r="D9" s="255"/>
      <c r="E9" s="255"/>
    </row>
    <row r="10" spans="1:5" ht="15.75" customHeight="1">
      <c r="A10" s="98" t="s">
        <v>1217</v>
      </c>
      <c r="B10" s="26"/>
      <c r="C10" s="16"/>
      <c r="D10" s="254"/>
      <c r="E10" s="269"/>
    </row>
    <row r="11" spans="1:5" ht="15.75" customHeight="1">
      <c r="A11" s="15" t="s">
        <v>6</v>
      </c>
      <c r="B11" s="15" t="s">
        <v>1561</v>
      </c>
      <c r="C11" s="54">
        <v>161342</v>
      </c>
      <c r="D11" s="54">
        <v>153111</v>
      </c>
      <c r="E11" s="54">
        <v>153000</v>
      </c>
    </row>
    <row r="12" spans="1:5" ht="15.75" customHeight="1">
      <c r="A12" s="15" t="s">
        <v>7</v>
      </c>
      <c r="B12" s="15" t="s">
        <v>268</v>
      </c>
      <c r="C12" s="54">
        <v>266519</v>
      </c>
      <c r="D12" s="54">
        <v>275421</v>
      </c>
      <c r="E12" s="99">
        <v>310000</v>
      </c>
    </row>
    <row r="13" spans="1:5" ht="15.75" customHeight="1">
      <c r="A13" s="15" t="s">
        <v>8</v>
      </c>
      <c r="B13" s="106" t="s">
        <v>1685</v>
      </c>
      <c r="C13" s="100">
        <v>291918</v>
      </c>
      <c r="D13" s="100">
        <v>287724</v>
      </c>
      <c r="E13" s="100">
        <v>285000</v>
      </c>
    </row>
    <row r="14" spans="1:5" ht="15.75" customHeight="1">
      <c r="A14" s="26" t="s">
        <v>9</v>
      </c>
      <c r="B14" s="106"/>
      <c r="C14" s="102">
        <f>SUM(C11:C13)</f>
        <v>719779</v>
      </c>
      <c r="D14" s="102">
        <f>SUM(D11:D13)</f>
        <v>716256</v>
      </c>
      <c r="E14" s="102">
        <f>SUM(E11:E13)</f>
        <v>748000</v>
      </c>
    </row>
    <row r="15" spans="2:5" ht="15.75" customHeight="1">
      <c r="B15" s="106"/>
      <c r="C15" s="256"/>
      <c r="D15" s="256"/>
      <c r="E15" s="256"/>
    </row>
    <row r="16" spans="1:5" ht="15.75" customHeight="1">
      <c r="A16" s="204" t="s">
        <v>1686</v>
      </c>
      <c r="B16" s="205"/>
      <c r="C16" s="102">
        <v>2360</v>
      </c>
      <c r="D16" s="102">
        <v>3975</v>
      </c>
      <c r="E16" s="309">
        <v>4000</v>
      </c>
    </row>
    <row r="17" spans="1:5" ht="15.75" customHeight="1">
      <c r="A17" s="26"/>
      <c r="B17" s="101"/>
      <c r="C17" s="257"/>
      <c r="D17" s="257"/>
      <c r="E17" s="257"/>
    </row>
    <row r="18" spans="1:5" ht="15.75" customHeight="1">
      <c r="A18" s="465" t="s">
        <v>1687</v>
      </c>
      <c r="B18" s="466"/>
      <c r="C18" s="257"/>
      <c r="D18" s="257"/>
      <c r="E18" s="257"/>
    </row>
    <row r="19" spans="1:5" ht="15.75" customHeight="1">
      <c r="A19" s="15" t="s">
        <v>210</v>
      </c>
      <c r="B19" s="106">
        <v>0.08</v>
      </c>
      <c r="C19" s="100">
        <v>65865</v>
      </c>
      <c r="D19" s="100">
        <v>71993</v>
      </c>
      <c r="E19" s="100">
        <v>69488</v>
      </c>
    </row>
    <row r="20" spans="1:5" ht="28.5" customHeight="1">
      <c r="A20" s="107" t="s">
        <v>211</v>
      </c>
      <c r="B20" s="315"/>
      <c r="C20" s="100">
        <v>-996</v>
      </c>
      <c r="D20" s="100">
        <v>-486</v>
      </c>
      <c r="E20" s="256"/>
    </row>
    <row r="21" spans="1:5" ht="78.75" customHeight="1">
      <c r="A21" s="103" t="s">
        <v>10</v>
      </c>
      <c r="B21" s="104" t="s">
        <v>982</v>
      </c>
      <c r="C21" s="100">
        <v>37190</v>
      </c>
      <c r="D21" s="100">
        <v>36295</v>
      </c>
      <c r="E21" s="100">
        <v>40000</v>
      </c>
    </row>
    <row r="22" spans="1:5" ht="30">
      <c r="A22" s="103" t="s">
        <v>345</v>
      </c>
      <c r="B22" s="104" t="s">
        <v>983</v>
      </c>
      <c r="C22" s="100"/>
      <c r="D22" s="100">
        <v>78</v>
      </c>
      <c r="E22" s="256"/>
    </row>
    <row r="23" spans="1:5" ht="15.75" customHeight="1">
      <c r="A23" s="26" t="s">
        <v>212</v>
      </c>
      <c r="B23" s="105"/>
      <c r="C23" s="102">
        <f>SUM(C19:C22)</f>
        <v>102059</v>
      </c>
      <c r="D23" s="102">
        <f>SUM(D19:D22)</f>
        <v>107880</v>
      </c>
      <c r="E23" s="102">
        <f>SUM(E19:E22)</f>
        <v>109488</v>
      </c>
    </row>
    <row r="24" spans="1:5" ht="15.75" customHeight="1">
      <c r="A24" s="26"/>
      <c r="B24" s="105"/>
      <c r="C24" s="257"/>
      <c r="D24" s="257"/>
      <c r="E24" s="257"/>
    </row>
    <row r="25" spans="1:5" ht="15.75" customHeight="1">
      <c r="A25" s="98" t="s">
        <v>1688</v>
      </c>
      <c r="B25" s="105"/>
      <c r="C25" s="257"/>
      <c r="D25" s="257"/>
      <c r="E25" s="257"/>
    </row>
    <row r="26" spans="1:5" ht="15.75" customHeight="1">
      <c r="A26" s="15" t="s">
        <v>215</v>
      </c>
      <c r="B26" s="105"/>
      <c r="C26" s="100">
        <v>213</v>
      </c>
      <c r="D26" s="100">
        <v>1747</v>
      </c>
      <c r="E26" s="100">
        <v>1000</v>
      </c>
    </row>
    <row r="27" spans="1:5" ht="15.75" customHeight="1">
      <c r="A27" s="15" t="s">
        <v>216</v>
      </c>
      <c r="B27" s="105"/>
      <c r="C27" s="100">
        <v>234</v>
      </c>
      <c r="D27" s="100">
        <v>194</v>
      </c>
      <c r="E27" s="100">
        <v>170</v>
      </c>
    </row>
    <row r="28" spans="1:5" ht="15.75" customHeight="1">
      <c r="A28" s="15" t="s">
        <v>828</v>
      </c>
      <c r="B28" s="105"/>
      <c r="C28" s="100">
        <v>578</v>
      </c>
      <c r="D28" s="100">
        <v>548</v>
      </c>
      <c r="E28" s="100">
        <v>600</v>
      </c>
    </row>
    <row r="29" spans="1:5" ht="15.75" customHeight="1">
      <c r="A29" s="26" t="s">
        <v>214</v>
      </c>
      <c r="B29" s="105"/>
      <c r="C29" s="102">
        <f>SUM(C26:C28)</f>
        <v>1025</v>
      </c>
      <c r="D29" s="102">
        <f>SUM(D26:D28)</f>
        <v>2489</v>
      </c>
      <c r="E29" s="102">
        <f>SUM(E26:E28)</f>
        <v>1770</v>
      </c>
    </row>
    <row r="30" spans="1:5" ht="15.75" customHeight="1">
      <c r="A30" s="26"/>
      <c r="B30" s="105"/>
      <c r="C30" s="102"/>
      <c r="D30" s="257"/>
      <c r="E30" s="102"/>
    </row>
    <row r="31" spans="1:5" ht="15.75" customHeight="1">
      <c r="A31" s="26" t="s">
        <v>213</v>
      </c>
      <c r="C31" s="55">
        <f>C14+C16+C23+C29</f>
        <v>825223</v>
      </c>
      <c r="D31" s="55">
        <f>D14+D16+D23+D29</f>
        <v>830600</v>
      </c>
      <c r="E31" s="55">
        <f>E14+E16+E23+E29</f>
        <v>863258</v>
      </c>
    </row>
    <row r="32" ht="15.75" customHeight="1"/>
  </sheetData>
  <mergeCells count="6">
    <mergeCell ref="A18:B18"/>
    <mergeCell ref="A6:E6"/>
    <mergeCell ref="D1:E1"/>
    <mergeCell ref="A3:E3"/>
    <mergeCell ref="A4:E4"/>
    <mergeCell ref="A5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2010-01-29T14:48:59Z</cp:lastPrinted>
  <dcterms:created xsi:type="dcterms:W3CDTF">2007-01-15T16:24:15Z</dcterms:created>
  <dcterms:modified xsi:type="dcterms:W3CDTF">2010-01-29T14:49:05Z</dcterms:modified>
  <cp:category/>
  <cp:version/>
  <cp:contentType/>
  <cp:contentStatus/>
</cp:coreProperties>
</file>