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firstSheet="11" activeTab="22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2" sheetId="8" r:id="rId8"/>
    <sheet name="T-II-1-3" sheetId="9" r:id="rId9"/>
    <sheet name="T-II-1-4" sheetId="10" r:id="rId10"/>
    <sheet name="T-II-2-1" sheetId="11" r:id="rId11"/>
    <sheet name="T-II-2-2" sheetId="12" r:id="rId12"/>
    <sheet name="T-II-3-1" sheetId="13" r:id="rId13"/>
    <sheet name="T-II-3-2" sheetId="14" r:id="rId14"/>
    <sheet name="T-II-4-1" sheetId="15" r:id="rId15"/>
    <sheet name="T-II-4-2" sheetId="16" r:id="rId16"/>
    <sheet name="T-II-5-1" sheetId="17" r:id="rId17"/>
    <sheet name="T-II-5-2" sheetId="18" r:id="rId18"/>
    <sheet name="T-II-5-3" sheetId="19" r:id="rId19"/>
    <sheet name="T-II-5-4" sheetId="20" r:id="rId20"/>
    <sheet name="T-II-6-1" sheetId="21" r:id="rId21"/>
    <sheet name="T-II-6-2" sheetId="22" r:id="rId22"/>
    <sheet name="T-III" sheetId="23" r:id="rId23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12">'T-II-3-1'!$7:$8</definedName>
    <definedName name="_xlnm.Print_Titles" localSheetId="13">'T-II-3-2'!$6:$7</definedName>
    <definedName name="_xlnm.Print_Titles" localSheetId="22">'T-III'!$6:$7</definedName>
  </definedNames>
  <calcPr fullCalcOnLoad="1"/>
</workbook>
</file>

<file path=xl/sharedStrings.xml><?xml version="1.0" encoding="utf-8"?>
<sst xmlns="http://schemas.openxmlformats.org/spreadsheetml/2006/main" count="1177" uniqueCount="422">
  <si>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</si>
  <si>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</si>
  <si>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</si>
  <si>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</si>
  <si>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</si>
  <si>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</si>
  <si>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</si>
  <si>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</si>
  <si>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</si>
  <si>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</si>
  <si>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</si>
  <si>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</si>
  <si>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</si>
  <si>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</si>
  <si>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</si>
  <si>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</si>
  <si>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</si>
  <si>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</si>
  <si>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</si>
  <si>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</si>
  <si>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</si>
  <si>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</si>
  <si>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</si>
  <si>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</si>
  <si>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</si>
  <si>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</si>
  <si>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</si>
  <si>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</si>
  <si>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</si>
  <si>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Felhalmozási kiadás összesen:</t>
  </si>
  <si>
    <t>Személyi juttatás</t>
  </si>
  <si>
    <t>Bibó István AGSZ</t>
  </si>
  <si>
    <t>T/II/2/1. számú táblázat</t>
  </si>
  <si>
    <t>T/II/2/2. számú táblázat</t>
  </si>
  <si>
    <t>Illyés Gyula Általános és Művészeti Iskola</t>
  </si>
  <si>
    <t>T/II/3/1. számú táblázat</t>
  </si>
  <si>
    <t>T/II/3/2. számú táblázat</t>
  </si>
  <si>
    <t>Támogatás értékű működési pénzeszköz átadás</t>
  </si>
  <si>
    <t>Munkaadót terhelő járulék</t>
  </si>
  <si>
    <t>Személyi juttatás összesen: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</si>
  <si>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</si>
  <si>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</si>
  <si>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</si>
  <si>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</si>
  <si>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</si>
  <si>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</si>
  <si>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</si>
  <si>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</si>
  <si>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</si>
  <si>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</si>
  <si>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</si>
  <si>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</si>
  <si>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Átutalt, jóváírt támogatási összeg</t>
  </si>
  <si>
    <t>azonosítója</t>
  </si>
  <si>
    <t>címe</t>
  </si>
  <si>
    <t>célja</t>
  </si>
  <si>
    <t>Polgármesteri Hivatal: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</si>
  <si>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</si>
  <si>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</si>
  <si>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</si>
  <si>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</si>
  <si>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</si>
  <si>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</si>
  <si>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</si>
  <si>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</si>
  <si>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-</t>
  </si>
  <si>
    <t>2.</t>
  </si>
  <si>
    <t>3.</t>
  </si>
  <si>
    <t>4.</t>
  </si>
  <si>
    <t>5.</t>
  </si>
  <si>
    <t>6.</t>
  </si>
  <si>
    <t>Oktatási és Kulturális Minisztérium</t>
  </si>
  <si>
    <t>7.</t>
  </si>
  <si>
    <t>8.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</si>
  <si>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</si>
  <si>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</si>
  <si>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</si>
  <si>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</si>
  <si>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</si>
  <si>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</si>
  <si>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</si>
  <si>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9.</t>
  </si>
  <si>
    <t>10.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</si>
  <si>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</si>
  <si>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</si>
  <si>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</si>
  <si>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</si>
  <si>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</si>
  <si>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</si>
  <si>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</si>
  <si>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</si>
  <si>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</si>
  <si>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</si>
  <si>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</si>
  <si>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</si>
  <si>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</si>
  <si>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</si>
  <si>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</si>
  <si>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</si>
  <si>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</si>
  <si>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Gróf. I. Festetics György Művelődési Központ: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</si>
  <si>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</si>
  <si>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</si>
  <si>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</si>
  <si>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</si>
  <si>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</si>
  <si>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Magyar Mozgókép Közalapítvány</t>
  </si>
  <si>
    <t>Összesen:</t>
  </si>
  <si>
    <t>Testületi hatáskörben felhasználható</t>
  </si>
  <si>
    <t>Támogatás értékű felhalmozási pénzeszköz átvétel</t>
  </si>
  <si>
    <t>Orvosi rendelő akadálymentesítése</t>
  </si>
  <si>
    <t>ÁHT-n kívüli működési pénzeszköz átadás</t>
  </si>
  <si>
    <t>ÁHT-n kívüli működési pénzeszköz átadás összesen:</t>
  </si>
  <si>
    <t>63-10/2009. ikt. sz.</t>
  </si>
  <si>
    <t>2007. évről áthúzódó pályázat</t>
  </si>
  <si>
    <t>2008. évről áthúzódó pályázatok</t>
  </si>
  <si>
    <t>Módosított kivitelezési összeg</t>
  </si>
  <si>
    <t>Önkormányzati Minisztérium</t>
  </si>
  <si>
    <t>Hévíz Város Önkormányzata által a 2009. évben benyújtott, valamint a 2009. évet érintő folyamatban lévő pályázatok alakulása</t>
  </si>
  <si>
    <t>2009. évben benyújtott pályázatok</t>
  </si>
  <si>
    <t>Nemzeti Kulturális Alap</t>
  </si>
  <si>
    <t>191/2008. (XI. 25.) KT. hat.</t>
  </si>
  <si>
    <t>Veszélyeztetett műemlékek állagmegóvása</t>
  </si>
  <si>
    <t>Egregyi Árpádkori templom állatmegóvása</t>
  </si>
  <si>
    <t>felújítási előirányzat</t>
  </si>
  <si>
    <t>Art mozi termek 2009. évi üzemeltetési tevékenységének normatív támogatása</t>
  </si>
  <si>
    <t>Fontana mozi magyar és art besorolású filmek vetétésének normatív támogatása 2009. évre</t>
  </si>
  <si>
    <t>Egészségügyi minisztérium</t>
  </si>
  <si>
    <t xml:space="preserve">Kistelepülésen lakók komplex népegészségügyi szűrés elősegítése </t>
  </si>
  <si>
    <t>Kistelepülésen lakók komplex népegészségügyi szűrés elősegítése</t>
  </si>
  <si>
    <t>333/2009-0017 NÜF</t>
  </si>
  <si>
    <t>11.</t>
  </si>
  <si>
    <t>Kompetencia alapú oktatás egyenlő hozzáférés</t>
  </si>
  <si>
    <t>Brunszvik Teréz N. O. Óvoda (egregyi sugárúti telephely) Illyés Gyula Ált. és Műv. Isk., Bibó István AGSZ</t>
  </si>
  <si>
    <t>TÁMOP 3.1.4/08/02.-2009-0134</t>
  </si>
  <si>
    <t>4/2009. (I. 29.) KT. hat.</t>
  </si>
  <si>
    <t>12.</t>
  </si>
  <si>
    <t>Átutalás időpontja</t>
  </si>
  <si>
    <t>Felhalmozási bevétel</t>
  </si>
  <si>
    <t>1681-11/2009. ikt. sz.</t>
  </si>
  <si>
    <t>Központosított állami támogatás</t>
  </si>
  <si>
    <t>Tám. ért. felj. pénzeszköz átvétel</t>
  </si>
  <si>
    <t>422/2009. ikt. sz.</t>
  </si>
  <si>
    <t>61-42/2009. ikt. sz.</t>
  </si>
  <si>
    <t>Központosított állami támogatás (osztályf. pótlék)</t>
  </si>
  <si>
    <t>61-43/2009. ikt. sz.</t>
  </si>
  <si>
    <t>Működési bevétel összesen</t>
  </si>
  <si>
    <t>3478-2/2009. ikt. sz.</t>
  </si>
  <si>
    <t>KIHOP-2008. pályázati támogatás</t>
  </si>
  <si>
    <t>63-21/2009. ikt. sz.</t>
  </si>
  <si>
    <t>ÁHT-n kívüli működési pénzeszköz átvétel</t>
  </si>
  <si>
    <t>51-44/2009. ikt. sz.</t>
  </si>
  <si>
    <t>Hévízgyógyfürdő és Szt. András Reumakórház Kht.</t>
  </si>
  <si>
    <t>Prémium évek program miatti támogatás</t>
  </si>
  <si>
    <t>Központosított állami támogatás - prémium évek program</t>
  </si>
  <si>
    <t>61-38/2009. ikt. sz.</t>
  </si>
  <si>
    <t>61-27,36/2009. ikt. sz.</t>
  </si>
  <si>
    <t>2009. évi keresetkiegészítés</t>
  </si>
  <si>
    <t>61-27/2009. ikt. sz.</t>
  </si>
  <si>
    <t>Központosított állami támogatás - bérpolitikai int. tám. (keresetkiegészítés: III. hó)</t>
  </si>
  <si>
    <t>61-39/2009. ikt. sz.</t>
  </si>
  <si>
    <t>61-36/2009. ikt. sz.</t>
  </si>
  <si>
    <t>Központosított állami támogatás - bérpolitikai int. tám. (keresetkiegészítés: IV. hó)</t>
  </si>
  <si>
    <t>Központosított állami támogatás - bérpolitikai int. tám. (keresetkiegészítés: V. hó)</t>
  </si>
  <si>
    <t>Működési bevétel összesen:</t>
  </si>
  <si>
    <t>Óvodai nevelés támogatása</t>
  </si>
  <si>
    <t>Általános Iskolai oktatási feladat támogatása</t>
  </si>
  <si>
    <t>814/2009. ikt. sz.</t>
  </si>
  <si>
    <t>Hunyadi-Martinovics u. felújítása - TEUT pályázat</t>
  </si>
  <si>
    <t>Polg. Hiv. szervezetfejlesztéshez szükséges szoftver beszerzés</t>
  </si>
  <si>
    <t>Polg. Hiv. szervezetfejlesztéshez szükséges szoftver beszerzés ÁFA</t>
  </si>
  <si>
    <t>Dologi és egyéb folyó kiadás</t>
  </si>
  <si>
    <t>Kompetencia alapú oktatás - TÁMOP 3.1.4 pályázat előkészítése - szakértői díj</t>
  </si>
  <si>
    <t>Polg. Hiv. szervezetfejlesztés (szakértői díj, képzés)</t>
  </si>
  <si>
    <t>Dologi és egyéb folyó kiadás összesen:</t>
  </si>
  <si>
    <t>Vindornyaszőlős Községi Önkormányzat (Karmacs körjegyzőség)</t>
  </si>
  <si>
    <t>Hévízi Önkéntes Tűzoltó Egyesület</t>
  </si>
  <si>
    <t>Általános tartalék összesen:</t>
  </si>
  <si>
    <t>Festetics Művelődési Központ állami erő működésre</t>
  </si>
  <si>
    <t>Bibó I. AGSZ állami támogatás működésre</t>
  </si>
  <si>
    <t>Illyés Gy. Ált. és Műv. Iskola állami támogatás működésre</t>
  </si>
  <si>
    <t>GAMESZ önk-i erő működésre</t>
  </si>
  <si>
    <t>Intézményfinanszírozás összesen:</t>
  </si>
  <si>
    <t>Szoc. pol. juttatás</t>
  </si>
  <si>
    <t>Nyári szociális gyermekétkeztetés</t>
  </si>
  <si>
    <t>114/2009.(V.26.) KT. hat.</t>
  </si>
  <si>
    <t>ÁHT-n kívüli pénzeszköz átadás "szabad kerete"</t>
  </si>
  <si>
    <t xml:space="preserve">Hévízi Önkéntes Tűzoltó Egyesület </t>
  </si>
  <si>
    <t>2724-2/2009. ikt. sz.</t>
  </si>
  <si>
    <t>Légkondicionáló készülék (rendszergazda)</t>
  </si>
  <si>
    <t>Légkondicionáló készülék (rendszergazda) ÁFA</t>
  </si>
  <si>
    <t>Büki u. csap.víz rendezés, zárt rendszer kiépítése</t>
  </si>
  <si>
    <t>Büki u. csap.víz rendezés, zárt rendszer kiépítése ÁFA</t>
  </si>
  <si>
    <t>Szabó L., Vajda Á. u. útfelújítás (TEUT)</t>
  </si>
  <si>
    <t>Szabó L., Vajda Á. u. útfelújítás (TEUT) ÁFA 25%</t>
  </si>
  <si>
    <t>115/2009.(V.26.) KT. hat.</t>
  </si>
  <si>
    <t>34/2009.(II.24.) KT. hat.</t>
  </si>
  <si>
    <t>ÁHT-n kívüli működési pénzeszköz átadás "szabad kerete"</t>
  </si>
  <si>
    <t>Csokonai Vitéz Mihály Irodalmi és Művészeti Társaság</t>
  </si>
  <si>
    <t>Máltai Szeretetszolgálat Gondviselés Háza Fogy. Napk. Otthon</t>
  </si>
  <si>
    <t>12/2009.(II.10.) KT. hat.</t>
  </si>
  <si>
    <t>Lapkiadás szakfeladat - nyomdaktg</t>
  </si>
  <si>
    <t>Könyv és zenemű kiadás szakfeladat - Dr. Szarka L.: Zala megye Zsidó emlékei</t>
  </si>
  <si>
    <t>Könyv és zenemű kiadás szakfeladat - Dr. Szarka L.: Tüntetés a tóért</t>
  </si>
  <si>
    <t>2724-3/2009. ikt. sz.</t>
  </si>
  <si>
    <t>Büki u. csapadékvíz rendezése, zárt rendszer kiépítése</t>
  </si>
  <si>
    <t>Büki u. csapadékvíz rendezése, zárt rendszer kiépítése ÁFA</t>
  </si>
  <si>
    <t>Okmányiroda beléptető rendszer kiépítése</t>
  </si>
  <si>
    <t>Okmányiroda beléptető rendszer kiépítése ÁFA</t>
  </si>
  <si>
    <t>35/2009.(II.24.) KT. hat.</t>
  </si>
  <si>
    <t>1022-22/2009. ikt. sz.</t>
  </si>
  <si>
    <t>TASZII Önk-i támogatás működésre</t>
  </si>
  <si>
    <t>TASZII Önk-i támogatás fejlesztésre</t>
  </si>
  <si>
    <t>GAMESZ önk-i támogatás működésre</t>
  </si>
  <si>
    <t>GAMESZ önk-i támogatás fejlesztésre</t>
  </si>
  <si>
    <t>113/2009.(V.26.) KT. hat.</t>
  </si>
  <si>
    <t>Polgármester és képviselők jutalom ill. félhavi tiszteletdíj</t>
  </si>
  <si>
    <t>Köztisztviselők, közalkalmazottak, munkavállalók jutalma</t>
  </si>
  <si>
    <t>Polgármester és képviselők jutalom ill. félhavi tiszteletdíj 29% TB</t>
  </si>
  <si>
    <t>Polgármesteri jutalom 3% munkaadói járulék</t>
  </si>
  <si>
    <t>Köztisztviselők, közalkalmazottak, munkavállalók jutalma - 29% TB</t>
  </si>
  <si>
    <t>Köztisztviselők, közalkalmazottak, munkavállalók jutalma - 3 % munkaadói járulék</t>
  </si>
  <si>
    <t>Munkaadót terhelő járulékok összesen:</t>
  </si>
  <si>
    <t>Önkormányzati saját erő működésre - GAMESZ</t>
  </si>
  <si>
    <t>Önkormányzati saját erő működésre - Bibó I. AGSZ</t>
  </si>
  <si>
    <t>Önkormányzati saját erő működésre - Illyés Gy. Ált. és Műv. Iskola</t>
  </si>
  <si>
    <t>Önkormányzati saját erő működésre - Brunszvik T.N.O. Óvoda</t>
  </si>
  <si>
    <t>Önkormányzati saját erő működésre - TASZII</t>
  </si>
  <si>
    <t>Önkormányzati saját erő működésre - Festetics Gy. Műv. Kp.</t>
  </si>
  <si>
    <t>Polgármesteri hatáskörben felhasználható</t>
  </si>
  <si>
    <t>51-41/2009. ikt. sz.</t>
  </si>
  <si>
    <t>Támogatás felügyeleti szervtől (önk-i saját erő) - Festetics Gy. Műv. Kp.</t>
  </si>
  <si>
    <t>51-30,32,35,36,38,40/2009. ikt. sz.</t>
  </si>
  <si>
    <t>Egyesületek, Balatoni Vívóklub támogatása</t>
  </si>
  <si>
    <t>115/2009.(V.26.)</t>
  </si>
  <si>
    <t>Arany Pillangó Alapítvány támogatása</t>
  </si>
  <si>
    <t>1022-20/2009. ikt. sz.</t>
  </si>
  <si>
    <t>Felhalmozási kiadások</t>
  </si>
  <si>
    <t>Áfa változás 5%, Illyés Gy.Ált.és Műv. Iskola fűtés- és világításkorszerűsítés</t>
  </si>
  <si>
    <t>Árpádkori templom és római kori villa állagmegóvása</t>
  </si>
  <si>
    <t>Polg. Hiv. akadálymentesítése</t>
  </si>
  <si>
    <t>Brunszvik T.N.O. Óvoda épület infrastrukt. fejl.</t>
  </si>
  <si>
    <t>Bartók B. u. III. szakasz (déli ág) útfelújítás</t>
  </si>
  <si>
    <t>Szabó L., Vajda Á. u. felújítás terv, kivitelezés (1+1 Ft)</t>
  </si>
  <si>
    <t>Jókai út, járda, csap.víz csatorna felújítás</t>
  </si>
  <si>
    <t>Szoftvervásárlás, szoftverfejlesztés</t>
  </si>
  <si>
    <t>Hévíz Szabályozási Tervének módosítása</t>
  </si>
  <si>
    <t>Közlekedési koncepció</t>
  </si>
  <si>
    <t>Déli elkerülő út tanulmányterve</t>
  </si>
  <si>
    <t>Hévíz Gyógyhely Városközpont rehabilitáció</t>
  </si>
  <si>
    <t>Hévíz Gyógyhely Városközpont rehab - megvalósítási tanulmányterv</t>
  </si>
  <si>
    <t>Hévíz Gyógyhely Városközpont - közmű térkép</t>
  </si>
  <si>
    <t>Brunszvik T.N.O. Óvoda Sugár u. épület bővítése, akadálymentesítés</t>
  </si>
  <si>
    <t>Illyés Gy. Ált. és Műv. Iskola geotermikus energia tervdokument.</t>
  </si>
  <si>
    <t>Játszótérfejlesztés</t>
  </si>
  <si>
    <t>Martinovics u. járdaépítés</t>
  </si>
  <si>
    <t>Templom-köz csap.csat., útburkolat építés (befejező szakasz)</t>
  </si>
  <si>
    <t>Csokonai u. szennyvízcsatorna tervezése</t>
  </si>
  <si>
    <t>Ady u. gyalogátkelőhely létesítése Vörösmarty u. csatlakozónál</t>
  </si>
  <si>
    <t>Vörösmarty u. 39. sz. előtti gyalogátkelőhely kiépítése</t>
  </si>
  <si>
    <t>Babócsay u. szennyvízcsatorna építése</t>
  </si>
  <si>
    <t>Számítástechnikai eszközök beszerzése</t>
  </si>
  <si>
    <t>Egységes közterületi tájékoztató táblarendszer</t>
  </si>
  <si>
    <t>Felhalmozási kiadások összesen:</t>
  </si>
  <si>
    <t>Brunszvik T.N.O. Óvoda Egregyi u. ép. infrastrukt. fejl.</t>
  </si>
  <si>
    <t>Brunszvik T.N.O. Óvoda Egregyi u. ép. infrastrukt. fejl. ÁFA</t>
  </si>
  <si>
    <t>T/I/6. számú táblázat</t>
  </si>
  <si>
    <t>44/2009.(III.31.) KT. hat.</t>
  </si>
  <si>
    <t>Testületi határkörben felhasználható</t>
  </si>
  <si>
    <t>Cape Clear Aviation repülőtér üz. Kft.</t>
  </si>
  <si>
    <t>1022-21/2009. ikt. sz.</t>
  </si>
  <si>
    <t>Támogatás felügyeleti szervtől működésre (önk-i saját erő) - GAMESZ</t>
  </si>
  <si>
    <t>Támogatás felügyeleti szervtől működésre (önk-i saját erő) - Bibó I. AGSZ</t>
  </si>
  <si>
    <t>Támogatás felügyeleti szervtől működésre (önk-i saját erő) - Illyés Gy. Ált. és Műv. Iskola</t>
  </si>
  <si>
    <t>Támogatás felügyeleti szervtől működésre (önk-i saját erő) - Brunszvik T.N.O. Óvoda</t>
  </si>
  <si>
    <t>Támogatás felügyeleti szervtől működésre (önk-i saját erő) - TASZII</t>
  </si>
  <si>
    <t>115/2009.(V.24.) KT. hat.</t>
  </si>
  <si>
    <t>Polg. Hiv. szervezetfejlesztés dologi kiadása (ÁROP-1.4.2. önerő)</t>
  </si>
  <si>
    <t>GAMESZ</t>
  </si>
  <si>
    <t>T/II/1/1. számú táblázat</t>
  </si>
  <si>
    <t>Működési támogatás felügyleti szervtől (önk-i saját erő)</t>
  </si>
  <si>
    <t>Önkormányzati saját erő működésre</t>
  </si>
  <si>
    <t>Intézményfinanszírozás mindösszesen:</t>
  </si>
  <si>
    <t>T/II/1/2. számú táblázat</t>
  </si>
  <si>
    <t>Felügyeleti szervtől saját erő felhalmozásra</t>
  </si>
  <si>
    <t>Felügyeleti szervtől saját erő működésre</t>
  </si>
  <si>
    <t>T/II/1/3. számú táblázat</t>
  </si>
  <si>
    <t>Parkolási szoftver</t>
  </si>
  <si>
    <t>Parkolási szoftver ÁFA</t>
  </si>
  <si>
    <t>Jutalom</t>
  </si>
  <si>
    <t>Személyi juttatás (6 fő alkalmaz - Parkolási iroda)</t>
  </si>
  <si>
    <t>Jutalmat terhelő 29% TB</t>
  </si>
  <si>
    <t>Jutalmat terhelő 3% munkaadói jár.</t>
  </si>
  <si>
    <t>Személyi juttatás (6 fő alkalmaz - Parkolási iroda) - munkaadót terhelő elvonás</t>
  </si>
  <si>
    <t>Munkaadót terhelő kiadás összesen:</t>
  </si>
  <si>
    <t>Szemétszállítás díja</t>
  </si>
  <si>
    <t>Befizetendő ÁFA</t>
  </si>
  <si>
    <t>T/II/1/4. számú táblázat</t>
  </si>
  <si>
    <t>1022-11/2009. ikt. sz.</t>
  </si>
  <si>
    <t>Prémium évek program (1 fő résztvevő juttatásai)</t>
  </si>
  <si>
    <t>Munkadót terhelő járulékok</t>
  </si>
  <si>
    <t>Prémium évek program bérjárulékai</t>
  </si>
  <si>
    <t>Szemétszállítási díj</t>
  </si>
  <si>
    <t>Működési támogatás felügyleti szervtől (állami támogatás)</t>
  </si>
  <si>
    <t>Osztályfőnöki pótlék</t>
  </si>
  <si>
    <t>Jutalmat terhelő 3% munkaadói járulék</t>
  </si>
  <si>
    <t>Munkaadót terhelő járulék összesen:</t>
  </si>
  <si>
    <t>Osztályfőnöki pótlék - munkaadót terhelő járulék (29%TB+3%munkaadói járulék)</t>
  </si>
  <si>
    <t>Kistérségi műk. tám. közokt. feladatellátás</t>
  </si>
  <si>
    <t>Működési támogatás felügyeleti szervtől (önk-i saját erő)</t>
  </si>
  <si>
    <t>Működési támogatás felügyeleti szervtől (állami támogatás)</t>
  </si>
  <si>
    <t>Közoktatási feladatellátás</t>
  </si>
  <si>
    <t>Osztályfőnöki pótlék közterhei - 29% TB + 3% munkaadói járulék</t>
  </si>
  <si>
    <t>Közoktatási feladatellátás közterhei - 29% TB + 3% munkaadói járulék</t>
  </si>
  <si>
    <t>Brunszvik T. N. O. Óvoda</t>
  </si>
  <si>
    <t>T/II/4/1. számú táblázat</t>
  </si>
  <si>
    <t>63-10/2009. ikt .sz.</t>
  </si>
  <si>
    <t>Kistérségi működési támogatás - közoktatási feladatok</t>
  </si>
  <si>
    <t>T/II/4/2. számú táblázat</t>
  </si>
  <si>
    <t>63-10/2009. ikt sz.</t>
  </si>
  <si>
    <t>Teréz Anya Szociális Integrált Intézmény</t>
  </si>
  <si>
    <t>T/II/5/1. számú táblázat</t>
  </si>
  <si>
    <t>T/II/5/2. számú táblázat</t>
  </si>
  <si>
    <t>Felhalmozási támogatás felügyleti szervtől (önk-i saját erő)</t>
  </si>
  <si>
    <t>T/II/5/3. számú táblázat</t>
  </si>
  <si>
    <t>T/II/5/4. számú táblázat</t>
  </si>
  <si>
    <t>Fénymásoló</t>
  </si>
  <si>
    <t>Fénymásoló ÁFA</t>
  </si>
  <si>
    <t>Festetics György Művelődési Központ</t>
  </si>
  <si>
    <t>T/II/6/1. számú táblázat</t>
  </si>
  <si>
    <t>113/2009.(V.26.)</t>
  </si>
  <si>
    <t>T/II/6/2. számú táblázat</t>
  </si>
  <si>
    <t>Gyermeknap megrendezése</t>
  </si>
  <si>
    <t>e-Közszolgáltatások népszerűsítése Hévízen pályázat megvalósítása</t>
  </si>
  <si>
    <t>2008. évi kistérségi normatíva különbözet - óvodai nevelés</t>
  </si>
  <si>
    <t>2008. évi kistérségi normatíva különbözet - ált.iskolai nappali oktatás</t>
  </si>
  <si>
    <t>2008. évi kistérségi normatíva különbözet -óvodai nevelés - iskolabusz</t>
  </si>
  <si>
    <t>2008. évi kistérségi normatív különbözet - pedagógiai szakszolgálat</t>
  </si>
  <si>
    <t>TÁMOP 3.1.4 Okt. és nev. int. kompetencia alapú oktatás - előkészítés költsége</t>
  </si>
  <si>
    <t>Központosított állami támogatás - szociális nyári gyermekétkeztetés</t>
  </si>
  <si>
    <t>Normatív kötött állami támogatás oktatási célra</t>
  </si>
  <si>
    <t>Büki u. csapadékvíz rendezés, zárt rendszer kiépítése</t>
  </si>
  <si>
    <t>Büki u. csapadékvíz rendezés, zárt rendszer kiépítése ÁFA</t>
  </si>
  <si>
    <t>Szakmai vizsgák - igazgatás</t>
  </si>
  <si>
    <t>Önkormányzati kinevezett dolgozók juttatása</t>
  </si>
  <si>
    <t>DRV üzemi területén közösségi funkció kialakítása</t>
  </si>
  <si>
    <t>Egregyi u. járda felújítás tervezése</t>
  </si>
  <si>
    <t xml:space="preserve">Honvéd u. járda rekonstrukció, -é-i oldal </t>
  </si>
  <si>
    <t>Közvilágítás bővítése: Dombi sétány, Martinovics u., Petőfi u-ból induló lépcsósor, Budai N.A. u.</t>
  </si>
  <si>
    <t xml:space="preserve">Ény-i városrész csapadékvíz-csatorna ép. I. ütem </t>
  </si>
  <si>
    <t>Digitális fényképezőgép vásárlása</t>
  </si>
  <si>
    <t>Intézményi működési bevétel</t>
  </si>
  <si>
    <t>3252/2009. ikt.sz.</t>
  </si>
  <si>
    <t>2008. évi normatíva eltérés visszafizetése</t>
  </si>
  <si>
    <t>145/-81/2009. ikt. sz.</t>
  </si>
  <si>
    <t>1022-27/2009. ikt. sz.</t>
  </si>
  <si>
    <t>145-81/2009. ikt. sz.</t>
  </si>
  <si>
    <t>Európai parlamenti választás</t>
  </si>
  <si>
    <t>Európai parlamenti választás személyi juttatásai</t>
  </si>
  <si>
    <t>61-22/2009. ikt. sz.</t>
  </si>
  <si>
    <t>136/2009. ikt. sz.</t>
  </si>
  <si>
    <t>300-83,85/2008. ikt. sz.</t>
  </si>
  <si>
    <t>300-77/2008. ikt. sz.</t>
  </si>
  <si>
    <t>61-22/2009. ikt. sz.,          300-77,83,85/2008. ikt. sz.</t>
  </si>
  <si>
    <t>Felhalmozási kiad.össz.</t>
  </si>
  <si>
    <t>T/III. számú táblázat</t>
  </si>
  <si>
    <t>ÁROP-1.A.2/A-2008-0147</t>
  </si>
  <si>
    <t>Pozitív előzetes pályázati döntés</t>
  </si>
  <si>
    <t>333-157/2009-001 NÜF</t>
  </si>
  <si>
    <t>Nem nyert</t>
  </si>
  <si>
    <t>Ny-dunántúli Regionális Fejl. Tanács</t>
  </si>
  <si>
    <t>TEUT 2009.</t>
  </si>
  <si>
    <t>Útburkolat korszerűsítés</t>
  </si>
  <si>
    <t>Szabó L., Vajda Á. u. útburkolat felújítás</t>
  </si>
  <si>
    <t>Közoktatási intézmények infrastruktúra fejlesztése</t>
  </si>
  <si>
    <t>Brunszvik Teréz N. O. Óvoda - Egregyi telephely</t>
  </si>
  <si>
    <t>Helyi Önkormányzatok fenntartásában lévő sportlétesítmények felújítása</t>
  </si>
  <si>
    <t>Tornacsarnok vizes és nem vizes helyiségeinek felújítása</t>
  </si>
  <si>
    <t>13.</t>
  </si>
  <si>
    <t>Játszótér korszerűsítés</t>
  </si>
  <si>
    <t>Zrínyi utcai játszótér felújítás</t>
  </si>
  <si>
    <t>beruházás előirányzat</t>
  </si>
  <si>
    <t>14.</t>
  </si>
  <si>
    <t>Sajátos nev.ig.gyermekekkel, tanulókkal foglalkozó gyógypedagógiai pótlékra jogosultak tám. és az osztályfőnöki pótlékra jogosultak támogatása</t>
  </si>
  <si>
    <t>Osztályfőnöki pótlékra jogosultak támogatása</t>
  </si>
  <si>
    <t>15.</t>
  </si>
  <si>
    <t>16.</t>
  </si>
  <si>
    <t>17.</t>
  </si>
  <si>
    <t>Nemzeti Kulturális Alap - Mozgókép szakmai Kollégium</t>
  </si>
  <si>
    <t>Fontana Filmszínház közösségkapcsolatainak bővítése</t>
  </si>
  <si>
    <t>Fontana Filmszínház reklámlehetőségeinek bővítése</t>
  </si>
  <si>
    <t xml:space="preserve"> Gróf. I. Festetics György Művelődési Központ összesen: (2009.)</t>
  </si>
  <si>
    <t>Polgármestei Hivatal összesen: (2009.)</t>
  </si>
  <si>
    <t>CÉDE 2009.</t>
  </si>
  <si>
    <t>Polgármestei Hivatal összesen: (2007-2008.)</t>
  </si>
  <si>
    <t>116/2009.(V.26.) KT. hat.</t>
  </si>
  <si>
    <t>117/2009.(V.26.) KT hat.</t>
  </si>
  <si>
    <t>74/2009.(III.31.) KT. hat.</t>
  </si>
  <si>
    <t>ÁROP 1.A.2/A-2008. pályázat Polg. Hiv. szervezetfejlesztés tám.</t>
  </si>
  <si>
    <t>Támogatás értékű működési pénzeszköz átvétel</t>
  </si>
  <si>
    <t>Támogatás értékű működési pénzeszköz átvétel összesen:</t>
  </si>
  <si>
    <t>2008. évi kistérségi normatíva különbözet - jelzőrendszeres házi segítségnyújtás</t>
  </si>
  <si>
    <t>Európai Uniós Parlamenti választás támogatása</t>
  </si>
  <si>
    <t>Normatív kötött állami támogatás - diáksport</t>
  </si>
  <si>
    <t>Központosított állami támogatás felújításra (Hunyadi-Martinovics u.)</t>
  </si>
  <si>
    <t>Brunszvik T.N.O. Óvoda Egregyi u. épület infrastr. fejl.</t>
  </si>
  <si>
    <t>Brunszvik T.N.O. Óvoda Egregyi u. épület infrastr. fejl. ÁFA</t>
  </si>
  <si>
    <t>Brunszvik T.N.O. Óvoda - kistérségi működési támogatás 2009.</t>
  </si>
  <si>
    <t>Illyés Gy. Ált. és Műv. Iskola - kistérségi működési támogatás 2009.</t>
  </si>
  <si>
    <t>2724-4/2009. ikt. sz.</t>
  </si>
  <si>
    <t xml:space="preserve">Utazásszervezés </t>
  </si>
  <si>
    <t>2008. évi eseti keresetkiegészítés - igazgatás</t>
  </si>
  <si>
    <t>Végkielégítés-előrehozott öregségi nyugdíj-állami támogatás - igazgatás</t>
  </si>
  <si>
    <t>Brunszvik T.N.O. Óvoda Egregyi u. ép. infrastruk. fejl.</t>
  </si>
  <si>
    <t>Parkolási rendszer bevételei</t>
  </si>
  <si>
    <t>18.</t>
  </si>
  <si>
    <t>Miniszterelnöki Hivatal</t>
  </si>
  <si>
    <t>KIHOP-2008.</t>
  </si>
  <si>
    <t>Információs társadalom és tudásalapú gazdaság fejlesztése, az elektronikus közszolgáltatások megvalósítása</t>
  </si>
  <si>
    <t>E-Közigazgatás népszerűsítése Hévízen könyvtári környezetben</t>
  </si>
  <si>
    <t>TSz/339/KIHOP-2008</t>
  </si>
  <si>
    <t>Brunszvik T.N.O. Óvoda Egregyi u. ép. infrastruk. fejl. ÁFA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</si>
</sst>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2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4" fontId="2" fillId="0" borderId="2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14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9"/>
  </sheetPr>
  <dimension ref="A1:H104"/>
  <sheetViews>
    <sheetView workbookViewId="0" topLeftCell="A1">
      <selection activeCell="A6" sqref="A6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109" t="s">
        <v>0</v>
      </c>
      <c r="B1" s="109"/>
      <c r="F1" s="108" t="s">
        <v>16</v>
      </c>
      <c r="G1" s="108"/>
      <c r="H1" s="108"/>
    </row>
    <row r="2" spans="1:2" ht="15.75" customHeight="1">
      <c r="A2" s="109" t="s">
        <v>1</v>
      </c>
      <c r="B2" s="109"/>
    </row>
    <row r="3" spans="1:2" ht="15.75" customHeight="1">
      <c r="A3" s="28"/>
      <c r="B3" s="28"/>
    </row>
    <row r="4" spans="1:8" ht="14.25" customHeight="1">
      <c r="A4" s="112" t="s">
        <v>2</v>
      </c>
      <c r="B4" s="112"/>
      <c r="C4" s="112"/>
      <c r="D4" s="112"/>
      <c r="E4" s="112"/>
      <c r="F4" s="112"/>
      <c r="G4" s="112"/>
      <c r="H4" s="112"/>
    </row>
    <row r="5" spans="1:8" ht="13.5" customHeight="1">
      <c r="A5" s="112" t="s">
        <v>3</v>
      </c>
      <c r="B5" s="112"/>
      <c r="C5" s="112"/>
      <c r="D5" s="112"/>
      <c r="E5" s="112"/>
      <c r="F5" s="112"/>
      <c r="G5" s="112"/>
      <c r="H5" s="112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11" t="s">
        <v>8</v>
      </c>
      <c r="G7" s="111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s="2" customFormat="1" ht="15.75">
      <c r="A9" s="82">
        <v>39994</v>
      </c>
      <c r="B9" s="16" t="s">
        <v>138</v>
      </c>
      <c r="C9" s="15" t="s">
        <v>139</v>
      </c>
      <c r="D9" s="9"/>
      <c r="E9" s="9"/>
      <c r="F9" s="10">
        <v>11000000</v>
      </c>
      <c r="G9" s="10"/>
      <c r="H9" s="83" t="s">
        <v>140</v>
      </c>
    </row>
    <row r="10" spans="1:8" s="2" customFormat="1" ht="43.5">
      <c r="A10" s="82"/>
      <c r="B10" s="16" t="s">
        <v>141</v>
      </c>
      <c r="C10" s="15" t="s">
        <v>142</v>
      </c>
      <c r="D10" s="9"/>
      <c r="E10" s="9"/>
      <c r="F10" s="10">
        <v>2980000</v>
      </c>
      <c r="G10" s="10"/>
      <c r="H10" s="83" t="s">
        <v>398</v>
      </c>
    </row>
    <row r="11" spans="1:8" s="2" customFormat="1" ht="30">
      <c r="A11" s="30"/>
      <c r="B11" s="20" t="s">
        <v>27</v>
      </c>
      <c r="C11" s="14" t="s">
        <v>143</v>
      </c>
      <c r="D11" s="9"/>
      <c r="E11" s="9"/>
      <c r="F11" s="7">
        <v>591000</v>
      </c>
      <c r="G11" s="10"/>
      <c r="H11" s="13" t="s">
        <v>144</v>
      </c>
    </row>
    <row r="12" spans="1:8" s="2" customFormat="1" ht="30">
      <c r="A12" s="30"/>
      <c r="B12" s="20" t="s">
        <v>27</v>
      </c>
      <c r="C12" s="14" t="s">
        <v>145</v>
      </c>
      <c r="D12" s="9"/>
      <c r="E12" s="9"/>
      <c r="F12" s="7">
        <v>180000</v>
      </c>
      <c r="G12" s="10"/>
      <c r="H12" s="13" t="s">
        <v>339</v>
      </c>
    </row>
    <row r="13" spans="1:8" s="2" customFormat="1" ht="15.75">
      <c r="A13" s="82"/>
      <c r="B13" s="16" t="s">
        <v>146</v>
      </c>
      <c r="C13" s="15"/>
      <c r="D13" s="9"/>
      <c r="E13" s="9"/>
      <c r="F13" s="10">
        <f>SUM(F11:F12)</f>
        <v>771000</v>
      </c>
      <c r="G13" s="10"/>
      <c r="H13" s="83"/>
    </row>
    <row r="14" spans="1:8" s="2" customFormat="1" ht="30">
      <c r="A14" s="30"/>
      <c r="B14" s="20" t="s">
        <v>399</v>
      </c>
      <c r="C14" s="14" t="s">
        <v>147</v>
      </c>
      <c r="D14" s="9"/>
      <c r="E14" s="9"/>
      <c r="F14" s="7">
        <v>1000000</v>
      </c>
      <c r="G14" s="10"/>
      <c r="H14" s="13" t="s">
        <v>148</v>
      </c>
    </row>
    <row r="15" spans="1:8" s="2" customFormat="1" ht="30">
      <c r="A15" s="30"/>
      <c r="B15" s="20" t="s">
        <v>399</v>
      </c>
      <c r="C15" s="14" t="s">
        <v>149</v>
      </c>
      <c r="D15" s="9"/>
      <c r="E15" s="9"/>
      <c r="F15" s="7">
        <v>415000</v>
      </c>
      <c r="G15" s="10"/>
      <c r="H15" s="13" t="s">
        <v>334</v>
      </c>
    </row>
    <row r="16" spans="1:8" s="2" customFormat="1" ht="45">
      <c r="A16" s="30"/>
      <c r="B16" s="20" t="s">
        <v>399</v>
      </c>
      <c r="C16" s="14" t="s">
        <v>149</v>
      </c>
      <c r="D16" s="9"/>
      <c r="E16" s="9"/>
      <c r="F16" s="7">
        <v>255000</v>
      </c>
      <c r="G16" s="10"/>
      <c r="H16" s="13" t="s">
        <v>335</v>
      </c>
    </row>
    <row r="17" spans="1:8" s="2" customFormat="1" ht="45">
      <c r="A17" s="30"/>
      <c r="B17" s="20" t="s">
        <v>399</v>
      </c>
      <c r="C17" s="14" t="s">
        <v>149</v>
      </c>
      <c r="D17" s="9"/>
      <c r="E17" s="9"/>
      <c r="F17" s="7">
        <v>74000</v>
      </c>
      <c r="G17" s="10"/>
      <c r="H17" s="13" t="s">
        <v>336</v>
      </c>
    </row>
    <row r="18" spans="1:8" s="2" customFormat="1" ht="45">
      <c r="A18" s="30"/>
      <c r="B18" s="20" t="s">
        <v>399</v>
      </c>
      <c r="C18" s="14" t="s">
        <v>149</v>
      </c>
      <c r="D18" s="9"/>
      <c r="E18" s="9"/>
      <c r="F18" s="7">
        <v>-389000</v>
      </c>
      <c r="G18" s="7"/>
      <c r="H18" s="13" t="s">
        <v>337</v>
      </c>
    </row>
    <row r="19" spans="1:8" s="2" customFormat="1" ht="45">
      <c r="A19" s="30"/>
      <c r="B19" s="20" t="s">
        <v>399</v>
      </c>
      <c r="C19" s="14" t="s">
        <v>149</v>
      </c>
      <c r="D19" s="9"/>
      <c r="E19" s="9"/>
      <c r="F19" s="7">
        <v>22000</v>
      </c>
      <c r="G19" s="10"/>
      <c r="H19" s="13" t="s">
        <v>401</v>
      </c>
    </row>
    <row r="20" spans="1:8" s="2" customFormat="1" ht="45">
      <c r="A20" s="30"/>
      <c r="B20" s="20" t="s">
        <v>399</v>
      </c>
      <c r="C20" s="14" t="s">
        <v>196</v>
      </c>
      <c r="D20" s="9"/>
      <c r="E20" s="9"/>
      <c r="F20" s="7">
        <v>2560000</v>
      </c>
      <c r="G20" s="10"/>
      <c r="H20" s="13" t="s">
        <v>338</v>
      </c>
    </row>
    <row r="21" spans="1:8" s="2" customFormat="1" ht="30">
      <c r="A21" s="30"/>
      <c r="B21" s="20" t="s">
        <v>399</v>
      </c>
      <c r="C21" s="14" t="s">
        <v>142</v>
      </c>
      <c r="D21" s="9"/>
      <c r="E21" s="9"/>
      <c r="F21" s="7">
        <v>6220000</v>
      </c>
      <c r="G21" s="10"/>
      <c r="H21" s="13" t="s">
        <v>398</v>
      </c>
    </row>
    <row r="22" spans="1:8" s="2" customFormat="1" ht="30">
      <c r="A22" s="30"/>
      <c r="B22" s="20" t="s">
        <v>399</v>
      </c>
      <c r="C22" s="14" t="s">
        <v>354</v>
      </c>
      <c r="D22" s="9"/>
      <c r="E22" s="9"/>
      <c r="F22" s="7">
        <v>77000</v>
      </c>
      <c r="G22" s="10"/>
      <c r="H22" s="13" t="s">
        <v>402</v>
      </c>
    </row>
    <row r="23" spans="1:8" s="2" customFormat="1" ht="29.25">
      <c r="A23" s="82"/>
      <c r="B23" s="16" t="s">
        <v>400</v>
      </c>
      <c r="C23" s="15"/>
      <c r="D23" s="9"/>
      <c r="E23" s="9"/>
      <c r="F23" s="10">
        <f>SUM(F14:F22)</f>
        <v>10234000</v>
      </c>
      <c r="G23" s="10">
        <f>SUM(G14:G22)</f>
        <v>0</v>
      </c>
      <c r="H23" s="83"/>
    </row>
    <row r="24" spans="1:8" s="2" customFormat="1" ht="29.25">
      <c r="A24" s="82"/>
      <c r="B24" s="16" t="s">
        <v>150</v>
      </c>
      <c r="C24" s="15" t="s">
        <v>151</v>
      </c>
      <c r="D24" s="9"/>
      <c r="E24" s="9"/>
      <c r="F24" s="10">
        <v>250000</v>
      </c>
      <c r="G24" s="10"/>
      <c r="H24" s="83" t="s">
        <v>152</v>
      </c>
    </row>
    <row r="25" spans="1:8" ht="15.75">
      <c r="A25" s="8"/>
      <c r="B25" s="9" t="s">
        <v>14</v>
      </c>
      <c r="C25" s="9"/>
      <c r="D25" s="9"/>
      <c r="E25" s="9"/>
      <c r="F25" s="10">
        <f>F9+F10+F13+F23+F24</f>
        <v>25235000</v>
      </c>
      <c r="G25" s="10">
        <f>SUM(G19)</f>
        <v>0</v>
      </c>
      <c r="H25" s="12"/>
    </row>
    <row r="26" spans="1:8" ht="15.75">
      <c r="A26" s="8"/>
      <c r="B26" s="9" t="s">
        <v>22</v>
      </c>
      <c r="C26" s="6"/>
      <c r="D26" s="6"/>
      <c r="E26" s="6"/>
      <c r="F26" s="110">
        <f>F25-G25</f>
        <v>25235000</v>
      </c>
      <c r="G26" s="110"/>
      <c r="H26" s="12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</sheetData>
  <mergeCells count="7">
    <mergeCell ref="F1:H1"/>
    <mergeCell ref="A1:B1"/>
    <mergeCell ref="A2:B2"/>
    <mergeCell ref="F26:G26"/>
    <mergeCell ref="F7:G7"/>
    <mergeCell ref="A4:H4"/>
    <mergeCell ref="A5:H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A8" sqref="A8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278</v>
      </c>
      <c r="B1" s="113"/>
      <c r="F1" s="114" t="s">
        <v>297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13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18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29.25">
      <c r="A11" s="82">
        <v>39994</v>
      </c>
      <c r="B11" s="27" t="s">
        <v>30</v>
      </c>
      <c r="C11" s="15" t="s">
        <v>298</v>
      </c>
      <c r="D11" s="15"/>
      <c r="E11" s="15"/>
      <c r="F11" s="10"/>
      <c r="G11" s="10">
        <v>152000</v>
      </c>
      <c r="H11" s="83" t="s">
        <v>299</v>
      </c>
    </row>
    <row r="12" spans="1:8" s="2" customFormat="1" ht="29.25">
      <c r="A12" s="82"/>
      <c r="B12" s="27" t="s">
        <v>300</v>
      </c>
      <c r="C12" s="15" t="s">
        <v>298</v>
      </c>
      <c r="D12" s="15"/>
      <c r="E12" s="15"/>
      <c r="F12" s="10"/>
      <c r="G12" s="10">
        <v>33000</v>
      </c>
      <c r="H12" s="83" t="s">
        <v>301</v>
      </c>
    </row>
    <row r="13" spans="1:8" s="2" customFormat="1" ht="15.75">
      <c r="A13" s="82"/>
      <c r="B13" s="27" t="s">
        <v>171</v>
      </c>
      <c r="C13" s="15" t="s">
        <v>270</v>
      </c>
      <c r="D13" s="15"/>
      <c r="E13" s="15"/>
      <c r="F13" s="10">
        <v>185000</v>
      </c>
      <c r="G13" s="10"/>
      <c r="H13" s="83" t="s">
        <v>302</v>
      </c>
    </row>
    <row r="14" spans="1:8" s="2" customFormat="1" ht="15.75">
      <c r="A14" s="82"/>
      <c r="B14" s="27" t="s">
        <v>14</v>
      </c>
      <c r="C14" s="15"/>
      <c r="D14" s="15"/>
      <c r="E14" s="15"/>
      <c r="F14" s="10">
        <f>SUM(F11:F13)</f>
        <v>185000</v>
      </c>
      <c r="G14" s="10">
        <f>SUM(G11:G13)</f>
        <v>185000</v>
      </c>
      <c r="H14" s="83"/>
    </row>
    <row r="15" spans="1:8" ht="15.75">
      <c r="A15" s="8"/>
      <c r="B15" s="9" t="s">
        <v>22</v>
      </c>
      <c r="C15" s="6"/>
      <c r="D15" s="6"/>
      <c r="E15" s="6"/>
      <c r="F15" s="110">
        <f>F14-G14</f>
        <v>0</v>
      </c>
      <c r="G15" s="110"/>
      <c r="H15" s="12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A8" sqref="A8"/>
    </sheetView>
  </sheetViews>
  <sheetFormatPr defaultColWidth="9.00390625" defaultRowHeight="15.75"/>
  <cols>
    <col min="1" max="1" width="8.875" style="0" bestFit="1" customWidth="1"/>
    <col min="2" max="2" width="20.375" style="0" bestFit="1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31</v>
      </c>
      <c r="B1" s="113"/>
      <c r="F1" s="114" t="s">
        <v>32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9" customFormat="1" ht="30">
      <c r="A11" s="30">
        <v>39994</v>
      </c>
      <c r="B11" s="26" t="s">
        <v>25</v>
      </c>
      <c r="C11" s="14" t="s">
        <v>215</v>
      </c>
      <c r="D11" s="14"/>
      <c r="E11" s="14"/>
      <c r="F11" s="7">
        <v>3998000</v>
      </c>
      <c r="G11" s="7"/>
      <c r="H11" s="13" t="s">
        <v>280</v>
      </c>
    </row>
    <row r="12" spans="1:8" s="19" customFormat="1" ht="30">
      <c r="A12" s="30"/>
      <c r="B12" s="26" t="s">
        <v>25</v>
      </c>
      <c r="C12" s="14" t="s">
        <v>270</v>
      </c>
      <c r="D12" s="14"/>
      <c r="E12" s="14"/>
      <c r="F12" s="7">
        <v>228000</v>
      </c>
      <c r="G12" s="7"/>
      <c r="H12" s="13" t="s">
        <v>280</v>
      </c>
    </row>
    <row r="13" spans="1:8" s="19" customFormat="1" ht="30">
      <c r="A13" s="30"/>
      <c r="B13" s="26" t="s">
        <v>25</v>
      </c>
      <c r="C13" s="14" t="s">
        <v>143</v>
      </c>
      <c r="D13" s="14"/>
      <c r="E13" s="14"/>
      <c r="F13" s="7">
        <v>190000</v>
      </c>
      <c r="G13" s="7"/>
      <c r="H13" s="13" t="s">
        <v>303</v>
      </c>
    </row>
    <row r="14" spans="1:8" s="2" customFormat="1" ht="31.5">
      <c r="A14" s="82"/>
      <c r="B14" s="27" t="s">
        <v>182</v>
      </c>
      <c r="C14" s="15"/>
      <c r="D14" s="15"/>
      <c r="E14" s="15"/>
      <c r="F14" s="10">
        <f>SUM(F11:F13)</f>
        <v>4416000</v>
      </c>
      <c r="G14" s="10"/>
      <c r="H14" s="83"/>
    </row>
    <row r="15" spans="1:8" ht="15.75">
      <c r="A15" s="8"/>
      <c r="B15" s="9" t="s">
        <v>22</v>
      </c>
      <c r="C15" s="6"/>
      <c r="D15" s="6"/>
      <c r="E15" s="6"/>
      <c r="F15" s="110">
        <f>F14-G14</f>
        <v>4416000</v>
      </c>
      <c r="G15" s="110"/>
      <c r="H15" s="12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H98"/>
  <sheetViews>
    <sheetView workbookViewId="0" topLeftCell="A1">
      <selection activeCell="A7" sqref="A7"/>
    </sheetView>
  </sheetViews>
  <sheetFormatPr defaultColWidth="9.00390625" defaultRowHeight="15.75"/>
  <cols>
    <col min="1" max="1" width="8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31</v>
      </c>
      <c r="B1" s="113"/>
      <c r="F1" s="114" t="s">
        <v>33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13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39994</v>
      </c>
      <c r="B11" s="26" t="s">
        <v>30</v>
      </c>
      <c r="C11" s="14" t="s">
        <v>215</v>
      </c>
      <c r="D11" s="14"/>
      <c r="E11" s="14"/>
      <c r="F11" s="7">
        <v>3029000</v>
      </c>
      <c r="G11" s="7"/>
      <c r="H11" s="13" t="s">
        <v>289</v>
      </c>
    </row>
    <row r="12" spans="1:8" ht="15.75">
      <c r="A12" s="30"/>
      <c r="B12" s="26" t="s">
        <v>30</v>
      </c>
      <c r="C12" s="14" t="s">
        <v>143</v>
      </c>
      <c r="D12" s="14"/>
      <c r="E12" s="14"/>
      <c r="F12" s="7">
        <v>144000</v>
      </c>
      <c r="G12" s="7"/>
      <c r="H12" s="13" t="s">
        <v>304</v>
      </c>
    </row>
    <row r="13" spans="1:8" s="2" customFormat="1" ht="15.75">
      <c r="A13" s="82"/>
      <c r="B13" s="27" t="s">
        <v>39</v>
      </c>
      <c r="C13" s="15"/>
      <c r="D13" s="15"/>
      <c r="E13" s="15"/>
      <c r="F13" s="10">
        <f>SUM(F11:F12)</f>
        <v>3173000</v>
      </c>
      <c r="G13" s="10"/>
      <c r="H13" s="83"/>
    </row>
    <row r="14" spans="1:8" ht="15.75">
      <c r="A14" s="30"/>
      <c r="B14" s="26" t="s">
        <v>38</v>
      </c>
      <c r="C14" s="14" t="s">
        <v>215</v>
      </c>
      <c r="D14" s="14"/>
      <c r="E14" s="14"/>
      <c r="F14" s="7">
        <v>878000</v>
      </c>
      <c r="G14" s="7"/>
      <c r="H14" s="13" t="s">
        <v>291</v>
      </c>
    </row>
    <row r="15" spans="1:8" ht="30">
      <c r="A15" s="30"/>
      <c r="B15" s="26" t="s">
        <v>38</v>
      </c>
      <c r="C15" s="14" t="s">
        <v>215</v>
      </c>
      <c r="D15" s="14"/>
      <c r="E15" s="14"/>
      <c r="F15" s="7">
        <v>91000</v>
      </c>
      <c r="G15" s="7"/>
      <c r="H15" s="13" t="s">
        <v>305</v>
      </c>
    </row>
    <row r="16" spans="1:8" ht="45">
      <c r="A16" s="30"/>
      <c r="B16" s="26" t="s">
        <v>38</v>
      </c>
      <c r="C16" s="14" t="s">
        <v>143</v>
      </c>
      <c r="D16" s="14"/>
      <c r="E16" s="14"/>
      <c r="F16" s="7">
        <v>46000</v>
      </c>
      <c r="G16" s="7"/>
      <c r="H16" s="13" t="s">
        <v>307</v>
      </c>
    </row>
    <row r="17" spans="1:8" s="2" customFormat="1" ht="31.5">
      <c r="A17" s="82"/>
      <c r="B17" s="27" t="s">
        <v>306</v>
      </c>
      <c r="C17" s="15"/>
      <c r="D17" s="15"/>
      <c r="E17" s="15"/>
      <c r="F17" s="10">
        <f>SUM(F14:F16)</f>
        <v>1015000</v>
      </c>
      <c r="G17" s="10"/>
      <c r="H17" s="83"/>
    </row>
    <row r="18" spans="1:8" s="2" customFormat="1" ht="15.75">
      <c r="A18" s="82"/>
      <c r="B18" s="27" t="s">
        <v>171</v>
      </c>
      <c r="C18" s="15" t="s">
        <v>270</v>
      </c>
      <c r="D18" s="15"/>
      <c r="E18" s="15"/>
      <c r="F18" s="10">
        <v>228000</v>
      </c>
      <c r="G18" s="10"/>
      <c r="H18" s="83" t="s">
        <v>302</v>
      </c>
    </row>
    <row r="19" spans="1:8" s="2" customFormat="1" ht="15.75">
      <c r="A19" s="82"/>
      <c r="B19" s="27" t="s">
        <v>14</v>
      </c>
      <c r="C19" s="15"/>
      <c r="D19" s="15"/>
      <c r="E19" s="15"/>
      <c r="F19" s="10">
        <f>F13+F17+F18</f>
        <v>4416000</v>
      </c>
      <c r="G19" s="10"/>
      <c r="H19" s="83"/>
    </row>
    <row r="20" spans="1:8" ht="15.75">
      <c r="A20" s="8"/>
      <c r="B20" s="9" t="s">
        <v>22</v>
      </c>
      <c r="C20" s="6"/>
      <c r="D20" s="6"/>
      <c r="E20" s="6"/>
      <c r="F20" s="110">
        <f>F19-G19</f>
        <v>4416000</v>
      </c>
      <c r="G20" s="110"/>
      <c r="H20" s="12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</sheetData>
  <mergeCells count="7">
    <mergeCell ref="A5:H5"/>
    <mergeCell ref="F9:G9"/>
    <mergeCell ref="F20:G20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H90"/>
  <sheetViews>
    <sheetView workbookViewId="0" topLeftCell="A1">
      <selection activeCell="B3" sqref="B3"/>
    </sheetView>
  </sheetViews>
  <sheetFormatPr defaultColWidth="9.00390625" defaultRowHeight="15.75"/>
  <cols>
    <col min="1" max="1" width="8.875" style="0" bestFit="1" customWidth="1"/>
    <col min="2" max="2" width="20.375" style="0" bestFit="1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34</v>
      </c>
      <c r="B1" s="113"/>
      <c r="C1" s="115"/>
      <c r="F1" s="114" t="s">
        <v>35</v>
      </c>
      <c r="G1" s="114"/>
      <c r="H1" s="114"/>
    </row>
    <row r="2" spans="1:3" ht="15.75">
      <c r="A2" s="113" t="s">
        <v>1</v>
      </c>
      <c r="B2" s="113"/>
      <c r="C2" s="115"/>
    </row>
    <row r="3" spans="1:2" ht="15.75">
      <c r="A3" s="25"/>
      <c r="B3" s="25"/>
    </row>
    <row r="4" spans="1:8" ht="15.7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11" t="s">
        <v>8</v>
      </c>
      <c r="G7" s="111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27.75" customHeight="1">
      <c r="A9" s="2"/>
      <c r="B9" s="2"/>
      <c r="C9" s="2"/>
      <c r="D9" s="2"/>
      <c r="E9" s="2"/>
      <c r="F9" s="4"/>
      <c r="G9" s="4"/>
      <c r="H9" s="2"/>
    </row>
    <row r="10" spans="1:8" s="19" customFormat="1" ht="30">
      <c r="A10" s="30">
        <v>39994</v>
      </c>
      <c r="B10" s="26" t="s">
        <v>25</v>
      </c>
      <c r="C10" s="14" t="s">
        <v>113</v>
      </c>
      <c r="D10" s="14"/>
      <c r="E10" s="14"/>
      <c r="F10" s="7">
        <v>36000</v>
      </c>
      <c r="G10" s="7"/>
      <c r="H10" s="13" t="s">
        <v>308</v>
      </c>
    </row>
    <row r="11" spans="1:8" s="19" customFormat="1" ht="30">
      <c r="A11" s="30"/>
      <c r="B11" s="26" t="s">
        <v>25</v>
      </c>
      <c r="C11" s="14" t="s">
        <v>215</v>
      </c>
      <c r="D11" s="14"/>
      <c r="E11" s="14"/>
      <c r="F11" s="7">
        <v>7488000</v>
      </c>
      <c r="G11" s="7"/>
      <c r="H11" s="13" t="s">
        <v>309</v>
      </c>
    </row>
    <row r="12" spans="1:8" s="19" customFormat="1" ht="30">
      <c r="A12" s="30"/>
      <c r="B12" s="26" t="s">
        <v>25</v>
      </c>
      <c r="C12" s="14" t="s">
        <v>270</v>
      </c>
      <c r="D12" s="14"/>
      <c r="E12" s="14"/>
      <c r="F12" s="7">
        <v>265000</v>
      </c>
      <c r="G12" s="7"/>
      <c r="H12" s="13" t="s">
        <v>309</v>
      </c>
    </row>
    <row r="13" spans="1:8" s="19" customFormat="1" ht="30">
      <c r="A13" s="30"/>
      <c r="B13" s="26" t="s">
        <v>25</v>
      </c>
      <c r="C13" s="14" t="s">
        <v>143</v>
      </c>
      <c r="D13" s="14"/>
      <c r="E13" s="14"/>
      <c r="F13" s="7">
        <v>401000</v>
      </c>
      <c r="G13" s="7"/>
      <c r="H13" s="13" t="s">
        <v>310</v>
      </c>
    </row>
    <row r="14" spans="1:8" s="2" customFormat="1" ht="31.5">
      <c r="A14" s="82"/>
      <c r="B14" s="27" t="s">
        <v>182</v>
      </c>
      <c r="C14" s="15"/>
      <c r="D14" s="15"/>
      <c r="E14" s="15"/>
      <c r="F14" s="10">
        <f>SUM(F10:F13)</f>
        <v>8190000</v>
      </c>
      <c r="G14" s="10"/>
      <c r="H14" s="83"/>
    </row>
    <row r="15" spans="1:8" ht="15.75">
      <c r="A15" s="8"/>
      <c r="B15" s="9" t="s">
        <v>22</v>
      </c>
      <c r="C15" s="6"/>
      <c r="D15" s="6"/>
      <c r="E15" s="6"/>
      <c r="F15" s="110">
        <f>F14-G14</f>
        <v>8190000</v>
      </c>
      <c r="G15" s="110"/>
      <c r="H15" s="12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</sheetData>
  <mergeCells count="7">
    <mergeCell ref="F15:G15"/>
    <mergeCell ref="A5:H5"/>
    <mergeCell ref="F7:G7"/>
    <mergeCell ref="F1:H1"/>
    <mergeCell ref="A4:H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H97"/>
  <sheetViews>
    <sheetView workbookViewId="0" topLeftCell="A1">
      <selection activeCell="A5" sqref="A5"/>
    </sheetView>
  </sheetViews>
  <sheetFormatPr defaultColWidth="9.00390625" defaultRowHeight="15.75"/>
  <cols>
    <col min="1" max="1" width="8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34</v>
      </c>
      <c r="B1" s="113"/>
      <c r="F1" s="114" t="s">
        <v>36</v>
      </c>
      <c r="G1" s="114"/>
      <c r="H1" s="114"/>
    </row>
    <row r="2" spans="1:2" ht="15.75">
      <c r="A2" s="113" t="s">
        <v>1</v>
      </c>
      <c r="B2" s="113"/>
    </row>
    <row r="3" spans="1:8" ht="15.75">
      <c r="A3" s="111" t="s">
        <v>13</v>
      </c>
      <c r="B3" s="111"/>
      <c r="C3" s="111"/>
      <c r="D3" s="111"/>
      <c r="E3" s="111"/>
      <c r="F3" s="111"/>
      <c r="G3" s="111"/>
      <c r="H3" s="111"/>
    </row>
    <row r="4" spans="1:8" ht="15.75">
      <c r="A4" s="111" t="s">
        <v>3</v>
      </c>
      <c r="B4" s="111"/>
      <c r="C4" s="111"/>
      <c r="D4" s="111"/>
      <c r="E4" s="111"/>
      <c r="F4" s="111"/>
      <c r="G4" s="111"/>
      <c r="H4" s="111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11" t="s">
        <v>8</v>
      </c>
      <c r="G6" s="111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19" customFormat="1" ht="15.75">
      <c r="A8" s="30">
        <v>39994</v>
      </c>
      <c r="B8" s="26" t="s">
        <v>30</v>
      </c>
      <c r="C8" s="14" t="s">
        <v>113</v>
      </c>
      <c r="D8" s="14"/>
      <c r="E8" s="14"/>
      <c r="F8" s="7">
        <v>27000</v>
      </c>
      <c r="G8" s="7"/>
      <c r="H8" s="13" t="s">
        <v>311</v>
      </c>
    </row>
    <row r="9" spans="1:8" s="19" customFormat="1" ht="15.75">
      <c r="A9" s="30"/>
      <c r="B9" s="26" t="s">
        <v>30</v>
      </c>
      <c r="C9" s="14" t="s">
        <v>215</v>
      </c>
      <c r="D9" s="14"/>
      <c r="E9" s="14"/>
      <c r="F9" s="7">
        <v>5673000</v>
      </c>
      <c r="G9" s="7"/>
      <c r="H9" s="13" t="s">
        <v>289</v>
      </c>
    </row>
    <row r="10" spans="1:8" s="19" customFormat="1" ht="15.75">
      <c r="A10" s="30"/>
      <c r="B10" s="26" t="s">
        <v>30</v>
      </c>
      <c r="C10" s="14" t="s">
        <v>143</v>
      </c>
      <c r="D10" s="14"/>
      <c r="E10" s="14"/>
      <c r="F10" s="7">
        <v>304000</v>
      </c>
      <c r="G10" s="7"/>
      <c r="H10" s="13" t="s">
        <v>304</v>
      </c>
    </row>
    <row r="11" spans="1:8" s="2" customFormat="1" ht="15.75">
      <c r="A11" s="82"/>
      <c r="B11" s="27" t="s">
        <v>39</v>
      </c>
      <c r="C11" s="15"/>
      <c r="D11" s="15"/>
      <c r="E11" s="15"/>
      <c r="F11" s="10">
        <f>SUM(F8:F10)</f>
        <v>6004000</v>
      </c>
      <c r="G11" s="10"/>
      <c r="H11" s="83"/>
    </row>
    <row r="12" spans="1:8" s="19" customFormat="1" ht="30">
      <c r="A12" s="30"/>
      <c r="B12" s="26" t="s">
        <v>38</v>
      </c>
      <c r="C12" s="14" t="s">
        <v>113</v>
      </c>
      <c r="D12" s="14"/>
      <c r="E12" s="14"/>
      <c r="F12" s="7">
        <v>9000</v>
      </c>
      <c r="G12" s="7"/>
      <c r="H12" s="13" t="s">
        <v>313</v>
      </c>
    </row>
    <row r="13" spans="1:8" s="19" customFormat="1" ht="15.75">
      <c r="A13" s="30"/>
      <c r="B13" s="26" t="s">
        <v>38</v>
      </c>
      <c r="C13" s="14" t="s">
        <v>215</v>
      </c>
      <c r="D13" s="14"/>
      <c r="E13" s="14"/>
      <c r="F13" s="7">
        <v>1645000</v>
      </c>
      <c r="G13" s="7"/>
      <c r="H13" s="13" t="s">
        <v>291</v>
      </c>
    </row>
    <row r="14" spans="1:8" s="19" customFormat="1" ht="30">
      <c r="A14" s="30"/>
      <c r="B14" s="26" t="s">
        <v>38</v>
      </c>
      <c r="C14" s="14" t="s">
        <v>215</v>
      </c>
      <c r="D14" s="14"/>
      <c r="E14" s="14"/>
      <c r="F14" s="7">
        <v>170000</v>
      </c>
      <c r="G14" s="7"/>
      <c r="H14" s="13" t="s">
        <v>305</v>
      </c>
    </row>
    <row r="15" spans="1:8" s="19" customFormat="1" ht="30">
      <c r="A15" s="30"/>
      <c r="B15" s="26" t="s">
        <v>38</v>
      </c>
      <c r="C15" s="14" t="s">
        <v>143</v>
      </c>
      <c r="D15" s="14"/>
      <c r="E15" s="14"/>
      <c r="F15" s="7">
        <v>97000</v>
      </c>
      <c r="G15" s="7"/>
      <c r="H15" s="13" t="s">
        <v>312</v>
      </c>
    </row>
    <row r="16" spans="1:8" s="2" customFormat="1" ht="31.5">
      <c r="A16" s="82"/>
      <c r="B16" s="27" t="s">
        <v>306</v>
      </c>
      <c r="C16" s="15"/>
      <c r="D16" s="15"/>
      <c r="E16" s="15"/>
      <c r="F16" s="10">
        <f>SUM(F12:F15)</f>
        <v>1921000</v>
      </c>
      <c r="G16" s="10"/>
      <c r="H16" s="83"/>
    </row>
    <row r="17" spans="1:8" s="2" customFormat="1" ht="15.75">
      <c r="A17" s="82"/>
      <c r="B17" s="27" t="s">
        <v>171</v>
      </c>
      <c r="C17" s="15" t="s">
        <v>270</v>
      </c>
      <c r="D17" s="15"/>
      <c r="E17" s="15"/>
      <c r="F17" s="10">
        <v>265000</v>
      </c>
      <c r="G17" s="10"/>
      <c r="H17" s="83" t="s">
        <v>302</v>
      </c>
    </row>
    <row r="18" spans="1:8" ht="15.75">
      <c r="A18" s="8"/>
      <c r="B18" s="9" t="s">
        <v>14</v>
      </c>
      <c r="C18" s="6"/>
      <c r="D18" s="6"/>
      <c r="E18" s="6"/>
      <c r="F18" s="11">
        <f>F11+F16+F17</f>
        <v>8190000</v>
      </c>
      <c r="G18" s="11"/>
      <c r="H18" s="12"/>
    </row>
    <row r="19" spans="1:8" ht="15.75">
      <c r="A19" s="8"/>
      <c r="B19" s="9" t="s">
        <v>22</v>
      </c>
      <c r="C19" s="6"/>
      <c r="D19" s="6"/>
      <c r="E19" s="6"/>
      <c r="F19" s="110">
        <f>F18-G18</f>
        <v>8190000</v>
      </c>
      <c r="G19" s="110"/>
      <c r="H19" s="12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A4:H4"/>
    <mergeCell ref="F6:G6"/>
    <mergeCell ref="F19:G19"/>
    <mergeCell ref="A1:B1"/>
    <mergeCell ref="F1:H1"/>
    <mergeCell ref="A2:B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C20" sqref="C20"/>
    </sheetView>
  </sheetViews>
  <sheetFormatPr defaultColWidth="9.00390625" defaultRowHeight="15.75"/>
  <cols>
    <col min="1" max="1" width="8.875" style="0" bestFit="1" customWidth="1"/>
    <col min="2" max="2" width="21.37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314</v>
      </c>
      <c r="B1" s="113"/>
      <c r="F1" s="114" t="s">
        <v>315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9" customFormat="1" ht="30">
      <c r="A11" s="30">
        <v>39994</v>
      </c>
      <c r="B11" s="26" t="s">
        <v>25</v>
      </c>
      <c r="C11" s="14" t="s">
        <v>316</v>
      </c>
      <c r="D11" s="14"/>
      <c r="E11" s="14"/>
      <c r="F11" s="7"/>
      <c r="G11" s="7">
        <v>36000</v>
      </c>
      <c r="H11" s="13" t="s">
        <v>317</v>
      </c>
    </row>
    <row r="12" spans="1:8" s="19" customFormat="1" ht="30">
      <c r="A12" s="30"/>
      <c r="B12" s="26" t="s">
        <v>25</v>
      </c>
      <c r="C12" s="14" t="s">
        <v>215</v>
      </c>
      <c r="D12" s="14"/>
      <c r="E12" s="14"/>
      <c r="F12" s="7">
        <v>2946000</v>
      </c>
      <c r="G12" s="7"/>
      <c r="H12" s="13" t="s">
        <v>280</v>
      </c>
    </row>
    <row r="13" spans="1:8" s="19" customFormat="1" ht="30">
      <c r="A13" s="30"/>
      <c r="B13" s="26" t="s">
        <v>25</v>
      </c>
      <c r="C13" s="14" t="s">
        <v>270</v>
      </c>
      <c r="D13" s="14"/>
      <c r="E13" s="14"/>
      <c r="F13" s="7">
        <v>143000</v>
      </c>
      <c r="G13" s="7"/>
      <c r="H13" s="13" t="s">
        <v>280</v>
      </c>
    </row>
    <row r="14" spans="1:8" s="2" customFormat="1" ht="31.5">
      <c r="A14" s="82"/>
      <c r="B14" s="27" t="s">
        <v>182</v>
      </c>
      <c r="C14" s="15"/>
      <c r="D14" s="15"/>
      <c r="E14" s="15"/>
      <c r="F14" s="10">
        <f>SUM(F11:F13)</f>
        <v>3089000</v>
      </c>
      <c r="G14" s="10">
        <f>SUM(G11:G13)</f>
        <v>36000</v>
      </c>
      <c r="H14" s="83"/>
    </row>
    <row r="15" spans="1:8" ht="15.75">
      <c r="A15" s="8"/>
      <c r="B15" s="9" t="s">
        <v>22</v>
      </c>
      <c r="C15" s="6"/>
      <c r="D15" s="6"/>
      <c r="E15" s="6"/>
      <c r="F15" s="110">
        <f>F14-G14</f>
        <v>3053000</v>
      </c>
      <c r="G15" s="110"/>
      <c r="H15" s="12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98"/>
  <sheetViews>
    <sheetView workbookViewId="0" topLeftCell="A1">
      <selection activeCell="A8" sqref="A8"/>
    </sheetView>
  </sheetViews>
  <sheetFormatPr defaultColWidth="9.00390625" defaultRowHeight="15.75"/>
  <cols>
    <col min="1" max="1" width="8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314</v>
      </c>
      <c r="B1" s="113"/>
      <c r="F1" s="114" t="s">
        <v>318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13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39994</v>
      </c>
      <c r="B11" s="26" t="s">
        <v>30</v>
      </c>
      <c r="C11" s="14" t="s">
        <v>319</v>
      </c>
      <c r="D11" s="14"/>
      <c r="E11" s="14"/>
      <c r="F11" s="7"/>
      <c r="G11" s="7">
        <v>27000</v>
      </c>
      <c r="H11" s="13" t="s">
        <v>311</v>
      </c>
    </row>
    <row r="12" spans="1:8" ht="15.75">
      <c r="A12" s="30"/>
      <c r="B12" s="26" t="s">
        <v>30</v>
      </c>
      <c r="C12" s="14" t="s">
        <v>215</v>
      </c>
      <c r="D12" s="14"/>
      <c r="E12" s="14"/>
      <c r="F12" s="7">
        <v>2232000</v>
      </c>
      <c r="G12" s="7"/>
      <c r="H12" s="13" t="s">
        <v>289</v>
      </c>
    </row>
    <row r="13" spans="1:8" s="2" customFormat="1" ht="15.75">
      <c r="A13" s="82"/>
      <c r="B13" s="27" t="s">
        <v>39</v>
      </c>
      <c r="C13" s="15"/>
      <c r="D13" s="15"/>
      <c r="E13" s="15"/>
      <c r="F13" s="10">
        <f>SUM(F11:F12)</f>
        <v>2232000</v>
      </c>
      <c r="G13" s="10">
        <f>SUM(G11:G12)</f>
        <v>27000</v>
      </c>
      <c r="H13" s="83"/>
    </row>
    <row r="14" spans="1:8" s="19" customFormat="1" ht="30">
      <c r="A14" s="30"/>
      <c r="B14" s="26" t="s">
        <v>38</v>
      </c>
      <c r="C14" s="14" t="s">
        <v>319</v>
      </c>
      <c r="D14" s="14"/>
      <c r="E14" s="14"/>
      <c r="F14" s="7"/>
      <c r="G14" s="7">
        <v>9000</v>
      </c>
      <c r="H14" s="13" t="s">
        <v>313</v>
      </c>
    </row>
    <row r="15" spans="1:8" s="19" customFormat="1" ht="15.75">
      <c r="A15" s="30"/>
      <c r="B15" s="26" t="s">
        <v>38</v>
      </c>
      <c r="C15" s="14" t="s">
        <v>215</v>
      </c>
      <c r="D15" s="14"/>
      <c r="E15" s="14"/>
      <c r="F15" s="7">
        <v>647000</v>
      </c>
      <c r="G15" s="7"/>
      <c r="H15" s="13" t="s">
        <v>291</v>
      </c>
    </row>
    <row r="16" spans="1:8" s="19" customFormat="1" ht="30">
      <c r="A16" s="30"/>
      <c r="B16" s="26" t="s">
        <v>38</v>
      </c>
      <c r="C16" s="14" t="s">
        <v>215</v>
      </c>
      <c r="D16" s="14"/>
      <c r="E16" s="14"/>
      <c r="F16" s="7">
        <v>67000</v>
      </c>
      <c r="G16" s="7"/>
      <c r="H16" s="13" t="s">
        <v>305</v>
      </c>
    </row>
    <row r="17" spans="1:8" s="2" customFormat="1" ht="31.5">
      <c r="A17" s="82"/>
      <c r="B17" s="27" t="s">
        <v>306</v>
      </c>
      <c r="C17" s="15"/>
      <c r="D17" s="15"/>
      <c r="E17" s="15"/>
      <c r="F17" s="10">
        <f>SUM(F14:F16)</f>
        <v>714000</v>
      </c>
      <c r="G17" s="10">
        <f>SUM(G14:G16)</f>
        <v>9000</v>
      </c>
      <c r="H17" s="83"/>
    </row>
    <row r="18" spans="1:8" s="2" customFormat="1" ht="15.75">
      <c r="A18" s="82"/>
      <c r="B18" s="27" t="s">
        <v>171</v>
      </c>
      <c r="C18" s="15" t="s">
        <v>270</v>
      </c>
      <c r="D18" s="15"/>
      <c r="E18" s="15"/>
      <c r="F18" s="10">
        <v>143000</v>
      </c>
      <c r="G18" s="10"/>
      <c r="H18" s="83" t="s">
        <v>302</v>
      </c>
    </row>
    <row r="19" spans="1:8" s="2" customFormat="1" ht="15.75">
      <c r="A19" s="82"/>
      <c r="B19" s="27" t="s">
        <v>14</v>
      </c>
      <c r="C19" s="15"/>
      <c r="D19" s="15"/>
      <c r="E19" s="15"/>
      <c r="F19" s="10">
        <f>F13+F17+F18</f>
        <v>3089000</v>
      </c>
      <c r="G19" s="10">
        <f>G13+G17+G18</f>
        <v>36000</v>
      </c>
      <c r="H19" s="83"/>
    </row>
    <row r="20" spans="1:8" ht="15.75">
      <c r="A20" s="8"/>
      <c r="B20" s="9" t="s">
        <v>22</v>
      </c>
      <c r="C20" s="6"/>
      <c r="D20" s="6"/>
      <c r="E20" s="6"/>
      <c r="F20" s="110">
        <f>F19-G19</f>
        <v>3053000</v>
      </c>
      <c r="G20" s="110"/>
      <c r="H20" s="12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</sheetData>
  <mergeCells count="7">
    <mergeCell ref="A5:H5"/>
    <mergeCell ref="F9:G9"/>
    <mergeCell ref="F20:G20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A28" sqref="A28"/>
    </sheetView>
  </sheetViews>
  <sheetFormatPr defaultColWidth="9.00390625" defaultRowHeight="15.75"/>
  <cols>
    <col min="1" max="1" width="8.875" style="0" bestFit="1" customWidth="1"/>
    <col min="2" max="2" width="21.0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320</v>
      </c>
      <c r="B1" s="113"/>
      <c r="C1" s="115"/>
      <c r="F1" s="114" t="s">
        <v>321</v>
      </c>
      <c r="G1" s="114"/>
      <c r="H1" s="114"/>
    </row>
    <row r="2" spans="1:3" ht="15.75">
      <c r="A2" s="113" t="s">
        <v>1</v>
      </c>
      <c r="B2" s="113"/>
      <c r="C2" s="115"/>
    </row>
    <row r="3" spans="1:2" ht="15.75">
      <c r="A3" s="25"/>
      <c r="B3" s="25"/>
    </row>
    <row r="4" spans="1:8" ht="15.7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9" customFormat="1" ht="30">
      <c r="A11" s="30">
        <v>39994</v>
      </c>
      <c r="B11" s="26" t="s">
        <v>25</v>
      </c>
      <c r="C11" s="14" t="s">
        <v>215</v>
      </c>
      <c r="D11" s="14"/>
      <c r="E11" s="14"/>
      <c r="F11" s="7">
        <v>4268000</v>
      </c>
      <c r="G11" s="7"/>
      <c r="H11" s="13" t="s">
        <v>280</v>
      </c>
    </row>
    <row r="12" spans="1:8" s="19" customFormat="1" ht="30">
      <c r="A12" s="30"/>
      <c r="B12" s="26" t="s">
        <v>25</v>
      </c>
      <c r="C12" s="14" t="s">
        <v>270</v>
      </c>
      <c r="D12" s="14"/>
      <c r="E12" s="14"/>
      <c r="F12" s="7">
        <v>415000</v>
      </c>
      <c r="G12" s="7"/>
      <c r="H12" s="13" t="s">
        <v>280</v>
      </c>
    </row>
    <row r="13" spans="1:8" s="2" customFormat="1" ht="31.5">
      <c r="A13" s="82"/>
      <c r="B13" s="27" t="s">
        <v>182</v>
      </c>
      <c r="C13" s="15"/>
      <c r="D13" s="15"/>
      <c r="E13" s="15"/>
      <c r="F13" s="10">
        <f>SUM(F11:F12)</f>
        <v>4683000</v>
      </c>
      <c r="G13" s="10"/>
      <c r="H13" s="83"/>
    </row>
    <row r="14" spans="1:8" ht="15.75">
      <c r="A14" s="8"/>
      <c r="B14" s="9" t="s">
        <v>22</v>
      </c>
      <c r="C14" s="6"/>
      <c r="D14" s="6"/>
      <c r="E14" s="6"/>
      <c r="F14" s="110">
        <f>F13-G13</f>
        <v>4683000</v>
      </c>
      <c r="G14" s="110"/>
      <c r="H14" s="12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F1:H1"/>
    <mergeCell ref="A4:H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E28" sqref="E2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320</v>
      </c>
      <c r="B1" s="113"/>
      <c r="C1" s="115"/>
      <c r="F1" s="114" t="s">
        <v>322</v>
      </c>
      <c r="G1" s="114"/>
      <c r="H1" s="114"/>
    </row>
    <row r="2" spans="1:3" ht="15.75">
      <c r="A2" s="113" t="s">
        <v>1</v>
      </c>
      <c r="B2" s="113"/>
      <c r="C2" s="115"/>
    </row>
    <row r="3" spans="1:2" ht="15.75">
      <c r="A3" s="25"/>
      <c r="B3" s="25"/>
    </row>
    <row r="4" spans="1:8" ht="15.7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18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39994</v>
      </c>
      <c r="B11" s="26" t="s">
        <v>25</v>
      </c>
      <c r="C11" s="14" t="s">
        <v>210</v>
      </c>
      <c r="D11" s="14"/>
      <c r="E11" s="14"/>
      <c r="F11" s="7"/>
      <c r="G11" s="7">
        <v>480000</v>
      </c>
      <c r="H11" s="13" t="s">
        <v>280</v>
      </c>
    </row>
    <row r="12" spans="1:8" ht="30">
      <c r="A12" s="30"/>
      <c r="B12" s="26" t="s">
        <v>25</v>
      </c>
      <c r="C12" s="14" t="s">
        <v>210</v>
      </c>
      <c r="D12" s="14"/>
      <c r="E12" s="14"/>
      <c r="F12" s="7">
        <v>480000</v>
      </c>
      <c r="G12" s="7"/>
      <c r="H12" s="13" t="s">
        <v>323</v>
      </c>
    </row>
    <row r="13" spans="1:8" s="2" customFormat="1" ht="31.5">
      <c r="A13" s="82"/>
      <c r="B13" s="27" t="s">
        <v>282</v>
      </c>
      <c r="C13" s="15"/>
      <c r="D13" s="15"/>
      <c r="E13" s="15"/>
      <c r="F13" s="10">
        <f>SUM(F11:F12)</f>
        <v>480000</v>
      </c>
      <c r="G13" s="10">
        <f>SUM(G11:G12)</f>
        <v>480000</v>
      </c>
      <c r="H13" s="83"/>
    </row>
    <row r="14" spans="1:8" ht="15.75">
      <c r="A14" s="8"/>
      <c r="B14" s="9" t="s">
        <v>22</v>
      </c>
      <c r="C14" s="6"/>
      <c r="D14" s="6"/>
      <c r="E14" s="6"/>
      <c r="F14" s="110">
        <f>F13-G13</f>
        <v>0</v>
      </c>
      <c r="G14" s="110"/>
      <c r="H14" s="12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F1:H1"/>
    <mergeCell ref="A4:H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9"/>
  </sheetPr>
  <dimension ref="A1:H95"/>
  <sheetViews>
    <sheetView workbookViewId="0" topLeftCell="A1">
      <selection activeCell="A35" sqref="A35:D35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113" t="s">
        <v>320</v>
      </c>
      <c r="B1" s="113"/>
      <c r="C1" s="115"/>
      <c r="F1" s="114" t="s">
        <v>324</v>
      </c>
      <c r="G1" s="114"/>
      <c r="H1" s="114"/>
    </row>
    <row r="2" spans="1:3" ht="15.75">
      <c r="A2" s="113" t="s">
        <v>1</v>
      </c>
      <c r="B2" s="113"/>
      <c r="C2" s="115"/>
    </row>
    <row r="3" spans="1:2" ht="15.75">
      <c r="A3" s="25"/>
      <c r="B3" s="25"/>
    </row>
    <row r="4" spans="1:8" ht="15.75">
      <c r="A4" s="111" t="s">
        <v>13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82">
        <v>39994</v>
      </c>
      <c r="B11" s="27" t="s">
        <v>30</v>
      </c>
      <c r="C11" s="15" t="s">
        <v>215</v>
      </c>
      <c r="D11" s="15"/>
      <c r="E11" s="15"/>
      <c r="F11" s="10">
        <v>3233000</v>
      </c>
      <c r="G11" s="10"/>
      <c r="H11" s="83" t="s">
        <v>289</v>
      </c>
    </row>
    <row r="12" spans="1:8" s="19" customFormat="1" ht="15.75">
      <c r="A12" s="30"/>
      <c r="B12" s="26" t="s">
        <v>38</v>
      </c>
      <c r="C12" s="14" t="s">
        <v>215</v>
      </c>
      <c r="D12" s="14"/>
      <c r="E12" s="14"/>
      <c r="F12" s="7">
        <v>938000</v>
      </c>
      <c r="G12" s="7"/>
      <c r="H12" s="13" t="s">
        <v>291</v>
      </c>
    </row>
    <row r="13" spans="1:8" s="19" customFormat="1" ht="15.75">
      <c r="A13" s="30"/>
      <c r="B13" s="26" t="s">
        <v>38</v>
      </c>
      <c r="C13" s="14" t="s">
        <v>215</v>
      </c>
      <c r="D13" s="14"/>
      <c r="E13" s="14"/>
      <c r="F13" s="7">
        <v>97000</v>
      </c>
      <c r="G13" s="7"/>
      <c r="H13" s="13" t="s">
        <v>292</v>
      </c>
    </row>
    <row r="14" spans="1:8" s="2" customFormat="1" ht="31.5">
      <c r="A14" s="82"/>
      <c r="B14" s="27" t="s">
        <v>306</v>
      </c>
      <c r="C14" s="15"/>
      <c r="D14" s="15"/>
      <c r="E14" s="15"/>
      <c r="F14" s="10">
        <f>SUM(F12:F13)</f>
        <v>1035000</v>
      </c>
      <c r="G14" s="10"/>
      <c r="H14" s="83"/>
    </row>
    <row r="15" spans="1:8" s="2" customFormat="1" ht="15.75">
      <c r="A15" s="82"/>
      <c r="B15" s="27" t="s">
        <v>171</v>
      </c>
      <c r="C15" s="15" t="s">
        <v>270</v>
      </c>
      <c r="D15" s="15"/>
      <c r="E15" s="15"/>
      <c r="F15" s="10">
        <v>415000</v>
      </c>
      <c r="G15" s="10"/>
      <c r="H15" s="83" t="s">
        <v>295</v>
      </c>
    </row>
    <row r="16" spans="1:8" s="2" customFormat="1" ht="15.75">
      <c r="A16" s="82"/>
      <c r="B16" s="27" t="s">
        <v>14</v>
      </c>
      <c r="C16" s="15"/>
      <c r="D16" s="15"/>
      <c r="E16" s="15"/>
      <c r="F16" s="10">
        <f>F11+F14+F15</f>
        <v>4683000</v>
      </c>
      <c r="G16" s="10"/>
      <c r="H16" s="83"/>
    </row>
    <row r="17" spans="1:8" ht="15.75">
      <c r="A17" s="8"/>
      <c r="B17" s="9" t="s">
        <v>22</v>
      </c>
      <c r="C17" s="6"/>
      <c r="D17" s="6"/>
      <c r="E17" s="6"/>
      <c r="F17" s="110">
        <f>F16-G16</f>
        <v>4683000</v>
      </c>
      <c r="G17" s="110"/>
      <c r="H17" s="12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H100"/>
  <sheetViews>
    <sheetView workbookViewId="0" topLeftCell="A1">
      <selection activeCell="A5" sqref="A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109" t="s">
        <v>0</v>
      </c>
      <c r="B1" s="109"/>
      <c r="F1" s="108" t="s">
        <v>17</v>
      </c>
      <c r="G1" s="108"/>
      <c r="H1" s="108"/>
    </row>
    <row r="2" spans="1:2" ht="15.75" customHeight="1">
      <c r="A2" s="109" t="s">
        <v>1</v>
      </c>
      <c r="B2" s="109"/>
    </row>
    <row r="3" spans="1:8" ht="14.25" customHeight="1">
      <c r="A3" s="112" t="s">
        <v>2</v>
      </c>
      <c r="B3" s="112"/>
      <c r="C3" s="112"/>
      <c r="D3" s="112"/>
      <c r="E3" s="112"/>
      <c r="F3" s="112"/>
      <c r="G3" s="112"/>
      <c r="H3" s="112"/>
    </row>
    <row r="4" spans="1:8" ht="13.5" customHeight="1">
      <c r="A4" s="112" t="s">
        <v>18</v>
      </c>
      <c r="B4" s="112"/>
      <c r="C4" s="112"/>
      <c r="D4" s="112"/>
      <c r="E4" s="112"/>
      <c r="F4" s="112"/>
      <c r="G4" s="112"/>
      <c r="H4" s="112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11" t="s">
        <v>8</v>
      </c>
      <c r="G6" s="111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s="2" customFormat="1" ht="30" customHeight="1">
      <c r="A8" s="82">
        <v>39994</v>
      </c>
      <c r="B8" s="16" t="s">
        <v>399</v>
      </c>
      <c r="C8" s="16" t="s">
        <v>155</v>
      </c>
      <c r="D8" s="9"/>
      <c r="E8" s="9"/>
      <c r="F8" s="10"/>
      <c r="G8" s="10">
        <v>357000</v>
      </c>
      <c r="H8" s="83" t="s">
        <v>153</v>
      </c>
    </row>
    <row r="9" spans="1:8" s="2" customFormat="1" ht="30" customHeight="1">
      <c r="A9" s="82"/>
      <c r="B9" s="16" t="s">
        <v>27</v>
      </c>
      <c r="C9" s="16" t="s">
        <v>155</v>
      </c>
      <c r="D9" s="9"/>
      <c r="E9" s="9"/>
      <c r="F9" s="10">
        <v>357000</v>
      </c>
      <c r="G9" s="10"/>
      <c r="H9" s="83" t="s">
        <v>154</v>
      </c>
    </row>
    <row r="10" spans="1:8" s="2" customFormat="1" ht="30" customHeight="1">
      <c r="A10" s="82"/>
      <c r="B10" s="16" t="s">
        <v>399</v>
      </c>
      <c r="C10" s="16" t="s">
        <v>156</v>
      </c>
      <c r="D10" s="9"/>
      <c r="E10" s="9"/>
      <c r="F10" s="10"/>
      <c r="G10" s="10">
        <v>12945000</v>
      </c>
      <c r="H10" s="83" t="s">
        <v>157</v>
      </c>
    </row>
    <row r="11" spans="1:8" ht="45.75" customHeight="1">
      <c r="A11" s="30"/>
      <c r="B11" s="20" t="s">
        <v>27</v>
      </c>
      <c r="C11" s="20" t="s">
        <v>158</v>
      </c>
      <c r="D11" s="6"/>
      <c r="E11" s="6"/>
      <c r="F11" s="7">
        <v>4287000</v>
      </c>
      <c r="G11" s="7"/>
      <c r="H11" s="13" t="s">
        <v>159</v>
      </c>
    </row>
    <row r="12" spans="1:8" ht="42.75" customHeight="1">
      <c r="A12" s="30"/>
      <c r="B12" s="20" t="s">
        <v>27</v>
      </c>
      <c r="C12" s="20" t="s">
        <v>161</v>
      </c>
      <c r="D12" s="6"/>
      <c r="E12" s="6"/>
      <c r="F12" s="7">
        <v>4336000</v>
      </c>
      <c r="G12" s="7"/>
      <c r="H12" s="13" t="s">
        <v>162</v>
      </c>
    </row>
    <row r="13" spans="1:8" ht="42.75" customHeight="1">
      <c r="A13" s="30"/>
      <c r="B13" s="20" t="s">
        <v>27</v>
      </c>
      <c r="C13" s="20" t="s">
        <v>160</v>
      </c>
      <c r="D13" s="6"/>
      <c r="E13" s="6"/>
      <c r="F13" s="7">
        <v>4322000</v>
      </c>
      <c r="G13" s="7"/>
      <c r="H13" s="13" t="s">
        <v>163</v>
      </c>
    </row>
    <row r="14" spans="1:8" s="2" customFormat="1" ht="22.5" customHeight="1">
      <c r="A14" s="82"/>
      <c r="B14" s="16" t="s">
        <v>164</v>
      </c>
      <c r="C14" s="16"/>
      <c r="D14" s="9"/>
      <c r="E14" s="9"/>
      <c r="F14" s="10">
        <f>SUM(F11:F13)</f>
        <v>12945000</v>
      </c>
      <c r="G14" s="10"/>
      <c r="H14" s="83"/>
    </row>
    <row r="15" spans="1:8" s="2" customFormat="1" ht="29.25">
      <c r="A15" s="84"/>
      <c r="B15" s="16" t="s">
        <v>399</v>
      </c>
      <c r="C15" s="15" t="s">
        <v>113</v>
      </c>
      <c r="D15" s="9"/>
      <c r="E15" s="9"/>
      <c r="F15" s="10"/>
      <c r="G15" s="10">
        <v>36000</v>
      </c>
      <c r="H15" s="83" t="s">
        <v>165</v>
      </c>
    </row>
    <row r="16" spans="1:8" s="2" customFormat="1" ht="29.25">
      <c r="A16" s="84"/>
      <c r="B16" s="16" t="s">
        <v>399</v>
      </c>
      <c r="C16" s="15" t="s">
        <v>113</v>
      </c>
      <c r="D16" s="9"/>
      <c r="E16" s="9"/>
      <c r="F16" s="10">
        <v>36000</v>
      </c>
      <c r="G16" s="10"/>
      <c r="H16" s="83" t="s">
        <v>166</v>
      </c>
    </row>
    <row r="17" spans="1:8" s="2" customFormat="1" ht="29.25">
      <c r="A17" s="84"/>
      <c r="B17" s="16" t="s">
        <v>27</v>
      </c>
      <c r="C17" s="15" t="s">
        <v>167</v>
      </c>
      <c r="D17" s="9"/>
      <c r="E17" s="9"/>
      <c r="F17" s="10"/>
      <c r="G17" s="10">
        <v>257000</v>
      </c>
      <c r="H17" s="83" t="s">
        <v>340</v>
      </c>
    </row>
    <row r="18" spans="1:8" s="2" customFormat="1" ht="29.25">
      <c r="A18" s="84"/>
      <c r="B18" s="16" t="s">
        <v>27</v>
      </c>
      <c r="C18" s="15" t="s">
        <v>167</v>
      </c>
      <c r="D18" s="9"/>
      <c r="E18" s="9"/>
      <c r="F18" s="10">
        <v>257000</v>
      </c>
      <c r="G18" s="10"/>
      <c r="H18" s="83" t="s">
        <v>403</v>
      </c>
    </row>
    <row r="19" spans="1:8" s="2" customFormat="1" ht="29.25">
      <c r="A19" s="84"/>
      <c r="B19" s="16" t="s">
        <v>109</v>
      </c>
      <c r="C19" s="15" t="s">
        <v>360</v>
      </c>
      <c r="D19" s="9"/>
      <c r="E19" s="9"/>
      <c r="F19" s="10"/>
      <c r="G19" s="10">
        <v>6699000</v>
      </c>
      <c r="H19" s="83" t="s">
        <v>168</v>
      </c>
    </row>
    <row r="20" spans="1:8" s="2" customFormat="1" ht="43.5">
      <c r="A20" s="84"/>
      <c r="B20" s="16" t="s">
        <v>138</v>
      </c>
      <c r="C20" s="15" t="s">
        <v>360</v>
      </c>
      <c r="D20" s="9"/>
      <c r="E20" s="9"/>
      <c r="F20" s="10">
        <v>6699000</v>
      </c>
      <c r="G20" s="10"/>
      <c r="H20" s="83" t="s">
        <v>404</v>
      </c>
    </row>
    <row r="21" spans="1:8" ht="15.75">
      <c r="A21" s="8"/>
      <c r="B21" s="9" t="s">
        <v>14</v>
      </c>
      <c r="C21" s="9"/>
      <c r="D21" s="9"/>
      <c r="E21" s="9"/>
      <c r="F21" s="10">
        <f>F9+F14+F16+F18+F20</f>
        <v>20294000</v>
      </c>
      <c r="G21" s="10">
        <f>SUM(G8:G20)</f>
        <v>20294000</v>
      </c>
      <c r="H21" s="12"/>
    </row>
    <row r="22" spans="1:8" ht="15.75">
      <c r="A22" s="8"/>
      <c r="B22" s="9" t="s">
        <v>22</v>
      </c>
      <c r="C22" s="6"/>
      <c r="D22" s="6"/>
      <c r="E22" s="6"/>
      <c r="F22" s="110">
        <f>F21-G21</f>
        <v>0</v>
      </c>
      <c r="G22" s="110"/>
      <c r="H22" s="12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4:H4"/>
    <mergeCell ref="F6:G6"/>
    <mergeCell ref="F22:G22"/>
    <mergeCell ref="A1:B1"/>
    <mergeCell ref="F1:H1"/>
    <mergeCell ref="A2:B2"/>
    <mergeCell ref="A3:H3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9"/>
  </sheetPr>
  <dimension ref="A1:H94"/>
  <sheetViews>
    <sheetView workbookViewId="0" topLeftCell="A1">
      <selection activeCell="A35" sqref="A35:D35"/>
    </sheetView>
  </sheetViews>
  <sheetFormatPr defaultColWidth="9.00390625" defaultRowHeight="15.75"/>
  <cols>
    <col min="1" max="1" width="8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320</v>
      </c>
      <c r="B1" s="113"/>
      <c r="C1" s="115"/>
      <c r="F1" s="114" t="s">
        <v>325</v>
      </c>
      <c r="G1" s="114"/>
      <c r="H1" s="114"/>
    </row>
    <row r="2" spans="1:3" ht="15.75">
      <c r="A2" s="113" t="s">
        <v>1</v>
      </c>
      <c r="B2" s="113"/>
      <c r="C2" s="115"/>
    </row>
    <row r="3" spans="1:2" ht="15.75">
      <c r="A3" s="25"/>
      <c r="B3" s="25"/>
    </row>
    <row r="4" spans="1:8" ht="15.75">
      <c r="A4" s="111" t="s">
        <v>13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18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9" customFormat="1" ht="15.75">
      <c r="A11" s="30">
        <v>39994</v>
      </c>
      <c r="B11" s="26" t="s">
        <v>28</v>
      </c>
      <c r="C11" s="14" t="s">
        <v>210</v>
      </c>
      <c r="D11" s="14"/>
      <c r="E11" s="14"/>
      <c r="F11" s="7">
        <v>400000</v>
      </c>
      <c r="G11" s="7"/>
      <c r="H11" s="13" t="s">
        <v>326</v>
      </c>
    </row>
    <row r="12" spans="1:8" s="19" customFormat="1" ht="15.75">
      <c r="A12" s="30"/>
      <c r="B12" s="26" t="s">
        <v>28</v>
      </c>
      <c r="C12" s="14" t="s">
        <v>210</v>
      </c>
      <c r="D12" s="14"/>
      <c r="E12" s="14"/>
      <c r="F12" s="7">
        <v>80000</v>
      </c>
      <c r="G12" s="7"/>
      <c r="H12" s="13" t="s">
        <v>327</v>
      </c>
    </row>
    <row r="13" spans="1:8" s="2" customFormat="1" ht="15.75">
      <c r="A13" s="82"/>
      <c r="B13" s="27" t="s">
        <v>29</v>
      </c>
      <c r="C13" s="15"/>
      <c r="D13" s="15"/>
      <c r="E13" s="15"/>
      <c r="F13" s="10">
        <f>SUM(F11:F12)</f>
        <v>480000</v>
      </c>
      <c r="G13" s="10"/>
      <c r="H13" s="83"/>
    </row>
    <row r="14" spans="1:8" s="2" customFormat="1" ht="15.75">
      <c r="A14" s="82"/>
      <c r="B14" s="27" t="s">
        <v>171</v>
      </c>
      <c r="C14" s="15" t="s">
        <v>210</v>
      </c>
      <c r="D14" s="15"/>
      <c r="E14" s="15"/>
      <c r="F14" s="10"/>
      <c r="G14" s="10">
        <v>480000</v>
      </c>
      <c r="H14" s="83" t="s">
        <v>24</v>
      </c>
    </row>
    <row r="15" spans="1:8" s="2" customFormat="1" ht="15.75">
      <c r="A15" s="82"/>
      <c r="B15" s="27" t="s">
        <v>14</v>
      </c>
      <c r="C15" s="15"/>
      <c r="D15" s="15"/>
      <c r="E15" s="15"/>
      <c r="F15" s="10">
        <f>SUM(F13:F14)</f>
        <v>480000</v>
      </c>
      <c r="G15" s="10">
        <f>SUM(G13:G14)</f>
        <v>480000</v>
      </c>
      <c r="H15" s="83"/>
    </row>
    <row r="16" spans="1:8" ht="15.75">
      <c r="A16" s="8"/>
      <c r="B16" s="9" t="s">
        <v>22</v>
      </c>
      <c r="C16" s="6"/>
      <c r="D16" s="6"/>
      <c r="E16" s="6"/>
      <c r="F16" s="110">
        <f>F15-G15</f>
        <v>0</v>
      </c>
      <c r="G16" s="110"/>
      <c r="H16" s="12"/>
    </row>
    <row r="17" spans="6:7" ht="15.75">
      <c r="F17" s="88"/>
      <c r="G17" s="88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5:H5"/>
    <mergeCell ref="F9:G9"/>
    <mergeCell ref="F16:G16"/>
    <mergeCell ref="F1:H1"/>
    <mergeCell ref="A4:H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9"/>
  </sheetPr>
  <dimension ref="A1:H93"/>
  <sheetViews>
    <sheetView workbookViewId="0" topLeftCell="A1">
      <selection activeCell="A35" sqref="A35:D35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5.75390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328</v>
      </c>
      <c r="B1" s="113"/>
      <c r="F1" s="114" t="s">
        <v>329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39994</v>
      </c>
      <c r="B11" s="26" t="s">
        <v>25</v>
      </c>
      <c r="C11" s="14" t="s">
        <v>330</v>
      </c>
      <c r="D11" s="14"/>
      <c r="E11" s="14"/>
      <c r="F11" s="7">
        <v>1365000</v>
      </c>
      <c r="G11" s="7"/>
      <c r="H11" s="13" t="s">
        <v>280</v>
      </c>
    </row>
    <row r="12" spans="1:8" ht="30">
      <c r="A12" s="30"/>
      <c r="B12" s="26" t="s">
        <v>25</v>
      </c>
      <c r="C12" s="14" t="s">
        <v>230</v>
      </c>
      <c r="D12" s="14"/>
      <c r="E12" s="14"/>
      <c r="F12" s="7">
        <v>100000</v>
      </c>
      <c r="G12" s="7"/>
      <c r="H12" s="13" t="s">
        <v>280</v>
      </c>
    </row>
    <row r="13" spans="1:8" ht="30">
      <c r="A13" s="30"/>
      <c r="B13" s="26" t="s">
        <v>25</v>
      </c>
      <c r="C13" s="14" t="s">
        <v>147</v>
      </c>
      <c r="D13" s="14"/>
      <c r="E13" s="14"/>
      <c r="F13" s="7">
        <v>1000000</v>
      </c>
      <c r="G13" s="7"/>
      <c r="H13" s="13" t="s">
        <v>303</v>
      </c>
    </row>
    <row r="14" spans="1:8" s="2" customFormat="1" ht="31.5">
      <c r="A14" s="82"/>
      <c r="B14" s="27" t="s">
        <v>282</v>
      </c>
      <c r="C14" s="15"/>
      <c r="D14" s="15"/>
      <c r="E14" s="15"/>
      <c r="F14" s="10">
        <f>SUM(F11:F13)</f>
        <v>2465000</v>
      </c>
      <c r="G14" s="10"/>
      <c r="H14" s="83"/>
    </row>
    <row r="15" spans="1:8" ht="15.75">
      <c r="A15" s="8"/>
      <c r="B15" s="9" t="s">
        <v>22</v>
      </c>
      <c r="C15" s="6"/>
      <c r="D15" s="6"/>
      <c r="E15" s="6"/>
      <c r="F15" s="110">
        <f>F14-G14</f>
        <v>2465000</v>
      </c>
      <c r="G15" s="110"/>
      <c r="H15" s="12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9"/>
  </sheetPr>
  <dimension ref="A1:H97"/>
  <sheetViews>
    <sheetView workbookViewId="0" topLeftCell="A1">
      <selection activeCell="A35" sqref="A35:D35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113" t="s">
        <v>328</v>
      </c>
      <c r="B1" s="113"/>
      <c r="F1" s="114" t="s">
        <v>331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13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82">
        <v>39994</v>
      </c>
      <c r="B11" s="27" t="s">
        <v>30</v>
      </c>
      <c r="C11" s="15" t="s">
        <v>215</v>
      </c>
      <c r="D11" s="15"/>
      <c r="E11" s="15"/>
      <c r="F11" s="10">
        <v>1034000</v>
      </c>
      <c r="G11" s="10"/>
      <c r="H11" s="83" t="s">
        <v>289</v>
      </c>
    </row>
    <row r="12" spans="1:8" s="19" customFormat="1" ht="15.75">
      <c r="A12" s="30"/>
      <c r="B12" s="26" t="s">
        <v>38</v>
      </c>
      <c r="C12" s="14" t="s">
        <v>215</v>
      </c>
      <c r="D12" s="14"/>
      <c r="E12" s="14"/>
      <c r="F12" s="7">
        <v>300000</v>
      </c>
      <c r="G12" s="7"/>
      <c r="H12" s="13" t="s">
        <v>291</v>
      </c>
    </row>
    <row r="13" spans="1:8" s="19" customFormat="1" ht="15.75">
      <c r="A13" s="30"/>
      <c r="B13" s="26" t="s">
        <v>38</v>
      </c>
      <c r="C13" s="14" t="s">
        <v>215</v>
      </c>
      <c r="D13" s="14"/>
      <c r="E13" s="14"/>
      <c r="F13" s="7">
        <v>31000</v>
      </c>
      <c r="G13" s="7"/>
      <c r="H13" s="13" t="s">
        <v>292</v>
      </c>
    </row>
    <row r="14" spans="1:8" s="2" customFormat="1" ht="31.5">
      <c r="A14" s="82"/>
      <c r="B14" s="27" t="s">
        <v>306</v>
      </c>
      <c r="C14" s="15"/>
      <c r="D14" s="15"/>
      <c r="E14" s="15"/>
      <c r="F14" s="10">
        <f>SUM(F12:F13)</f>
        <v>331000</v>
      </c>
      <c r="G14" s="10"/>
      <c r="H14" s="83"/>
    </row>
    <row r="15" spans="1:8" s="19" customFormat="1" ht="15.75">
      <c r="A15" s="30"/>
      <c r="B15" s="26" t="s">
        <v>171</v>
      </c>
      <c r="C15" s="14" t="s">
        <v>230</v>
      </c>
      <c r="D15" s="14"/>
      <c r="E15" s="14"/>
      <c r="F15" s="7">
        <v>100000</v>
      </c>
      <c r="G15" s="7"/>
      <c r="H15" s="13" t="s">
        <v>332</v>
      </c>
    </row>
    <row r="16" spans="1:8" s="19" customFormat="1" ht="30">
      <c r="A16" s="30"/>
      <c r="B16" s="26" t="s">
        <v>171</v>
      </c>
      <c r="C16" s="14" t="s">
        <v>147</v>
      </c>
      <c r="D16" s="14"/>
      <c r="E16" s="14"/>
      <c r="F16" s="7">
        <v>1000000</v>
      </c>
      <c r="G16" s="7"/>
      <c r="H16" s="13" t="s">
        <v>333</v>
      </c>
    </row>
    <row r="17" spans="1:8" s="2" customFormat="1" ht="15.75">
      <c r="A17" s="82"/>
      <c r="B17" s="27" t="s">
        <v>171</v>
      </c>
      <c r="C17" s="15"/>
      <c r="D17" s="15"/>
      <c r="E17" s="15"/>
      <c r="F17" s="10">
        <f>SUM(F15:F16)</f>
        <v>1100000</v>
      </c>
      <c r="G17" s="10"/>
      <c r="H17" s="83"/>
    </row>
    <row r="18" spans="1:8" s="2" customFormat="1" ht="15.75">
      <c r="A18" s="82"/>
      <c r="B18" s="27" t="s">
        <v>14</v>
      </c>
      <c r="C18" s="15"/>
      <c r="D18" s="15"/>
      <c r="E18" s="15"/>
      <c r="F18" s="10">
        <f>F11+F14+F17</f>
        <v>2465000</v>
      </c>
      <c r="G18" s="10"/>
      <c r="H18" s="83"/>
    </row>
    <row r="19" spans="1:8" ht="15.75">
      <c r="A19" s="8"/>
      <c r="B19" s="9" t="s">
        <v>22</v>
      </c>
      <c r="C19" s="6"/>
      <c r="D19" s="6"/>
      <c r="E19" s="6"/>
      <c r="F19" s="110">
        <f>F18-G18</f>
        <v>2465000</v>
      </c>
      <c r="G19" s="110"/>
      <c r="H19" s="12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A5:H5"/>
    <mergeCell ref="F9:G9"/>
    <mergeCell ref="F19:G19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9"/>
  </sheetPr>
  <dimension ref="A1:O59"/>
  <sheetViews>
    <sheetView tabSelected="1" workbookViewId="0" topLeftCell="A40">
      <selection activeCell="A50" sqref="A50"/>
    </sheetView>
  </sheetViews>
  <sheetFormatPr defaultColWidth="9.00390625" defaultRowHeight="15.75"/>
  <cols>
    <col min="1" max="1" width="3.00390625" style="19" customWidth="1"/>
    <col min="2" max="2" width="14.75390625" style="19" customWidth="1"/>
    <col min="3" max="3" width="9.00390625" style="19" customWidth="1"/>
    <col min="4" max="4" width="15.00390625" style="19" customWidth="1"/>
    <col min="5" max="6" width="21.875" style="19" customWidth="1"/>
    <col min="7" max="7" width="7.50390625" style="19" customWidth="1"/>
    <col min="8" max="8" width="9.75390625" style="19" customWidth="1"/>
    <col min="9" max="9" width="9.375" style="19" customWidth="1"/>
    <col min="10" max="10" width="7.375" style="19" bestFit="1" customWidth="1"/>
    <col min="11" max="11" width="11.25390625" style="19" bestFit="1" customWidth="1"/>
    <col min="12" max="12" width="10.875" style="19" bestFit="1" customWidth="1"/>
    <col min="13" max="13" width="10.125" style="19" customWidth="1"/>
    <col min="14" max="14" width="8.25390625" style="19" customWidth="1"/>
    <col min="15" max="15" width="9.75390625" style="19" customWidth="1"/>
    <col min="16" max="16384" width="9.00390625" style="19" customWidth="1"/>
  </cols>
  <sheetData>
    <row r="1" spans="1:15" ht="15.75">
      <c r="A1" s="102"/>
      <c r="B1" s="102"/>
      <c r="C1" s="102"/>
      <c r="D1" s="102"/>
      <c r="E1" s="102"/>
      <c r="F1" s="102"/>
      <c r="G1" s="102"/>
      <c r="H1" s="102"/>
      <c r="I1" s="102"/>
      <c r="J1" s="102" t="s">
        <v>365</v>
      </c>
      <c r="K1" s="102"/>
      <c r="L1" s="102"/>
      <c r="M1" s="102"/>
      <c r="N1" s="102"/>
      <c r="O1" s="102"/>
    </row>
    <row r="2" spans="1:15" ht="15.75">
      <c r="A2" s="111" t="s">
        <v>118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5.75">
      <c r="A4" s="128" t="s">
        <v>40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2:10" ht="15.75">
      <c r="B5" s="34"/>
      <c r="C5" s="34"/>
      <c r="D5" s="35"/>
      <c r="E5" s="35"/>
      <c r="F5" s="35"/>
      <c r="G5" s="34"/>
      <c r="H5" s="34"/>
      <c r="I5" s="34"/>
      <c r="J5" s="34"/>
    </row>
    <row r="6" spans="1:15" ht="15.75" customHeight="1">
      <c r="A6" s="129" t="s">
        <v>41</v>
      </c>
      <c r="B6" s="131" t="s">
        <v>42</v>
      </c>
      <c r="C6" s="131" t="s">
        <v>43</v>
      </c>
      <c r="D6" s="133" t="s">
        <v>44</v>
      </c>
      <c r="E6" s="134"/>
      <c r="F6" s="135"/>
      <c r="G6" s="137" t="s">
        <v>45</v>
      </c>
      <c r="H6" s="131" t="s">
        <v>46</v>
      </c>
      <c r="I6" s="131" t="s">
        <v>47</v>
      </c>
      <c r="J6" s="131" t="s">
        <v>48</v>
      </c>
      <c r="K6" s="131" t="s">
        <v>49</v>
      </c>
      <c r="L6" s="103" t="s">
        <v>50</v>
      </c>
      <c r="M6" s="103" t="s">
        <v>51</v>
      </c>
      <c r="N6" s="137" t="s">
        <v>137</v>
      </c>
      <c r="O6" s="136" t="s">
        <v>52</v>
      </c>
    </row>
    <row r="7" spans="1:15" ht="35.25" customHeight="1">
      <c r="A7" s="130"/>
      <c r="B7" s="132"/>
      <c r="C7" s="132"/>
      <c r="D7" s="38" t="s">
        <v>53</v>
      </c>
      <c r="E7" s="38" t="s">
        <v>54</v>
      </c>
      <c r="F7" s="38" t="s">
        <v>55</v>
      </c>
      <c r="G7" s="101"/>
      <c r="H7" s="132"/>
      <c r="I7" s="132"/>
      <c r="J7" s="132"/>
      <c r="K7" s="132"/>
      <c r="L7" s="103"/>
      <c r="M7" s="103"/>
      <c r="N7" s="101"/>
      <c r="O7" s="136"/>
    </row>
    <row r="8" spans="1:11" ht="15.75">
      <c r="A8" s="39"/>
      <c r="B8" s="40"/>
      <c r="C8" s="40"/>
      <c r="D8" s="41"/>
      <c r="E8" s="41"/>
      <c r="F8" s="41"/>
      <c r="G8" s="40"/>
      <c r="H8" s="40"/>
      <c r="I8" s="40"/>
      <c r="J8" s="40"/>
      <c r="K8" s="40"/>
    </row>
    <row r="9" spans="1:10" ht="15.75">
      <c r="A9" s="2" t="s">
        <v>56</v>
      </c>
      <c r="B9" s="40"/>
      <c r="C9" s="40"/>
      <c r="D9" s="41"/>
      <c r="E9" s="41"/>
      <c r="F9" s="41"/>
      <c r="G9" s="40"/>
      <c r="H9" s="40"/>
      <c r="I9" s="40"/>
      <c r="J9" s="40"/>
    </row>
    <row r="10" spans="1:10" ht="15.75">
      <c r="A10" s="2"/>
      <c r="B10" s="40"/>
      <c r="C10" s="40"/>
      <c r="D10" s="41"/>
      <c r="E10" s="41"/>
      <c r="F10" s="41"/>
      <c r="G10" s="40"/>
      <c r="H10" s="40"/>
      <c r="I10" s="40"/>
      <c r="J10" s="40"/>
    </row>
    <row r="11" spans="1:10" ht="15.75">
      <c r="A11" s="2" t="s">
        <v>114</v>
      </c>
      <c r="B11" s="40"/>
      <c r="C11" s="40"/>
      <c r="D11" s="41"/>
      <c r="E11" s="41"/>
      <c r="F11" s="41"/>
      <c r="G11" s="40"/>
      <c r="H11" s="40"/>
      <c r="I11" s="40"/>
      <c r="J11" s="40"/>
    </row>
    <row r="12" spans="1:15" ht="45">
      <c r="A12" s="36" t="s">
        <v>57</v>
      </c>
      <c r="B12" s="36" t="s">
        <v>58</v>
      </c>
      <c r="C12" s="36" t="s">
        <v>59</v>
      </c>
      <c r="D12" s="42" t="s">
        <v>60</v>
      </c>
      <c r="E12" s="36" t="s">
        <v>61</v>
      </c>
      <c r="F12" s="36" t="s">
        <v>62</v>
      </c>
      <c r="G12" s="43">
        <v>60</v>
      </c>
      <c r="H12" s="44">
        <v>12973</v>
      </c>
      <c r="I12" s="44">
        <f>H12*G12/100-1</f>
        <v>7782.8</v>
      </c>
      <c r="J12" s="44">
        <f>H12-I12</f>
        <v>5190.2</v>
      </c>
      <c r="K12" s="31" t="s">
        <v>63</v>
      </c>
      <c r="L12" s="44">
        <v>7784</v>
      </c>
      <c r="M12" s="32" t="s">
        <v>64</v>
      </c>
      <c r="N12" s="81">
        <v>39900</v>
      </c>
      <c r="O12" s="44">
        <v>2724</v>
      </c>
    </row>
    <row r="13" spans="1:12" ht="15.75">
      <c r="A13" s="45"/>
      <c r="B13" s="45"/>
      <c r="C13" s="45"/>
      <c r="D13" s="46"/>
      <c r="E13" s="45"/>
      <c r="F13" s="45"/>
      <c r="G13" s="47"/>
      <c r="H13" s="48"/>
      <c r="I13" s="48"/>
      <c r="J13" s="48"/>
      <c r="K13" s="49"/>
      <c r="L13" s="48"/>
    </row>
    <row r="14" spans="1:12" ht="15.75">
      <c r="A14" s="122" t="s">
        <v>115</v>
      </c>
      <c r="B14" s="122"/>
      <c r="C14" s="122"/>
      <c r="D14" s="122"/>
      <c r="E14" s="45"/>
      <c r="F14" s="45"/>
      <c r="G14" s="48"/>
      <c r="H14" s="48"/>
      <c r="I14" s="48"/>
      <c r="J14" s="48"/>
      <c r="L14" s="48"/>
    </row>
    <row r="15" spans="1:15" ht="45">
      <c r="A15" s="36" t="s">
        <v>66</v>
      </c>
      <c r="B15" s="36" t="s">
        <v>74</v>
      </c>
      <c r="C15" s="36" t="s">
        <v>75</v>
      </c>
      <c r="D15" s="37" t="s">
        <v>76</v>
      </c>
      <c r="E15" s="36" t="s">
        <v>77</v>
      </c>
      <c r="F15" s="36" t="s">
        <v>78</v>
      </c>
      <c r="G15" s="44">
        <v>50</v>
      </c>
      <c r="H15" s="44">
        <v>13420</v>
      </c>
      <c r="I15" s="44">
        <v>6710</v>
      </c>
      <c r="J15" s="44">
        <f>H15-I15</f>
        <v>6710</v>
      </c>
      <c r="K15" s="36" t="s">
        <v>79</v>
      </c>
      <c r="L15" s="44">
        <v>6699</v>
      </c>
      <c r="M15" s="51" t="s">
        <v>80</v>
      </c>
      <c r="N15" s="81">
        <v>39891</v>
      </c>
      <c r="O15" s="44">
        <v>6699</v>
      </c>
    </row>
    <row r="16" spans="1:15" s="53" customFormat="1" ht="38.25">
      <c r="A16" s="36" t="s">
        <v>67</v>
      </c>
      <c r="B16" s="36" t="s">
        <v>83</v>
      </c>
      <c r="C16" s="36" t="s">
        <v>84</v>
      </c>
      <c r="D16" s="37" t="s">
        <v>366</v>
      </c>
      <c r="E16" s="36" t="s">
        <v>85</v>
      </c>
      <c r="F16" s="36" t="s">
        <v>86</v>
      </c>
      <c r="G16" s="44">
        <v>92</v>
      </c>
      <c r="H16" s="44">
        <v>10000</v>
      </c>
      <c r="I16" s="44">
        <v>9200</v>
      </c>
      <c r="J16" s="44">
        <f>H16-I16</f>
        <v>800</v>
      </c>
      <c r="K16" s="31" t="s">
        <v>63</v>
      </c>
      <c r="L16" s="44">
        <v>9200</v>
      </c>
      <c r="M16" s="37" t="s">
        <v>366</v>
      </c>
      <c r="N16" s="52"/>
      <c r="O16" s="52"/>
    </row>
    <row r="17" spans="1:15" s="56" customFormat="1" ht="30">
      <c r="A17" s="123" t="s">
        <v>68</v>
      </c>
      <c r="B17" s="123" t="s">
        <v>58</v>
      </c>
      <c r="C17" s="123" t="s">
        <v>87</v>
      </c>
      <c r="D17" s="107" t="s">
        <v>88</v>
      </c>
      <c r="E17" s="123" t="s">
        <v>89</v>
      </c>
      <c r="F17" s="54" t="s">
        <v>90</v>
      </c>
      <c r="G17" s="55">
        <v>73.78</v>
      </c>
      <c r="H17" s="55">
        <v>719295</v>
      </c>
      <c r="I17" s="55">
        <v>530666</v>
      </c>
      <c r="J17" s="55">
        <f>H17-I17</f>
        <v>188629</v>
      </c>
      <c r="K17" s="125" t="s">
        <v>63</v>
      </c>
      <c r="L17" s="139" t="s">
        <v>367</v>
      </c>
      <c r="M17" s="116"/>
      <c r="N17" s="116"/>
      <c r="O17" s="116"/>
    </row>
    <row r="18" spans="1:15" s="56" customFormat="1" ht="30">
      <c r="A18" s="124"/>
      <c r="B18" s="124"/>
      <c r="C18" s="124"/>
      <c r="D18" s="138"/>
      <c r="E18" s="124"/>
      <c r="F18" s="54" t="s">
        <v>116</v>
      </c>
      <c r="G18" s="55">
        <v>74</v>
      </c>
      <c r="H18" s="55">
        <v>671315</v>
      </c>
      <c r="I18" s="55">
        <v>489883</v>
      </c>
      <c r="J18" s="55">
        <v>181432</v>
      </c>
      <c r="K18" s="126"/>
      <c r="L18" s="140"/>
      <c r="M18" s="117"/>
      <c r="N18" s="117"/>
      <c r="O18" s="117"/>
    </row>
    <row r="19" spans="1:15" s="53" customFormat="1" ht="45">
      <c r="A19" s="54" t="s">
        <v>69</v>
      </c>
      <c r="B19" s="36" t="s">
        <v>91</v>
      </c>
      <c r="C19" s="36" t="s">
        <v>65</v>
      </c>
      <c r="D19" s="36" t="s">
        <v>92</v>
      </c>
      <c r="E19" s="37" t="s">
        <v>93</v>
      </c>
      <c r="F19" s="36" t="s">
        <v>94</v>
      </c>
      <c r="G19" s="44">
        <v>50</v>
      </c>
      <c r="H19" s="44">
        <v>2280</v>
      </c>
      <c r="I19" s="44">
        <v>1140</v>
      </c>
      <c r="J19" s="44">
        <v>1140</v>
      </c>
      <c r="K19" s="42" t="s">
        <v>95</v>
      </c>
      <c r="L19" s="44">
        <v>1140</v>
      </c>
      <c r="M19" s="58" t="s">
        <v>96</v>
      </c>
      <c r="N19" s="81">
        <v>39869</v>
      </c>
      <c r="O19" s="44">
        <v>1140</v>
      </c>
    </row>
    <row r="20" spans="1:15" s="53" customFormat="1" ht="45">
      <c r="A20" s="54" t="s">
        <v>70</v>
      </c>
      <c r="B20" s="36" t="s">
        <v>91</v>
      </c>
      <c r="C20" s="36" t="s">
        <v>65</v>
      </c>
      <c r="D20" s="36" t="s">
        <v>97</v>
      </c>
      <c r="E20" s="36" t="s">
        <v>98</v>
      </c>
      <c r="F20" s="36" t="s">
        <v>99</v>
      </c>
      <c r="G20" s="44">
        <v>100</v>
      </c>
      <c r="H20" s="44">
        <v>5529</v>
      </c>
      <c r="I20" s="44">
        <v>5529</v>
      </c>
      <c r="J20" s="31" t="s">
        <v>65</v>
      </c>
      <c r="K20" s="31" t="s">
        <v>65</v>
      </c>
      <c r="L20" s="44">
        <v>5529</v>
      </c>
      <c r="M20" s="33" t="s">
        <v>65</v>
      </c>
      <c r="N20" s="33"/>
      <c r="O20" s="33"/>
    </row>
    <row r="21" spans="1:15" s="53" customFormat="1" ht="47.25">
      <c r="A21" s="54" t="s">
        <v>72</v>
      </c>
      <c r="B21" s="36" t="s">
        <v>127</v>
      </c>
      <c r="C21" s="36" t="s">
        <v>65</v>
      </c>
      <c r="D21" s="36" t="s">
        <v>130</v>
      </c>
      <c r="E21" s="36" t="s">
        <v>128</v>
      </c>
      <c r="F21" s="36" t="s">
        <v>129</v>
      </c>
      <c r="G21" s="44">
        <v>100</v>
      </c>
      <c r="H21" s="44">
        <v>140</v>
      </c>
      <c r="I21" s="44">
        <v>140</v>
      </c>
      <c r="J21" s="31" t="s">
        <v>65</v>
      </c>
      <c r="K21" s="31" t="s">
        <v>65</v>
      </c>
      <c r="L21" s="44">
        <v>140</v>
      </c>
      <c r="M21" s="57" t="s">
        <v>368</v>
      </c>
      <c r="N21" s="81">
        <v>39959</v>
      </c>
      <c r="O21" s="44">
        <v>140</v>
      </c>
    </row>
    <row r="22" spans="1:15" ht="15.75">
      <c r="A22" s="36"/>
      <c r="B22" s="121" t="s">
        <v>394</v>
      </c>
      <c r="C22" s="121"/>
      <c r="D22" s="121"/>
      <c r="E22" s="59"/>
      <c r="F22" s="59"/>
      <c r="G22" s="60"/>
      <c r="H22" s="60">
        <f>SUM(H12:H21)-H17</f>
        <v>715657</v>
      </c>
      <c r="I22" s="60">
        <f>SUM(I12:I21)-I17</f>
        <v>520384.80000000005</v>
      </c>
      <c r="J22" s="60">
        <f>SUM(J12:J21)-J17</f>
        <v>195272.2</v>
      </c>
      <c r="K22" s="60"/>
      <c r="L22" s="60">
        <f>SUM(L12:L21)</f>
        <v>30492</v>
      </c>
      <c r="M22" s="60"/>
      <c r="N22" s="60"/>
      <c r="O22" s="60">
        <f>SUM(O12:O21)-O17</f>
        <v>10703</v>
      </c>
    </row>
    <row r="23" spans="1:15" ht="42" customHeight="1">
      <c r="A23" s="40"/>
      <c r="B23" s="61"/>
      <c r="C23" s="61"/>
      <c r="D23" s="61"/>
      <c r="E23" s="62"/>
      <c r="F23" s="62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42" customHeight="1">
      <c r="A24" s="40"/>
      <c r="B24" s="61"/>
      <c r="C24" s="61"/>
      <c r="D24" s="61"/>
      <c r="E24" s="62"/>
      <c r="F24" s="62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5.75" customHeight="1">
      <c r="A25" s="40"/>
      <c r="B25" s="61"/>
      <c r="C25" s="61"/>
      <c r="D25" s="61"/>
      <c r="E25" s="62"/>
      <c r="F25" s="62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15.75">
      <c r="A26" s="122" t="s">
        <v>119</v>
      </c>
      <c r="B26" s="122"/>
      <c r="C26" s="122"/>
      <c r="D26" s="122"/>
      <c r="E26" s="62"/>
      <c r="F26" s="62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45">
      <c r="A27" s="67" t="s">
        <v>73</v>
      </c>
      <c r="B27" s="36" t="s">
        <v>120</v>
      </c>
      <c r="C27" s="36" t="s">
        <v>121</v>
      </c>
      <c r="D27" s="59" t="s">
        <v>65</v>
      </c>
      <c r="E27" s="36" t="s">
        <v>122</v>
      </c>
      <c r="F27" s="36" t="s">
        <v>123</v>
      </c>
      <c r="G27" s="44">
        <v>70</v>
      </c>
      <c r="H27" s="44">
        <v>2499</v>
      </c>
      <c r="I27" s="44">
        <v>1749</v>
      </c>
      <c r="J27" s="44">
        <f>H27-I27</f>
        <v>750</v>
      </c>
      <c r="K27" s="36" t="s">
        <v>124</v>
      </c>
      <c r="L27" s="36" t="s">
        <v>369</v>
      </c>
      <c r="M27" s="44"/>
      <c r="N27" s="44"/>
      <c r="O27" s="44"/>
    </row>
    <row r="28" spans="1:15" ht="75">
      <c r="A28" s="67" t="s">
        <v>81</v>
      </c>
      <c r="B28" s="36" t="s">
        <v>71</v>
      </c>
      <c r="C28" s="36" t="s">
        <v>135</v>
      </c>
      <c r="D28" s="36" t="s">
        <v>134</v>
      </c>
      <c r="E28" s="36" t="s">
        <v>132</v>
      </c>
      <c r="F28" s="36" t="s">
        <v>133</v>
      </c>
      <c r="G28" s="44">
        <v>100</v>
      </c>
      <c r="H28" s="44">
        <v>64000</v>
      </c>
      <c r="I28" s="44">
        <v>64000</v>
      </c>
      <c r="J28" s="44">
        <f>H28-I28</f>
        <v>0</v>
      </c>
      <c r="K28" s="36"/>
      <c r="L28" s="44">
        <v>64000</v>
      </c>
      <c r="M28" s="44"/>
      <c r="N28" s="44"/>
      <c r="O28" s="44"/>
    </row>
    <row r="29" spans="1:15" ht="45">
      <c r="A29" s="67" t="s">
        <v>82</v>
      </c>
      <c r="B29" s="36" t="s">
        <v>370</v>
      </c>
      <c r="C29" s="36" t="s">
        <v>395</v>
      </c>
      <c r="D29" s="36" t="s">
        <v>371</v>
      </c>
      <c r="E29" s="36" t="s">
        <v>372</v>
      </c>
      <c r="F29" s="36" t="s">
        <v>373</v>
      </c>
      <c r="G29" s="44">
        <v>46</v>
      </c>
      <c r="H29" s="44">
        <v>21671</v>
      </c>
      <c r="I29" s="44">
        <v>10000</v>
      </c>
      <c r="J29" s="44">
        <v>11671</v>
      </c>
      <c r="K29" s="36" t="s">
        <v>124</v>
      </c>
      <c r="L29" s="44"/>
      <c r="M29" s="44"/>
      <c r="N29" s="44"/>
      <c r="O29" s="44"/>
    </row>
    <row r="30" spans="1:15" ht="30">
      <c r="A30" s="104" t="s">
        <v>131</v>
      </c>
      <c r="B30" s="131" t="s">
        <v>117</v>
      </c>
      <c r="C30" s="131" t="s">
        <v>209</v>
      </c>
      <c r="D30" s="131"/>
      <c r="E30" s="131" t="s">
        <v>374</v>
      </c>
      <c r="F30" s="36" t="s">
        <v>375</v>
      </c>
      <c r="G30" s="44"/>
      <c r="H30" s="44">
        <v>23665</v>
      </c>
      <c r="I30" s="44">
        <v>18932</v>
      </c>
      <c r="J30" s="44">
        <v>4733</v>
      </c>
      <c r="K30" s="36" t="s">
        <v>124</v>
      </c>
      <c r="L30" s="44">
        <v>11000</v>
      </c>
      <c r="M30" s="44"/>
      <c r="N30" s="44"/>
      <c r="O30" s="44"/>
    </row>
    <row r="31" spans="1:15" ht="30">
      <c r="A31" s="105"/>
      <c r="B31" s="132"/>
      <c r="C31" s="106"/>
      <c r="D31" s="132"/>
      <c r="E31" s="132"/>
      <c r="F31" s="36" t="s">
        <v>34</v>
      </c>
      <c r="G31" s="44">
        <v>80</v>
      </c>
      <c r="H31" s="44">
        <v>25000</v>
      </c>
      <c r="I31" s="44">
        <v>20000</v>
      </c>
      <c r="J31" s="44">
        <v>5000</v>
      </c>
      <c r="K31" s="36" t="s">
        <v>124</v>
      </c>
      <c r="L31" s="36" t="s">
        <v>369</v>
      </c>
      <c r="M31" s="44"/>
      <c r="N31" s="44"/>
      <c r="O31" s="44"/>
    </row>
    <row r="32" spans="1:15" ht="45">
      <c r="A32" s="67" t="s">
        <v>136</v>
      </c>
      <c r="B32" s="36" t="s">
        <v>117</v>
      </c>
      <c r="C32" s="36" t="s">
        <v>397</v>
      </c>
      <c r="D32" s="36"/>
      <c r="E32" s="36" t="s">
        <v>376</v>
      </c>
      <c r="F32" s="36" t="s">
        <v>377</v>
      </c>
      <c r="G32" s="44">
        <v>100</v>
      </c>
      <c r="H32" s="44">
        <v>10000</v>
      </c>
      <c r="I32" s="44">
        <v>10000</v>
      </c>
      <c r="J32" s="44"/>
      <c r="K32" s="36"/>
      <c r="L32" s="44"/>
      <c r="M32" s="44"/>
      <c r="N32" s="44"/>
      <c r="O32" s="44"/>
    </row>
    <row r="33" spans="1:15" ht="45">
      <c r="A33" s="67" t="s">
        <v>378</v>
      </c>
      <c r="B33" s="36" t="s">
        <v>370</v>
      </c>
      <c r="C33" s="36" t="s">
        <v>396</v>
      </c>
      <c r="D33" s="36" t="s">
        <v>393</v>
      </c>
      <c r="E33" s="36" t="s">
        <v>379</v>
      </c>
      <c r="F33" s="36" t="s">
        <v>380</v>
      </c>
      <c r="G33" s="44">
        <v>65</v>
      </c>
      <c r="H33" s="44">
        <v>12550</v>
      </c>
      <c r="I33" s="44">
        <v>8158</v>
      </c>
      <c r="J33" s="44">
        <v>4392</v>
      </c>
      <c r="K33" s="36" t="s">
        <v>381</v>
      </c>
      <c r="L33" s="44"/>
      <c r="M33" s="44"/>
      <c r="N33" s="44"/>
      <c r="O33" s="44"/>
    </row>
    <row r="34" spans="1:15" ht="105">
      <c r="A34" s="67" t="s">
        <v>382</v>
      </c>
      <c r="B34" s="36" t="s">
        <v>71</v>
      </c>
      <c r="C34" s="91"/>
      <c r="D34" s="36"/>
      <c r="E34" s="36" t="s">
        <v>383</v>
      </c>
      <c r="F34" s="36" t="s">
        <v>384</v>
      </c>
      <c r="G34" s="44">
        <v>100</v>
      </c>
      <c r="H34" s="44">
        <v>591</v>
      </c>
      <c r="I34" s="44">
        <v>591</v>
      </c>
      <c r="J34" s="44"/>
      <c r="K34" s="36"/>
      <c r="L34" s="44">
        <v>591</v>
      </c>
      <c r="M34" s="44"/>
      <c r="N34" s="44"/>
      <c r="O34" s="44"/>
    </row>
    <row r="35" spans="1:15" ht="15.75">
      <c r="A35" s="67"/>
      <c r="B35" s="121" t="s">
        <v>392</v>
      </c>
      <c r="C35" s="121"/>
      <c r="D35" s="121"/>
      <c r="E35" s="36"/>
      <c r="F35" s="36"/>
      <c r="G35" s="44"/>
      <c r="H35" s="60">
        <f>SUM(H27:H34)</f>
        <v>159976</v>
      </c>
      <c r="I35" s="60">
        <f>SUM(I27:I34)</f>
        <v>133430</v>
      </c>
      <c r="J35" s="60">
        <f>SUM(J27:J34)</f>
        <v>26546</v>
      </c>
      <c r="K35" s="60"/>
      <c r="L35" s="60">
        <f>SUM(L27:L34)</f>
        <v>75591</v>
      </c>
      <c r="M35" s="60"/>
      <c r="N35" s="60"/>
      <c r="O35" s="60"/>
    </row>
    <row r="36" spans="1:15" ht="15.75">
      <c r="A36" s="50"/>
      <c r="B36" s="50"/>
      <c r="C36" s="50"/>
      <c r="D36" s="50"/>
      <c r="E36" s="62"/>
      <c r="F36" s="62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5.75">
      <c r="A37" s="122" t="s">
        <v>100</v>
      </c>
      <c r="B37" s="122"/>
      <c r="C37" s="122"/>
      <c r="D37" s="122"/>
      <c r="E37" s="122"/>
      <c r="F37" s="122"/>
      <c r="G37" s="64"/>
      <c r="H37" s="64"/>
      <c r="I37" s="64"/>
      <c r="J37" s="64"/>
      <c r="K37" s="66"/>
      <c r="L37" s="48"/>
      <c r="M37" s="65"/>
      <c r="N37" s="65"/>
      <c r="O37" s="65"/>
    </row>
    <row r="38" spans="1:15" ht="15.75">
      <c r="A38" s="50"/>
      <c r="B38" s="50"/>
      <c r="C38" s="50"/>
      <c r="D38" s="50"/>
      <c r="E38" s="50"/>
      <c r="F38" s="50"/>
      <c r="G38" s="64"/>
      <c r="H38" s="64"/>
      <c r="I38" s="64"/>
      <c r="J38" s="64"/>
      <c r="K38" s="66"/>
      <c r="L38" s="48"/>
      <c r="M38" s="65"/>
      <c r="N38" s="65"/>
      <c r="O38" s="65"/>
    </row>
    <row r="39" spans="1:15" ht="15.75">
      <c r="A39" s="122" t="s">
        <v>115</v>
      </c>
      <c r="B39" s="122"/>
      <c r="C39" s="122"/>
      <c r="D39" s="122"/>
      <c r="E39" s="50"/>
      <c r="F39" s="50"/>
      <c r="G39" s="64"/>
      <c r="H39" s="64"/>
      <c r="I39" s="64"/>
      <c r="J39" s="64"/>
      <c r="K39" s="66"/>
      <c r="L39" s="48"/>
      <c r="M39" s="65"/>
      <c r="N39" s="65"/>
      <c r="O39" s="65"/>
    </row>
    <row r="40" spans="1:15" ht="75">
      <c r="A40" s="67" t="s">
        <v>385</v>
      </c>
      <c r="B40" s="36" t="s">
        <v>117</v>
      </c>
      <c r="C40" s="51"/>
      <c r="D40" s="36" t="s">
        <v>101</v>
      </c>
      <c r="E40" s="36" t="s">
        <v>102</v>
      </c>
      <c r="F40" s="36" t="s">
        <v>103</v>
      </c>
      <c r="G40" s="44">
        <v>65</v>
      </c>
      <c r="H40" s="44">
        <v>7639</v>
      </c>
      <c r="I40" s="44">
        <v>4950</v>
      </c>
      <c r="J40" s="44">
        <v>2689</v>
      </c>
      <c r="K40" s="68" t="s">
        <v>104</v>
      </c>
      <c r="L40" s="44">
        <v>3465</v>
      </c>
      <c r="M40" s="32" t="s">
        <v>105</v>
      </c>
      <c r="N40" s="36" t="s">
        <v>65</v>
      </c>
      <c r="O40" s="92">
        <v>0</v>
      </c>
    </row>
    <row r="41" spans="1:15" ht="15.75">
      <c r="A41" s="80"/>
      <c r="B41" s="71"/>
      <c r="C41" s="72"/>
      <c r="D41" s="71"/>
      <c r="E41" s="71"/>
      <c r="F41" s="71"/>
      <c r="G41" s="73"/>
      <c r="H41" s="73"/>
      <c r="I41" s="73"/>
      <c r="J41" s="73"/>
      <c r="K41" s="74"/>
      <c r="L41" s="73"/>
      <c r="M41" s="75"/>
      <c r="N41" s="75"/>
      <c r="O41" s="71"/>
    </row>
    <row r="42" spans="1:15" ht="15.75">
      <c r="A42" s="127" t="s">
        <v>119</v>
      </c>
      <c r="B42" s="127"/>
      <c r="C42" s="127"/>
      <c r="D42" s="127"/>
      <c r="E42" s="76"/>
      <c r="F42" s="76"/>
      <c r="G42" s="77"/>
      <c r="H42" s="77"/>
      <c r="I42" s="77"/>
      <c r="J42" s="77"/>
      <c r="K42" s="78"/>
      <c r="L42" s="77"/>
      <c r="M42" s="79"/>
      <c r="N42" s="79"/>
      <c r="O42" s="76"/>
    </row>
    <row r="43" spans="1:15" ht="60">
      <c r="A43" s="67" t="s">
        <v>386</v>
      </c>
      <c r="B43" s="36" t="s">
        <v>106</v>
      </c>
      <c r="C43" s="36"/>
      <c r="D43" s="36"/>
      <c r="E43" s="36" t="s">
        <v>125</v>
      </c>
      <c r="F43" s="36" t="s">
        <v>126</v>
      </c>
      <c r="G43" s="44">
        <v>100</v>
      </c>
      <c r="H43" s="44">
        <v>2140</v>
      </c>
      <c r="I43" s="44">
        <v>2140</v>
      </c>
      <c r="J43" s="44">
        <f>H43-I43</f>
        <v>0</v>
      </c>
      <c r="K43" s="68"/>
      <c r="L43" s="44">
        <v>717</v>
      </c>
      <c r="M43" s="68"/>
      <c r="N43" s="68"/>
      <c r="O43" s="44">
        <v>717</v>
      </c>
    </row>
    <row r="44" spans="1:15" ht="45">
      <c r="A44" s="67" t="s">
        <v>387</v>
      </c>
      <c r="B44" s="36" t="s">
        <v>388</v>
      </c>
      <c r="C44" s="36"/>
      <c r="D44" s="36">
        <v>1033</v>
      </c>
      <c r="E44" s="36" t="s">
        <v>389</v>
      </c>
      <c r="F44" s="36" t="s">
        <v>390</v>
      </c>
      <c r="G44" s="44">
        <v>100</v>
      </c>
      <c r="H44" s="44">
        <v>1067</v>
      </c>
      <c r="I44" s="44">
        <v>1067</v>
      </c>
      <c r="J44" s="44">
        <v>0</v>
      </c>
      <c r="K44" s="68"/>
      <c r="L44" s="44">
        <v>300</v>
      </c>
      <c r="M44" s="32"/>
      <c r="N44" s="32"/>
      <c r="O44" s="36"/>
    </row>
    <row r="45" spans="1:15" ht="75">
      <c r="A45" s="67" t="s">
        <v>415</v>
      </c>
      <c r="B45" s="36" t="s">
        <v>416</v>
      </c>
      <c r="C45" s="36"/>
      <c r="D45" s="36" t="s">
        <v>417</v>
      </c>
      <c r="E45" s="100" t="s">
        <v>418</v>
      </c>
      <c r="F45" s="36" t="s">
        <v>419</v>
      </c>
      <c r="G45" s="44">
        <v>100</v>
      </c>
      <c r="H45" s="44">
        <v>1000</v>
      </c>
      <c r="I45" s="44">
        <v>1000</v>
      </c>
      <c r="J45" s="44">
        <v>0</v>
      </c>
      <c r="K45" s="68"/>
      <c r="L45" s="44">
        <v>1000</v>
      </c>
      <c r="M45" s="32" t="s">
        <v>420</v>
      </c>
      <c r="N45" s="32"/>
      <c r="O45" s="36"/>
    </row>
    <row r="46" spans="1:15" ht="15.75" customHeight="1">
      <c r="A46" s="118" t="s">
        <v>391</v>
      </c>
      <c r="B46" s="119"/>
      <c r="C46" s="119"/>
      <c r="D46" s="119"/>
      <c r="E46" s="120"/>
      <c r="F46" s="36"/>
      <c r="G46" s="44"/>
      <c r="H46" s="60">
        <f>SUM(H43:H45)</f>
        <v>4207</v>
      </c>
      <c r="I46" s="60">
        <f>SUM(I43:I45)</f>
        <v>4207</v>
      </c>
      <c r="J46" s="60">
        <f>SUM(J43:J44)</f>
        <v>0</v>
      </c>
      <c r="K46" s="60"/>
      <c r="L46" s="60">
        <f>SUM(L43:L45)</f>
        <v>2017</v>
      </c>
      <c r="M46" s="60"/>
      <c r="N46" s="60"/>
      <c r="O46" s="60">
        <f>SUM(O40:O44)</f>
        <v>717</v>
      </c>
    </row>
    <row r="47" spans="1:12" ht="15.75">
      <c r="A47" s="45"/>
      <c r="B47" s="69"/>
      <c r="C47" s="65"/>
      <c r="D47" s="65"/>
      <c r="E47" s="45"/>
      <c r="F47" s="45"/>
      <c r="G47" s="48"/>
      <c r="H47" s="48"/>
      <c r="I47" s="48"/>
      <c r="J47" s="48"/>
      <c r="K47" s="49"/>
      <c r="L47" s="48"/>
    </row>
    <row r="48" spans="1:15" ht="15.75">
      <c r="A48" s="70" t="s">
        <v>107</v>
      </c>
      <c r="B48" s="70"/>
      <c r="C48" s="70"/>
      <c r="D48" s="70"/>
      <c r="E48" s="70"/>
      <c r="F48" s="70"/>
      <c r="G48" s="60"/>
      <c r="H48" s="60">
        <f>H22+H35+H40+H46</f>
        <v>887479</v>
      </c>
      <c r="I48" s="60">
        <f>I22+I35+I40+I46</f>
        <v>662971.8</v>
      </c>
      <c r="J48" s="60">
        <f>J22+J35+J40+J46</f>
        <v>224507.2</v>
      </c>
      <c r="K48" s="60"/>
      <c r="L48" s="60">
        <f>L22+L35+L40+L46</f>
        <v>111565</v>
      </c>
      <c r="M48" s="60"/>
      <c r="N48" s="60"/>
      <c r="O48" s="60">
        <f>O22+O35+O40+O46</f>
        <v>11420</v>
      </c>
    </row>
    <row r="49" spans="1:10" ht="15.75">
      <c r="A49" s="65"/>
      <c r="B49" s="65"/>
      <c r="C49" s="65"/>
      <c r="D49" s="65"/>
      <c r="E49" s="65"/>
      <c r="F49" s="65"/>
      <c r="G49" s="48"/>
      <c r="H49" s="48"/>
      <c r="I49" s="48"/>
      <c r="J49" s="48"/>
    </row>
    <row r="50" spans="1:10" ht="15.75">
      <c r="A50" s="65"/>
      <c r="B50" s="65"/>
      <c r="C50" s="65"/>
      <c r="D50" s="65"/>
      <c r="E50" s="65"/>
      <c r="F50" s="65"/>
      <c r="G50" s="48"/>
      <c r="H50" s="48"/>
      <c r="I50" s="48"/>
      <c r="J50" s="48"/>
    </row>
    <row r="51" spans="1:10" ht="15.75">
      <c r="A51" s="65"/>
      <c r="B51" s="65"/>
      <c r="C51" s="65"/>
      <c r="D51" s="65"/>
      <c r="E51" s="65"/>
      <c r="F51" s="65"/>
      <c r="G51" s="48"/>
      <c r="H51" s="48"/>
      <c r="I51" s="48"/>
      <c r="J51" s="48"/>
    </row>
    <row r="52" spans="1:10" ht="15.75">
      <c r="A52" s="65"/>
      <c r="B52" s="65"/>
      <c r="C52" s="65"/>
      <c r="D52" s="65"/>
      <c r="E52" s="65"/>
      <c r="F52" s="65"/>
      <c r="G52" s="48"/>
      <c r="H52" s="48"/>
      <c r="I52" s="48"/>
      <c r="J52" s="48"/>
    </row>
    <row r="53" spans="1:10" ht="15.75">
      <c r="A53" s="65"/>
      <c r="B53" s="65"/>
      <c r="C53" s="65"/>
      <c r="D53" s="65"/>
      <c r="E53" s="65"/>
      <c r="F53" s="65"/>
      <c r="G53" s="48"/>
      <c r="H53" s="48"/>
      <c r="I53" s="48"/>
      <c r="J53" s="48"/>
    </row>
    <row r="54" spans="1:10" ht="15.75">
      <c r="A54" s="65"/>
      <c r="B54" s="65"/>
      <c r="C54" s="65"/>
      <c r="D54" s="65"/>
      <c r="E54" s="65"/>
      <c r="F54" s="65"/>
      <c r="G54" s="48"/>
      <c r="H54" s="48"/>
      <c r="I54" s="48"/>
      <c r="J54" s="48"/>
    </row>
    <row r="55" spans="1:10" ht="15.75">
      <c r="A55" s="65"/>
      <c r="B55" s="65"/>
      <c r="C55" s="65"/>
      <c r="D55" s="65"/>
      <c r="E55" s="65"/>
      <c r="F55" s="65"/>
      <c r="G55" s="48"/>
      <c r="H55" s="48"/>
      <c r="I55" s="48"/>
      <c r="J55" s="48"/>
    </row>
    <row r="56" spans="1:10" ht="15.75">
      <c r="A56" s="65"/>
      <c r="B56" s="65"/>
      <c r="C56" s="65"/>
      <c r="D56" s="65"/>
      <c r="E56" s="65"/>
      <c r="F56" s="65"/>
      <c r="G56" s="48"/>
      <c r="H56" s="48"/>
      <c r="I56" s="48"/>
      <c r="J56" s="48"/>
    </row>
    <row r="57" spans="1:10" ht="15.75">
      <c r="A57" s="65"/>
      <c r="B57" s="65"/>
      <c r="C57" s="65"/>
      <c r="D57" s="65"/>
      <c r="E57" s="65"/>
      <c r="F57" s="65"/>
      <c r="G57" s="48"/>
      <c r="H57" s="48"/>
      <c r="I57" s="48"/>
      <c r="J57" s="48"/>
    </row>
    <row r="58" spans="1:10" ht="15.75">
      <c r="A58" s="65"/>
      <c r="B58" s="65"/>
      <c r="C58" s="65"/>
      <c r="D58" s="65"/>
      <c r="E58" s="65"/>
      <c r="F58" s="65"/>
      <c r="G58" s="48"/>
      <c r="H58" s="48"/>
      <c r="I58" s="48"/>
      <c r="J58" s="48"/>
    </row>
    <row r="59" spans="2:10" ht="15.75">
      <c r="B59" s="65"/>
      <c r="C59" s="65"/>
      <c r="D59" s="65"/>
      <c r="E59" s="65"/>
      <c r="F59" s="65"/>
      <c r="G59" s="65"/>
      <c r="H59" s="65"/>
      <c r="I59" s="65"/>
      <c r="J59" s="65"/>
    </row>
  </sheetData>
  <mergeCells count="43">
    <mergeCell ref="M6:M7"/>
    <mergeCell ref="B17:B18"/>
    <mergeCell ref="C17:C18"/>
    <mergeCell ref="D17:D18"/>
    <mergeCell ref="A14:D14"/>
    <mergeCell ref="J6:J7"/>
    <mergeCell ref="L17:L18"/>
    <mergeCell ref="M17:M18"/>
    <mergeCell ref="A17:A18"/>
    <mergeCell ref="K6:K7"/>
    <mergeCell ref="L6:L7"/>
    <mergeCell ref="B35:D35"/>
    <mergeCell ref="A39:D39"/>
    <mergeCell ref="A30:A31"/>
    <mergeCell ref="B30:B31"/>
    <mergeCell ref="C30:C31"/>
    <mergeCell ref="D30:D31"/>
    <mergeCell ref="E30:E31"/>
    <mergeCell ref="G1:I1"/>
    <mergeCell ref="J1:O1"/>
    <mergeCell ref="A2:O2"/>
    <mergeCell ref="A3:O3"/>
    <mergeCell ref="A1:C1"/>
    <mergeCell ref="D1:F1"/>
    <mergeCell ref="A4:O4"/>
    <mergeCell ref="A6:A7"/>
    <mergeCell ref="B6:B7"/>
    <mergeCell ref="C6:C7"/>
    <mergeCell ref="D6:F6"/>
    <mergeCell ref="O6:O7"/>
    <mergeCell ref="N6:N7"/>
    <mergeCell ref="G6:G7"/>
    <mergeCell ref="H6:H7"/>
    <mergeCell ref="I6:I7"/>
    <mergeCell ref="N17:N18"/>
    <mergeCell ref="A46:E46"/>
    <mergeCell ref="O17:O18"/>
    <mergeCell ref="B22:D22"/>
    <mergeCell ref="A37:F37"/>
    <mergeCell ref="A26:D26"/>
    <mergeCell ref="E17:E18"/>
    <mergeCell ref="K17:K18"/>
    <mergeCell ref="A42:D4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H98"/>
  <sheetViews>
    <sheetView workbookViewId="0" topLeftCell="A1">
      <selection activeCell="A5" sqref="A5"/>
    </sheetView>
  </sheetViews>
  <sheetFormatPr defaultColWidth="9.00390625" defaultRowHeight="15.75"/>
  <cols>
    <col min="1" max="1" width="8.875" style="0" bestFit="1" customWidth="1"/>
    <col min="2" max="2" width="26.625" style="0" customWidth="1"/>
    <col min="3" max="3" width="22.00390625" style="0" bestFit="1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113" t="s">
        <v>0</v>
      </c>
      <c r="B1" s="113"/>
      <c r="F1" s="114" t="s">
        <v>19</v>
      </c>
      <c r="G1" s="114"/>
      <c r="H1" s="114"/>
    </row>
    <row r="2" spans="1:2" ht="15.75">
      <c r="A2" s="113" t="s">
        <v>1</v>
      </c>
      <c r="B2" s="113"/>
    </row>
    <row r="3" spans="1:8" ht="15.75">
      <c r="A3" s="111" t="s">
        <v>13</v>
      </c>
      <c r="B3" s="111"/>
      <c r="C3" s="111"/>
      <c r="D3" s="111"/>
      <c r="E3" s="111"/>
      <c r="F3" s="111"/>
      <c r="G3" s="111"/>
      <c r="H3" s="111"/>
    </row>
    <row r="4" spans="1:8" ht="15.75">
      <c r="A4" s="111" t="s">
        <v>3</v>
      </c>
      <c r="B4" s="111"/>
      <c r="C4" s="111"/>
      <c r="D4" s="111"/>
      <c r="E4" s="111"/>
      <c r="F4" s="111"/>
      <c r="G4" s="111"/>
      <c r="H4" s="111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11" t="s">
        <v>8</v>
      </c>
      <c r="G6" s="111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30">
      <c r="A8" s="30">
        <v>39994</v>
      </c>
      <c r="B8" s="20" t="s">
        <v>28</v>
      </c>
      <c r="C8" s="14" t="s">
        <v>139</v>
      </c>
      <c r="D8" s="9"/>
      <c r="E8" s="9"/>
      <c r="F8" s="7">
        <v>8800000</v>
      </c>
      <c r="G8" s="10"/>
      <c r="H8" s="13" t="s">
        <v>405</v>
      </c>
    </row>
    <row r="9" spans="1:8" s="19" customFormat="1" ht="30">
      <c r="A9" s="30"/>
      <c r="B9" s="20" t="s">
        <v>28</v>
      </c>
      <c r="C9" s="14" t="s">
        <v>139</v>
      </c>
      <c r="D9" s="18"/>
      <c r="E9" s="18"/>
      <c r="F9" s="7">
        <v>2200000</v>
      </c>
      <c r="G9" s="7"/>
      <c r="H9" s="13" t="s">
        <v>406</v>
      </c>
    </row>
    <row r="10" spans="1:8" s="19" customFormat="1" ht="30">
      <c r="A10" s="30"/>
      <c r="B10" s="20" t="s">
        <v>28</v>
      </c>
      <c r="C10" s="14" t="s">
        <v>142</v>
      </c>
      <c r="D10" s="18"/>
      <c r="E10" s="18"/>
      <c r="F10" s="7">
        <v>2384000</v>
      </c>
      <c r="G10" s="7"/>
      <c r="H10" s="13" t="s">
        <v>169</v>
      </c>
    </row>
    <row r="11" spans="1:8" s="2" customFormat="1" ht="30">
      <c r="A11" s="30"/>
      <c r="B11" s="20" t="s">
        <v>28</v>
      </c>
      <c r="C11" s="14" t="s">
        <v>142</v>
      </c>
      <c r="D11" s="9"/>
      <c r="E11" s="9"/>
      <c r="F11" s="7">
        <v>596000</v>
      </c>
      <c r="G11" s="10"/>
      <c r="H11" s="13" t="s">
        <v>170</v>
      </c>
    </row>
    <row r="12" spans="1:8" s="2" customFormat="1" ht="15.75">
      <c r="A12" s="82"/>
      <c r="B12" s="16" t="s">
        <v>29</v>
      </c>
      <c r="C12" s="15"/>
      <c r="D12" s="9"/>
      <c r="E12" s="9"/>
      <c r="F12" s="10">
        <f>SUM(F8:F11)</f>
        <v>13980000</v>
      </c>
      <c r="G12" s="10"/>
      <c r="H12" s="83"/>
    </row>
    <row r="13" spans="1:8" s="2" customFormat="1" ht="29.25">
      <c r="A13" s="82"/>
      <c r="B13" s="16" t="s">
        <v>30</v>
      </c>
      <c r="C13" s="15" t="s">
        <v>356</v>
      </c>
      <c r="D13" s="9"/>
      <c r="E13" s="9"/>
      <c r="F13" s="10">
        <v>54000</v>
      </c>
      <c r="G13" s="10"/>
      <c r="H13" s="83" t="s">
        <v>358</v>
      </c>
    </row>
    <row r="14" spans="1:8" s="19" customFormat="1" ht="45">
      <c r="A14" s="30"/>
      <c r="B14" s="20" t="s">
        <v>171</v>
      </c>
      <c r="C14" s="14" t="s">
        <v>196</v>
      </c>
      <c r="D14" s="18"/>
      <c r="E14" s="18"/>
      <c r="F14" s="7">
        <v>2560000</v>
      </c>
      <c r="G14" s="7"/>
      <c r="H14" s="13" t="s">
        <v>172</v>
      </c>
    </row>
    <row r="15" spans="1:8" s="2" customFormat="1" ht="30">
      <c r="A15" s="30"/>
      <c r="B15" s="20" t="s">
        <v>171</v>
      </c>
      <c r="C15" s="14" t="s">
        <v>142</v>
      </c>
      <c r="D15" s="9"/>
      <c r="E15" s="9"/>
      <c r="F15" s="7">
        <v>6220000</v>
      </c>
      <c r="G15" s="10"/>
      <c r="H15" s="13" t="s">
        <v>173</v>
      </c>
    </row>
    <row r="16" spans="1:8" s="2" customFormat="1" ht="29.25">
      <c r="A16" s="82"/>
      <c r="B16" s="16" t="s">
        <v>174</v>
      </c>
      <c r="C16" s="15"/>
      <c r="D16" s="9"/>
      <c r="E16" s="9"/>
      <c r="F16" s="10">
        <f>SUM(F14:F15)</f>
        <v>8780000</v>
      </c>
      <c r="G16" s="10"/>
      <c r="H16" s="83"/>
    </row>
    <row r="17" spans="1:8" s="2" customFormat="1" ht="43.5">
      <c r="A17" s="82"/>
      <c r="B17" s="16" t="s">
        <v>37</v>
      </c>
      <c r="C17" s="15" t="s">
        <v>149</v>
      </c>
      <c r="D17" s="9"/>
      <c r="E17" s="9"/>
      <c r="F17" s="10">
        <v>74000</v>
      </c>
      <c r="G17" s="10"/>
      <c r="H17" s="83" t="s">
        <v>175</v>
      </c>
    </row>
    <row r="18" spans="1:8" s="2" customFormat="1" ht="29.25">
      <c r="A18" s="82"/>
      <c r="B18" s="16" t="s">
        <v>111</v>
      </c>
      <c r="C18" s="15" t="s">
        <v>185</v>
      </c>
      <c r="D18" s="9"/>
      <c r="E18" s="9"/>
      <c r="F18" s="10">
        <v>250000</v>
      </c>
      <c r="G18" s="10"/>
      <c r="H18" s="83" t="s">
        <v>176</v>
      </c>
    </row>
    <row r="19" spans="1:8" s="2" customFormat="1" ht="15.75">
      <c r="A19" s="93"/>
      <c r="B19" s="94"/>
      <c r="C19" s="95"/>
      <c r="D19" s="96"/>
      <c r="E19" s="96"/>
      <c r="F19" s="97"/>
      <c r="G19" s="97"/>
      <c r="H19" s="94"/>
    </row>
    <row r="20" spans="1:8" s="2" customFormat="1" ht="15.75">
      <c r="A20" s="98"/>
      <c r="B20" s="90"/>
      <c r="C20" s="99"/>
      <c r="D20" s="89"/>
      <c r="E20" s="89"/>
      <c r="F20" s="63"/>
      <c r="G20" s="63"/>
      <c r="H20" s="90"/>
    </row>
    <row r="21" spans="1:8" s="19" customFormat="1" ht="30">
      <c r="A21" s="30"/>
      <c r="B21" s="20" t="s">
        <v>26</v>
      </c>
      <c r="C21" s="14" t="s">
        <v>149</v>
      </c>
      <c r="D21" s="18"/>
      <c r="E21" s="18"/>
      <c r="F21" s="7">
        <v>303000</v>
      </c>
      <c r="G21" s="7"/>
      <c r="H21" s="13" t="s">
        <v>108</v>
      </c>
    </row>
    <row r="22" spans="1:8" s="2" customFormat="1" ht="30">
      <c r="A22" s="30"/>
      <c r="B22" s="20" t="s">
        <v>26</v>
      </c>
      <c r="C22" s="14" t="s">
        <v>355</v>
      </c>
      <c r="D22" s="9"/>
      <c r="E22" s="9"/>
      <c r="F22" s="7">
        <v>24467000</v>
      </c>
      <c r="G22" s="10"/>
      <c r="H22" s="13" t="s">
        <v>108</v>
      </c>
    </row>
    <row r="23" spans="1:8" s="2" customFormat="1" ht="30">
      <c r="A23" s="30"/>
      <c r="B23" s="20" t="s">
        <v>26</v>
      </c>
      <c r="C23" s="14" t="s">
        <v>356</v>
      </c>
      <c r="D23" s="9"/>
      <c r="E23" s="9"/>
      <c r="F23" s="7">
        <v>23000</v>
      </c>
      <c r="G23" s="10"/>
      <c r="H23" s="13" t="s">
        <v>108</v>
      </c>
    </row>
    <row r="24" spans="1:8" s="2" customFormat="1" ht="15.75">
      <c r="A24" s="82"/>
      <c r="B24" s="16" t="s">
        <v>177</v>
      </c>
      <c r="C24" s="15"/>
      <c r="D24" s="9"/>
      <c r="E24" s="9"/>
      <c r="F24" s="10">
        <f>SUM(F21:F23)</f>
        <v>24793000</v>
      </c>
      <c r="G24" s="10"/>
      <c r="H24" s="83"/>
    </row>
    <row r="25" spans="1:8" s="19" customFormat="1" ht="30">
      <c r="A25" s="30"/>
      <c r="B25" s="20" t="s">
        <v>25</v>
      </c>
      <c r="C25" s="14" t="s">
        <v>147</v>
      </c>
      <c r="D25" s="18"/>
      <c r="E25" s="18"/>
      <c r="F25" s="7">
        <v>1000000</v>
      </c>
      <c r="G25" s="7"/>
      <c r="H25" s="13" t="s">
        <v>178</v>
      </c>
    </row>
    <row r="26" spans="1:8" s="2" customFormat="1" ht="30">
      <c r="A26" s="30"/>
      <c r="B26" s="20" t="s">
        <v>25</v>
      </c>
      <c r="C26" s="14" t="s">
        <v>143</v>
      </c>
      <c r="D26" s="9"/>
      <c r="E26" s="9"/>
      <c r="F26" s="7">
        <v>190000</v>
      </c>
      <c r="G26" s="10"/>
      <c r="H26" s="13" t="s">
        <v>179</v>
      </c>
    </row>
    <row r="27" spans="1:8" s="19" customFormat="1" ht="30">
      <c r="A27" s="30"/>
      <c r="B27" s="20" t="s">
        <v>25</v>
      </c>
      <c r="C27" s="14" t="s">
        <v>143</v>
      </c>
      <c r="D27" s="18"/>
      <c r="E27" s="18"/>
      <c r="F27" s="7">
        <v>401000</v>
      </c>
      <c r="G27" s="7"/>
      <c r="H27" s="13" t="s">
        <v>180</v>
      </c>
    </row>
    <row r="28" spans="1:8" s="19" customFormat="1" ht="15.75">
      <c r="A28" s="30"/>
      <c r="B28" s="20" t="s">
        <v>25</v>
      </c>
      <c r="C28" s="14" t="s">
        <v>355</v>
      </c>
      <c r="D28" s="18"/>
      <c r="E28" s="18"/>
      <c r="F28" s="7"/>
      <c r="G28" s="7">
        <v>24467000</v>
      </c>
      <c r="H28" s="13" t="s">
        <v>181</v>
      </c>
    </row>
    <row r="29" spans="1:8" s="2" customFormat="1" ht="29.25">
      <c r="A29" s="82"/>
      <c r="B29" s="16" t="s">
        <v>182</v>
      </c>
      <c r="C29" s="15"/>
      <c r="D29" s="9"/>
      <c r="E29" s="9"/>
      <c r="F29" s="10">
        <f>SUM(F25:F28)</f>
        <v>1591000</v>
      </c>
      <c r="G29" s="10">
        <f>SUM(G25:G28)</f>
        <v>24467000</v>
      </c>
      <c r="H29" s="83"/>
    </row>
    <row r="30" spans="1:8" s="2" customFormat="1" ht="29.25">
      <c r="A30" s="82"/>
      <c r="B30" s="16" t="s">
        <v>183</v>
      </c>
      <c r="C30" s="15" t="s">
        <v>145</v>
      </c>
      <c r="D30" s="9"/>
      <c r="E30" s="9"/>
      <c r="F30" s="10">
        <v>180000</v>
      </c>
      <c r="G30" s="10"/>
      <c r="H30" s="83" t="s">
        <v>184</v>
      </c>
    </row>
    <row r="31" spans="1:8" s="21" customFormat="1" ht="15">
      <c r="A31" s="23"/>
      <c r="B31" s="15" t="s">
        <v>14</v>
      </c>
      <c r="C31" s="15"/>
      <c r="D31" s="15"/>
      <c r="E31" s="15"/>
      <c r="F31" s="10">
        <f>F12+F13+F16+F17+F18+F24+F29+F30</f>
        <v>49702000</v>
      </c>
      <c r="G31" s="10">
        <f>G12+G13+G16+G17+G18+G24+G29+G30</f>
        <v>24467000</v>
      </c>
      <c r="H31" s="24"/>
    </row>
    <row r="32" spans="1:8" s="21" customFormat="1" ht="15">
      <c r="A32" s="23"/>
      <c r="B32" s="15" t="s">
        <v>22</v>
      </c>
      <c r="C32" s="15"/>
      <c r="D32" s="15"/>
      <c r="E32" s="15"/>
      <c r="F32" s="110">
        <f>F31-G31</f>
        <v>25235000</v>
      </c>
      <c r="G32" s="110"/>
      <c r="H32" s="24"/>
    </row>
    <row r="33" spans="6:7" s="21" customFormat="1" ht="15">
      <c r="F33" s="22"/>
      <c r="G33" s="22"/>
    </row>
    <row r="34" spans="6:7" s="21" customFormat="1" ht="15">
      <c r="F34" s="22"/>
      <c r="G34" s="22"/>
    </row>
    <row r="35" spans="6:7" s="21" customFormat="1" ht="15">
      <c r="F35" s="22"/>
      <c r="G35" s="22"/>
    </row>
    <row r="36" spans="6:7" s="21" customFormat="1" ht="15">
      <c r="F36" s="22"/>
      <c r="G36" s="22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6:7" s="21" customFormat="1" ht="15"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pans="6:7" s="21" customFormat="1" ht="15">
      <c r="F55" s="22"/>
      <c r="G55" s="22"/>
    </row>
    <row r="56" spans="6:7" s="21" customFormat="1" ht="15">
      <c r="F56" s="22"/>
      <c r="G56" s="22"/>
    </row>
    <row r="57" spans="6:7" s="21" customFormat="1" ht="15">
      <c r="F57" s="22"/>
      <c r="G57" s="22"/>
    </row>
    <row r="58" spans="6:7" s="21" customFormat="1" ht="15">
      <c r="F58" s="22"/>
      <c r="G58" s="22"/>
    </row>
    <row r="59" spans="6:7" s="21" customFormat="1" ht="15">
      <c r="F59" s="22"/>
      <c r="G59" s="22"/>
    </row>
    <row r="60" spans="6:7" s="21" customFormat="1" ht="15">
      <c r="F60" s="22"/>
      <c r="G60" s="22"/>
    </row>
    <row r="61" spans="6:7" s="21" customFormat="1" ht="15">
      <c r="F61" s="22"/>
      <c r="G61" s="22"/>
    </row>
    <row r="62" spans="6:7" s="21" customFormat="1" ht="15">
      <c r="F62" s="22"/>
      <c r="G62" s="22"/>
    </row>
    <row r="63" s="21" customFormat="1" ht="15">
      <c r="G63" s="22"/>
    </row>
    <row r="64" s="21" customFormat="1" ht="15">
      <c r="G64" s="22"/>
    </row>
    <row r="65" s="21" customFormat="1" ht="15">
      <c r="G65" s="22"/>
    </row>
    <row r="66" s="21" customFormat="1" ht="15">
      <c r="G66" s="22"/>
    </row>
    <row r="67" s="21" customFormat="1" ht="15"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>
      <c r="G91" s="22"/>
    </row>
    <row r="92" s="21" customFormat="1" ht="15">
      <c r="G92" s="22"/>
    </row>
    <row r="93" s="21" customFormat="1" ht="15">
      <c r="G93" s="22"/>
    </row>
    <row r="94" s="21" customFormat="1" ht="15">
      <c r="G94" s="22"/>
    </row>
    <row r="95" s="21" customFormat="1" ht="15">
      <c r="G95" s="22"/>
    </row>
    <row r="96" s="21" customFormat="1" ht="15">
      <c r="G96" s="22"/>
    </row>
    <row r="97" s="21" customFormat="1" ht="15">
      <c r="G97" s="22"/>
    </row>
    <row r="98" s="21" customFormat="1" ht="15">
      <c r="G98" s="22"/>
    </row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</sheetData>
  <mergeCells count="7">
    <mergeCell ref="A4:H4"/>
    <mergeCell ref="F6:G6"/>
    <mergeCell ref="F32:G32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39"/>
  </sheetPr>
  <dimension ref="A1:H113"/>
  <sheetViews>
    <sheetView workbookViewId="0" topLeftCell="A34">
      <selection activeCell="F41" sqref="F41"/>
    </sheetView>
  </sheetViews>
  <sheetFormatPr defaultColWidth="9.00390625" defaultRowHeight="15.75"/>
  <cols>
    <col min="1" max="1" width="9.875" style="0" bestFit="1" customWidth="1"/>
    <col min="2" max="2" width="26.125" style="0" bestFit="1" customWidth="1"/>
    <col min="3" max="3" width="22.00390625" style="0" bestFit="1" customWidth="1"/>
    <col min="4" max="4" width="8.875" style="0" bestFit="1" customWidth="1"/>
    <col min="5" max="5" width="8.625" style="0" bestFit="1" customWidth="1"/>
    <col min="6" max="7" width="10.875" style="0" bestFit="1" customWidth="1"/>
    <col min="8" max="8" width="28.375" style="0" customWidth="1"/>
  </cols>
  <sheetData>
    <row r="1" spans="1:8" ht="15.75">
      <c r="A1" s="113" t="s">
        <v>0</v>
      </c>
      <c r="B1" s="113"/>
      <c r="F1" s="114" t="s">
        <v>21</v>
      </c>
      <c r="G1" s="114"/>
      <c r="H1" s="114"/>
    </row>
    <row r="2" spans="1:2" ht="15.75">
      <c r="A2" s="113" t="s">
        <v>1</v>
      </c>
      <c r="B2" s="113"/>
    </row>
    <row r="3" spans="1:8" ht="15.75">
      <c r="A3" s="111" t="s">
        <v>13</v>
      </c>
      <c r="B3" s="111"/>
      <c r="C3" s="111"/>
      <c r="D3" s="111"/>
      <c r="E3" s="111"/>
      <c r="F3" s="111"/>
      <c r="G3" s="111"/>
      <c r="H3" s="111"/>
    </row>
    <row r="4" spans="1:8" ht="15.75">
      <c r="A4" s="111" t="s">
        <v>18</v>
      </c>
      <c r="B4" s="111"/>
      <c r="C4" s="111"/>
      <c r="D4" s="111"/>
      <c r="E4" s="111"/>
      <c r="F4" s="111"/>
      <c r="G4" s="111"/>
      <c r="H4" s="111"/>
    </row>
    <row r="5" ht="13.5" customHeight="1"/>
    <row r="6" spans="1:8" ht="15.75">
      <c r="A6" s="3" t="s">
        <v>12</v>
      </c>
      <c r="B6" s="3" t="s">
        <v>4</v>
      </c>
      <c r="C6" s="3" t="s">
        <v>5</v>
      </c>
      <c r="D6" s="29" t="s">
        <v>6</v>
      </c>
      <c r="E6" s="5" t="s">
        <v>7</v>
      </c>
      <c r="F6" s="111" t="s">
        <v>8</v>
      </c>
      <c r="G6" s="111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43.5">
      <c r="A8" s="82">
        <v>39994</v>
      </c>
      <c r="B8" s="16" t="s">
        <v>25</v>
      </c>
      <c r="C8" s="16" t="s">
        <v>113</v>
      </c>
      <c r="D8" s="9"/>
      <c r="E8" s="9"/>
      <c r="F8" s="10"/>
      <c r="G8" s="10">
        <v>36000</v>
      </c>
      <c r="H8" s="83" t="s">
        <v>407</v>
      </c>
    </row>
    <row r="9" spans="1:8" s="2" customFormat="1" ht="43.5">
      <c r="A9" s="84"/>
      <c r="B9" s="16" t="s">
        <v>25</v>
      </c>
      <c r="C9" s="16" t="s">
        <v>113</v>
      </c>
      <c r="D9" s="9"/>
      <c r="E9" s="9"/>
      <c r="F9" s="10">
        <v>36000</v>
      </c>
      <c r="G9" s="10"/>
      <c r="H9" s="83" t="s">
        <v>408</v>
      </c>
    </row>
    <row r="10" spans="1:8" s="2" customFormat="1" ht="29.25">
      <c r="A10" s="84"/>
      <c r="B10" s="16" t="s">
        <v>111</v>
      </c>
      <c r="C10" s="15" t="s">
        <v>185</v>
      </c>
      <c r="D10" s="9"/>
      <c r="E10" s="9"/>
      <c r="F10" s="10"/>
      <c r="G10" s="10">
        <v>300000</v>
      </c>
      <c r="H10" s="83" t="s">
        <v>186</v>
      </c>
    </row>
    <row r="11" spans="1:8" s="2" customFormat="1" ht="29.25">
      <c r="A11" s="84"/>
      <c r="B11" s="16" t="s">
        <v>111</v>
      </c>
      <c r="C11" s="15" t="s">
        <v>185</v>
      </c>
      <c r="D11" s="9"/>
      <c r="E11" s="9"/>
      <c r="F11" s="10">
        <v>300000</v>
      </c>
      <c r="G11" s="10"/>
      <c r="H11" s="83" t="s">
        <v>187</v>
      </c>
    </row>
    <row r="12" spans="1:8" s="19" customFormat="1" ht="30">
      <c r="A12" s="17"/>
      <c r="B12" s="20" t="s">
        <v>28</v>
      </c>
      <c r="C12" s="14" t="s">
        <v>188</v>
      </c>
      <c r="D12" s="18"/>
      <c r="E12" s="18"/>
      <c r="F12" s="7"/>
      <c r="G12" s="7">
        <v>286000</v>
      </c>
      <c r="H12" s="13" t="s">
        <v>341</v>
      </c>
    </row>
    <row r="13" spans="1:8" s="19" customFormat="1" ht="30">
      <c r="A13" s="17"/>
      <c r="B13" s="20" t="s">
        <v>28</v>
      </c>
      <c r="C13" s="14" t="s">
        <v>188</v>
      </c>
      <c r="D13" s="18"/>
      <c r="E13" s="18"/>
      <c r="F13" s="7"/>
      <c r="G13" s="7">
        <v>57000</v>
      </c>
      <c r="H13" s="13" t="s">
        <v>342</v>
      </c>
    </row>
    <row r="14" spans="1:8" s="19" customFormat="1" ht="30">
      <c r="A14" s="17"/>
      <c r="B14" s="20" t="s">
        <v>28</v>
      </c>
      <c r="C14" s="14" t="s">
        <v>188</v>
      </c>
      <c r="D14" s="18"/>
      <c r="E14" s="18"/>
      <c r="F14" s="7">
        <v>286000</v>
      </c>
      <c r="G14" s="7"/>
      <c r="H14" s="13" t="s">
        <v>189</v>
      </c>
    </row>
    <row r="15" spans="1:8" s="19" customFormat="1" ht="30">
      <c r="A15" s="17"/>
      <c r="B15" s="20" t="s">
        <v>28</v>
      </c>
      <c r="C15" s="14" t="s">
        <v>188</v>
      </c>
      <c r="D15" s="18"/>
      <c r="E15" s="18"/>
      <c r="F15" s="7">
        <v>57000</v>
      </c>
      <c r="G15" s="7"/>
      <c r="H15" s="13" t="s">
        <v>190</v>
      </c>
    </row>
    <row r="16" spans="1:8" s="2" customFormat="1" ht="15.75">
      <c r="A16" s="84"/>
      <c r="B16" s="16" t="s">
        <v>29</v>
      </c>
      <c r="C16" s="16"/>
      <c r="D16" s="9"/>
      <c r="E16" s="9"/>
      <c r="F16" s="10">
        <f>SUM(F12:F15)</f>
        <v>343000</v>
      </c>
      <c r="G16" s="10">
        <f>SUM(G12:G15)</f>
        <v>343000</v>
      </c>
      <c r="H16" s="83"/>
    </row>
    <row r="17" spans="1:8" s="19" customFormat="1" ht="30">
      <c r="A17" s="17"/>
      <c r="B17" s="20" t="s">
        <v>28</v>
      </c>
      <c r="C17" s="14" t="s">
        <v>409</v>
      </c>
      <c r="D17" s="18"/>
      <c r="E17" s="18"/>
      <c r="F17" s="7"/>
      <c r="G17" s="7">
        <v>4167000</v>
      </c>
      <c r="H17" s="13" t="s">
        <v>191</v>
      </c>
    </row>
    <row r="18" spans="1:8" s="19" customFormat="1" ht="30">
      <c r="A18" s="17"/>
      <c r="B18" s="20" t="s">
        <v>28</v>
      </c>
      <c r="C18" s="14" t="s">
        <v>409</v>
      </c>
      <c r="D18" s="18"/>
      <c r="E18" s="18"/>
      <c r="F18" s="7"/>
      <c r="G18" s="7">
        <v>833000</v>
      </c>
      <c r="H18" s="13" t="s">
        <v>192</v>
      </c>
    </row>
    <row r="19" spans="1:8" s="19" customFormat="1" ht="30">
      <c r="A19" s="17"/>
      <c r="B19" s="20" t="s">
        <v>28</v>
      </c>
      <c r="C19" s="14" t="s">
        <v>409</v>
      </c>
      <c r="D19" s="18"/>
      <c r="E19" s="18"/>
      <c r="F19" s="7">
        <v>4000000</v>
      </c>
      <c r="G19" s="7"/>
      <c r="H19" s="13" t="s">
        <v>193</v>
      </c>
    </row>
    <row r="20" spans="1:8" s="19" customFormat="1" ht="30">
      <c r="A20" s="17"/>
      <c r="B20" s="20" t="s">
        <v>28</v>
      </c>
      <c r="C20" s="14" t="s">
        <v>409</v>
      </c>
      <c r="D20" s="18"/>
      <c r="E20" s="18"/>
      <c r="F20" s="7">
        <v>1000000</v>
      </c>
      <c r="G20" s="7"/>
      <c r="H20" s="13" t="s">
        <v>194</v>
      </c>
    </row>
    <row r="21" spans="1:8" s="2" customFormat="1" ht="15.75">
      <c r="A21" s="84"/>
      <c r="B21" s="16" t="s">
        <v>29</v>
      </c>
      <c r="C21" s="15"/>
      <c r="D21" s="9"/>
      <c r="E21" s="9"/>
      <c r="F21" s="10">
        <f>SUM(F17:F20)</f>
        <v>5000000</v>
      </c>
      <c r="G21" s="10">
        <f>SUM(G17:G20)</f>
        <v>5000000</v>
      </c>
      <c r="H21" s="83"/>
    </row>
    <row r="22" spans="1:8" s="2" customFormat="1" ht="43.5">
      <c r="A22" s="84"/>
      <c r="B22" s="16" t="s">
        <v>111</v>
      </c>
      <c r="C22" s="15" t="s">
        <v>195</v>
      </c>
      <c r="D22" s="9"/>
      <c r="E22" s="9"/>
      <c r="F22" s="10"/>
      <c r="G22" s="10">
        <v>1000000</v>
      </c>
      <c r="H22" s="83" t="s">
        <v>197</v>
      </c>
    </row>
    <row r="23" spans="1:8" s="19" customFormat="1" ht="30">
      <c r="A23" s="17"/>
      <c r="B23" s="20" t="s">
        <v>111</v>
      </c>
      <c r="C23" s="14" t="s">
        <v>195</v>
      </c>
      <c r="D23" s="18"/>
      <c r="E23" s="18"/>
      <c r="F23" s="7">
        <v>600000</v>
      </c>
      <c r="G23" s="7"/>
      <c r="H23" s="13" t="s">
        <v>198</v>
      </c>
    </row>
    <row r="24" spans="1:8" s="19" customFormat="1" ht="30">
      <c r="A24" s="17"/>
      <c r="B24" s="20" t="s">
        <v>111</v>
      </c>
      <c r="C24" s="14" t="s">
        <v>195</v>
      </c>
      <c r="D24" s="18"/>
      <c r="E24" s="18"/>
      <c r="F24" s="7">
        <v>400000</v>
      </c>
      <c r="G24" s="7"/>
      <c r="H24" s="13" t="s">
        <v>199</v>
      </c>
    </row>
    <row r="25" spans="1:8" s="2" customFormat="1" ht="29.25">
      <c r="A25" s="84"/>
      <c r="B25" s="16" t="s">
        <v>112</v>
      </c>
      <c r="C25" s="15"/>
      <c r="D25" s="9"/>
      <c r="E25" s="9"/>
      <c r="F25" s="10">
        <f>SUM(F23:F24)</f>
        <v>1000000</v>
      </c>
      <c r="G25" s="10"/>
      <c r="H25" s="83"/>
    </row>
    <row r="26" spans="1:8" s="19" customFormat="1" ht="15.75">
      <c r="A26" s="17"/>
      <c r="B26" s="20" t="s">
        <v>171</v>
      </c>
      <c r="C26" s="14" t="s">
        <v>200</v>
      </c>
      <c r="D26" s="85"/>
      <c r="E26" s="18"/>
      <c r="F26" s="7"/>
      <c r="G26" s="7">
        <v>550000</v>
      </c>
      <c r="H26" s="13" t="s">
        <v>201</v>
      </c>
    </row>
    <row r="27" spans="1:8" s="19" customFormat="1" ht="30" customHeight="1">
      <c r="A27" s="17"/>
      <c r="B27" s="20" t="s">
        <v>171</v>
      </c>
      <c r="C27" s="14" t="s">
        <v>200</v>
      </c>
      <c r="D27" s="18"/>
      <c r="E27" s="18"/>
      <c r="F27" s="7">
        <v>200000</v>
      </c>
      <c r="G27" s="7"/>
      <c r="H27" s="13" t="s">
        <v>203</v>
      </c>
    </row>
    <row r="28" spans="1:8" s="19" customFormat="1" ht="30" customHeight="1">
      <c r="A28" s="17"/>
      <c r="B28" s="20" t="s">
        <v>171</v>
      </c>
      <c r="C28" s="14" t="s">
        <v>200</v>
      </c>
      <c r="D28" s="18"/>
      <c r="E28" s="18"/>
      <c r="F28" s="7">
        <v>350000</v>
      </c>
      <c r="G28" s="7"/>
      <c r="H28" s="13" t="s">
        <v>202</v>
      </c>
    </row>
    <row r="29" spans="1:8" s="2" customFormat="1" ht="30" customHeight="1">
      <c r="A29" s="84"/>
      <c r="B29" s="16" t="s">
        <v>174</v>
      </c>
      <c r="C29" s="15"/>
      <c r="D29" s="9"/>
      <c r="E29" s="9"/>
      <c r="F29" s="10">
        <f>SUM(F26:F28)</f>
        <v>550000</v>
      </c>
      <c r="G29" s="10">
        <f>SUM(G26:G28)</f>
        <v>550000</v>
      </c>
      <c r="H29" s="83"/>
    </row>
    <row r="30" spans="1:8" s="19" customFormat="1" ht="30">
      <c r="A30" s="17"/>
      <c r="B30" s="20" t="s">
        <v>171</v>
      </c>
      <c r="C30" s="20" t="s">
        <v>363</v>
      </c>
      <c r="D30" s="18"/>
      <c r="E30" s="18"/>
      <c r="F30" s="7"/>
      <c r="G30" s="7">
        <v>1472000</v>
      </c>
      <c r="H30" s="13" t="s">
        <v>410</v>
      </c>
    </row>
    <row r="31" spans="1:8" s="19" customFormat="1" ht="30">
      <c r="A31" s="17"/>
      <c r="B31" s="20" t="s">
        <v>171</v>
      </c>
      <c r="C31" s="14" t="s">
        <v>359</v>
      </c>
      <c r="D31" s="18"/>
      <c r="E31" s="18"/>
      <c r="F31" s="7">
        <v>167000</v>
      </c>
      <c r="G31" s="7"/>
      <c r="H31" s="13" t="s">
        <v>411</v>
      </c>
    </row>
    <row r="32" spans="1:8" s="19" customFormat="1" ht="30">
      <c r="A32" s="17"/>
      <c r="B32" s="20" t="s">
        <v>171</v>
      </c>
      <c r="C32" s="14" t="s">
        <v>362</v>
      </c>
      <c r="D32" s="18"/>
      <c r="E32" s="18"/>
      <c r="F32" s="7">
        <v>1206000</v>
      </c>
      <c r="G32" s="7"/>
      <c r="H32" s="13" t="s">
        <v>412</v>
      </c>
    </row>
    <row r="33" spans="1:8" s="19" customFormat="1" ht="15.75">
      <c r="A33" s="17"/>
      <c r="B33" s="20" t="s">
        <v>171</v>
      </c>
      <c r="C33" s="14" t="s">
        <v>361</v>
      </c>
      <c r="D33" s="18"/>
      <c r="E33" s="18"/>
      <c r="F33" s="7">
        <v>99000</v>
      </c>
      <c r="G33" s="7"/>
      <c r="H33" s="13" t="s">
        <v>343</v>
      </c>
    </row>
    <row r="34" spans="1:8" s="89" customFormat="1" ht="29.25">
      <c r="A34" s="84"/>
      <c r="B34" s="16" t="s">
        <v>174</v>
      </c>
      <c r="C34" s="16"/>
      <c r="D34" s="9"/>
      <c r="E34" s="9"/>
      <c r="F34" s="10">
        <f>SUM(F30:F33)</f>
        <v>1472000</v>
      </c>
      <c r="G34" s="10">
        <f>SUM(G30:G33)</f>
        <v>1472000</v>
      </c>
      <c r="H34" s="83"/>
    </row>
    <row r="35" spans="1:8" s="19" customFormat="1" ht="30">
      <c r="A35" s="17"/>
      <c r="B35" s="20" t="s">
        <v>28</v>
      </c>
      <c r="C35" s="20" t="s">
        <v>204</v>
      </c>
      <c r="D35" s="18"/>
      <c r="E35" s="18"/>
      <c r="F35" s="7"/>
      <c r="G35" s="7">
        <v>256000</v>
      </c>
      <c r="H35" s="13" t="s">
        <v>205</v>
      </c>
    </row>
    <row r="36" spans="1:8" s="19" customFormat="1" ht="30">
      <c r="A36" s="17"/>
      <c r="B36" s="20" t="s">
        <v>28</v>
      </c>
      <c r="C36" s="20" t="s">
        <v>204</v>
      </c>
      <c r="D36" s="18"/>
      <c r="E36" s="18"/>
      <c r="F36" s="7"/>
      <c r="G36" s="7">
        <v>52000</v>
      </c>
      <c r="H36" s="13" t="s">
        <v>206</v>
      </c>
    </row>
    <row r="37" spans="1:8" s="19" customFormat="1" ht="30">
      <c r="A37" s="17"/>
      <c r="B37" s="20" t="s">
        <v>28</v>
      </c>
      <c r="C37" s="20" t="s">
        <v>204</v>
      </c>
      <c r="D37" s="18"/>
      <c r="E37" s="18"/>
      <c r="F37" s="7">
        <v>256000</v>
      </c>
      <c r="G37" s="7"/>
      <c r="H37" s="13" t="s">
        <v>207</v>
      </c>
    </row>
    <row r="38" spans="1:8" s="19" customFormat="1" ht="30">
      <c r="A38" s="17"/>
      <c r="B38" s="20" t="s">
        <v>28</v>
      </c>
      <c r="C38" s="20" t="s">
        <v>204</v>
      </c>
      <c r="D38" s="18"/>
      <c r="E38" s="18"/>
      <c r="F38" s="7">
        <v>52000</v>
      </c>
      <c r="G38" s="7"/>
      <c r="H38" s="13" t="s">
        <v>208</v>
      </c>
    </row>
    <row r="39" spans="1:8" s="2" customFormat="1" ht="15.75">
      <c r="A39" s="84"/>
      <c r="B39" s="16" t="s">
        <v>29</v>
      </c>
      <c r="C39" s="16"/>
      <c r="D39" s="9"/>
      <c r="E39" s="9"/>
      <c r="F39" s="10">
        <f>SUM(F35:F38)</f>
        <v>308000</v>
      </c>
      <c r="G39" s="10">
        <f>SUM(G35:G38)</f>
        <v>308000</v>
      </c>
      <c r="H39" s="83"/>
    </row>
    <row r="40" spans="1:8" s="2" customFormat="1" ht="29.25">
      <c r="A40" s="84"/>
      <c r="B40" s="16" t="s">
        <v>28</v>
      </c>
      <c r="C40" s="16" t="s">
        <v>209</v>
      </c>
      <c r="D40" s="9"/>
      <c r="E40" s="9"/>
      <c r="F40" s="10"/>
      <c r="G40" s="10">
        <v>833000</v>
      </c>
      <c r="H40" s="83" t="s">
        <v>413</v>
      </c>
    </row>
    <row r="41" spans="1:8" s="2" customFormat="1" ht="43.5">
      <c r="A41" s="84"/>
      <c r="B41" s="16" t="s">
        <v>28</v>
      </c>
      <c r="C41" s="16" t="s">
        <v>209</v>
      </c>
      <c r="D41" s="9"/>
      <c r="E41" s="9"/>
      <c r="F41" s="10">
        <v>833000</v>
      </c>
      <c r="G41" s="10"/>
      <c r="H41" s="83" t="s">
        <v>421</v>
      </c>
    </row>
    <row r="42" spans="1:8" s="2" customFormat="1" ht="29.25">
      <c r="A42" s="84"/>
      <c r="B42" s="16" t="s">
        <v>25</v>
      </c>
      <c r="C42" s="16" t="s">
        <v>210</v>
      </c>
      <c r="D42" s="9"/>
      <c r="E42" s="9"/>
      <c r="F42" s="10"/>
      <c r="G42" s="10">
        <v>480000</v>
      </c>
      <c r="H42" s="83" t="s">
        <v>211</v>
      </c>
    </row>
    <row r="43" spans="1:8" s="2" customFormat="1" ht="29.25">
      <c r="A43" s="84"/>
      <c r="B43" s="16" t="s">
        <v>25</v>
      </c>
      <c r="C43" s="16" t="s">
        <v>210</v>
      </c>
      <c r="D43" s="9"/>
      <c r="E43" s="9"/>
      <c r="F43" s="10">
        <v>480000</v>
      </c>
      <c r="G43" s="10"/>
      <c r="H43" s="83" t="s">
        <v>212</v>
      </c>
    </row>
    <row r="44" spans="1:8" s="2" customFormat="1" ht="29.25">
      <c r="A44" s="84"/>
      <c r="B44" s="16" t="s">
        <v>25</v>
      </c>
      <c r="C44" s="16" t="s">
        <v>355</v>
      </c>
      <c r="D44" s="9"/>
      <c r="E44" s="9"/>
      <c r="F44" s="10"/>
      <c r="G44" s="10">
        <v>2844000</v>
      </c>
      <c r="H44" s="83" t="s">
        <v>213</v>
      </c>
    </row>
    <row r="45" spans="1:8" s="2" customFormat="1" ht="29.25">
      <c r="A45" s="84"/>
      <c r="B45" s="16" t="s">
        <v>25</v>
      </c>
      <c r="C45" s="16" t="s">
        <v>355</v>
      </c>
      <c r="D45" s="9"/>
      <c r="E45" s="9"/>
      <c r="F45" s="10">
        <v>2844000</v>
      </c>
      <c r="G45" s="10"/>
      <c r="H45" s="83" t="s">
        <v>214</v>
      </c>
    </row>
    <row r="46" spans="1:8" s="2" customFormat="1" ht="15.75">
      <c r="A46" s="84"/>
      <c r="B46" s="16" t="s">
        <v>38</v>
      </c>
      <c r="C46" s="16" t="s">
        <v>356</v>
      </c>
      <c r="D46" s="9"/>
      <c r="E46" s="9"/>
      <c r="F46" s="10"/>
      <c r="G46" s="10">
        <v>14000</v>
      </c>
      <c r="H46" s="83" t="s">
        <v>357</v>
      </c>
    </row>
    <row r="47" spans="1:8" s="2" customFormat="1" ht="29.25">
      <c r="A47" s="84"/>
      <c r="B47" s="16" t="s">
        <v>26</v>
      </c>
      <c r="C47" s="16" t="s">
        <v>356</v>
      </c>
      <c r="D47" s="9"/>
      <c r="E47" s="9"/>
      <c r="F47" s="10">
        <v>14000</v>
      </c>
      <c r="G47" s="10"/>
      <c r="H47" s="83" t="s">
        <v>108</v>
      </c>
    </row>
    <row r="48" spans="1:8" s="19" customFormat="1" ht="15.75">
      <c r="A48" s="17"/>
      <c r="B48" s="16" t="s">
        <v>14</v>
      </c>
      <c r="C48" s="14"/>
      <c r="D48" s="18"/>
      <c r="E48" s="18"/>
      <c r="F48" s="10">
        <f>F9+F11+F16+F21+F25+F29+F34+F39+F41+F43+F45+F47</f>
        <v>13180000</v>
      </c>
      <c r="G48" s="10">
        <f>G8+G10+G16+G21+G22+G29+G34+G39+G40+G42+G44+G46</f>
        <v>13180000</v>
      </c>
      <c r="H48" s="13"/>
    </row>
    <row r="49" spans="1:8" s="65" customFormat="1" ht="15">
      <c r="A49" s="86"/>
      <c r="B49" s="15" t="s">
        <v>20</v>
      </c>
      <c r="C49" s="15"/>
      <c r="D49" s="15"/>
      <c r="E49" s="15"/>
      <c r="F49" s="110">
        <f>F48-G48</f>
        <v>0</v>
      </c>
      <c r="G49" s="110"/>
      <c r="H49" s="87"/>
    </row>
    <row r="50" spans="5:7" s="65" customFormat="1" ht="15">
      <c r="E50" s="48"/>
      <c r="F50" s="48"/>
      <c r="G50" s="48"/>
    </row>
    <row r="51" spans="6:7" s="65" customFormat="1" ht="15">
      <c r="F51" s="48"/>
      <c r="G51" s="48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pans="6:7" s="21" customFormat="1" ht="15">
      <c r="F55" s="22"/>
      <c r="G55" s="22"/>
    </row>
    <row r="56" spans="6:7" s="21" customFormat="1" ht="15">
      <c r="F56" s="22"/>
      <c r="G56" s="22"/>
    </row>
    <row r="57" spans="6:7" s="21" customFormat="1" ht="15">
      <c r="F57" s="22"/>
      <c r="G57" s="22"/>
    </row>
    <row r="58" spans="6:7" s="21" customFormat="1" ht="15">
      <c r="F58" s="22"/>
      <c r="G58" s="22"/>
    </row>
    <row r="59" spans="6:7" s="21" customFormat="1" ht="15">
      <c r="F59" s="22"/>
      <c r="G59" s="22"/>
    </row>
    <row r="60" spans="6:7" s="21" customFormat="1" ht="15">
      <c r="F60" s="22"/>
      <c r="G60" s="22"/>
    </row>
    <row r="61" spans="6:7" s="21" customFormat="1" ht="15">
      <c r="F61" s="22"/>
      <c r="G61" s="22"/>
    </row>
    <row r="62" spans="6:7" s="21" customFormat="1" ht="15">
      <c r="F62" s="22"/>
      <c r="G62" s="22"/>
    </row>
    <row r="63" spans="6:7" s="21" customFormat="1" ht="15">
      <c r="F63" s="22"/>
      <c r="G63" s="22"/>
    </row>
    <row r="64" spans="6:7" s="21" customFormat="1" ht="15">
      <c r="F64" s="22"/>
      <c r="G64" s="22"/>
    </row>
    <row r="65" spans="6:7" s="21" customFormat="1" ht="15">
      <c r="F65" s="22"/>
      <c r="G65" s="22"/>
    </row>
    <row r="66" spans="6:7" s="21" customFormat="1" ht="15">
      <c r="F66" s="22"/>
      <c r="G66" s="22"/>
    </row>
    <row r="67" spans="6:7" s="21" customFormat="1" ht="15">
      <c r="F67" s="22"/>
      <c r="G67" s="22"/>
    </row>
    <row r="68" spans="6:7" s="21" customFormat="1" ht="15">
      <c r="F68" s="22"/>
      <c r="G68" s="22"/>
    </row>
    <row r="69" spans="6:7" s="21" customFormat="1" ht="15">
      <c r="F69" s="22"/>
      <c r="G69" s="22"/>
    </row>
    <row r="70" spans="6:7" s="21" customFormat="1" ht="15">
      <c r="F70" s="22"/>
      <c r="G70" s="22"/>
    </row>
    <row r="71" spans="6:7" s="21" customFormat="1" ht="15">
      <c r="F71" s="22"/>
      <c r="G71" s="22"/>
    </row>
    <row r="72" spans="6:7" s="21" customFormat="1" ht="15">
      <c r="F72" s="22"/>
      <c r="G72" s="22"/>
    </row>
    <row r="73" spans="6:7" s="21" customFormat="1" ht="15">
      <c r="F73" s="22"/>
      <c r="G73" s="22"/>
    </row>
    <row r="74" spans="6:7" s="21" customFormat="1" ht="15">
      <c r="F74" s="22"/>
      <c r="G74" s="22"/>
    </row>
    <row r="75" spans="6:7" s="21" customFormat="1" ht="15">
      <c r="F75" s="22"/>
      <c r="G75" s="22"/>
    </row>
    <row r="76" spans="6:7" s="21" customFormat="1" ht="15">
      <c r="F76" s="22"/>
      <c r="G76" s="22"/>
    </row>
    <row r="77" spans="6:7" s="21" customFormat="1" ht="15">
      <c r="F77" s="22"/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>
      <c r="G91" s="22"/>
    </row>
    <row r="92" s="21" customFormat="1" ht="15">
      <c r="G92" s="22"/>
    </row>
    <row r="93" s="21" customFormat="1" ht="15">
      <c r="G93" s="22"/>
    </row>
    <row r="94" s="21" customFormat="1" ht="15">
      <c r="G94" s="22"/>
    </row>
    <row r="95" s="21" customFormat="1" ht="15">
      <c r="G95" s="22"/>
    </row>
    <row r="96" s="21" customFormat="1" ht="15">
      <c r="G96" s="22"/>
    </row>
    <row r="97" s="21" customFormat="1" ht="15">
      <c r="G97" s="22"/>
    </row>
    <row r="98" s="21" customFormat="1" ht="15">
      <c r="G98" s="22"/>
    </row>
    <row r="99" s="21" customFormat="1" ht="15">
      <c r="G99" s="22"/>
    </row>
    <row r="100" s="21" customFormat="1" ht="15">
      <c r="G100" s="22"/>
    </row>
    <row r="101" s="21" customFormat="1" ht="15">
      <c r="G101" s="22"/>
    </row>
    <row r="102" s="21" customFormat="1" ht="15">
      <c r="G102" s="22"/>
    </row>
    <row r="103" s="21" customFormat="1" ht="15">
      <c r="G103" s="22"/>
    </row>
    <row r="104" s="21" customFormat="1" ht="15">
      <c r="G104" s="22"/>
    </row>
    <row r="105" s="21" customFormat="1" ht="15">
      <c r="G105" s="22"/>
    </row>
    <row r="106" s="21" customFormat="1" ht="15">
      <c r="G106" s="22"/>
    </row>
    <row r="107" s="21" customFormat="1" ht="15">
      <c r="G107" s="22"/>
    </row>
    <row r="108" s="21" customFormat="1" ht="15">
      <c r="G108" s="22"/>
    </row>
    <row r="109" s="21" customFormat="1" ht="15">
      <c r="G109" s="22"/>
    </row>
    <row r="110" s="21" customFormat="1" ht="15">
      <c r="G110" s="22"/>
    </row>
    <row r="111" s="21" customFormat="1" ht="15">
      <c r="G111" s="22"/>
    </row>
    <row r="112" s="21" customFormat="1" ht="15">
      <c r="G112" s="22"/>
    </row>
    <row r="113" s="21" customFormat="1" ht="15">
      <c r="G113" s="22"/>
    </row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</sheetData>
  <mergeCells count="7">
    <mergeCell ref="F49:G49"/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H137"/>
  <sheetViews>
    <sheetView workbookViewId="0" topLeftCell="A1">
      <selection activeCell="B75" sqref="B75"/>
    </sheetView>
  </sheetViews>
  <sheetFormatPr defaultColWidth="9.00390625" defaultRowHeight="15.75"/>
  <cols>
    <col min="1" max="1" width="9.875" style="0" bestFit="1" customWidth="1"/>
    <col min="2" max="2" width="20.50390625" style="0" bestFit="1" customWidth="1"/>
    <col min="3" max="3" width="25.875" style="0" bestFit="1" customWidth="1"/>
    <col min="4" max="4" width="8.875" style="0" bestFit="1" customWidth="1"/>
    <col min="5" max="5" width="8.625" style="0" bestFit="1" customWidth="1"/>
    <col min="6" max="7" width="10.25390625" style="0" bestFit="1" customWidth="1"/>
    <col min="8" max="8" width="28.25390625" style="0" bestFit="1" customWidth="1"/>
  </cols>
  <sheetData>
    <row r="1" spans="1:8" ht="15.75">
      <c r="A1" s="113" t="s">
        <v>0</v>
      </c>
      <c r="B1" s="113"/>
      <c r="F1" s="114" t="s">
        <v>23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15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18</v>
      </c>
      <c r="B5" s="111"/>
      <c r="C5" s="111"/>
      <c r="D5" s="111"/>
      <c r="E5" s="111"/>
      <c r="F5" s="111"/>
      <c r="G5" s="111"/>
      <c r="H5" s="111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29" t="s">
        <v>6</v>
      </c>
      <c r="E7" s="5" t="s">
        <v>7</v>
      </c>
      <c r="F7" s="111" t="s">
        <v>8</v>
      </c>
      <c r="G7" s="111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" customFormat="1" ht="29.25">
      <c r="A9" s="82">
        <v>39994</v>
      </c>
      <c r="B9" s="16" t="s">
        <v>15</v>
      </c>
      <c r="C9" s="15" t="s">
        <v>215</v>
      </c>
      <c r="D9" s="9"/>
      <c r="E9" s="9"/>
      <c r="F9" s="10"/>
      <c r="G9" s="10">
        <v>38811000</v>
      </c>
      <c r="H9" s="83" t="s">
        <v>344</v>
      </c>
    </row>
    <row r="10" spans="1:8" s="19" customFormat="1" ht="30">
      <c r="A10" s="17"/>
      <c r="B10" s="20" t="s">
        <v>30</v>
      </c>
      <c r="C10" s="14" t="s">
        <v>215</v>
      </c>
      <c r="D10" s="18"/>
      <c r="E10" s="18"/>
      <c r="F10" s="7">
        <v>2470000</v>
      </c>
      <c r="G10" s="7"/>
      <c r="H10" s="13" t="s">
        <v>216</v>
      </c>
    </row>
    <row r="11" spans="1:8" s="19" customFormat="1" ht="30">
      <c r="A11" s="17"/>
      <c r="B11" s="20" t="s">
        <v>30</v>
      </c>
      <c r="C11" s="14" t="s">
        <v>215</v>
      </c>
      <c r="D11" s="18"/>
      <c r="E11" s="18"/>
      <c r="F11" s="7">
        <v>7143000</v>
      </c>
      <c r="G11" s="7"/>
      <c r="H11" s="13" t="s">
        <v>217</v>
      </c>
    </row>
    <row r="12" spans="1:8" s="2" customFormat="1" ht="29.25">
      <c r="A12" s="84"/>
      <c r="B12" s="16" t="s">
        <v>39</v>
      </c>
      <c r="C12" s="15"/>
      <c r="D12" s="9"/>
      <c r="E12" s="9"/>
      <c r="F12" s="10">
        <f>SUM(F10:F11)</f>
        <v>9613000</v>
      </c>
      <c r="G12" s="10"/>
      <c r="H12" s="83"/>
    </row>
    <row r="13" spans="1:8" s="19" customFormat="1" ht="30">
      <c r="A13" s="17"/>
      <c r="B13" s="20" t="s">
        <v>38</v>
      </c>
      <c r="C13" s="14" t="s">
        <v>215</v>
      </c>
      <c r="D13" s="18"/>
      <c r="E13" s="18"/>
      <c r="F13" s="7">
        <v>716000</v>
      </c>
      <c r="G13" s="7"/>
      <c r="H13" s="13" t="s">
        <v>218</v>
      </c>
    </row>
    <row r="14" spans="1:8" s="19" customFormat="1" ht="30">
      <c r="A14" s="17"/>
      <c r="B14" s="20" t="s">
        <v>38</v>
      </c>
      <c r="C14" s="14" t="s">
        <v>215</v>
      </c>
      <c r="D14" s="18"/>
      <c r="E14" s="18"/>
      <c r="F14" s="7">
        <v>47000</v>
      </c>
      <c r="G14" s="7"/>
      <c r="H14" s="13" t="s">
        <v>219</v>
      </c>
    </row>
    <row r="15" spans="1:8" s="19" customFormat="1" ht="30">
      <c r="A15" s="17"/>
      <c r="B15" s="20" t="s">
        <v>38</v>
      </c>
      <c r="C15" s="14" t="s">
        <v>215</v>
      </c>
      <c r="D15" s="18"/>
      <c r="E15" s="18"/>
      <c r="F15" s="7">
        <v>2071000</v>
      </c>
      <c r="G15" s="7"/>
      <c r="H15" s="13" t="s">
        <v>220</v>
      </c>
    </row>
    <row r="16" spans="1:8" s="19" customFormat="1" ht="45">
      <c r="A16" s="17"/>
      <c r="B16" s="20" t="s">
        <v>38</v>
      </c>
      <c r="C16" s="14" t="s">
        <v>215</v>
      </c>
      <c r="D16" s="18"/>
      <c r="E16" s="18"/>
      <c r="F16" s="7">
        <v>214000</v>
      </c>
      <c r="G16" s="7"/>
      <c r="H16" s="13" t="s">
        <v>221</v>
      </c>
    </row>
    <row r="17" spans="1:8" s="2" customFormat="1" ht="29.25">
      <c r="A17" s="84"/>
      <c r="B17" s="16" t="s">
        <v>222</v>
      </c>
      <c r="C17" s="15" t="s">
        <v>215</v>
      </c>
      <c r="D17" s="9"/>
      <c r="E17" s="9"/>
      <c r="F17" s="10">
        <f>SUM(F13:F16)</f>
        <v>3048000</v>
      </c>
      <c r="G17" s="10"/>
      <c r="H17" s="83"/>
    </row>
    <row r="18" spans="1:8" s="19" customFormat="1" ht="30">
      <c r="A18" s="17"/>
      <c r="B18" s="20" t="s">
        <v>25</v>
      </c>
      <c r="C18" s="14" t="s">
        <v>215</v>
      </c>
      <c r="D18" s="18"/>
      <c r="E18" s="18"/>
      <c r="F18" s="7">
        <v>6085000</v>
      </c>
      <c r="G18" s="7"/>
      <c r="H18" s="13" t="s">
        <v>223</v>
      </c>
    </row>
    <row r="19" spans="1:8" s="19" customFormat="1" ht="30">
      <c r="A19" s="17"/>
      <c r="B19" s="20" t="s">
        <v>25</v>
      </c>
      <c r="C19" s="14" t="s">
        <v>215</v>
      </c>
      <c r="D19" s="18"/>
      <c r="E19" s="18"/>
      <c r="F19" s="7">
        <v>3998000</v>
      </c>
      <c r="G19" s="7"/>
      <c r="H19" s="13" t="s">
        <v>224</v>
      </c>
    </row>
    <row r="20" spans="1:8" s="19" customFormat="1" ht="30">
      <c r="A20" s="17"/>
      <c r="B20" s="20" t="s">
        <v>25</v>
      </c>
      <c r="C20" s="14" t="s">
        <v>215</v>
      </c>
      <c r="D20" s="18"/>
      <c r="E20" s="18"/>
      <c r="F20" s="7">
        <v>7488000</v>
      </c>
      <c r="G20" s="7"/>
      <c r="H20" s="13" t="s">
        <v>225</v>
      </c>
    </row>
    <row r="21" spans="1:8" s="19" customFormat="1" ht="30">
      <c r="A21" s="17"/>
      <c r="B21" s="20" t="s">
        <v>25</v>
      </c>
      <c r="C21" s="14" t="s">
        <v>215</v>
      </c>
      <c r="D21" s="18"/>
      <c r="E21" s="18"/>
      <c r="F21" s="7">
        <v>2946000</v>
      </c>
      <c r="G21" s="7"/>
      <c r="H21" s="13" t="s">
        <v>226</v>
      </c>
    </row>
    <row r="22" spans="1:8" s="19" customFormat="1" ht="30">
      <c r="A22" s="17"/>
      <c r="B22" s="20" t="s">
        <v>25</v>
      </c>
      <c r="C22" s="14" t="s">
        <v>215</v>
      </c>
      <c r="D22" s="18"/>
      <c r="E22" s="18"/>
      <c r="F22" s="7">
        <v>4268000</v>
      </c>
      <c r="G22" s="7"/>
      <c r="H22" s="13" t="s">
        <v>227</v>
      </c>
    </row>
    <row r="23" spans="1:8" s="19" customFormat="1" ht="30">
      <c r="A23" s="17"/>
      <c r="B23" s="20" t="s">
        <v>25</v>
      </c>
      <c r="C23" s="14" t="s">
        <v>215</v>
      </c>
      <c r="D23" s="18"/>
      <c r="E23" s="18"/>
      <c r="F23" s="7">
        <v>1365000</v>
      </c>
      <c r="G23" s="7"/>
      <c r="H23" s="13" t="s">
        <v>228</v>
      </c>
    </row>
    <row r="24" spans="1:8" s="2" customFormat="1" ht="29.25">
      <c r="A24" s="84"/>
      <c r="B24" s="16" t="s">
        <v>182</v>
      </c>
      <c r="C24" s="15"/>
      <c r="D24" s="9"/>
      <c r="E24" s="9"/>
      <c r="F24" s="10">
        <f>SUM(F18:F23)</f>
        <v>26150000</v>
      </c>
      <c r="G24" s="10"/>
      <c r="H24" s="83"/>
    </row>
    <row r="25" spans="1:8" s="2" customFormat="1" ht="29.25">
      <c r="A25" s="84"/>
      <c r="B25" s="16" t="s">
        <v>15</v>
      </c>
      <c r="C25" s="15"/>
      <c r="D25" s="9"/>
      <c r="E25" s="9"/>
      <c r="F25" s="10"/>
      <c r="G25" s="10">
        <v>466000</v>
      </c>
      <c r="H25" s="83" t="s">
        <v>229</v>
      </c>
    </row>
    <row r="26" spans="1:8" s="2" customFormat="1" ht="43.5">
      <c r="A26" s="84"/>
      <c r="B26" s="16" t="s">
        <v>25</v>
      </c>
      <c r="C26" s="15" t="s">
        <v>230</v>
      </c>
      <c r="D26" s="9"/>
      <c r="E26" s="9"/>
      <c r="F26" s="10">
        <v>100000</v>
      </c>
      <c r="G26" s="10"/>
      <c r="H26" s="83" t="s">
        <v>231</v>
      </c>
    </row>
    <row r="27" spans="1:8" s="19" customFormat="1" ht="30">
      <c r="A27" s="17"/>
      <c r="B27" s="20" t="s">
        <v>111</v>
      </c>
      <c r="C27" s="14" t="s">
        <v>232</v>
      </c>
      <c r="D27" s="18"/>
      <c r="E27" s="18"/>
      <c r="F27" s="7">
        <v>266000</v>
      </c>
      <c r="G27" s="7"/>
      <c r="H27" s="13" t="s">
        <v>233</v>
      </c>
    </row>
    <row r="28" spans="1:8" s="19" customFormat="1" ht="30">
      <c r="A28" s="17"/>
      <c r="B28" s="20" t="s">
        <v>111</v>
      </c>
      <c r="C28" s="14" t="s">
        <v>234</v>
      </c>
      <c r="D28" s="18"/>
      <c r="E28" s="18"/>
      <c r="F28" s="7">
        <v>100000</v>
      </c>
      <c r="G28" s="7"/>
      <c r="H28" s="13" t="s">
        <v>235</v>
      </c>
    </row>
    <row r="29" spans="1:8" s="2" customFormat="1" ht="43.5">
      <c r="A29" s="84"/>
      <c r="B29" s="16" t="s">
        <v>112</v>
      </c>
      <c r="C29" s="15"/>
      <c r="D29" s="9"/>
      <c r="E29" s="9"/>
      <c r="F29" s="10">
        <f>SUM(F27:F28)</f>
        <v>366000</v>
      </c>
      <c r="G29" s="10"/>
      <c r="H29" s="83"/>
    </row>
    <row r="30" spans="1:8" s="2" customFormat="1" ht="15.75">
      <c r="A30" s="84"/>
      <c r="B30" s="16" t="s">
        <v>15</v>
      </c>
      <c r="C30" s="15" t="s">
        <v>236</v>
      </c>
      <c r="D30" s="9"/>
      <c r="E30" s="9"/>
      <c r="F30" s="10"/>
      <c r="G30" s="10">
        <v>20320000</v>
      </c>
      <c r="H30" s="83" t="s">
        <v>63</v>
      </c>
    </row>
    <row r="31" spans="1:8" s="19" customFormat="1" ht="45">
      <c r="A31" s="17"/>
      <c r="B31" s="20" t="s">
        <v>237</v>
      </c>
      <c r="C31" s="14" t="s">
        <v>236</v>
      </c>
      <c r="D31" s="18"/>
      <c r="E31" s="18"/>
      <c r="F31" s="7">
        <v>1000000</v>
      </c>
      <c r="G31" s="7"/>
      <c r="H31" s="13" t="s">
        <v>238</v>
      </c>
    </row>
    <row r="32" spans="1:8" s="19" customFormat="1" ht="30">
      <c r="A32" s="17"/>
      <c r="B32" s="20" t="s">
        <v>237</v>
      </c>
      <c r="C32" s="14" t="s">
        <v>236</v>
      </c>
      <c r="D32" s="18"/>
      <c r="E32" s="18"/>
      <c r="F32" s="7">
        <v>172000</v>
      </c>
      <c r="G32" s="7"/>
      <c r="H32" s="13" t="s">
        <v>239</v>
      </c>
    </row>
    <row r="33" spans="1:8" s="19" customFormat="1" ht="15.75">
      <c r="A33" s="17"/>
      <c r="B33" s="20" t="s">
        <v>237</v>
      </c>
      <c r="C33" s="14" t="s">
        <v>236</v>
      </c>
      <c r="D33" s="18"/>
      <c r="E33" s="18"/>
      <c r="F33" s="7">
        <v>64000</v>
      </c>
      <c r="G33" s="7"/>
      <c r="H33" s="13" t="s">
        <v>240</v>
      </c>
    </row>
    <row r="34" spans="1:8" s="19" customFormat="1" ht="15.75">
      <c r="A34" s="17"/>
      <c r="B34" s="20" t="s">
        <v>237</v>
      </c>
      <c r="C34" s="14" t="s">
        <v>236</v>
      </c>
      <c r="D34" s="18"/>
      <c r="E34" s="18"/>
      <c r="F34" s="7">
        <v>111000</v>
      </c>
      <c r="G34" s="7"/>
      <c r="H34" s="13" t="s">
        <v>110</v>
      </c>
    </row>
    <row r="35" spans="1:8" s="19" customFormat="1" ht="30">
      <c r="A35" s="17"/>
      <c r="B35" s="20" t="s">
        <v>237</v>
      </c>
      <c r="C35" s="14" t="s">
        <v>236</v>
      </c>
      <c r="D35" s="18"/>
      <c r="E35" s="18"/>
      <c r="F35" s="7">
        <v>1259000</v>
      </c>
      <c r="G35" s="7"/>
      <c r="H35" s="13" t="s">
        <v>345</v>
      </c>
    </row>
    <row r="36" spans="1:8" s="19" customFormat="1" ht="30">
      <c r="A36" s="17"/>
      <c r="B36" s="20" t="s">
        <v>237</v>
      </c>
      <c r="C36" s="14" t="s">
        <v>236</v>
      </c>
      <c r="D36" s="18"/>
      <c r="E36" s="18"/>
      <c r="F36" s="7">
        <v>203000</v>
      </c>
      <c r="G36" s="7"/>
      <c r="H36" s="13" t="s">
        <v>241</v>
      </c>
    </row>
    <row r="37" spans="1:8" s="19" customFormat="1" ht="30">
      <c r="A37" s="17"/>
      <c r="B37" s="20" t="s">
        <v>237</v>
      </c>
      <c r="C37" s="14" t="s">
        <v>236</v>
      </c>
      <c r="D37" s="18"/>
      <c r="E37" s="18"/>
      <c r="F37" s="7">
        <v>225000</v>
      </c>
      <c r="G37" s="7"/>
      <c r="H37" s="13" t="s">
        <v>242</v>
      </c>
    </row>
    <row r="38" spans="1:8" s="19" customFormat="1" ht="30">
      <c r="A38" s="17"/>
      <c r="B38" s="20" t="s">
        <v>237</v>
      </c>
      <c r="C38" s="14" t="s">
        <v>236</v>
      </c>
      <c r="D38" s="18"/>
      <c r="E38" s="18"/>
      <c r="F38" s="7">
        <v>448000</v>
      </c>
      <c r="G38" s="7"/>
      <c r="H38" s="13" t="s">
        <v>243</v>
      </c>
    </row>
    <row r="39" spans="1:8" s="19" customFormat="1" ht="15.75">
      <c r="A39" s="17"/>
      <c r="B39" s="20" t="s">
        <v>237</v>
      </c>
      <c r="C39" s="14" t="s">
        <v>236</v>
      </c>
      <c r="D39" s="18"/>
      <c r="E39" s="18"/>
      <c r="F39" s="7">
        <v>9000</v>
      </c>
      <c r="G39" s="7"/>
      <c r="H39" s="13" t="s">
        <v>346</v>
      </c>
    </row>
    <row r="40" spans="1:8" s="19" customFormat="1" ht="30">
      <c r="A40" s="17"/>
      <c r="B40" s="20" t="s">
        <v>237</v>
      </c>
      <c r="C40" s="14" t="s">
        <v>236</v>
      </c>
      <c r="D40" s="18"/>
      <c r="E40" s="18"/>
      <c r="F40" s="7">
        <v>879000</v>
      </c>
      <c r="G40" s="7"/>
      <c r="H40" s="13" t="s">
        <v>244</v>
      </c>
    </row>
    <row r="41" spans="1:8" s="19" customFormat="1" ht="30">
      <c r="A41" s="17"/>
      <c r="B41" s="20" t="s">
        <v>237</v>
      </c>
      <c r="C41" s="14" t="s">
        <v>236</v>
      </c>
      <c r="D41" s="18"/>
      <c r="E41" s="18"/>
      <c r="F41" s="7">
        <v>350000</v>
      </c>
      <c r="G41" s="7"/>
      <c r="H41" s="13" t="s">
        <v>347</v>
      </c>
    </row>
    <row r="42" spans="1:8" s="19" customFormat="1" ht="15.75">
      <c r="A42" s="17"/>
      <c r="B42" s="20" t="s">
        <v>237</v>
      </c>
      <c r="C42" s="14" t="s">
        <v>236</v>
      </c>
      <c r="D42" s="18"/>
      <c r="E42" s="18"/>
      <c r="F42" s="7">
        <v>440000</v>
      </c>
      <c r="G42" s="7"/>
      <c r="H42" s="13" t="s">
        <v>245</v>
      </c>
    </row>
    <row r="43" spans="1:8" s="19" customFormat="1" ht="30">
      <c r="A43" s="17"/>
      <c r="B43" s="20" t="s">
        <v>237</v>
      </c>
      <c r="C43" s="14" t="s">
        <v>236</v>
      </c>
      <c r="D43" s="18"/>
      <c r="E43" s="18"/>
      <c r="F43" s="7">
        <v>50000</v>
      </c>
      <c r="G43" s="7"/>
      <c r="H43" s="13" t="s">
        <v>246</v>
      </c>
    </row>
    <row r="44" spans="1:8" s="19" customFormat="1" ht="15.75">
      <c r="A44" s="17"/>
      <c r="B44" s="20" t="s">
        <v>237</v>
      </c>
      <c r="C44" s="14" t="s">
        <v>236</v>
      </c>
      <c r="D44" s="18"/>
      <c r="E44" s="18"/>
      <c r="F44" s="7">
        <v>50000</v>
      </c>
      <c r="G44" s="7"/>
      <c r="H44" s="13" t="s">
        <v>247</v>
      </c>
    </row>
    <row r="45" spans="1:8" s="19" customFormat="1" ht="15.75">
      <c r="A45" s="17"/>
      <c r="B45" s="20" t="s">
        <v>237</v>
      </c>
      <c r="C45" s="14" t="s">
        <v>236</v>
      </c>
      <c r="D45" s="18"/>
      <c r="E45" s="18"/>
      <c r="F45" s="7">
        <v>50000</v>
      </c>
      <c r="G45" s="7"/>
      <c r="H45" s="13" t="s">
        <v>248</v>
      </c>
    </row>
    <row r="46" spans="1:8" s="19" customFormat="1" ht="30">
      <c r="A46" s="17"/>
      <c r="B46" s="20" t="s">
        <v>237</v>
      </c>
      <c r="C46" s="14" t="s">
        <v>236</v>
      </c>
      <c r="D46" s="18"/>
      <c r="E46" s="18"/>
      <c r="F46" s="7">
        <v>25000</v>
      </c>
      <c r="G46" s="7"/>
      <c r="H46" s="13" t="s">
        <v>251</v>
      </c>
    </row>
    <row r="47" spans="1:8" s="19" customFormat="1" ht="30">
      <c r="A47" s="17"/>
      <c r="B47" s="20" t="s">
        <v>237</v>
      </c>
      <c r="C47" s="14" t="s">
        <v>236</v>
      </c>
      <c r="D47" s="18"/>
      <c r="E47" s="18"/>
      <c r="F47" s="7">
        <v>257000</v>
      </c>
      <c r="G47" s="7"/>
      <c r="H47" s="13" t="s">
        <v>250</v>
      </c>
    </row>
    <row r="48" spans="1:8" s="19" customFormat="1" ht="30">
      <c r="A48" s="17"/>
      <c r="B48" s="20" t="s">
        <v>237</v>
      </c>
      <c r="C48" s="14" t="s">
        <v>236</v>
      </c>
      <c r="D48" s="18"/>
      <c r="E48" s="18"/>
      <c r="F48" s="7">
        <v>7159000</v>
      </c>
      <c r="G48" s="7"/>
      <c r="H48" s="13" t="s">
        <v>249</v>
      </c>
    </row>
    <row r="49" spans="1:8" s="19" customFormat="1" ht="30">
      <c r="A49" s="17"/>
      <c r="B49" s="20" t="s">
        <v>237</v>
      </c>
      <c r="C49" s="14" t="s">
        <v>236</v>
      </c>
      <c r="D49" s="18"/>
      <c r="E49" s="18"/>
      <c r="F49" s="7">
        <v>4000000</v>
      </c>
      <c r="G49" s="7"/>
      <c r="H49" s="13" t="s">
        <v>252</v>
      </c>
    </row>
    <row r="50" spans="1:8" s="19" customFormat="1" ht="30">
      <c r="A50" s="17"/>
      <c r="B50" s="20" t="s">
        <v>237</v>
      </c>
      <c r="C50" s="14" t="s">
        <v>236</v>
      </c>
      <c r="D50" s="18"/>
      <c r="E50" s="18"/>
      <c r="F50" s="7">
        <v>6000</v>
      </c>
      <c r="G50" s="7"/>
      <c r="H50" s="13" t="s">
        <v>253</v>
      </c>
    </row>
    <row r="51" spans="1:8" s="19" customFormat="1" ht="45">
      <c r="A51" s="17"/>
      <c r="B51" s="20" t="s">
        <v>237</v>
      </c>
      <c r="C51" s="14" t="s">
        <v>236</v>
      </c>
      <c r="D51" s="18"/>
      <c r="E51" s="18"/>
      <c r="F51" s="7">
        <v>275000</v>
      </c>
      <c r="G51" s="7"/>
      <c r="H51" s="13" t="s">
        <v>348</v>
      </c>
    </row>
    <row r="52" spans="1:8" s="19" customFormat="1" ht="15.75">
      <c r="A52" s="17"/>
      <c r="B52" s="20" t="s">
        <v>237</v>
      </c>
      <c r="C52" s="14" t="s">
        <v>236</v>
      </c>
      <c r="D52" s="18"/>
      <c r="E52" s="18"/>
      <c r="F52" s="7">
        <v>990000</v>
      </c>
      <c r="G52" s="7"/>
      <c r="H52" s="13" t="s">
        <v>254</v>
      </c>
    </row>
    <row r="53" spans="1:8" s="19" customFormat="1" ht="15.75">
      <c r="A53" s="17"/>
      <c r="B53" s="20" t="s">
        <v>237</v>
      </c>
      <c r="C53" s="14" t="s">
        <v>236</v>
      </c>
      <c r="D53" s="18"/>
      <c r="E53" s="18"/>
      <c r="F53" s="7">
        <v>175000</v>
      </c>
      <c r="G53" s="7"/>
      <c r="H53" s="13" t="s">
        <v>255</v>
      </c>
    </row>
    <row r="54" spans="1:8" s="19" customFormat="1" ht="30">
      <c r="A54" s="17"/>
      <c r="B54" s="20" t="s">
        <v>237</v>
      </c>
      <c r="C54" s="14" t="s">
        <v>236</v>
      </c>
      <c r="D54" s="18"/>
      <c r="E54" s="18"/>
      <c r="F54" s="7">
        <v>225000</v>
      </c>
      <c r="G54" s="7"/>
      <c r="H54" s="13" t="s">
        <v>256</v>
      </c>
    </row>
    <row r="55" spans="1:8" s="19" customFormat="1" ht="30">
      <c r="A55" s="17"/>
      <c r="B55" s="20" t="s">
        <v>237</v>
      </c>
      <c r="C55" s="14" t="s">
        <v>236</v>
      </c>
      <c r="D55" s="18"/>
      <c r="E55" s="18"/>
      <c r="F55" s="7">
        <v>500000</v>
      </c>
      <c r="G55" s="7"/>
      <c r="H55" s="13" t="s">
        <v>349</v>
      </c>
    </row>
    <row r="56" spans="1:8" s="19" customFormat="1" ht="30">
      <c r="A56" s="17"/>
      <c r="B56" s="20" t="s">
        <v>237</v>
      </c>
      <c r="C56" s="14" t="s">
        <v>236</v>
      </c>
      <c r="D56" s="18"/>
      <c r="E56" s="18"/>
      <c r="F56" s="7">
        <v>25000</v>
      </c>
      <c r="G56" s="7"/>
      <c r="H56" s="13" t="s">
        <v>257</v>
      </c>
    </row>
    <row r="57" spans="1:8" s="19" customFormat="1" ht="30">
      <c r="A57" s="17"/>
      <c r="B57" s="20" t="s">
        <v>237</v>
      </c>
      <c r="C57" s="14" t="s">
        <v>236</v>
      </c>
      <c r="D57" s="18"/>
      <c r="E57" s="18"/>
      <c r="F57" s="7">
        <v>645000</v>
      </c>
      <c r="G57" s="7"/>
      <c r="H57" s="13" t="s">
        <v>205</v>
      </c>
    </row>
    <row r="58" spans="1:8" s="19" customFormat="1" ht="30">
      <c r="A58" s="17"/>
      <c r="B58" s="20" t="s">
        <v>237</v>
      </c>
      <c r="C58" s="14" t="s">
        <v>236</v>
      </c>
      <c r="D58" s="18"/>
      <c r="E58" s="18"/>
      <c r="F58" s="7">
        <v>100000</v>
      </c>
      <c r="G58" s="7"/>
      <c r="H58" s="13" t="s">
        <v>258</v>
      </c>
    </row>
    <row r="59" spans="1:8" s="19" customFormat="1" ht="30">
      <c r="A59" s="17"/>
      <c r="B59" s="20" t="s">
        <v>237</v>
      </c>
      <c r="C59" s="14" t="s">
        <v>236</v>
      </c>
      <c r="D59" s="18"/>
      <c r="E59" s="18"/>
      <c r="F59" s="7">
        <v>75000</v>
      </c>
      <c r="G59" s="7"/>
      <c r="H59" s="13" t="s">
        <v>259</v>
      </c>
    </row>
    <row r="60" spans="1:8" s="19" customFormat="1" ht="30">
      <c r="A60" s="17"/>
      <c r="B60" s="20" t="s">
        <v>237</v>
      </c>
      <c r="C60" s="14" t="s">
        <v>236</v>
      </c>
      <c r="D60" s="18"/>
      <c r="E60" s="18"/>
      <c r="F60" s="7">
        <v>500000</v>
      </c>
      <c r="G60" s="7"/>
      <c r="H60" s="13" t="s">
        <v>260</v>
      </c>
    </row>
    <row r="61" spans="1:8" s="19" customFormat="1" ht="30">
      <c r="A61" s="17"/>
      <c r="B61" s="20" t="s">
        <v>237</v>
      </c>
      <c r="C61" s="14" t="s">
        <v>236</v>
      </c>
      <c r="D61" s="18"/>
      <c r="E61" s="18"/>
      <c r="F61" s="7">
        <v>35000</v>
      </c>
      <c r="G61" s="7"/>
      <c r="H61" s="13" t="s">
        <v>261</v>
      </c>
    </row>
    <row r="62" spans="1:8" s="19" customFormat="1" ht="30">
      <c r="A62" s="17"/>
      <c r="B62" s="20" t="s">
        <v>237</v>
      </c>
      <c r="C62" s="14" t="s">
        <v>236</v>
      </c>
      <c r="D62" s="18"/>
      <c r="E62" s="18"/>
      <c r="F62" s="7">
        <v>12000</v>
      </c>
      <c r="G62" s="7"/>
      <c r="H62" s="13" t="s">
        <v>262</v>
      </c>
    </row>
    <row r="63" spans="1:8" s="19" customFormat="1" ht="15.75">
      <c r="A63" s="17"/>
      <c r="B63" s="20" t="s">
        <v>237</v>
      </c>
      <c r="C63" s="14" t="s">
        <v>236</v>
      </c>
      <c r="D63" s="18"/>
      <c r="E63" s="18"/>
      <c r="F63" s="7">
        <v>6000</v>
      </c>
      <c r="G63" s="7"/>
      <c r="H63" s="13" t="s">
        <v>350</v>
      </c>
    </row>
    <row r="64" spans="1:8" s="2" customFormat="1" ht="29.25">
      <c r="A64" s="84"/>
      <c r="B64" s="16" t="s">
        <v>263</v>
      </c>
      <c r="C64" s="15"/>
      <c r="D64" s="9"/>
      <c r="E64" s="9"/>
      <c r="F64" s="10">
        <f>SUM(F31:F63)</f>
        <v>20320000</v>
      </c>
      <c r="G64" s="10"/>
      <c r="H64" s="83"/>
    </row>
    <row r="65" spans="1:8" s="19" customFormat="1" ht="30">
      <c r="A65" s="17"/>
      <c r="B65" s="20" t="s">
        <v>237</v>
      </c>
      <c r="C65" s="14" t="s">
        <v>139</v>
      </c>
      <c r="D65" s="18"/>
      <c r="E65" s="18"/>
      <c r="F65" s="7"/>
      <c r="G65" s="7">
        <v>1967000</v>
      </c>
      <c r="H65" s="13" t="s">
        <v>264</v>
      </c>
    </row>
    <row r="66" spans="1:8" s="19" customFormat="1" ht="30">
      <c r="A66" s="17"/>
      <c r="B66" s="20" t="s">
        <v>237</v>
      </c>
      <c r="C66" s="14" t="s">
        <v>139</v>
      </c>
      <c r="D66" s="18"/>
      <c r="E66" s="18"/>
      <c r="F66" s="7"/>
      <c r="G66" s="7">
        <v>486000</v>
      </c>
      <c r="H66" s="13" t="s">
        <v>265</v>
      </c>
    </row>
    <row r="67" spans="1:8" s="2" customFormat="1" ht="15.75">
      <c r="A67" s="84"/>
      <c r="B67" s="16" t="s">
        <v>364</v>
      </c>
      <c r="C67" s="15"/>
      <c r="D67" s="9"/>
      <c r="E67" s="9"/>
      <c r="F67" s="10"/>
      <c r="G67" s="10">
        <f>SUM(G65:G66)</f>
        <v>2453000</v>
      </c>
      <c r="H67" s="83"/>
    </row>
    <row r="68" spans="1:8" s="2" customFormat="1" ht="15.75">
      <c r="A68" s="84"/>
      <c r="B68" s="16" t="s">
        <v>15</v>
      </c>
      <c r="C68" s="15" t="s">
        <v>139</v>
      </c>
      <c r="D68" s="9"/>
      <c r="E68" s="9"/>
      <c r="F68" s="10">
        <v>2453000</v>
      </c>
      <c r="G68" s="10"/>
      <c r="H68" s="83" t="s">
        <v>63</v>
      </c>
    </row>
    <row r="69" spans="1:8" s="19" customFormat="1" ht="15.75">
      <c r="A69" s="17"/>
      <c r="B69" s="16" t="s">
        <v>14</v>
      </c>
      <c r="C69" s="14"/>
      <c r="D69" s="18"/>
      <c r="E69" s="18"/>
      <c r="F69" s="10">
        <f>F12+F17+F24+F26+F29+F64+F68</f>
        <v>62050000</v>
      </c>
      <c r="G69" s="10">
        <f>G9+G25+G30+G67</f>
        <v>62050000</v>
      </c>
      <c r="H69" s="13"/>
    </row>
    <row r="70" spans="1:8" s="21" customFormat="1" ht="15">
      <c r="A70" s="23"/>
      <c r="B70" s="15" t="s">
        <v>20</v>
      </c>
      <c r="C70" s="15"/>
      <c r="D70" s="15"/>
      <c r="E70" s="15"/>
      <c r="F70" s="110">
        <f>F69-G69</f>
        <v>0</v>
      </c>
      <c r="G70" s="110"/>
      <c r="H70" s="24"/>
    </row>
    <row r="71" spans="6:7" s="21" customFormat="1" ht="15">
      <c r="F71" s="22"/>
      <c r="G71" s="22"/>
    </row>
    <row r="72" spans="6:7" s="21" customFormat="1" ht="15">
      <c r="F72" s="22"/>
      <c r="G72" s="22"/>
    </row>
    <row r="73" spans="6:7" s="21" customFormat="1" ht="15">
      <c r="F73" s="22"/>
      <c r="G73" s="22"/>
    </row>
    <row r="74" spans="5:7" s="21" customFormat="1" ht="15">
      <c r="E74" s="22"/>
      <c r="F74" s="22"/>
      <c r="G74" s="22"/>
    </row>
    <row r="75" spans="6:7" s="21" customFormat="1" ht="15">
      <c r="F75" s="22"/>
      <c r="G75" s="22"/>
    </row>
    <row r="76" spans="6:7" s="21" customFormat="1" ht="15">
      <c r="F76" s="22"/>
      <c r="G76" s="22"/>
    </row>
    <row r="77" spans="6:7" s="21" customFormat="1" ht="15">
      <c r="F77" s="22"/>
      <c r="G77" s="22"/>
    </row>
    <row r="78" spans="6:7" s="21" customFormat="1" ht="15">
      <c r="F78" s="22"/>
      <c r="G78" s="22"/>
    </row>
    <row r="79" spans="6:7" s="21" customFormat="1" ht="15">
      <c r="F79" s="22"/>
      <c r="G79" s="22"/>
    </row>
    <row r="80" spans="6:7" s="21" customFormat="1" ht="15">
      <c r="F80" s="22"/>
      <c r="G80" s="22"/>
    </row>
    <row r="81" spans="6:7" s="21" customFormat="1" ht="15">
      <c r="F81" s="22"/>
      <c r="G81" s="22"/>
    </row>
    <row r="82" spans="6:7" s="21" customFormat="1" ht="15">
      <c r="F82" s="22"/>
      <c r="G82" s="22"/>
    </row>
    <row r="83" spans="6:7" s="21" customFormat="1" ht="15">
      <c r="F83" s="22"/>
      <c r="G83" s="22"/>
    </row>
    <row r="84" spans="6:7" s="21" customFormat="1" ht="15">
      <c r="F84" s="22"/>
      <c r="G84" s="22"/>
    </row>
    <row r="85" spans="6:7" s="21" customFormat="1" ht="15">
      <c r="F85" s="22"/>
      <c r="G85" s="22"/>
    </row>
    <row r="86" spans="6:7" s="21" customFormat="1" ht="15">
      <c r="F86" s="22"/>
      <c r="G86" s="22"/>
    </row>
    <row r="87" spans="6:7" s="21" customFormat="1" ht="15">
      <c r="F87" s="22"/>
      <c r="G87" s="22"/>
    </row>
    <row r="88" spans="6:7" s="21" customFormat="1" ht="15">
      <c r="F88" s="22"/>
      <c r="G88" s="22"/>
    </row>
    <row r="89" spans="6:7" s="21" customFormat="1" ht="15">
      <c r="F89" s="22"/>
      <c r="G89" s="22"/>
    </row>
    <row r="90" spans="6:7" s="21" customFormat="1" ht="15">
      <c r="F90" s="22"/>
      <c r="G90" s="22"/>
    </row>
    <row r="91" spans="6:7" s="21" customFormat="1" ht="15">
      <c r="F91" s="22"/>
      <c r="G91" s="22"/>
    </row>
    <row r="92" spans="6:7" s="21" customFormat="1" ht="15">
      <c r="F92" s="22"/>
      <c r="G92" s="22"/>
    </row>
    <row r="93" spans="6:7" s="21" customFormat="1" ht="15">
      <c r="F93" s="22"/>
      <c r="G93" s="22"/>
    </row>
    <row r="94" spans="6:7" s="21" customFormat="1" ht="15">
      <c r="F94" s="22"/>
      <c r="G94" s="22"/>
    </row>
    <row r="95" spans="6:7" s="21" customFormat="1" ht="15">
      <c r="F95" s="22"/>
      <c r="G95" s="22"/>
    </row>
    <row r="96" spans="6:7" s="21" customFormat="1" ht="15">
      <c r="F96" s="22"/>
      <c r="G96" s="22"/>
    </row>
    <row r="97" spans="6:7" s="21" customFormat="1" ht="15">
      <c r="F97" s="22"/>
      <c r="G97" s="22"/>
    </row>
    <row r="98" spans="6:7" s="21" customFormat="1" ht="15">
      <c r="F98" s="22"/>
      <c r="G98" s="22"/>
    </row>
    <row r="99" spans="6:7" s="21" customFormat="1" ht="15">
      <c r="F99" s="22"/>
      <c r="G99" s="22"/>
    </row>
    <row r="100" spans="6:7" s="21" customFormat="1" ht="15">
      <c r="F100" s="22"/>
      <c r="G100" s="22"/>
    </row>
    <row r="101" spans="6:7" s="21" customFormat="1" ht="15">
      <c r="F101" s="22"/>
      <c r="G101" s="22"/>
    </row>
    <row r="102" s="21" customFormat="1" ht="15">
      <c r="G102" s="22"/>
    </row>
    <row r="103" s="21" customFormat="1" ht="15">
      <c r="G103" s="22"/>
    </row>
    <row r="104" s="21" customFormat="1" ht="15">
      <c r="G104" s="22"/>
    </row>
    <row r="105" s="21" customFormat="1" ht="15">
      <c r="G105" s="22"/>
    </row>
    <row r="106" s="21" customFormat="1" ht="15">
      <c r="G106" s="22"/>
    </row>
    <row r="107" s="21" customFormat="1" ht="15">
      <c r="G107" s="22"/>
    </row>
    <row r="108" s="21" customFormat="1" ht="15">
      <c r="G108" s="22"/>
    </row>
    <row r="109" s="21" customFormat="1" ht="15">
      <c r="G109" s="22"/>
    </row>
    <row r="110" s="21" customFormat="1" ht="15">
      <c r="G110" s="22"/>
    </row>
    <row r="111" s="21" customFormat="1" ht="15">
      <c r="G111" s="22"/>
    </row>
    <row r="112" s="21" customFormat="1" ht="15">
      <c r="G112" s="22"/>
    </row>
    <row r="113" s="21" customFormat="1" ht="15">
      <c r="G113" s="22"/>
    </row>
    <row r="114" s="21" customFormat="1" ht="15">
      <c r="G114" s="22"/>
    </row>
    <row r="115" s="21" customFormat="1" ht="15">
      <c r="G115" s="22"/>
    </row>
    <row r="116" s="21" customFormat="1" ht="15">
      <c r="G116" s="22"/>
    </row>
    <row r="117" s="21" customFormat="1" ht="15">
      <c r="G117" s="22"/>
    </row>
    <row r="118" s="21" customFormat="1" ht="15">
      <c r="G118" s="22"/>
    </row>
    <row r="119" s="21" customFormat="1" ht="15">
      <c r="G119" s="22"/>
    </row>
    <row r="120" s="21" customFormat="1" ht="15">
      <c r="G120" s="22"/>
    </row>
    <row r="121" s="21" customFormat="1" ht="15">
      <c r="G121" s="22"/>
    </row>
    <row r="122" s="21" customFormat="1" ht="15">
      <c r="G122" s="22"/>
    </row>
    <row r="123" s="21" customFormat="1" ht="15">
      <c r="G123" s="22"/>
    </row>
    <row r="124" s="21" customFormat="1" ht="15">
      <c r="G124" s="22"/>
    </row>
    <row r="125" s="21" customFormat="1" ht="15">
      <c r="G125" s="22"/>
    </row>
    <row r="126" s="21" customFormat="1" ht="15">
      <c r="G126" s="22"/>
    </row>
    <row r="127" s="21" customFormat="1" ht="15">
      <c r="G127" s="22"/>
    </row>
    <row r="128" s="21" customFormat="1" ht="15">
      <c r="G128" s="22"/>
    </row>
    <row r="129" s="21" customFormat="1" ht="15">
      <c r="G129" s="22"/>
    </row>
    <row r="130" s="21" customFormat="1" ht="15">
      <c r="G130" s="22"/>
    </row>
    <row r="131" s="21" customFormat="1" ht="15">
      <c r="G131" s="22"/>
    </row>
    <row r="132" s="21" customFormat="1" ht="15">
      <c r="G132" s="22"/>
    </row>
    <row r="133" s="21" customFormat="1" ht="15">
      <c r="G133" s="22"/>
    </row>
    <row r="134" s="21" customFormat="1" ht="15">
      <c r="G134" s="22"/>
    </row>
    <row r="135" s="21" customFormat="1" ht="15">
      <c r="G135" s="22"/>
    </row>
    <row r="136" s="21" customFormat="1" ht="15">
      <c r="G136" s="22"/>
    </row>
    <row r="137" s="21" customFormat="1" ht="15">
      <c r="G137" s="22"/>
    </row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</sheetData>
  <mergeCells count="7">
    <mergeCell ref="F7:G7"/>
    <mergeCell ref="F70:G70"/>
    <mergeCell ref="A4:H4"/>
    <mergeCell ref="A1:B1"/>
    <mergeCell ref="F1:H1"/>
    <mergeCell ref="A2:B2"/>
    <mergeCell ref="A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H90"/>
  <sheetViews>
    <sheetView workbookViewId="0" topLeftCell="A1">
      <selection activeCell="F25" sqref="F25"/>
    </sheetView>
  </sheetViews>
  <sheetFormatPr defaultColWidth="9.00390625" defaultRowHeight="15.75"/>
  <cols>
    <col min="1" max="1" width="9.875" style="0" bestFit="1" customWidth="1"/>
    <col min="2" max="2" width="19.875" style="0" bestFit="1" customWidth="1"/>
    <col min="3" max="3" width="22.00390625" style="0" bestFit="1" customWidth="1"/>
    <col min="4" max="4" width="8.875" style="0" bestFit="1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113" t="s">
        <v>0</v>
      </c>
      <c r="B1" s="113"/>
      <c r="F1" s="114" t="s">
        <v>266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26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18</v>
      </c>
      <c r="B5" s="111"/>
      <c r="C5" s="111"/>
      <c r="D5" s="111"/>
      <c r="E5" s="111"/>
      <c r="F5" s="111"/>
      <c r="G5" s="111"/>
      <c r="H5" s="111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29" t="s">
        <v>6</v>
      </c>
      <c r="E7" s="5" t="s">
        <v>7</v>
      </c>
      <c r="F7" s="111" t="s">
        <v>8</v>
      </c>
      <c r="G7" s="111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" customFormat="1" ht="29.25">
      <c r="A9" s="82">
        <v>39994</v>
      </c>
      <c r="B9" s="16" t="s">
        <v>26</v>
      </c>
      <c r="C9" s="15" t="s">
        <v>267</v>
      </c>
      <c r="D9" s="9"/>
      <c r="E9" s="9"/>
      <c r="F9" s="10"/>
      <c r="G9" s="10">
        <v>7500000</v>
      </c>
      <c r="H9" s="83" t="s">
        <v>268</v>
      </c>
    </row>
    <row r="10" spans="1:8" s="2" customFormat="1" ht="29.25">
      <c r="A10" s="84"/>
      <c r="B10" s="16" t="s">
        <v>171</v>
      </c>
      <c r="C10" s="15" t="s">
        <v>267</v>
      </c>
      <c r="D10" s="9"/>
      <c r="E10" s="9"/>
      <c r="F10" s="10">
        <v>7500000</v>
      </c>
      <c r="G10" s="10"/>
      <c r="H10" s="83" t="s">
        <v>269</v>
      </c>
    </row>
    <row r="11" spans="1:8" s="2" customFormat="1" ht="29.25">
      <c r="A11" s="84"/>
      <c r="B11" s="16" t="s">
        <v>26</v>
      </c>
      <c r="C11" s="15" t="s">
        <v>270</v>
      </c>
      <c r="D11" s="9"/>
      <c r="E11" s="9"/>
      <c r="F11" s="10"/>
      <c r="G11" s="10">
        <v>3134000</v>
      </c>
      <c r="H11" s="83" t="s">
        <v>268</v>
      </c>
    </row>
    <row r="12" spans="1:8" s="19" customFormat="1" ht="45">
      <c r="A12" s="17"/>
      <c r="B12" s="20" t="s">
        <v>25</v>
      </c>
      <c r="C12" s="14" t="s">
        <v>270</v>
      </c>
      <c r="D12" s="18"/>
      <c r="E12" s="18"/>
      <c r="F12" s="7">
        <v>2083000</v>
      </c>
      <c r="G12" s="7"/>
      <c r="H12" s="13" t="s">
        <v>271</v>
      </c>
    </row>
    <row r="13" spans="1:8" s="19" customFormat="1" ht="45">
      <c r="A13" s="17"/>
      <c r="B13" s="20" t="s">
        <v>25</v>
      </c>
      <c r="C13" s="14" t="s">
        <v>270</v>
      </c>
      <c r="D13" s="18"/>
      <c r="E13" s="18"/>
      <c r="F13" s="7">
        <v>228000</v>
      </c>
      <c r="G13" s="7"/>
      <c r="H13" s="13" t="s">
        <v>272</v>
      </c>
    </row>
    <row r="14" spans="1:8" s="19" customFormat="1" ht="45">
      <c r="A14" s="17"/>
      <c r="B14" s="20" t="s">
        <v>25</v>
      </c>
      <c r="C14" s="14" t="s">
        <v>270</v>
      </c>
      <c r="D14" s="18"/>
      <c r="E14" s="18"/>
      <c r="F14" s="7">
        <v>265000</v>
      </c>
      <c r="G14" s="7"/>
      <c r="H14" s="13" t="s">
        <v>273</v>
      </c>
    </row>
    <row r="15" spans="1:8" s="19" customFormat="1" ht="45">
      <c r="A15" s="17"/>
      <c r="B15" s="20" t="s">
        <v>25</v>
      </c>
      <c r="C15" s="14" t="s">
        <v>270</v>
      </c>
      <c r="D15" s="18"/>
      <c r="E15" s="18"/>
      <c r="F15" s="7">
        <v>143000</v>
      </c>
      <c r="G15" s="7"/>
      <c r="H15" s="13" t="s">
        <v>274</v>
      </c>
    </row>
    <row r="16" spans="1:8" s="19" customFormat="1" ht="45">
      <c r="A16" s="17"/>
      <c r="B16" s="20" t="s">
        <v>25</v>
      </c>
      <c r="C16" s="14" t="s">
        <v>270</v>
      </c>
      <c r="D16" s="18"/>
      <c r="E16" s="18"/>
      <c r="F16" s="7">
        <v>415000</v>
      </c>
      <c r="G16" s="7"/>
      <c r="H16" s="13" t="s">
        <v>275</v>
      </c>
    </row>
    <row r="17" spans="1:8" s="2" customFormat="1" ht="29.25">
      <c r="A17" s="84"/>
      <c r="B17" s="16" t="s">
        <v>182</v>
      </c>
      <c r="C17" s="15"/>
      <c r="D17" s="9"/>
      <c r="E17" s="9"/>
      <c r="F17" s="10">
        <f>SUM(F12:F16)</f>
        <v>3134000</v>
      </c>
      <c r="G17" s="10"/>
      <c r="H17" s="83"/>
    </row>
    <row r="18" spans="1:8" s="2" customFormat="1" ht="29.25">
      <c r="A18" s="84"/>
      <c r="B18" s="16" t="s">
        <v>26</v>
      </c>
      <c r="C18" s="15" t="s">
        <v>276</v>
      </c>
      <c r="D18" s="9"/>
      <c r="E18" s="9"/>
      <c r="F18" s="10"/>
      <c r="G18" s="10">
        <v>800000</v>
      </c>
      <c r="H18" s="83" t="s">
        <v>268</v>
      </c>
    </row>
    <row r="19" spans="1:8" s="2" customFormat="1" ht="43.5">
      <c r="A19" s="84"/>
      <c r="B19" s="16" t="s">
        <v>171</v>
      </c>
      <c r="C19" s="15" t="s">
        <v>276</v>
      </c>
      <c r="D19" s="9"/>
      <c r="E19" s="9"/>
      <c r="F19" s="10">
        <v>800000</v>
      </c>
      <c r="G19" s="10"/>
      <c r="H19" s="83" t="s">
        <v>277</v>
      </c>
    </row>
    <row r="20" spans="1:8" s="2" customFormat="1" ht="29.25">
      <c r="A20" s="84"/>
      <c r="B20" s="16" t="s">
        <v>26</v>
      </c>
      <c r="C20" s="15" t="s">
        <v>352</v>
      </c>
      <c r="D20" s="9"/>
      <c r="E20" s="9"/>
      <c r="F20" s="10"/>
      <c r="G20" s="10">
        <v>70000</v>
      </c>
      <c r="H20" s="83" t="s">
        <v>268</v>
      </c>
    </row>
    <row r="21" spans="1:8" s="2" customFormat="1" ht="29.25">
      <c r="A21" s="84"/>
      <c r="B21" s="16" t="s">
        <v>171</v>
      </c>
      <c r="C21" s="15" t="s">
        <v>352</v>
      </c>
      <c r="D21" s="9"/>
      <c r="E21" s="9"/>
      <c r="F21" s="10">
        <v>70000</v>
      </c>
      <c r="G21" s="10"/>
      <c r="H21" s="83" t="s">
        <v>353</v>
      </c>
    </row>
    <row r="22" spans="1:8" s="19" customFormat="1" ht="15.75">
      <c r="A22" s="17"/>
      <c r="B22" s="16" t="s">
        <v>14</v>
      </c>
      <c r="C22" s="14"/>
      <c r="D22" s="18"/>
      <c r="E22" s="18"/>
      <c r="F22" s="10">
        <f>F10+F17+F19+F21</f>
        <v>11504000</v>
      </c>
      <c r="G22" s="10">
        <f>G9+G11+G18+G20</f>
        <v>11504000</v>
      </c>
      <c r="H22" s="13"/>
    </row>
    <row r="23" spans="1:8" s="21" customFormat="1" ht="15">
      <c r="A23" s="23"/>
      <c r="B23" s="15" t="s">
        <v>20</v>
      </c>
      <c r="C23" s="15"/>
      <c r="D23" s="15"/>
      <c r="E23" s="15"/>
      <c r="F23" s="110">
        <f>F22-G22</f>
        <v>0</v>
      </c>
      <c r="G23" s="110"/>
      <c r="H23" s="24"/>
    </row>
    <row r="24" spans="6:7" s="21" customFormat="1" ht="15">
      <c r="F24" s="22"/>
      <c r="G24" s="22"/>
    </row>
    <row r="25" spans="6:7" s="21" customFormat="1" ht="15">
      <c r="F25" s="22"/>
      <c r="G25" s="22"/>
    </row>
    <row r="26" spans="6:7" s="21" customFormat="1" ht="15">
      <c r="F26" s="22"/>
      <c r="G26" s="22"/>
    </row>
    <row r="27" spans="5:7" s="21" customFormat="1" ht="15">
      <c r="E27" s="22"/>
      <c r="F27" s="22"/>
      <c r="G27" s="22"/>
    </row>
    <row r="28" spans="6:7" s="21" customFormat="1" ht="15">
      <c r="F28" s="22"/>
      <c r="G28" s="22"/>
    </row>
    <row r="29" spans="6:7" s="21" customFormat="1" ht="15">
      <c r="F29" s="22"/>
      <c r="G29" s="22"/>
    </row>
    <row r="30" spans="6:7" s="21" customFormat="1" ht="15">
      <c r="F30" s="22"/>
      <c r="G30" s="22"/>
    </row>
    <row r="31" spans="6:7" s="21" customFormat="1" ht="15">
      <c r="F31" s="22"/>
      <c r="G31" s="22"/>
    </row>
    <row r="32" spans="6:7" s="21" customFormat="1" ht="15">
      <c r="F32" s="22"/>
      <c r="G32" s="22"/>
    </row>
    <row r="33" spans="6:7" s="21" customFormat="1" ht="15">
      <c r="F33" s="22"/>
      <c r="G33" s="22"/>
    </row>
    <row r="34" spans="6:7" s="21" customFormat="1" ht="15">
      <c r="F34" s="22"/>
      <c r="G34" s="22"/>
    </row>
    <row r="35" spans="6:7" s="21" customFormat="1" ht="15">
      <c r="F35" s="22"/>
      <c r="G35" s="22"/>
    </row>
    <row r="36" spans="6:7" s="21" customFormat="1" ht="15">
      <c r="F36" s="22"/>
      <c r="G36" s="22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6:7" s="21" customFormat="1" ht="15"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="21" customFormat="1" ht="15">
      <c r="G55" s="22"/>
    </row>
    <row r="56" s="21" customFormat="1" ht="15">
      <c r="G56" s="22"/>
    </row>
    <row r="57" s="21" customFormat="1" ht="15">
      <c r="G57" s="22"/>
    </row>
    <row r="58" s="21" customFormat="1" ht="15">
      <c r="G58" s="22"/>
    </row>
    <row r="59" s="21" customFormat="1" ht="15">
      <c r="G59" s="22"/>
    </row>
    <row r="60" s="21" customFormat="1" ht="15">
      <c r="G60" s="22"/>
    </row>
    <row r="61" s="21" customFormat="1" ht="15">
      <c r="G61" s="22"/>
    </row>
    <row r="62" s="21" customFormat="1" ht="15">
      <c r="G62" s="22"/>
    </row>
    <row r="63" s="21" customFormat="1" ht="15">
      <c r="G63" s="22"/>
    </row>
    <row r="64" s="21" customFormat="1" ht="15">
      <c r="G64" s="22"/>
    </row>
    <row r="65" s="21" customFormat="1" ht="15">
      <c r="G65" s="22"/>
    </row>
    <row r="66" s="21" customFormat="1" ht="15">
      <c r="G66" s="22"/>
    </row>
    <row r="67" s="21" customFormat="1" ht="15"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</sheetData>
  <mergeCells count="7">
    <mergeCell ref="A5:H5"/>
    <mergeCell ref="F7:G7"/>
    <mergeCell ref="F23:G23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H95"/>
  <sheetViews>
    <sheetView workbookViewId="0" topLeftCell="A1">
      <selection activeCell="A8" sqref="A8"/>
    </sheetView>
  </sheetViews>
  <sheetFormatPr defaultColWidth="9.00390625" defaultRowHeight="15.75"/>
  <cols>
    <col min="1" max="1" width="9.875" style="0" bestFit="1" customWidth="1"/>
    <col min="2" max="2" width="25.75390625" style="0" bestFit="1" customWidth="1"/>
    <col min="3" max="3" width="20.375" style="0" bestFit="1" customWidth="1"/>
    <col min="4" max="4" width="10.00390625" style="0" customWidth="1"/>
    <col min="5" max="5" width="8.625" style="0" bestFit="1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278</v>
      </c>
      <c r="B1" s="113"/>
      <c r="F1" s="114" t="s">
        <v>279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82">
        <v>39994</v>
      </c>
      <c r="B11" s="27" t="s">
        <v>351</v>
      </c>
      <c r="C11" s="15" t="s">
        <v>355</v>
      </c>
      <c r="D11" s="15"/>
      <c r="E11" s="15"/>
      <c r="F11" s="10">
        <v>46000000</v>
      </c>
      <c r="G11" s="10"/>
      <c r="H11" s="83" t="s">
        <v>414</v>
      </c>
    </row>
    <row r="12" spans="1:8" ht="30">
      <c r="A12" s="30"/>
      <c r="B12" s="26" t="s">
        <v>25</v>
      </c>
      <c r="C12" s="14" t="s">
        <v>215</v>
      </c>
      <c r="D12" s="14"/>
      <c r="E12" s="14"/>
      <c r="F12" s="7">
        <v>6085000</v>
      </c>
      <c r="G12" s="7"/>
      <c r="H12" s="13" t="s">
        <v>280</v>
      </c>
    </row>
    <row r="13" spans="1:8" ht="30">
      <c r="A13" s="30"/>
      <c r="B13" s="26" t="s">
        <v>25</v>
      </c>
      <c r="C13" s="14" t="s">
        <v>270</v>
      </c>
      <c r="D13" s="14"/>
      <c r="E13" s="14"/>
      <c r="F13" s="7">
        <v>2083000</v>
      </c>
      <c r="G13" s="7"/>
      <c r="H13" s="13" t="s">
        <v>280</v>
      </c>
    </row>
    <row r="14" spans="1:8" ht="30">
      <c r="A14" s="30"/>
      <c r="B14" s="26" t="s">
        <v>25</v>
      </c>
      <c r="C14" s="14" t="s">
        <v>355</v>
      </c>
      <c r="D14" s="14"/>
      <c r="E14" s="14"/>
      <c r="F14" s="7"/>
      <c r="G14" s="7">
        <v>24467000</v>
      </c>
      <c r="H14" s="13" t="s">
        <v>281</v>
      </c>
    </row>
    <row r="15" spans="1:8" s="2" customFormat="1" ht="31.5">
      <c r="A15" s="82"/>
      <c r="B15" s="27" t="s">
        <v>282</v>
      </c>
      <c r="C15" s="15"/>
      <c r="D15" s="15"/>
      <c r="E15" s="15"/>
      <c r="F15" s="10">
        <f>SUM(F12:F14)</f>
        <v>8168000</v>
      </c>
      <c r="G15" s="10">
        <f>SUM(G12:G14)</f>
        <v>24467000</v>
      </c>
      <c r="H15" s="83"/>
    </row>
    <row r="16" spans="1:8" s="2" customFormat="1" ht="15.75">
      <c r="A16" s="82"/>
      <c r="B16" s="27" t="s">
        <v>14</v>
      </c>
      <c r="C16" s="15"/>
      <c r="D16" s="15"/>
      <c r="E16" s="15"/>
      <c r="F16" s="10">
        <f>F11+F15</f>
        <v>54168000</v>
      </c>
      <c r="G16" s="10">
        <f>G11+G15</f>
        <v>24467000</v>
      </c>
      <c r="H16" s="83"/>
    </row>
    <row r="17" spans="1:8" ht="15.75">
      <c r="A17" s="8"/>
      <c r="B17" s="9" t="s">
        <v>22</v>
      </c>
      <c r="C17" s="6"/>
      <c r="D17" s="6"/>
      <c r="E17" s="6"/>
      <c r="F17" s="110">
        <f>F16-G16</f>
        <v>29701000</v>
      </c>
      <c r="G17" s="110"/>
      <c r="H17" s="12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H92"/>
  <sheetViews>
    <sheetView workbookViewId="0" topLeftCell="A1">
      <selection activeCell="A8" sqref="A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7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13" t="s">
        <v>278</v>
      </c>
      <c r="B1" s="113"/>
      <c r="F1" s="114" t="s">
        <v>283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2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18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11" t="s">
        <v>8</v>
      </c>
      <c r="G9" s="111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30">
      <c r="A11" s="30">
        <v>39994</v>
      </c>
      <c r="B11" s="26" t="s">
        <v>25</v>
      </c>
      <c r="C11" s="14" t="s">
        <v>355</v>
      </c>
      <c r="D11" s="14"/>
      <c r="E11" s="14"/>
      <c r="F11" s="7">
        <v>2844000</v>
      </c>
      <c r="G11" s="7"/>
      <c r="H11" s="13" t="s">
        <v>284</v>
      </c>
    </row>
    <row r="12" spans="1:8" ht="30">
      <c r="A12" s="30"/>
      <c r="B12" s="26" t="s">
        <v>25</v>
      </c>
      <c r="C12" s="14" t="s">
        <v>355</v>
      </c>
      <c r="D12" s="14"/>
      <c r="E12" s="14"/>
      <c r="F12" s="7"/>
      <c r="G12" s="7">
        <v>2844000</v>
      </c>
      <c r="H12" s="13" t="s">
        <v>285</v>
      </c>
    </row>
    <row r="13" spans="1:8" s="2" customFormat="1" ht="31.5">
      <c r="A13" s="82"/>
      <c r="B13" s="27" t="s">
        <v>282</v>
      </c>
      <c r="C13" s="15"/>
      <c r="D13" s="15"/>
      <c r="E13" s="15"/>
      <c r="F13" s="10">
        <f>SUM(F11:F12)</f>
        <v>2844000</v>
      </c>
      <c r="G13" s="10">
        <f>SUM(G11:G12)</f>
        <v>2844000</v>
      </c>
      <c r="H13" s="83"/>
    </row>
    <row r="14" spans="1:8" ht="15.75">
      <c r="A14" s="8"/>
      <c r="B14" s="9" t="s">
        <v>22</v>
      </c>
      <c r="C14" s="6"/>
      <c r="D14" s="6"/>
      <c r="E14" s="6"/>
      <c r="F14" s="110">
        <f>F13-G13</f>
        <v>0</v>
      </c>
      <c r="G14" s="110"/>
      <c r="H14" s="12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H103"/>
  <sheetViews>
    <sheetView workbookViewId="0" topLeftCell="A1">
      <selection activeCell="A7" sqref="A7"/>
    </sheetView>
  </sheetViews>
  <sheetFormatPr defaultColWidth="9.00390625" defaultRowHeight="15.75"/>
  <cols>
    <col min="1" max="1" width="8.875" style="0" bestFit="1" customWidth="1"/>
    <col min="2" max="2" width="26.625" style="0" customWidth="1"/>
    <col min="3" max="3" width="20.37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25390625" style="0" bestFit="1" customWidth="1"/>
  </cols>
  <sheetData>
    <row r="1" spans="1:8" ht="15.75">
      <c r="A1" s="113" t="s">
        <v>278</v>
      </c>
      <c r="B1" s="113"/>
      <c r="F1" s="114" t="s">
        <v>286</v>
      </c>
      <c r="G1" s="114"/>
      <c r="H1" s="114"/>
    </row>
    <row r="2" spans="1:2" ht="15.75">
      <c r="A2" s="113" t="s">
        <v>1</v>
      </c>
      <c r="B2" s="113"/>
    </row>
    <row r="3" spans="1:2" ht="15.75">
      <c r="A3" s="25"/>
      <c r="B3" s="25"/>
    </row>
    <row r="4" spans="1:8" ht="15.75">
      <c r="A4" s="111" t="s">
        <v>13</v>
      </c>
      <c r="B4" s="111"/>
      <c r="C4" s="111"/>
      <c r="D4" s="111"/>
      <c r="E4" s="111"/>
      <c r="F4" s="111"/>
      <c r="G4" s="111"/>
      <c r="H4" s="111"/>
    </row>
    <row r="5" spans="1:8" ht="15.75">
      <c r="A5" s="111" t="s">
        <v>3</v>
      </c>
      <c r="B5" s="111"/>
      <c r="C5" s="111"/>
      <c r="D5" s="111"/>
      <c r="E5" s="111"/>
      <c r="F5" s="111"/>
      <c r="G5" s="111"/>
      <c r="H5" s="111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111" t="s">
        <v>8</v>
      </c>
      <c r="G8" s="111"/>
      <c r="H8" s="3" t="s">
        <v>11</v>
      </c>
    </row>
    <row r="9" spans="1:8" ht="15.75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.75">
      <c r="A10" s="30">
        <v>39994</v>
      </c>
      <c r="B10" s="26" t="s">
        <v>28</v>
      </c>
      <c r="C10" s="14" t="s">
        <v>355</v>
      </c>
      <c r="D10" s="14"/>
      <c r="E10" s="14"/>
      <c r="F10" s="7">
        <v>2370000</v>
      </c>
      <c r="G10" s="7"/>
      <c r="H10" s="13" t="s">
        <v>287</v>
      </c>
    </row>
    <row r="11" spans="1:8" ht="15.75">
      <c r="A11" s="30"/>
      <c r="B11" s="26" t="s">
        <v>28</v>
      </c>
      <c r="C11" s="14" t="s">
        <v>355</v>
      </c>
      <c r="D11" s="14"/>
      <c r="E11" s="14"/>
      <c r="F11" s="7">
        <v>474000</v>
      </c>
      <c r="G11" s="7"/>
      <c r="H11" s="13" t="s">
        <v>288</v>
      </c>
    </row>
    <row r="12" spans="1:8" s="2" customFormat="1" ht="15.75">
      <c r="A12" s="82"/>
      <c r="B12" s="27" t="s">
        <v>29</v>
      </c>
      <c r="C12" s="15"/>
      <c r="D12" s="15"/>
      <c r="E12" s="15"/>
      <c r="F12" s="10">
        <f>SUM(F10:F11)</f>
        <v>2844000</v>
      </c>
      <c r="G12" s="10"/>
      <c r="H12" s="83"/>
    </row>
    <row r="13" spans="1:8" s="19" customFormat="1" ht="15.75">
      <c r="A13" s="30"/>
      <c r="B13" s="26" t="s">
        <v>30</v>
      </c>
      <c r="C13" s="14" t="s">
        <v>215</v>
      </c>
      <c r="D13" s="14"/>
      <c r="E13" s="14"/>
      <c r="F13" s="7">
        <v>4610000</v>
      </c>
      <c r="G13" s="7"/>
      <c r="H13" s="13" t="s">
        <v>289</v>
      </c>
    </row>
    <row r="14" spans="1:8" s="19" customFormat="1" ht="30">
      <c r="A14" s="30"/>
      <c r="B14" s="26" t="s">
        <v>30</v>
      </c>
      <c r="C14" s="14" t="s">
        <v>355</v>
      </c>
      <c r="D14" s="14"/>
      <c r="E14" s="14"/>
      <c r="F14" s="7">
        <v>5131000</v>
      </c>
      <c r="G14" s="7"/>
      <c r="H14" s="13" t="s">
        <v>290</v>
      </c>
    </row>
    <row r="15" spans="1:8" s="2" customFormat="1" ht="15.75">
      <c r="A15" s="82"/>
      <c r="B15" s="27" t="s">
        <v>39</v>
      </c>
      <c r="C15" s="15"/>
      <c r="D15" s="15"/>
      <c r="E15" s="15"/>
      <c r="F15" s="10">
        <f>SUM(F13:F14)</f>
        <v>9741000</v>
      </c>
      <c r="G15" s="10"/>
      <c r="H15" s="83"/>
    </row>
    <row r="16" spans="1:8" s="19" customFormat="1" ht="15.75">
      <c r="A16" s="30"/>
      <c r="B16" s="26" t="s">
        <v>38</v>
      </c>
      <c r="C16" s="14" t="s">
        <v>215</v>
      </c>
      <c r="D16" s="14"/>
      <c r="E16" s="14"/>
      <c r="F16" s="7">
        <v>1337000</v>
      </c>
      <c r="G16" s="7"/>
      <c r="H16" s="13" t="s">
        <v>291</v>
      </c>
    </row>
    <row r="17" spans="1:8" s="19" customFormat="1" ht="15.75">
      <c r="A17" s="30"/>
      <c r="B17" s="26" t="s">
        <v>38</v>
      </c>
      <c r="C17" s="14" t="s">
        <v>215</v>
      </c>
      <c r="D17" s="14"/>
      <c r="E17" s="14"/>
      <c r="F17" s="7">
        <v>138000</v>
      </c>
      <c r="G17" s="7"/>
      <c r="H17" s="13" t="s">
        <v>292</v>
      </c>
    </row>
    <row r="18" spans="1:8" s="19" customFormat="1" ht="45">
      <c r="A18" s="30"/>
      <c r="B18" s="26" t="s">
        <v>38</v>
      </c>
      <c r="C18" s="14" t="s">
        <v>355</v>
      </c>
      <c r="D18" s="14"/>
      <c r="E18" s="14"/>
      <c r="F18" s="7">
        <v>1287000</v>
      </c>
      <c r="G18" s="7"/>
      <c r="H18" s="13" t="s">
        <v>293</v>
      </c>
    </row>
    <row r="19" spans="1:8" s="2" customFormat="1" ht="31.5">
      <c r="A19" s="82"/>
      <c r="B19" s="27" t="s">
        <v>294</v>
      </c>
      <c r="C19" s="15"/>
      <c r="D19" s="15"/>
      <c r="E19" s="15"/>
      <c r="F19" s="10">
        <f>SUM(F16:F18)</f>
        <v>2762000</v>
      </c>
      <c r="G19" s="10"/>
      <c r="H19" s="83"/>
    </row>
    <row r="20" spans="1:8" s="19" customFormat="1" ht="15.75">
      <c r="A20" s="30"/>
      <c r="B20" s="26" t="s">
        <v>171</v>
      </c>
      <c r="C20" s="14" t="s">
        <v>270</v>
      </c>
      <c r="D20" s="14"/>
      <c r="E20" s="14"/>
      <c r="F20" s="7">
        <v>2083000</v>
      </c>
      <c r="G20" s="7"/>
      <c r="H20" s="13" t="s">
        <v>295</v>
      </c>
    </row>
    <row r="21" spans="1:8" s="19" customFormat="1" ht="15.75">
      <c r="A21" s="30"/>
      <c r="B21" s="26" t="s">
        <v>171</v>
      </c>
      <c r="C21" s="14" t="s">
        <v>355</v>
      </c>
      <c r="D21" s="14"/>
      <c r="E21" s="14"/>
      <c r="F21" s="7">
        <v>5237000</v>
      </c>
      <c r="G21" s="7"/>
      <c r="H21" s="13" t="s">
        <v>24</v>
      </c>
    </row>
    <row r="22" spans="1:8" s="19" customFormat="1" ht="15.75">
      <c r="A22" s="30"/>
      <c r="B22" s="26" t="s">
        <v>171</v>
      </c>
      <c r="C22" s="14" t="s">
        <v>355</v>
      </c>
      <c r="D22" s="14"/>
      <c r="E22" s="14"/>
      <c r="F22" s="7">
        <v>7034000</v>
      </c>
      <c r="G22" s="7"/>
      <c r="H22" s="13" t="s">
        <v>296</v>
      </c>
    </row>
    <row r="23" spans="1:8" s="2" customFormat="1" ht="31.5">
      <c r="A23" s="82"/>
      <c r="B23" s="27" t="s">
        <v>174</v>
      </c>
      <c r="C23" s="15"/>
      <c r="D23" s="15"/>
      <c r="E23" s="15"/>
      <c r="F23" s="10">
        <f>SUM(F20:F22)</f>
        <v>14354000</v>
      </c>
      <c r="G23" s="10"/>
      <c r="H23" s="83"/>
    </row>
    <row r="24" spans="1:8" s="2" customFormat="1" ht="15.75">
      <c r="A24" s="82"/>
      <c r="B24" s="27" t="s">
        <v>14</v>
      </c>
      <c r="C24" s="15"/>
      <c r="D24" s="15"/>
      <c r="E24" s="15"/>
      <c r="F24" s="10">
        <f>F12+F15+F19+F23</f>
        <v>29701000</v>
      </c>
      <c r="G24" s="10"/>
      <c r="H24" s="83"/>
    </row>
    <row r="25" spans="1:8" ht="15.75">
      <c r="A25" s="8"/>
      <c r="B25" s="9" t="s">
        <v>22</v>
      </c>
      <c r="C25" s="6"/>
      <c r="D25" s="6"/>
      <c r="E25" s="6"/>
      <c r="F25" s="110">
        <f>F24-G24</f>
        <v>29701000</v>
      </c>
      <c r="G25" s="110"/>
      <c r="H25" s="12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</sheetData>
  <mergeCells count="7">
    <mergeCell ref="A5:H5"/>
    <mergeCell ref="F8:G8"/>
    <mergeCell ref="F25:G2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2009-06-18T15:54:33Z</cp:lastPrinted>
  <dcterms:created xsi:type="dcterms:W3CDTF">2005-09-14T08:40:41Z</dcterms:created>
  <dcterms:modified xsi:type="dcterms:W3CDTF">2009-06-18T15:54:44Z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