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0" yWindow="3330" windowWidth="19440" windowHeight="5070"/>
  </bookViews>
  <sheets>
    <sheet name="Összesítő" sheetId="2" r:id="rId1"/>
  </sheets>
  <calcPr calcId="125725"/>
</workbook>
</file>

<file path=xl/calcChain.xml><?xml version="1.0" encoding="utf-8"?>
<calcChain xmlns="http://schemas.openxmlformats.org/spreadsheetml/2006/main">
  <c r="B42" i="2"/>
  <c r="L28" l="1"/>
  <c r="J28" l="1"/>
  <c r="H28" l="1"/>
  <c r="G28"/>
  <c r="O28"/>
  <c r="F28"/>
  <c r="B27"/>
  <c r="P27" s="1"/>
  <c r="E28"/>
  <c r="D28"/>
  <c r="C28"/>
  <c r="B20" l="1"/>
  <c r="P20" s="1"/>
  <c r="B8"/>
  <c r="P8" s="1"/>
  <c r="B5"/>
  <c r="P5" s="1"/>
  <c r="B6"/>
  <c r="P6" s="1"/>
  <c r="B7"/>
  <c r="P7" s="1"/>
  <c r="D11" l="1"/>
  <c r="C31" l="1"/>
  <c r="B31" s="1"/>
  <c r="B24"/>
  <c r="P24" s="1"/>
  <c r="B4"/>
  <c r="P4" s="1"/>
  <c r="B3"/>
  <c r="B2"/>
  <c r="P2" s="1"/>
  <c r="B9"/>
  <c r="P9" s="1"/>
  <c r="B10"/>
  <c r="P10" s="1"/>
  <c r="B14"/>
  <c r="B15"/>
  <c r="P15" s="1"/>
  <c r="B16"/>
  <c r="P16" s="1"/>
  <c r="B17"/>
  <c r="P17" s="1"/>
  <c r="B18"/>
  <c r="P18" s="1"/>
  <c r="B19"/>
  <c r="P19" s="1"/>
  <c r="B21"/>
  <c r="P21" s="1"/>
  <c r="B22"/>
  <c r="P22" s="1"/>
  <c r="B23"/>
  <c r="P23" s="1"/>
  <c r="B25"/>
  <c r="P25" s="1"/>
  <c r="B26"/>
  <c r="P26" s="1"/>
  <c r="O11"/>
  <c r="N28"/>
  <c r="M28"/>
  <c r="K28"/>
  <c r="I28"/>
  <c r="N11"/>
  <c r="M11"/>
  <c r="L11"/>
  <c r="K11"/>
  <c r="J11"/>
  <c r="I11"/>
  <c r="H11"/>
  <c r="G11"/>
  <c r="F11"/>
  <c r="E11"/>
  <c r="C11"/>
  <c r="C34" l="1"/>
  <c r="N34"/>
  <c r="M34"/>
  <c r="L34"/>
  <c r="I34"/>
  <c r="J34"/>
  <c r="K34"/>
  <c r="H34"/>
  <c r="P14"/>
  <c r="B28"/>
  <c r="P28" s="1"/>
  <c r="G34"/>
  <c r="E34"/>
  <c r="F34"/>
  <c r="B11"/>
  <c r="P11" s="1"/>
  <c r="D34"/>
  <c r="P3"/>
  <c r="B34" l="1"/>
  <c r="B37" s="1"/>
</calcChain>
</file>

<file path=xl/sharedStrings.xml><?xml version="1.0" encoding="utf-8"?>
<sst xmlns="http://schemas.openxmlformats.org/spreadsheetml/2006/main" count="79" uniqueCount="45">
  <si>
    <t>Kiadás</t>
  </si>
  <si>
    <t>Összesen:</t>
  </si>
  <si>
    <t>Bevételek:</t>
  </si>
  <si>
    <t>Összesen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</si>
  <si>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</si>
  <si>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</si>
  <si>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</si>
  <si>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</si>
  <si>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</si>
  <si>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</si>
  <si>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</si>
  <si>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</si>
  <si>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</si>
  <si>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</si>
  <si>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</si>
  <si>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</si>
  <si>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Tagdíjak</t>
  </si>
  <si>
    <t>Önkormányzati tám</t>
  </si>
  <si>
    <t>Bérleti díj</t>
  </si>
  <si>
    <t>Egyéb</t>
  </si>
  <si>
    <t>Kiadások</t>
  </si>
  <si>
    <t>Nonprofit Kft</t>
  </si>
  <si>
    <t>Nyugat-Balaton</t>
  </si>
  <si>
    <t>Szakmai munka</t>
  </si>
  <si>
    <t>Házi pénztár:</t>
  </si>
  <si>
    <t>Mérleg:</t>
  </si>
  <si>
    <t>Bankszámla nyitó:</t>
  </si>
  <si>
    <t>Pénztár nyitó:</t>
  </si>
  <si>
    <t>Tourinform Pénztár</t>
  </si>
  <si>
    <t>Üzleti tevékenység</t>
  </si>
  <si>
    <t>Adó, járulék</t>
  </si>
  <si>
    <t>Könyvelők, ügyvéd</t>
  </si>
  <si>
    <t>Munkabér</t>
  </si>
  <si>
    <t>Rezsi</t>
  </si>
  <si>
    <t>Számlavezetés</t>
  </si>
  <si>
    <t>Terv</t>
  </si>
  <si>
    <t>Index</t>
  </si>
  <si>
    <t>Pályázat GINOP</t>
  </si>
  <si>
    <t>Pályátat INTERREG</t>
  </si>
  <si>
    <t>Pályázat INTERREG</t>
  </si>
  <si>
    <t>Pályázat Minőségfejl.</t>
  </si>
  <si>
    <t>Marketing</t>
  </si>
  <si>
    <t>2016.12.31. zárás</t>
  </si>
  <si>
    <t>Bankszámla:</t>
  </si>
  <si>
    <t>Összes pénzkészlet:</t>
  </si>
</sst>
</file>

<file path=xl/styles.xml><?xml version="1.0" encoding="utf-8"?>
<styleSheet xmlns="http://schemas.openxmlformats.org/spreadsheetml/2006/main">
  <numFmts count="1">
    <numFmt numFmtId="164" formatCode="0.0%"/>
  </numFmts>
  <fonts count="2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1"/>
      <name val="Calibri"/>
      <family val="2"/>
      <charset val="238"/>
    </font>
    <font>
      <b/>
      <sz val="13"/>
      <name val="Calibri"/>
      <family val="2"/>
      <charset val="238"/>
    </font>
    <font>
      <b/>
      <sz val="13"/>
      <color indexed="9"/>
      <name val="Calibri"/>
      <family val="2"/>
      <charset val="238"/>
    </font>
    <font>
      <b/>
      <sz val="13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45"/>
      <name val="Calibri"/>
      <family val="2"/>
      <charset val="238"/>
    </font>
    <font>
      <sz val="11"/>
      <color indexed="45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50"/>
      <name val="Calibri"/>
      <family val="2"/>
      <charset val="238"/>
    </font>
    <font>
      <sz val="12"/>
      <color indexed="8"/>
      <name val="Arial Narrow"/>
      <family val="2"/>
      <charset val="238"/>
    </font>
    <font>
      <sz val="8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30"/>
        <bgColor indexed="24"/>
      </patternFill>
    </fill>
    <fill>
      <patternFill patternType="solid">
        <fgColor indexed="9"/>
        <bgColor indexed="14"/>
      </patternFill>
    </fill>
    <fill>
      <patternFill patternType="solid">
        <fgColor indexed="45"/>
        <bgColor indexed="50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50"/>
      </patternFill>
    </fill>
    <fill>
      <patternFill patternType="solid">
        <fgColor rgb="FF92D050"/>
        <bgColor indexed="50"/>
      </patternFill>
    </fill>
    <fill>
      <patternFill patternType="solid">
        <fgColor theme="9"/>
        <bgColor indexed="29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1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3" fontId="0" fillId="0" borderId="0" xfId="0" applyNumberFormat="1" applyFont="1"/>
    <xf numFmtId="0" fontId="1" fillId="0" borderId="0" xfId="0" applyFont="1"/>
    <xf numFmtId="0" fontId="1" fillId="2" borderId="0" xfId="0" applyFont="1" applyFill="1"/>
    <xf numFmtId="0" fontId="3" fillId="2" borderId="0" xfId="0" applyFont="1" applyFill="1"/>
    <xf numFmtId="3" fontId="1" fillId="2" borderId="0" xfId="0" applyNumberFormat="1" applyFont="1" applyFill="1"/>
    <xf numFmtId="0" fontId="4" fillId="0" borderId="1" xfId="0" applyFont="1" applyBorder="1"/>
    <xf numFmtId="3" fontId="4" fillId="0" borderId="2" xfId="0" applyNumberFormat="1" applyFont="1" applyBorder="1"/>
    <xf numFmtId="3" fontId="4" fillId="0" borderId="3" xfId="0" applyNumberFormat="1" applyFont="1" applyBorder="1"/>
    <xf numFmtId="3" fontId="4" fillId="0" borderId="4" xfId="0" applyNumberFormat="1" applyFont="1" applyBorder="1"/>
    <xf numFmtId="3" fontId="4" fillId="0" borderId="5" xfId="0" applyNumberFormat="1" applyFont="1" applyBorder="1"/>
    <xf numFmtId="0" fontId="6" fillId="3" borderId="1" xfId="0" applyFont="1" applyFill="1" applyBorder="1"/>
    <xf numFmtId="3" fontId="7" fillId="0" borderId="0" xfId="0" applyNumberFormat="1" applyFont="1" applyBorder="1"/>
    <xf numFmtId="3" fontId="6" fillId="0" borderId="0" xfId="0" applyNumberFormat="1" applyFont="1" applyBorder="1"/>
    <xf numFmtId="3" fontId="5" fillId="0" borderId="0" xfId="0" applyNumberFormat="1" applyFont="1" applyBorder="1"/>
    <xf numFmtId="3" fontId="0" fillId="0" borderId="0" xfId="0" applyNumberFormat="1"/>
    <xf numFmtId="0" fontId="0" fillId="0" borderId="0" xfId="0" applyFill="1" applyBorder="1"/>
    <xf numFmtId="0" fontId="11" fillId="4" borderId="0" xfId="0" applyFont="1" applyFill="1" applyAlignment="1">
      <alignment horizontal="center"/>
    </xf>
    <xf numFmtId="3" fontId="9" fillId="5" borderId="0" xfId="0" applyNumberFormat="1" applyFont="1" applyFill="1"/>
    <xf numFmtId="3" fontId="10" fillId="0" borderId="0" xfId="0" applyNumberFormat="1" applyFont="1"/>
    <xf numFmtId="0" fontId="12" fillId="6" borderId="0" xfId="0" applyFont="1" applyFill="1"/>
    <xf numFmtId="164" fontId="13" fillId="0" borderId="0" xfId="0" applyNumberFormat="1" applyFont="1"/>
    <xf numFmtId="164" fontId="14" fillId="0" borderId="0" xfId="0" applyNumberFormat="1" applyFont="1"/>
    <xf numFmtId="0" fontId="10" fillId="0" borderId="0" xfId="0" applyFont="1"/>
    <xf numFmtId="164" fontId="15" fillId="0" borderId="0" xfId="0" applyNumberFormat="1" applyFont="1"/>
    <xf numFmtId="0" fontId="16" fillId="0" borderId="0" xfId="0" applyFont="1" applyAlignment="1">
      <alignment horizontal="justify"/>
    </xf>
    <xf numFmtId="0" fontId="1" fillId="7" borderId="0" xfId="0" applyFont="1" applyFill="1"/>
    <xf numFmtId="0" fontId="3" fillId="7" borderId="0" xfId="0" applyFont="1" applyFill="1"/>
    <xf numFmtId="3" fontId="1" fillId="7" borderId="0" xfId="0" applyNumberFormat="1" applyFont="1" applyFill="1"/>
    <xf numFmtId="3" fontId="2" fillId="7" borderId="0" xfId="0" applyNumberFormat="1" applyFont="1" applyFill="1"/>
    <xf numFmtId="0" fontId="3" fillId="8" borderId="0" xfId="0" applyFont="1" applyFill="1"/>
    <xf numFmtId="3" fontId="1" fillId="8" borderId="0" xfId="0" applyNumberFormat="1" applyFont="1" applyFill="1"/>
    <xf numFmtId="0" fontId="1" fillId="8" borderId="0" xfId="0" applyFont="1" applyFill="1"/>
    <xf numFmtId="3" fontId="2" fillId="8" borderId="0" xfId="0" applyNumberFormat="1" applyFont="1" applyFill="1"/>
    <xf numFmtId="3" fontId="18" fillId="2" borderId="0" xfId="0" applyNumberFormat="1" applyFont="1" applyFill="1"/>
    <xf numFmtId="0" fontId="20" fillId="0" borderId="0" xfId="0" applyFont="1" applyAlignment="1">
      <alignment horizontal="justify"/>
    </xf>
    <xf numFmtId="0" fontId="0" fillId="0" borderId="0" xfId="0" applyAlignment="1"/>
    <xf numFmtId="0" fontId="0" fillId="0" borderId="0" xfId="0"/>
    <xf numFmtId="0" fontId="0" fillId="0" borderId="0" xfId="0"/>
    <xf numFmtId="0" fontId="19" fillId="0" borderId="0" xfId="0" applyFont="1" applyFill="1" applyBorder="1"/>
    <xf numFmtId="3" fontId="19" fillId="0" borderId="0" xfId="0" applyNumberFormat="1" applyFont="1"/>
    <xf numFmtId="3" fontId="8" fillId="10" borderId="7" xfId="0" applyNumberFormat="1" applyFont="1" applyFill="1" applyBorder="1"/>
    <xf numFmtId="3" fontId="3" fillId="9" borderId="8" xfId="0" applyNumberFormat="1" applyFont="1" applyFill="1" applyBorder="1"/>
    <xf numFmtId="3" fontId="3" fillId="9" borderId="9" xfId="0" applyNumberFormat="1" applyFont="1" applyFill="1" applyBorder="1"/>
    <xf numFmtId="0" fontId="0" fillId="0" borderId="6" xfId="0" applyBorder="1"/>
    <xf numFmtId="0" fontId="0" fillId="0" borderId="7" xfId="0" applyBorder="1"/>
    <xf numFmtId="0" fontId="20" fillId="0" borderId="0" xfId="0" applyFont="1" applyAlignment="1">
      <alignment horizontal="justify"/>
    </xf>
    <xf numFmtId="0" fontId="0" fillId="0" borderId="0" xfId="0"/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6600"/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style val="21"/>
  <c:chart>
    <c:title>
      <c:tx>
        <c:rich>
          <a:bodyPr/>
          <a:lstStyle/>
          <a:p>
            <a:pPr>
              <a:defRPr sz="1400"/>
            </a:pPr>
            <a:r>
              <a:rPr lang="hu-HU" sz="1400"/>
              <a:t>Bevételek 2016 I-XII. hó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bar"/>
        <c:grouping val="clustered"/>
        <c:ser>
          <c:idx val="0"/>
          <c:order val="0"/>
          <c:dLbls>
            <c:dLbl>
              <c:idx val="6"/>
              <c:layout>
                <c:manualLayout>
                  <c:x val="0"/>
                  <c:y val="3.6453776611257624E-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hu-HU"/>
                </a:p>
              </c:txPr>
              <c:dLblPos val="outEnd"/>
              <c:showVal val="1"/>
            </c:dLbl>
            <c:spPr>
              <a:noFill/>
              <a:ln w="25400">
                <a:noFill/>
              </a:ln>
            </c:spPr>
            <c:showVal val="1"/>
          </c:dLbls>
          <c:cat>
            <c:strRef>
              <c:f>(Összesítő!$A$2:$A$10,Összesítő!$A$31)</c:f>
              <c:strCache>
                <c:ptCount val="10"/>
                <c:pt idx="0">
                  <c:v>Tagdíjak</c:v>
                </c:pt>
                <c:pt idx="1">
                  <c:v>Önkormányzati tám</c:v>
                </c:pt>
                <c:pt idx="2">
                  <c:v>Bérleti díj</c:v>
                </c:pt>
                <c:pt idx="3">
                  <c:v>Pályázat GINOP</c:v>
                </c:pt>
                <c:pt idx="4">
                  <c:v>Pályátat INTERREG</c:v>
                </c:pt>
                <c:pt idx="5">
                  <c:v>Pályázat Minőségfejl.</c:v>
                </c:pt>
                <c:pt idx="6">
                  <c:v>Marketing</c:v>
                </c:pt>
                <c:pt idx="7">
                  <c:v>Egyéb</c:v>
                </c:pt>
                <c:pt idx="8">
                  <c:v>Üzleti tevékenység</c:v>
                </c:pt>
                <c:pt idx="9">
                  <c:v>Tourinform Pénztár</c:v>
                </c:pt>
              </c:strCache>
            </c:strRef>
          </c:cat>
          <c:val>
            <c:numRef>
              <c:f>(Összesítő!$B$2:$B$10,Összesítő!$B$31)</c:f>
              <c:numCache>
                <c:formatCode>#,##0</c:formatCode>
                <c:ptCount val="10"/>
                <c:pt idx="0">
                  <c:v>11443116</c:v>
                </c:pt>
                <c:pt idx="1">
                  <c:v>19500000</c:v>
                </c:pt>
                <c:pt idx="2">
                  <c:v>304800</c:v>
                </c:pt>
                <c:pt idx="3">
                  <c:v>0</c:v>
                </c:pt>
                <c:pt idx="4">
                  <c:v>0</c:v>
                </c:pt>
                <c:pt idx="5">
                  <c:v>16000000</c:v>
                </c:pt>
                <c:pt idx="6">
                  <c:v>2085472</c:v>
                </c:pt>
                <c:pt idx="7">
                  <c:v>1558677</c:v>
                </c:pt>
                <c:pt idx="8">
                  <c:v>3841544</c:v>
                </c:pt>
                <c:pt idx="9">
                  <c:v>3808905</c:v>
                </c:pt>
              </c:numCache>
            </c:numRef>
          </c:val>
        </c:ser>
        <c:axId val="70712320"/>
        <c:axId val="71955200"/>
      </c:barChart>
      <c:catAx>
        <c:axId val="70712320"/>
        <c:scaling>
          <c:orientation val="maxMin"/>
        </c:scaling>
        <c:axPos val="l"/>
        <c:numFmt formatCode="General" sourceLinked="1"/>
        <c:tickLblPos val="nextTo"/>
        <c:crossAx val="71955200"/>
        <c:crosses val="autoZero"/>
        <c:auto val="1"/>
        <c:lblAlgn val="ctr"/>
        <c:lblOffset val="100"/>
      </c:catAx>
      <c:valAx>
        <c:axId val="71955200"/>
        <c:scaling>
          <c:orientation val="minMax"/>
        </c:scaling>
        <c:axPos val="t"/>
        <c:numFmt formatCode="#,##0" sourceLinked="1"/>
        <c:tickLblPos val="nextTo"/>
        <c:crossAx val="70712320"/>
        <c:crosses val="autoZero"/>
        <c:crossBetween val="between"/>
      </c:valAx>
    </c:plotArea>
    <c:plotVisOnly val="1"/>
    <c:dispBlanksAs val="gap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style val="24"/>
  <c:chart>
    <c:title>
      <c:tx>
        <c:rich>
          <a:bodyPr/>
          <a:lstStyle/>
          <a:p>
            <a:pPr>
              <a:defRPr sz="1400"/>
            </a:pPr>
            <a:r>
              <a:rPr lang="hu-HU" sz="1400"/>
              <a:t>Kiadások 2016 I-XII. hó</a:t>
            </a:r>
          </a:p>
        </c:rich>
      </c:tx>
      <c:layout>
        <c:manualLayout>
          <c:xMode val="edge"/>
          <c:yMode val="edge"/>
          <c:x val="0.40658172273920345"/>
          <c:y val="2.015113350125945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431713398395391"/>
          <c:y val="0.17511885727765134"/>
          <c:w val="0.7960930053173737"/>
          <c:h val="0.79129592910187863"/>
        </c:manualLayout>
      </c:layout>
      <c:barChart>
        <c:barDir val="bar"/>
        <c:grouping val="clustered"/>
        <c:ser>
          <c:idx val="0"/>
          <c:order val="0"/>
          <c:dLbls>
            <c:spPr>
              <a:noFill/>
              <a:ln w="25400">
                <a:noFill/>
              </a:ln>
            </c:spPr>
            <c:showVal val="1"/>
          </c:dLbls>
          <c:cat>
            <c:strRef>
              <c:f>Összesítő!$A$14:$A$26</c:f>
              <c:strCache>
                <c:ptCount val="13"/>
                <c:pt idx="0">
                  <c:v>Adó, járulék</c:v>
                </c:pt>
                <c:pt idx="1">
                  <c:v>Könyvelők, ügyvéd</c:v>
                </c:pt>
                <c:pt idx="2">
                  <c:v>Munkabér</c:v>
                </c:pt>
                <c:pt idx="3">
                  <c:v>Rezsi</c:v>
                </c:pt>
                <c:pt idx="4">
                  <c:v>Számlavezetés</c:v>
                </c:pt>
                <c:pt idx="5">
                  <c:v>Egyéb</c:v>
                </c:pt>
                <c:pt idx="6">
                  <c:v>Marketing</c:v>
                </c:pt>
                <c:pt idx="7">
                  <c:v>Nonprofit Kft</c:v>
                </c:pt>
                <c:pt idx="8">
                  <c:v>Nyugat-Balaton</c:v>
                </c:pt>
                <c:pt idx="9">
                  <c:v>Pályázat GINOP</c:v>
                </c:pt>
                <c:pt idx="10">
                  <c:v>Pályázat INTERREG</c:v>
                </c:pt>
                <c:pt idx="11">
                  <c:v>Szakmai munka</c:v>
                </c:pt>
                <c:pt idx="12">
                  <c:v>Üzleti tevékenység</c:v>
                </c:pt>
              </c:strCache>
            </c:strRef>
          </c:cat>
          <c:val>
            <c:numRef>
              <c:f>Összesítő!$B$14:$B$26</c:f>
              <c:numCache>
                <c:formatCode>#,##0</c:formatCode>
                <c:ptCount val="13"/>
                <c:pt idx="0">
                  <c:v>6519422</c:v>
                </c:pt>
                <c:pt idx="1">
                  <c:v>2062000</c:v>
                </c:pt>
                <c:pt idx="2">
                  <c:v>6906538</c:v>
                </c:pt>
                <c:pt idx="3">
                  <c:v>2273363</c:v>
                </c:pt>
                <c:pt idx="4">
                  <c:v>303426</c:v>
                </c:pt>
                <c:pt idx="5">
                  <c:v>863679</c:v>
                </c:pt>
                <c:pt idx="6">
                  <c:v>23704171</c:v>
                </c:pt>
                <c:pt idx="7">
                  <c:v>0</c:v>
                </c:pt>
                <c:pt idx="8">
                  <c:v>2500000</c:v>
                </c:pt>
                <c:pt idx="9">
                  <c:v>0</c:v>
                </c:pt>
                <c:pt idx="10">
                  <c:v>0</c:v>
                </c:pt>
                <c:pt idx="11">
                  <c:v>4893186</c:v>
                </c:pt>
                <c:pt idx="12">
                  <c:v>2610706</c:v>
                </c:pt>
              </c:numCache>
            </c:numRef>
          </c:val>
        </c:ser>
        <c:axId val="69341952"/>
        <c:axId val="69343488"/>
      </c:barChart>
      <c:catAx>
        <c:axId val="69341952"/>
        <c:scaling>
          <c:orientation val="maxMin"/>
        </c:scaling>
        <c:axPos val="l"/>
        <c:numFmt formatCode="General" sourceLinked="1"/>
        <c:tickLblPos val="nextTo"/>
        <c:crossAx val="69343488"/>
        <c:crosses val="autoZero"/>
        <c:auto val="1"/>
        <c:lblAlgn val="ctr"/>
        <c:lblOffset val="100"/>
      </c:catAx>
      <c:valAx>
        <c:axId val="69343488"/>
        <c:scaling>
          <c:orientation val="minMax"/>
        </c:scaling>
        <c:axPos val="t"/>
        <c:numFmt formatCode="#,##0" sourceLinked="1"/>
        <c:tickLblPos val="nextTo"/>
        <c:crossAx val="69341952"/>
        <c:crosses val="autoZero"/>
        <c:crossBetween val="between"/>
      </c:valAx>
    </c:plotArea>
    <c:plotVisOnly val="1"/>
    <c:dispBlanksAs val="gap"/>
  </c:chart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45</xdr:row>
      <xdr:rowOff>9525</xdr:rowOff>
    </xdr:from>
    <xdr:to>
      <xdr:col>12</xdr:col>
      <xdr:colOff>19050</xdr:colOff>
      <xdr:row>59</xdr:row>
      <xdr:rowOff>85725</xdr:rowOff>
    </xdr:to>
    <xdr:graphicFrame macro="">
      <xdr:nvGraphicFramePr>
        <xdr:cNvPr id="2049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381000</xdr:colOff>
      <xdr:row>60</xdr:row>
      <xdr:rowOff>9525</xdr:rowOff>
    </xdr:from>
    <xdr:to>
      <xdr:col>11</xdr:col>
      <xdr:colOff>609600</xdr:colOff>
      <xdr:row>79</xdr:row>
      <xdr:rowOff>171450</xdr:rowOff>
    </xdr:to>
    <xdr:graphicFrame macro="">
      <xdr:nvGraphicFramePr>
        <xdr:cNvPr id="2050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4" sqref="B4"/>
    </sheetView>
  </sheetViews>
  <sheetFormatPr defaultRowHeight="15"/>
  <cols>
    <col min="1" max="1" width="21.42578125" customWidth="1"/>
    <col min="2" max="2" width="12.85546875" customWidth="1"/>
    <col min="3" max="3" width="10.140625" customWidth="1"/>
    <col min="4" max="4" width="11.28515625" bestFit="1" customWidth="1"/>
    <col min="5" max="5" width="11.42578125" customWidth="1"/>
    <col min="6" max="6" width="10.85546875" customWidth="1"/>
    <col min="7" max="7" width="10.7109375" customWidth="1"/>
    <col min="8" max="8" width="11.42578125" customWidth="1"/>
    <col min="9" max="9" width="12" customWidth="1"/>
    <col min="10" max="11" width="11.85546875" customWidth="1"/>
    <col min="12" max="12" width="11" customWidth="1"/>
    <col min="13" max="13" width="11.85546875" customWidth="1"/>
    <col min="14" max="14" width="11.28515625" customWidth="1"/>
    <col min="15" max="15" width="11" customWidth="1"/>
    <col min="16" max="16" width="7.28515625" customWidth="1"/>
  </cols>
  <sheetData>
    <row r="1" spans="1:16">
      <c r="A1" s="26" t="s">
        <v>2</v>
      </c>
      <c r="B1" s="27" t="s">
        <v>3</v>
      </c>
      <c r="C1" s="27" t="s">
        <v>4</v>
      </c>
      <c r="D1" s="27" t="s">
        <v>5</v>
      </c>
      <c r="E1" s="27" t="s">
        <v>6</v>
      </c>
      <c r="F1" s="27" t="s">
        <v>7</v>
      </c>
      <c r="G1" s="27" t="s">
        <v>8</v>
      </c>
      <c r="H1" s="27" t="s">
        <v>9</v>
      </c>
      <c r="I1" s="27" t="s">
        <v>10</v>
      </c>
      <c r="J1" s="27" t="s">
        <v>11</v>
      </c>
      <c r="K1" s="27" t="s">
        <v>12</v>
      </c>
      <c r="L1" s="27" t="s">
        <v>13</v>
      </c>
      <c r="M1" s="27" t="s">
        <v>14</v>
      </c>
      <c r="N1" s="27" t="s">
        <v>15</v>
      </c>
      <c r="O1" s="17" t="s">
        <v>35</v>
      </c>
      <c r="P1" s="20" t="s">
        <v>36</v>
      </c>
    </row>
    <row r="2" spans="1:16">
      <c r="A2" t="s">
        <v>16</v>
      </c>
      <c r="B2" s="28">
        <f>SUM(C2:N2)</f>
        <v>11443116</v>
      </c>
      <c r="C2" s="1">
        <v>0</v>
      </c>
      <c r="D2" s="1">
        <v>7531400</v>
      </c>
      <c r="E2" s="1">
        <v>1881216</v>
      </c>
      <c r="F2" s="1">
        <v>1471000</v>
      </c>
      <c r="G2" s="1">
        <v>24000</v>
      </c>
      <c r="H2" s="1">
        <v>30000</v>
      </c>
      <c r="I2" s="1">
        <v>0</v>
      </c>
      <c r="J2" s="1">
        <v>30000</v>
      </c>
      <c r="K2" s="1">
        <v>0</v>
      </c>
      <c r="L2" s="1">
        <v>0</v>
      </c>
      <c r="M2" s="1">
        <v>47500</v>
      </c>
      <c r="N2" s="1">
        <v>428000</v>
      </c>
      <c r="O2" s="18">
        <v>12000000</v>
      </c>
      <c r="P2" s="24">
        <f>B2/O2</f>
        <v>0.95359300000000002</v>
      </c>
    </row>
    <row r="3" spans="1:16">
      <c r="A3" t="s">
        <v>17</v>
      </c>
      <c r="B3" s="28">
        <f t="shared" ref="B3:B10" si="0">SUM(C3:N3)</f>
        <v>19500000</v>
      </c>
      <c r="C3">
        <v>0</v>
      </c>
      <c r="D3" s="1">
        <v>0</v>
      </c>
      <c r="E3" s="1">
        <v>0</v>
      </c>
      <c r="F3" s="1">
        <v>9750000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9750000</v>
      </c>
      <c r="M3" s="1">
        <v>0</v>
      </c>
      <c r="N3" s="1">
        <v>0</v>
      </c>
      <c r="O3" s="18">
        <v>19500000</v>
      </c>
      <c r="P3" s="24">
        <f t="shared" ref="P3:P28" si="1">B3/O3</f>
        <v>1</v>
      </c>
    </row>
    <row r="4" spans="1:16">
      <c r="A4" t="s">
        <v>18</v>
      </c>
      <c r="B4" s="28">
        <f>SUM(C4:N4)</f>
        <v>304800</v>
      </c>
      <c r="C4" s="1">
        <v>38100</v>
      </c>
      <c r="D4" s="1">
        <v>0</v>
      </c>
      <c r="E4" s="1">
        <v>38100</v>
      </c>
      <c r="F4" s="1">
        <v>0</v>
      </c>
      <c r="G4" s="1">
        <v>38100</v>
      </c>
      <c r="H4" s="1">
        <v>0</v>
      </c>
      <c r="I4" s="1">
        <v>0</v>
      </c>
      <c r="J4" s="1">
        <v>38100</v>
      </c>
      <c r="K4" s="1">
        <v>0</v>
      </c>
      <c r="L4" s="1">
        <v>114300</v>
      </c>
      <c r="M4" s="1">
        <v>38100</v>
      </c>
      <c r="N4" s="1">
        <v>0</v>
      </c>
      <c r="O4" s="18">
        <v>457200</v>
      </c>
      <c r="P4" s="21">
        <f t="shared" si="1"/>
        <v>0.66666666666666663</v>
      </c>
    </row>
    <row r="5" spans="1:16">
      <c r="A5" t="s">
        <v>37</v>
      </c>
      <c r="B5" s="28">
        <f t="shared" ref="B5:B8" si="2">SUM(C5:N5)</f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8">
        <v>50000000</v>
      </c>
      <c r="P5" s="21">
        <f t="shared" si="1"/>
        <v>0</v>
      </c>
    </row>
    <row r="6" spans="1:16">
      <c r="A6" t="s">
        <v>38</v>
      </c>
      <c r="B6" s="28">
        <f t="shared" si="2"/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8">
        <v>10245000</v>
      </c>
      <c r="P6" s="21">
        <f t="shared" si="1"/>
        <v>0</v>
      </c>
    </row>
    <row r="7" spans="1:16">
      <c r="A7" t="s">
        <v>40</v>
      </c>
      <c r="B7" s="28">
        <f t="shared" si="2"/>
        <v>16000000</v>
      </c>
      <c r="C7" s="1">
        <v>0</v>
      </c>
      <c r="D7" s="1">
        <v>16000000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8">
        <v>16000000</v>
      </c>
      <c r="P7" s="21">
        <f t="shared" si="1"/>
        <v>1</v>
      </c>
    </row>
    <row r="8" spans="1:16">
      <c r="A8" t="s">
        <v>41</v>
      </c>
      <c r="B8" s="28">
        <f t="shared" si="2"/>
        <v>2085472</v>
      </c>
      <c r="C8" s="1">
        <v>0</v>
      </c>
      <c r="D8" s="1">
        <v>0</v>
      </c>
      <c r="E8" s="1">
        <v>531171</v>
      </c>
      <c r="F8" s="1">
        <v>1554301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8">
        <v>2000000</v>
      </c>
      <c r="P8" s="21">
        <f t="shared" si="1"/>
        <v>1.0427360000000001</v>
      </c>
    </row>
    <row r="9" spans="1:16">
      <c r="A9" t="s">
        <v>19</v>
      </c>
      <c r="B9" s="28">
        <f t="shared" si="0"/>
        <v>1558677</v>
      </c>
      <c r="C9" s="1">
        <v>53107</v>
      </c>
      <c r="D9" s="1">
        <v>6900</v>
      </c>
      <c r="E9" s="1">
        <v>127762</v>
      </c>
      <c r="F9" s="1">
        <v>1000000</v>
      </c>
      <c r="G9" s="1">
        <v>0</v>
      </c>
      <c r="H9" s="1">
        <v>53204</v>
      </c>
      <c r="I9" s="1"/>
      <c r="J9" s="1">
        <v>304781</v>
      </c>
      <c r="K9" s="1">
        <v>0</v>
      </c>
      <c r="L9" s="1">
        <v>4000</v>
      </c>
      <c r="M9" s="1">
        <v>0</v>
      </c>
      <c r="N9" s="1">
        <v>8923</v>
      </c>
      <c r="O9" s="18">
        <v>500000</v>
      </c>
      <c r="P9" s="24">
        <f t="shared" si="1"/>
        <v>3.1173540000000002</v>
      </c>
    </row>
    <row r="10" spans="1:16">
      <c r="A10" t="s">
        <v>29</v>
      </c>
      <c r="B10" s="28">
        <f t="shared" si="0"/>
        <v>3841544</v>
      </c>
      <c r="C10" s="1">
        <v>184622</v>
      </c>
      <c r="D10" s="1">
        <v>7200</v>
      </c>
      <c r="E10" s="1">
        <v>26600</v>
      </c>
      <c r="F10" s="1">
        <v>459870</v>
      </c>
      <c r="G10" s="1">
        <v>0</v>
      </c>
      <c r="H10" s="1">
        <v>0</v>
      </c>
      <c r="I10" s="1">
        <v>323595</v>
      </c>
      <c r="J10" s="1">
        <v>820336</v>
      </c>
      <c r="K10" s="1">
        <v>522826</v>
      </c>
      <c r="L10" s="1">
        <v>1439558</v>
      </c>
      <c r="M10" s="1">
        <v>4811</v>
      </c>
      <c r="N10" s="1">
        <v>52126</v>
      </c>
      <c r="O10" s="18">
        <v>3000000</v>
      </c>
      <c r="P10" s="24">
        <f t="shared" si="1"/>
        <v>1.2805146666666667</v>
      </c>
    </row>
    <row r="11" spans="1:16">
      <c r="A11" s="26" t="s">
        <v>1</v>
      </c>
      <c r="B11" s="29">
        <f t="shared" ref="B11:O11" si="3">SUM(B2:B10)</f>
        <v>54733609</v>
      </c>
      <c r="C11" s="28">
        <f t="shared" si="3"/>
        <v>275829</v>
      </c>
      <c r="D11" s="28">
        <f t="shared" si="3"/>
        <v>23545500</v>
      </c>
      <c r="E11" s="28">
        <f t="shared" si="3"/>
        <v>2604849</v>
      </c>
      <c r="F11" s="28">
        <f t="shared" si="3"/>
        <v>14235171</v>
      </c>
      <c r="G11" s="28">
        <f t="shared" si="3"/>
        <v>62100</v>
      </c>
      <c r="H11" s="28">
        <f t="shared" si="3"/>
        <v>83204</v>
      </c>
      <c r="I11" s="28">
        <f t="shared" si="3"/>
        <v>323595</v>
      </c>
      <c r="J11" s="28">
        <f t="shared" si="3"/>
        <v>1193217</v>
      </c>
      <c r="K11" s="28">
        <f t="shared" si="3"/>
        <v>522826</v>
      </c>
      <c r="L11" s="28">
        <f t="shared" si="3"/>
        <v>11307858</v>
      </c>
      <c r="M11" s="28">
        <f t="shared" si="3"/>
        <v>90411</v>
      </c>
      <c r="N11" s="28">
        <f t="shared" si="3"/>
        <v>489049</v>
      </c>
      <c r="O11" s="18">
        <f t="shared" si="3"/>
        <v>113702200</v>
      </c>
      <c r="P11" s="22">
        <f t="shared" si="1"/>
        <v>0.48137686869735152</v>
      </c>
    </row>
    <row r="12" spans="1:16">
      <c r="O12" s="19"/>
      <c r="P12" s="21"/>
    </row>
    <row r="13" spans="1:16">
      <c r="A13" s="30" t="s">
        <v>20</v>
      </c>
      <c r="B13" s="30" t="s">
        <v>3</v>
      </c>
      <c r="C13" s="30" t="s">
        <v>4</v>
      </c>
      <c r="D13" s="30" t="s">
        <v>5</v>
      </c>
      <c r="E13" s="30" t="s">
        <v>6</v>
      </c>
      <c r="F13" s="30" t="s">
        <v>7</v>
      </c>
      <c r="G13" s="30" t="s">
        <v>8</v>
      </c>
      <c r="H13" s="30" t="s">
        <v>9</v>
      </c>
      <c r="I13" s="30" t="s">
        <v>10</v>
      </c>
      <c r="J13" s="30" t="s">
        <v>11</v>
      </c>
      <c r="K13" s="30" t="s">
        <v>12</v>
      </c>
      <c r="L13" s="30" t="s">
        <v>13</v>
      </c>
      <c r="M13" s="30" t="s">
        <v>14</v>
      </c>
      <c r="N13" s="30" t="s">
        <v>15</v>
      </c>
      <c r="O13" s="19"/>
      <c r="P13" s="21"/>
    </row>
    <row r="14" spans="1:16">
      <c r="A14" t="s">
        <v>30</v>
      </c>
      <c r="B14" s="31">
        <f t="shared" ref="B14:B27" si="4">SUM(C14:N14)</f>
        <v>6519422</v>
      </c>
      <c r="C14" s="1">
        <v>381000</v>
      </c>
      <c r="D14" s="1">
        <v>652000</v>
      </c>
      <c r="E14" s="1">
        <v>511211</v>
      </c>
      <c r="F14" s="1">
        <v>753000</v>
      </c>
      <c r="G14" s="1">
        <v>646000</v>
      </c>
      <c r="H14" s="1">
        <v>453000</v>
      </c>
      <c r="I14" s="1">
        <v>494000</v>
      </c>
      <c r="J14" s="1">
        <v>507000</v>
      </c>
      <c r="K14" s="1">
        <v>558211</v>
      </c>
      <c r="L14" s="1">
        <v>508000</v>
      </c>
      <c r="M14" s="1">
        <v>653000</v>
      </c>
      <c r="N14" s="1">
        <v>403000</v>
      </c>
      <c r="O14" s="18">
        <v>7000000</v>
      </c>
      <c r="P14" s="24">
        <f t="shared" si="1"/>
        <v>0.93134600000000001</v>
      </c>
    </row>
    <row r="15" spans="1:16">
      <c r="A15" t="s">
        <v>31</v>
      </c>
      <c r="B15" s="31">
        <f t="shared" si="4"/>
        <v>2062000</v>
      </c>
      <c r="C15" s="1">
        <v>266000</v>
      </c>
      <c r="D15" s="1">
        <v>140500</v>
      </c>
      <c r="E15" s="1">
        <v>195000</v>
      </c>
      <c r="F15" s="1">
        <v>154500</v>
      </c>
      <c r="G15" s="1">
        <v>144500</v>
      </c>
      <c r="H15" s="1">
        <v>290000</v>
      </c>
      <c r="I15" s="1">
        <v>144500</v>
      </c>
      <c r="J15" s="1">
        <v>289500</v>
      </c>
      <c r="K15" s="1">
        <v>144500</v>
      </c>
      <c r="L15" s="1">
        <v>148000</v>
      </c>
      <c r="M15" s="1">
        <v>0</v>
      </c>
      <c r="N15" s="1">
        <v>145000</v>
      </c>
      <c r="O15" s="18">
        <v>1700000</v>
      </c>
      <c r="P15" s="21">
        <f t="shared" si="1"/>
        <v>1.2129411764705882</v>
      </c>
    </row>
    <row r="16" spans="1:16">
      <c r="A16" t="s">
        <v>32</v>
      </c>
      <c r="B16" s="31">
        <f t="shared" si="4"/>
        <v>6906538</v>
      </c>
      <c r="C16" s="1">
        <v>203510</v>
      </c>
      <c r="D16" s="1">
        <v>817100</v>
      </c>
      <c r="E16" s="1">
        <v>713440</v>
      </c>
      <c r="F16" s="1">
        <v>511675</v>
      </c>
      <c r="G16" s="1">
        <v>469610</v>
      </c>
      <c r="H16" s="1">
        <v>482910</v>
      </c>
      <c r="I16" s="1">
        <v>593977</v>
      </c>
      <c r="J16" s="1">
        <v>633676</v>
      </c>
      <c r="K16" s="1">
        <v>608905</v>
      </c>
      <c r="L16" s="1">
        <v>672225</v>
      </c>
      <c r="M16" s="1">
        <v>583784</v>
      </c>
      <c r="N16" s="1">
        <v>615726</v>
      </c>
      <c r="O16" s="18">
        <v>8000000</v>
      </c>
      <c r="P16" s="24">
        <f t="shared" si="1"/>
        <v>0.86331725000000004</v>
      </c>
    </row>
    <row r="17" spans="1:16">
      <c r="A17" t="s">
        <v>33</v>
      </c>
      <c r="B17" s="31">
        <f t="shared" si="4"/>
        <v>2273363</v>
      </c>
      <c r="C17" s="1">
        <v>208685</v>
      </c>
      <c r="D17" s="1">
        <v>217945</v>
      </c>
      <c r="E17" s="1">
        <v>221103</v>
      </c>
      <c r="F17" s="1">
        <v>190294</v>
      </c>
      <c r="G17" s="1">
        <v>164689</v>
      </c>
      <c r="H17" s="1">
        <v>275570</v>
      </c>
      <c r="I17" s="1">
        <v>196485</v>
      </c>
      <c r="J17" s="1">
        <v>136088</v>
      </c>
      <c r="K17" s="1">
        <v>186653</v>
      </c>
      <c r="L17" s="1">
        <v>183018</v>
      </c>
      <c r="M17" s="1">
        <v>107298</v>
      </c>
      <c r="N17" s="1">
        <v>185535</v>
      </c>
      <c r="O17" s="18">
        <v>3200000</v>
      </c>
      <c r="P17" s="24">
        <f t="shared" si="1"/>
        <v>0.71042593750000005</v>
      </c>
    </row>
    <row r="18" spans="1:16">
      <c r="A18" t="s">
        <v>34</v>
      </c>
      <c r="B18" s="31">
        <f t="shared" si="4"/>
        <v>303426</v>
      </c>
      <c r="C18" s="1">
        <v>11296</v>
      </c>
      <c r="D18" s="1">
        <v>14404</v>
      </c>
      <c r="E18" s="1">
        <v>16257</v>
      </c>
      <c r="F18" s="1">
        <v>28833</v>
      </c>
      <c r="G18" s="1">
        <v>38236</v>
      </c>
      <c r="H18" s="1">
        <v>28695</v>
      </c>
      <c r="I18" s="1">
        <v>31840</v>
      </c>
      <c r="J18" s="1">
        <v>20866</v>
      </c>
      <c r="K18" s="1">
        <v>50358</v>
      </c>
      <c r="L18" s="1">
        <v>34814</v>
      </c>
      <c r="M18" s="1">
        <v>12870</v>
      </c>
      <c r="N18" s="1">
        <v>14957</v>
      </c>
      <c r="O18" s="18">
        <v>600000</v>
      </c>
      <c r="P18" s="24">
        <f t="shared" si="1"/>
        <v>0.50570999999999999</v>
      </c>
    </row>
    <row r="19" spans="1:16">
      <c r="A19" t="s">
        <v>19</v>
      </c>
      <c r="B19" s="31">
        <f t="shared" si="4"/>
        <v>863679</v>
      </c>
      <c r="C19" s="1">
        <v>92000</v>
      </c>
      <c r="D19" s="1">
        <v>30924</v>
      </c>
      <c r="E19" s="1">
        <v>20955</v>
      </c>
      <c r="F19" s="1">
        <v>105000</v>
      </c>
      <c r="G19" s="1">
        <v>280340</v>
      </c>
      <c r="H19" s="1">
        <v>115000</v>
      </c>
      <c r="I19" s="1">
        <v>124360</v>
      </c>
      <c r="J19" s="1">
        <v>0</v>
      </c>
      <c r="K19" s="1">
        <v>0</v>
      </c>
      <c r="L19" s="1">
        <v>0</v>
      </c>
      <c r="M19" s="1">
        <v>76200</v>
      </c>
      <c r="N19" s="1">
        <v>18900</v>
      </c>
      <c r="O19" s="18">
        <v>1500000</v>
      </c>
      <c r="P19" s="24">
        <f t="shared" si="1"/>
        <v>0.57578600000000002</v>
      </c>
    </row>
    <row r="20" spans="1:16">
      <c r="A20" t="s">
        <v>41</v>
      </c>
      <c r="B20" s="31">
        <f t="shared" si="4"/>
        <v>23704171</v>
      </c>
      <c r="C20" s="1">
        <v>0</v>
      </c>
      <c r="D20" s="1">
        <v>0</v>
      </c>
      <c r="E20" s="1">
        <v>2130171</v>
      </c>
      <c r="F20" s="1">
        <v>6127740</v>
      </c>
      <c r="G20" s="1">
        <v>351874</v>
      </c>
      <c r="H20" s="1">
        <v>18376</v>
      </c>
      <c r="I20" s="1">
        <v>0</v>
      </c>
      <c r="J20" s="1">
        <v>0</v>
      </c>
      <c r="K20" s="1">
        <v>15020884</v>
      </c>
      <c r="L20" s="1">
        <v>36750</v>
      </c>
      <c r="M20" s="1">
        <v>0</v>
      </c>
      <c r="N20" s="1">
        <v>18376</v>
      </c>
      <c r="O20" s="18">
        <v>10000000</v>
      </c>
      <c r="P20" s="24">
        <f t="shared" si="1"/>
        <v>2.3704171000000001</v>
      </c>
    </row>
    <row r="21" spans="1:16">
      <c r="A21" t="s">
        <v>21</v>
      </c>
      <c r="B21" s="31">
        <f t="shared" si="4"/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8">
        <v>7000000</v>
      </c>
      <c r="P21" s="24">
        <f t="shared" si="1"/>
        <v>0</v>
      </c>
    </row>
    <row r="22" spans="1:16">
      <c r="A22" t="s">
        <v>22</v>
      </c>
      <c r="B22" s="31">
        <f t="shared" si="4"/>
        <v>2500000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2500000</v>
      </c>
      <c r="L22" s="1">
        <v>0</v>
      </c>
      <c r="M22" s="1">
        <v>0</v>
      </c>
      <c r="N22" s="1">
        <v>0</v>
      </c>
      <c r="O22" s="18">
        <v>5000000</v>
      </c>
      <c r="P22" s="24">
        <f t="shared" si="1"/>
        <v>0.5</v>
      </c>
    </row>
    <row r="23" spans="1:16">
      <c r="A23" t="s">
        <v>37</v>
      </c>
      <c r="B23" s="31">
        <f t="shared" si="4"/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8">
        <v>62101659</v>
      </c>
      <c r="P23" s="24">
        <f t="shared" si="1"/>
        <v>0</v>
      </c>
    </row>
    <row r="24" spans="1:16">
      <c r="A24" t="s">
        <v>39</v>
      </c>
      <c r="B24" s="31">
        <f t="shared" si="4"/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8">
        <v>11782325</v>
      </c>
      <c r="P24" s="24">
        <f t="shared" si="1"/>
        <v>0</v>
      </c>
    </row>
    <row r="25" spans="1:16">
      <c r="A25" t="s">
        <v>23</v>
      </c>
      <c r="B25" s="31">
        <f t="shared" si="4"/>
        <v>4893186</v>
      </c>
      <c r="C25" s="1">
        <v>23391</v>
      </c>
      <c r="D25" s="1">
        <v>194732</v>
      </c>
      <c r="E25" s="1">
        <v>180550</v>
      </c>
      <c r="F25" s="1">
        <v>262799</v>
      </c>
      <c r="G25" s="1">
        <v>36350</v>
      </c>
      <c r="H25" s="1">
        <v>479047</v>
      </c>
      <c r="I25" s="1">
        <v>570250</v>
      </c>
      <c r="J25" s="1">
        <v>1692727</v>
      </c>
      <c r="K25" s="1">
        <v>337374</v>
      </c>
      <c r="L25" s="1">
        <v>800722</v>
      </c>
      <c r="M25" s="1">
        <v>63800</v>
      </c>
      <c r="N25" s="1">
        <v>251444</v>
      </c>
      <c r="O25" s="18">
        <v>1250000</v>
      </c>
      <c r="P25" s="21">
        <f t="shared" si="1"/>
        <v>3.9145487999999999</v>
      </c>
    </row>
    <row r="26" spans="1:16">
      <c r="A26" t="s">
        <v>29</v>
      </c>
      <c r="B26" s="31">
        <f t="shared" si="4"/>
        <v>2610706</v>
      </c>
      <c r="C26" s="1">
        <v>24780</v>
      </c>
      <c r="D26" s="1">
        <v>110698</v>
      </c>
      <c r="E26" s="1">
        <v>248117</v>
      </c>
      <c r="F26" s="1">
        <v>117461</v>
      </c>
      <c r="G26" s="1">
        <v>207150</v>
      </c>
      <c r="H26" s="1">
        <v>224859</v>
      </c>
      <c r="I26" s="1">
        <v>210894</v>
      </c>
      <c r="J26" s="1">
        <v>340983</v>
      </c>
      <c r="K26" s="1">
        <v>370892</v>
      </c>
      <c r="L26" s="1">
        <v>316867</v>
      </c>
      <c r="M26" s="1">
        <v>179926</v>
      </c>
      <c r="N26" s="1">
        <v>258079</v>
      </c>
      <c r="O26" s="18">
        <v>3000000</v>
      </c>
      <c r="P26" s="21">
        <f t="shared" si="1"/>
        <v>0.87023533333333336</v>
      </c>
    </row>
    <row r="27" spans="1:16">
      <c r="A27" t="s">
        <v>40</v>
      </c>
      <c r="B27" s="31">
        <f t="shared" si="4"/>
        <v>16000000</v>
      </c>
      <c r="C27" s="1">
        <v>0</v>
      </c>
      <c r="D27" s="1">
        <v>0</v>
      </c>
      <c r="E27" s="1">
        <v>0</v>
      </c>
      <c r="F27" s="1">
        <v>0</v>
      </c>
      <c r="G27" s="1">
        <v>4611084</v>
      </c>
      <c r="H27" s="1">
        <v>1819005</v>
      </c>
      <c r="I27" s="1">
        <v>1898005</v>
      </c>
      <c r="J27" s="1">
        <v>0</v>
      </c>
      <c r="K27" s="1">
        <v>0</v>
      </c>
      <c r="L27" s="1">
        <v>7671906</v>
      </c>
      <c r="M27" s="1">
        <v>0</v>
      </c>
      <c r="N27" s="1">
        <v>0</v>
      </c>
      <c r="O27" s="18">
        <v>16000000</v>
      </c>
      <c r="P27" s="21">
        <f t="shared" si="1"/>
        <v>1</v>
      </c>
    </row>
    <row r="28" spans="1:16">
      <c r="A28" s="32" t="s">
        <v>1</v>
      </c>
      <c r="B28" s="33">
        <f t="shared" ref="B28:G28" si="5">SUM(B14:B27)</f>
        <v>68636491</v>
      </c>
      <c r="C28" s="31">
        <f t="shared" si="5"/>
        <v>1210662</v>
      </c>
      <c r="D28" s="31">
        <f t="shared" si="5"/>
        <v>2178303</v>
      </c>
      <c r="E28" s="31">
        <f t="shared" si="5"/>
        <v>4236804</v>
      </c>
      <c r="F28" s="31">
        <f t="shared" si="5"/>
        <v>8251302</v>
      </c>
      <c r="G28" s="31">
        <f t="shared" si="5"/>
        <v>6949833</v>
      </c>
      <c r="H28" s="31">
        <f>SUM(H14:H27)</f>
        <v>4186462</v>
      </c>
      <c r="I28" s="31">
        <f t="shared" ref="I28:N28" si="6">SUM(I14:I26)</f>
        <v>2366306</v>
      </c>
      <c r="J28" s="31">
        <f>SUM(J14:J27)</f>
        <v>3620840</v>
      </c>
      <c r="K28" s="31">
        <f t="shared" si="6"/>
        <v>19777777</v>
      </c>
      <c r="L28" s="31">
        <f>SUM(L14:L27)</f>
        <v>10372302</v>
      </c>
      <c r="M28" s="31">
        <f t="shared" si="6"/>
        <v>1676878</v>
      </c>
      <c r="N28" s="31">
        <f t="shared" si="6"/>
        <v>1911017</v>
      </c>
      <c r="O28" s="18">
        <f>SUM(O14:O27)</f>
        <v>138133984</v>
      </c>
      <c r="P28" s="22">
        <f t="shared" si="1"/>
        <v>0.49688345338682188</v>
      </c>
    </row>
    <row r="29" spans="1:16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6">
      <c r="A30" s="3" t="s">
        <v>24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</row>
    <row r="31" spans="1:16">
      <c r="A31" s="3" t="s">
        <v>28</v>
      </c>
      <c r="B31" s="34">
        <f>SUM(C31:N31)</f>
        <v>3808905</v>
      </c>
      <c r="C31" s="5">
        <f>C43</f>
        <v>0</v>
      </c>
      <c r="D31" s="5">
        <v>57485</v>
      </c>
      <c r="E31" s="5">
        <v>152835</v>
      </c>
      <c r="F31" s="5">
        <v>377875</v>
      </c>
      <c r="G31" s="5">
        <v>506945</v>
      </c>
      <c r="H31" s="5">
        <v>489970</v>
      </c>
      <c r="I31" s="5">
        <v>580480</v>
      </c>
      <c r="J31" s="5">
        <v>340905</v>
      </c>
      <c r="K31" s="5">
        <v>255040</v>
      </c>
      <c r="L31" s="5">
        <v>449300</v>
      </c>
      <c r="M31" s="5">
        <v>404525</v>
      </c>
      <c r="N31" s="5">
        <v>193545</v>
      </c>
    </row>
    <row r="32" spans="1:16" s="37" customFormat="1">
      <c r="A32" s="3" t="s">
        <v>0</v>
      </c>
      <c r="B32" s="3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ht="15.75" thickBot="1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6.5" thickBot="1">
      <c r="A34" s="6" t="s">
        <v>25</v>
      </c>
      <c r="B34" s="7">
        <f>B11-B28+B31</f>
        <v>-10093977</v>
      </c>
      <c r="C34" s="8">
        <f t="shared" ref="C34:N34" si="7">C11-C28+C31</f>
        <v>-934833</v>
      </c>
      <c r="D34" s="9">
        <f t="shared" si="7"/>
        <v>21424682</v>
      </c>
      <c r="E34" s="9">
        <f t="shared" si="7"/>
        <v>-1479120</v>
      </c>
      <c r="F34" s="9">
        <f t="shared" si="7"/>
        <v>6361744</v>
      </c>
      <c r="G34" s="9">
        <f t="shared" si="7"/>
        <v>-6380788</v>
      </c>
      <c r="H34" s="9">
        <f t="shared" si="7"/>
        <v>-3613288</v>
      </c>
      <c r="I34" s="9">
        <f t="shared" si="7"/>
        <v>-1462231</v>
      </c>
      <c r="J34" s="9">
        <f t="shared" si="7"/>
        <v>-2086718</v>
      </c>
      <c r="K34" s="9">
        <f t="shared" si="7"/>
        <v>-18999911</v>
      </c>
      <c r="L34" s="9">
        <f t="shared" si="7"/>
        <v>1384856</v>
      </c>
      <c r="M34" s="9">
        <f t="shared" si="7"/>
        <v>-1181942</v>
      </c>
      <c r="N34" s="10">
        <f t="shared" si="7"/>
        <v>-1228423</v>
      </c>
    </row>
    <row r="35" spans="1:14">
      <c r="A35" s="44" t="s">
        <v>26</v>
      </c>
      <c r="B35" s="42">
        <v>34102620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 thickBot="1">
      <c r="A36" s="45" t="s">
        <v>27</v>
      </c>
      <c r="B36" s="43">
        <v>148020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8" thickBot="1">
      <c r="A37" s="11" t="s">
        <v>1</v>
      </c>
      <c r="B37" s="41">
        <f>SUM(B34:B35)</f>
        <v>24008643</v>
      </c>
      <c r="C37" s="12"/>
      <c r="D37" s="13"/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spans="1:14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2" t="s">
        <v>42</v>
      </c>
      <c r="D39" s="23"/>
      <c r="L39" s="1"/>
      <c r="M39" s="1"/>
      <c r="N39" s="1"/>
    </row>
    <row r="40" spans="1:14">
      <c r="A40" s="38" t="s">
        <v>43</v>
      </c>
      <c r="B40" s="15">
        <v>20945914</v>
      </c>
      <c r="K40" s="1"/>
      <c r="L40" s="1"/>
      <c r="M40" s="1"/>
      <c r="N40" s="1"/>
    </row>
    <row r="41" spans="1:14">
      <c r="A41" s="16" t="s">
        <v>24</v>
      </c>
      <c r="B41" s="1">
        <v>193545</v>
      </c>
      <c r="C41" s="1"/>
      <c r="D41" s="1"/>
      <c r="E41" s="1"/>
      <c r="F41" s="1"/>
      <c r="G41" s="1"/>
      <c r="H41" s="1"/>
      <c r="I41" s="1"/>
      <c r="L41" s="1"/>
      <c r="M41" s="1"/>
      <c r="N41" s="1"/>
    </row>
    <row r="42" spans="1:14">
      <c r="A42" s="39" t="s">
        <v>44</v>
      </c>
      <c r="B42" s="40">
        <f>SUM(B40:B41)</f>
        <v>21139459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B43" s="1"/>
      <c r="C43" s="1"/>
      <c r="D43" s="1"/>
      <c r="E43" s="14"/>
      <c r="F43" s="1"/>
      <c r="G43" s="1"/>
      <c r="H43" s="1"/>
      <c r="I43" s="1"/>
      <c r="J43" s="1"/>
      <c r="K43" s="1"/>
      <c r="L43" s="1"/>
      <c r="M43" s="1"/>
      <c r="N43" s="19"/>
    </row>
    <row r="44" spans="1:14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84" spans="2:7" ht="15.75">
      <c r="B84" s="46"/>
      <c r="C84" s="47"/>
      <c r="F84" s="35"/>
    </row>
    <row r="85" spans="2:7" ht="15.75" customHeight="1">
      <c r="B85" s="46"/>
      <c r="C85" s="47"/>
      <c r="E85" s="35"/>
    </row>
    <row r="86" spans="2:7" ht="15.75" customHeight="1">
      <c r="B86" s="46"/>
      <c r="C86" s="47"/>
      <c r="F86" s="35"/>
    </row>
    <row r="87" spans="2:7" ht="15.75" customHeight="1">
      <c r="B87" s="46"/>
      <c r="C87" s="47"/>
      <c r="G87" s="35"/>
    </row>
    <row r="88" spans="2:7" ht="15.75" customHeight="1">
      <c r="B88" s="46"/>
      <c r="C88" s="47"/>
      <c r="G88" s="35"/>
    </row>
    <row r="89" spans="2:7" ht="15.75" customHeight="1">
      <c r="B89" s="46"/>
      <c r="C89" s="46"/>
      <c r="G89" s="35"/>
    </row>
    <row r="90" spans="2:7" ht="15.75" customHeight="1">
      <c r="B90" s="46"/>
      <c r="C90" s="46"/>
      <c r="F90" s="35"/>
    </row>
    <row r="91" spans="2:7">
      <c r="B91" s="36"/>
      <c r="C91" s="36"/>
    </row>
    <row r="92" spans="2:7" ht="15.75">
      <c r="B92" s="25"/>
    </row>
  </sheetData>
  <mergeCells count="7">
    <mergeCell ref="B88:C88"/>
    <mergeCell ref="B89:C89"/>
    <mergeCell ref="B90:C90"/>
    <mergeCell ref="B84:C84"/>
    <mergeCell ref="B85:C85"/>
    <mergeCell ref="B86:C86"/>
    <mergeCell ref="B87:C87"/>
  </mergeCells>
  <phoneticPr fontId="17" type="noConversion"/>
  <pageMargins left="0.7" right="0.7" top="0.75" bottom="0.75" header="0.3" footer="0.3"/>
  <pageSetup paperSize="9" orientation="portrait" horizontalDpi="300" verticalDpi="300" r:id="rId1"/>
  <ignoredErrors>
    <ignoredError sqref="B2:B4 B25:B26 B9 B21:B23 B14:B1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Összesítő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2015-01-06T15:55:04Z</dcterms:created>
  <dcterms:modified xsi:type="dcterms:W3CDTF">2017-02-13T13:05:42Z</dcterms:modified>
</cp:coreProperties>
</file>