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50" activeTab="0"/>
  </bookViews>
  <sheets>
    <sheet name="20081101" sheetId="1" r:id="rId1"/>
    <sheet name="3 változat egy lapon" sheetId="2" r:id="rId2"/>
  </sheets>
  <definedNames/>
  <calcPr fullCalcOnLoad="1"/>
</workbook>
</file>

<file path=xl/sharedStrings.xml><?xml version="1.0" encoding="utf-8"?>
<sst xmlns="http://schemas.openxmlformats.org/spreadsheetml/2006/main" count="129" uniqueCount="42">
  <si>
    <t>lakás, üdülő</t>
  </si>
  <si>
    <t>összes</t>
  </si>
  <si>
    <t>db</t>
  </si>
  <si>
    <t>garázs</t>
  </si>
  <si>
    <t>adó (eFt)</t>
  </si>
  <si>
    <t>műhely</t>
  </si>
  <si>
    <t>üzlethelyiség</t>
  </si>
  <si>
    <t>raktár, pince</t>
  </si>
  <si>
    <t>műterem, iroda</t>
  </si>
  <si>
    <t>gazdasági épület</t>
  </si>
  <si>
    <t>egyéb építmény</t>
  </si>
  <si>
    <t>magánszemély</t>
  </si>
  <si>
    <t>jogi személy</t>
  </si>
  <si>
    <t>egyéb ép. össz.</t>
  </si>
  <si>
    <t>építmények össz.</t>
  </si>
  <si>
    <t>adómérték</t>
  </si>
  <si>
    <r>
      <t>ter.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</si>
  <si>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ter. (m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)</t>
    </r>
  </si>
  <si>
    <t>keresk. száll.hely</t>
  </si>
  <si>
    <t>mag.szem. adóköteles</t>
  </si>
  <si>
    <t>ter. (m2)</t>
  </si>
  <si>
    <t>összes adóköteles</t>
  </si>
  <si>
    <t>mag.szem. adómentes</t>
  </si>
  <si>
    <t>I. változat</t>
  </si>
  <si>
    <t>II. változat</t>
  </si>
  <si>
    <t>III. változat</t>
  </si>
  <si>
    <t>összesen</t>
  </si>
  <si>
    <t>építményadó (eFt)</t>
  </si>
  <si>
    <t>kommu-nális adó</t>
  </si>
  <si>
    <t>hévízi lakos</t>
  </si>
  <si>
    <t>nem hévízi lakos</t>
  </si>
  <si>
    <t>összes adó (eFt)</t>
  </si>
  <si>
    <r>
      <t>700 Ft/m</t>
    </r>
    <r>
      <rPr>
        <vertAlign val="superscript"/>
        <sz val="10"/>
        <rFont val="Arial"/>
        <family val="2"/>
      </rPr>
      <t>2</t>
    </r>
  </si>
  <si>
    <t>adóalap</t>
  </si>
  <si>
    <r>
      <t>800 Ft/m</t>
    </r>
    <r>
      <rPr>
        <vertAlign val="superscript"/>
        <sz val="10"/>
        <rFont val="Arial"/>
        <family val="2"/>
      </rPr>
      <t>2</t>
    </r>
  </si>
  <si>
    <t>7500/2500</t>
  </si>
  <si>
    <t>15000/5000</t>
  </si>
  <si>
    <t>jogi személyek 800 Ft/m2 építményadó, magánszemélyek 15000 Ft (garázs: 5000 Ft) kommunális adó, hévízi lakosoknak 100%-os kedvezmény</t>
  </si>
  <si>
    <t>jogi személyek 700 Ft/m2 építményadó, magánszemélyek 15000 Ft (garázs:5000 Ft) kommunális adó, hévízi lakosoknak 50% kedvezmény</t>
  </si>
  <si>
    <r>
      <t>jogi személyek 600 Ft/m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építményadó, magánszemélyeknek 400 Ft/m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kedvezmény lakás, garázs után</t>
    </r>
  </si>
  <si>
    <r>
      <t>ter. (m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)</t>
    </r>
  </si>
  <si>
    <r>
      <t xml:space="preserve">Kimutatás az építményadó kötelezettségről, 2008. november 30-ig feldolgozott bevallások alapján                                                                                       </t>
    </r>
    <r>
      <rPr>
        <b/>
        <sz val="12"/>
        <rFont val="Times New Roman"/>
        <family val="1"/>
      </rPr>
      <t xml:space="preserve">3. számú melléklet 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</si>
</sst>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vertAlign val="superscript"/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29" xfId="0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3" fontId="0" fillId="0" borderId="49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0" fillId="0" borderId="54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56" xfId="0" applyFont="1" applyFill="1" applyBorder="1" applyAlignment="1">
      <alignment horizontal="center"/>
    </xf>
    <xf numFmtId="3" fontId="0" fillId="0" borderId="8" xfId="0" applyNumberFormat="1" applyBorder="1" applyAlignment="1">
      <alignment/>
    </xf>
    <xf numFmtId="0" fontId="0" fillId="0" borderId="57" xfId="0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2" xfId="0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8" xfId="0" applyFont="1" applyBorder="1" applyAlignment="1">
      <alignment/>
    </xf>
    <xf numFmtId="3" fontId="1" fillId="0" borderId="60" xfId="0" applyNumberFormat="1" applyFont="1" applyBorder="1" applyAlignment="1">
      <alignment/>
    </xf>
    <xf numFmtId="3" fontId="0" fillId="0" borderId="39" xfId="0" applyNumberFormat="1" applyFill="1" applyBorder="1" applyAlignment="1">
      <alignment horizontal="center" vertical="center"/>
    </xf>
    <xf numFmtId="3" fontId="1" fillId="0" borderId="56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0" fillId="0" borderId="40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58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58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9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0" fillId="0" borderId="42" xfId="0" applyFont="1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0" fillId="0" borderId="66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7" xfId="0" applyFont="1" applyFill="1" applyBorder="1" applyAlignment="1">
      <alignment horizontal="center" wrapText="1"/>
    </xf>
    <xf numFmtId="0" fontId="0" fillId="0" borderId="40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0" xfId="0" applyBorder="1" applyAlignment="1">
      <alignment/>
    </xf>
    <xf numFmtId="0" fontId="0" fillId="0" borderId="6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7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15.28125" style="0" customWidth="1"/>
    <col min="2" max="2" width="4.8515625" style="0" bestFit="1" customWidth="1"/>
    <col min="3" max="3" width="6.57421875" style="0" bestFit="1" customWidth="1"/>
    <col min="4" max="4" width="7.28125" style="0" bestFit="1" customWidth="1"/>
    <col min="5" max="5" width="3.57421875" style="0" bestFit="1" customWidth="1"/>
    <col min="6" max="6" width="6.57421875" style="0" bestFit="1" customWidth="1"/>
    <col min="7" max="7" width="7.28125" style="0" bestFit="1" customWidth="1"/>
    <col min="8" max="8" width="4.8515625" style="0" bestFit="1" customWidth="1"/>
    <col min="9" max="9" width="6.57421875" style="0" bestFit="1" customWidth="1"/>
    <col min="10" max="10" width="7.28125" style="0" bestFit="1" customWidth="1"/>
    <col min="11" max="11" width="4.8515625" style="0" bestFit="1" customWidth="1"/>
    <col min="12" max="12" width="6.57421875" style="0" bestFit="1" customWidth="1"/>
    <col min="13" max="13" width="7.28125" style="0" bestFit="1" customWidth="1"/>
    <col min="14" max="14" width="4.8515625" style="0" bestFit="1" customWidth="1"/>
    <col min="15" max="15" width="6.8515625" style="0" bestFit="1" customWidth="1"/>
    <col min="16" max="16" width="7.28125" style="0" bestFit="1" customWidth="1"/>
    <col min="17" max="17" width="4.8515625" style="0" bestFit="1" customWidth="1"/>
    <col min="18" max="18" width="6.57421875" style="0" bestFit="1" customWidth="1"/>
    <col min="19" max="19" width="7.28125" style="0" bestFit="1" customWidth="1"/>
  </cols>
  <sheetData>
    <row r="1" spans="1:19" s="103" customFormat="1" ht="15.75">
      <c r="A1" s="147" t="s">
        <v>41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="103" customFormat="1" ht="12" thickBot="1"/>
    <row r="3" spans="2:19" s="103" customFormat="1" ht="11.25">
      <c r="B3" s="148" t="s">
        <v>1</v>
      </c>
      <c r="C3" s="149"/>
      <c r="D3" s="150"/>
      <c r="E3" s="151" t="s">
        <v>12</v>
      </c>
      <c r="F3" s="152"/>
      <c r="G3" s="153"/>
      <c r="H3" s="152" t="s">
        <v>11</v>
      </c>
      <c r="I3" s="152"/>
      <c r="J3" s="152"/>
      <c r="K3" s="148" t="s">
        <v>22</v>
      </c>
      <c r="L3" s="149"/>
      <c r="M3" s="150"/>
      <c r="N3" s="151" t="s">
        <v>19</v>
      </c>
      <c r="O3" s="152"/>
      <c r="P3" s="153"/>
      <c r="Q3" s="148" t="s">
        <v>21</v>
      </c>
      <c r="R3" s="149"/>
      <c r="S3" s="150"/>
    </row>
    <row r="4" spans="2:19" s="103" customFormat="1" ht="12" thickBot="1">
      <c r="B4" s="104" t="s">
        <v>2</v>
      </c>
      <c r="C4" s="105" t="s">
        <v>40</v>
      </c>
      <c r="D4" s="106" t="s">
        <v>4</v>
      </c>
      <c r="E4" s="104" t="s">
        <v>2</v>
      </c>
      <c r="F4" s="107" t="s">
        <v>40</v>
      </c>
      <c r="G4" s="106" t="s">
        <v>4</v>
      </c>
      <c r="H4" s="108" t="s">
        <v>2</v>
      </c>
      <c r="I4" s="107" t="s">
        <v>40</v>
      </c>
      <c r="J4" s="106" t="s">
        <v>4</v>
      </c>
      <c r="K4" s="104" t="s">
        <v>2</v>
      </c>
      <c r="L4" s="105" t="s">
        <v>40</v>
      </c>
      <c r="M4" s="106" t="s">
        <v>4</v>
      </c>
      <c r="N4" s="108" t="s">
        <v>2</v>
      </c>
      <c r="O4" s="108" t="s">
        <v>20</v>
      </c>
      <c r="P4" s="108" t="s">
        <v>4</v>
      </c>
      <c r="Q4" s="104" t="s">
        <v>2</v>
      </c>
      <c r="R4" s="105" t="s">
        <v>40</v>
      </c>
      <c r="S4" s="106" t="s">
        <v>4</v>
      </c>
    </row>
    <row r="5" spans="1:19" s="103" customFormat="1" ht="12" thickBot="1">
      <c r="A5" s="109" t="s">
        <v>0</v>
      </c>
      <c r="B5" s="110">
        <f>E5+H5</f>
        <v>3880</v>
      </c>
      <c r="C5" s="111">
        <f>F5+I5</f>
        <v>401632</v>
      </c>
      <c r="D5" s="112">
        <f>G5+J5</f>
        <v>240979</v>
      </c>
      <c r="E5" s="113">
        <v>225</v>
      </c>
      <c r="F5" s="114">
        <v>103170</v>
      </c>
      <c r="G5" s="115">
        <v>61902</v>
      </c>
      <c r="H5" s="116">
        <v>3655</v>
      </c>
      <c r="I5" s="114">
        <v>298462</v>
      </c>
      <c r="J5" s="115">
        <v>179077</v>
      </c>
      <c r="K5" s="117">
        <v>2070</v>
      </c>
      <c r="L5" s="118">
        <v>210846</v>
      </c>
      <c r="M5" s="115">
        <v>126508</v>
      </c>
      <c r="N5" s="116">
        <v>1585</v>
      </c>
      <c r="O5" s="116">
        <v>87616</v>
      </c>
      <c r="P5" s="116">
        <v>52569.6</v>
      </c>
      <c r="Q5" s="117">
        <f aca="true" t="shared" si="0" ref="Q5:Q13">B5-K5</f>
        <v>1810</v>
      </c>
      <c r="R5" s="118">
        <f aca="true" t="shared" si="1" ref="R5:R13">C5-L5</f>
        <v>190786</v>
      </c>
      <c r="S5" s="115">
        <f aca="true" t="shared" si="2" ref="S5:S13">D5-M5</f>
        <v>114471</v>
      </c>
    </row>
    <row r="6" spans="1:19" s="103" customFormat="1" ht="11.25">
      <c r="A6" s="119" t="s">
        <v>3</v>
      </c>
      <c r="B6" s="120">
        <f aca="true" t="shared" si="3" ref="B6:B13">E6+H6</f>
        <v>1372</v>
      </c>
      <c r="C6" s="122">
        <f aca="true" t="shared" si="4" ref="C6:C13">F6+I6</f>
        <v>32706</v>
      </c>
      <c r="D6" s="123">
        <f aca="true" t="shared" si="5" ref="D6:D13">G6+J6</f>
        <v>19623</v>
      </c>
      <c r="E6" s="124">
        <v>76</v>
      </c>
      <c r="F6" s="125">
        <v>8132</v>
      </c>
      <c r="G6" s="126">
        <v>4879</v>
      </c>
      <c r="H6" s="124">
        <v>1296</v>
      </c>
      <c r="I6" s="125">
        <v>24574</v>
      </c>
      <c r="J6" s="126">
        <v>14744</v>
      </c>
      <c r="K6" s="127">
        <v>710</v>
      </c>
      <c r="L6" s="128">
        <v>14263</v>
      </c>
      <c r="M6" s="126">
        <v>8558</v>
      </c>
      <c r="N6" s="124">
        <v>586</v>
      </c>
      <c r="O6" s="124">
        <v>10311</v>
      </c>
      <c r="P6" s="124">
        <v>6186.6</v>
      </c>
      <c r="Q6" s="127">
        <f t="shared" si="0"/>
        <v>662</v>
      </c>
      <c r="R6" s="128">
        <f t="shared" si="1"/>
        <v>18443</v>
      </c>
      <c r="S6" s="126">
        <f t="shared" si="2"/>
        <v>11065</v>
      </c>
    </row>
    <row r="7" spans="1:19" s="103" customFormat="1" ht="11.25">
      <c r="A7" s="129" t="s">
        <v>5</v>
      </c>
      <c r="B7" s="130">
        <f t="shared" si="3"/>
        <v>77</v>
      </c>
      <c r="C7" s="131">
        <f t="shared" si="4"/>
        <v>2269</v>
      </c>
      <c r="D7" s="132">
        <f t="shared" si="5"/>
        <v>1362</v>
      </c>
      <c r="E7" s="133">
        <v>6</v>
      </c>
      <c r="F7" s="134">
        <v>358</v>
      </c>
      <c r="G7" s="132">
        <v>215</v>
      </c>
      <c r="H7" s="133">
        <v>71</v>
      </c>
      <c r="I7" s="134">
        <v>1911</v>
      </c>
      <c r="J7" s="132">
        <v>1147</v>
      </c>
      <c r="K7" s="130">
        <v>0</v>
      </c>
      <c r="L7" s="131">
        <v>0</v>
      </c>
      <c r="M7" s="132">
        <v>0</v>
      </c>
      <c r="N7" s="133">
        <v>71</v>
      </c>
      <c r="O7" s="133">
        <v>1911</v>
      </c>
      <c r="P7" s="133">
        <v>1146.6</v>
      </c>
      <c r="Q7" s="130">
        <f t="shared" si="0"/>
        <v>77</v>
      </c>
      <c r="R7" s="131">
        <f t="shared" si="1"/>
        <v>2269</v>
      </c>
      <c r="S7" s="132">
        <f t="shared" si="2"/>
        <v>1362</v>
      </c>
    </row>
    <row r="8" spans="1:19" s="103" customFormat="1" ht="11.25">
      <c r="A8" s="129" t="s">
        <v>6</v>
      </c>
      <c r="B8" s="130">
        <f t="shared" si="3"/>
        <v>475</v>
      </c>
      <c r="C8" s="131">
        <f t="shared" si="4"/>
        <v>29396</v>
      </c>
      <c r="D8" s="132">
        <f t="shared" si="5"/>
        <v>17638</v>
      </c>
      <c r="E8" s="133">
        <v>144</v>
      </c>
      <c r="F8" s="134">
        <v>15836</v>
      </c>
      <c r="G8" s="132">
        <v>9502</v>
      </c>
      <c r="H8" s="133">
        <v>331</v>
      </c>
      <c r="I8" s="134">
        <v>13560</v>
      </c>
      <c r="J8" s="132">
        <v>8136</v>
      </c>
      <c r="K8" s="130">
        <v>0</v>
      </c>
      <c r="L8" s="131">
        <v>0</v>
      </c>
      <c r="M8" s="132">
        <v>0</v>
      </c>
      <c r="N8" s="133">
        <v>331</v>
      </c>
      <c r="O8" s="133">
        <v>13560</v>
      </c>
      <c r="P8" s="133">
        <v>8136</v>
      </c>
      <c r="Q8" s="130">
        <f t="shared" si="0"/>
        <v>475</v>
      </c>
      <c r="R8" s="131">
        <f t="shared" si="1"/>
        <v>29396</v>
      </c>
      <c r="S8" s="132">
        <f t="shared" si="2"/>
        <v>17638</v>
      </c>
    </row>
    <row r="9" spans="1:19" s="103" customFormat="1" ht="11.25">
      <c r="A9" s="129" t="s">
        <v>18</v>
      </c>
      <c r="B9" s="130">
        <f t="shared" si="3"/>
        <v>22</v>
      </c>
      <c r="C9" s="131">
        <f t="shared" si="4"/>
        <v>33886</v>
      </c>
      <c r="D9" s="132">
        <f t="shared" si="5"/>
        <v>20331</v>
      </c>
      <c r="E9" s="133">
        <v>15</v>
      </c>
      <c r="F9" s="134">
        <v>31327</v>
      </c>
      <c r="G9" s="132">
        <v>18796</v>
      </c>
      <c r="H9" s="133">
        <v>7</v>
      </c>
      <c r="I9" s="134">
        <v>2559</v>
      </c>
      <c r="J9" s="132">
        <v>1535</v>
      </c>
      <c r="K9" s="130">
        <v>0</v>
      </c>
      <c r="L9" s="131">
        <v>0</v>
      </c>
      <c r="M9" s="132">
        <v>0</v>
      </c>
      <c r="N9" s="133">
        <v>7</v>
      </c>
      <c r="O9" s="133">
        <v>2559</v>
      </c>
      <c r="P9" s="133">
        <v>1535.4</v>
      </c>
      <c r="Q9" s="130">
        <f t="shared" si="0"/>
        <v>22</v>
      </c>
      <c r="R9" s="131">
        <f t="shared" si="1"/>
        <v>33886</v>
      </c>
      <c r="S9" s="132">
        <f t="shared" si="2"/>
        <v>20331</v>
      </c>
    </row>
    <row r="10" spans="1:19" s="103" customFormat="1" ht="11.25">
      <c r="A10" s="129" t="s">
        <v>7</v>
      </c>
      <c r="B10" s="130">
        <f t="shared" si="3"/>
        <v>15</v>
      </c>
      <c r="C10" s="131">
        <f t="shared" si="4"/>
        <v>563</v>
      </c>
      <c r="D10" s="132">
        <f t="shared" si="5"/>
        <v>337</v>
      </c>
      <c r="E10" s="133">
        <v>4</v>
      </c>
      <c r="F10" s="134">
        <v>254</v>
      </c>
      <c r="G10" s="132">
        <v>152</v>
      </c>
      <c r="H10" s="133">
        <v>11</v>
      </c>
      <c r="I10" s="134">
        <v>309</v>
      </c>
      <c r="J10" s="132">
        <v>185</v>
      </c>
      <c r="K10" s="130">
        <v>0</v>
      </c>
      <c r="L10" s="131">
        <v>0</v>
      </c>
      <c r="M10" s="132">
        <v>0</v>
      </c>
      <c r="N10" s="133">
        <v>11</v>
      </c>
      <c r="O10" s="133">
        <v>309</v>
      </c>
      <c r="P10" s="133">
        <v>185.4</v>
      </c>
      <c r="Q10" s="130">
        <f t="shared" si="0"/>
        <v>15</v>
      </c>
      <c r="R10" s="131">
        <f t="shared" si="1"/>
        <v>563</v>
      </c>
      <c r="S10" s="132">
        <f t="shared" si="2"/>
        <v>337</v>
      </c>
    </row>
    <row r="11" spans="1:19" s="103" customFormat="1" ht="11.25">
      <c r="A11" s="129" t="s">
        <v>8</v>
      </c>
      <c r="B11" s="130">
        <f t="shared" si="3"/>
        <v>48</v>
      </c>
      <c r="C11" s="131">
        <f t="shared" si="4"/>
        <v>9944</v>
      </c>
      <c r="D11" s="132">
        <f t="shared" si="5"/>
        <v>5966</v>
      </c>
      <c r="E11" s="133">
        <v>32</v>
      </c>
      <c r="F11" s="134">
        <v>9314</v>
      </c>
      <c r="G11" s="132">
        <v>5588</v>
      </c>
      <c r="H11" s="133">
        <v>16</v>
      </c>
      <c r="I11" s="134">
        <v>630</v>
      </c>
      <c r="J11" s="132">
        <v>378</v>
      </c>
      <c r="K11" s="130">
        <v>0</v>
      </c>
      <c r="L11" s="131">
        <v>0</v>
      </c>
      <c r="M11" s="132">
        <v>0</v>
      </c>
      <c r="N11" s="133">
        <v>16</v>
      </c>
      <c r="O11" s="133">
        <v>630</v>
      </c>
      <c r="P11" s="133">
        <v>378</v>
      </c>
      <c r="Q11" s="130">
        <f t="shared" si="0"/>
        <v>48</v>
      </c>
      <c r="R11" s="131">
        <f t="shared" si="1"/>
        <v>9944</v>
      </c>
      <c r="S11" s="132">
        <f t="shared" si="2"/>
        <v>5966</v>
      </c>
    </row>
    <row r="12" spans="1:19" s="103" customFormat="1" ht="11.25">
      <c r="A12" s="129" t="s">
        <v>9</v>
      </c>
      <c r="B12" s="130">
        <f t="shared" si="3"/>
        <v>39</v>
      </c>
      <c r="C12" s="131">
        <f t="shared" si="4"/>
        <v>928</v>
      </c>
      <c r="D12" s="132">
        <f t="shared" si="5"/>
        <v>557</v>
      </c>
      <c r="E12" s="133">
        <v>1</v>
      </c>
      <c r="F12" s="134">
        <v>36</v>
      </c>
      <c r="G12" s="132">
        <v>22</v>
      </c>
      <c r="H12" s="133">
        <v>38</v>
      </c>
      <c r="I12" s="134">
        <v>892</v>
      </c>
      <c r="J12" s="132">
        <v>535</v>
      </c>
      <c r="K12" s="130">
        <v>0</v>
      </c>
      <c r="L12" s="131">
        <v>0</v>
      </c>
      <c r="M12" s="132">
        <v>0</v>
      </c>
      <c r="N12" s="133">
        <v>38</v>
      </c>
      <c r="O12" s="133">
        <v>892</v>
      </c>
      <c r="P12" s="133">
        <v>535.2</v>
      </c>
      <c r="Q12" s="130">
        <f t="shared" si="0"/>
        <v>39</v>
      </c>
      <c r="R12" s="131">
        <f t="shared" si="1"/>
        <v>928</v>
      </c>
      <c r="S12" s="132">
        <f t="shared" si="2"/>
        <v>557</v>
      </c>
    </row>
    <row r="13" spans="1:19" s="103" customFormat="1" ht="12" thickBot="1">
      <c r="A13" s="135" t="s">
        <v>10</v>
      </c>
      <c r="B13" s="136">
        <f t="shared" si="3"/>
        <v>45</v>
      </c>
      <c r="C13" s="137">
        <f t="shared" si="4"/>
        <v>3416</v>
      </c>
      <c r="D13" s="138">
        <f t="shared" si="5"/>
        <v>2049</v>
      </c>
      <c r="E13" s="139">
        <v>11</v>
      </c>
      <c r="F13" s="140">
        <v>1747</v>
      </c>
      <c r="G13" s="141">
        <v>1048</v>
      </c>
      <c r="H13" s="139">
        <v>34</v>
      </c>
      <c r="I13" s="140">
        <v>1669</v>
      </c>
      <c r="J13" s="141">
        <v>1001</v>
      </c>
      <c r="K13" s="142">
        <v>0</v>
      </c>
      <c r="L13" s="143">
        <v>0</v>
      </c>
      <c r="M13" s="144">
        <v>0</v>
      </c>
      <c r="N13" s="139">
        <v>34</v>
      </c>
      <c r="O13" s="139">
        <v>1669</v>
      </c>
      <c r="P13" s="139">
        <v>1001.4</v>
      </c>
      <c r="Q13" s="142">
        <f t="shared" si="0"/>
        <v>45</v>
      </c>
      <c r="R13" s="143">
        <f t="shared" si="1"/>
        <v>3416</v>
      </c>
      <c r="S13" s="144">
        <f t="shared" si="2"/>
        <v>2049</v>
      </c>
    </row>
    <row r="14" spans="1:19" s="103" customFormat="1" ht="12" thickBot="1">
      <c r="A14" s="109" t="s">
        <v>13</v>
      </c>
      <c r="B14" s="117">
        <f aca="true" t="shared" si="6" ref="B14:M14">SUM(B6:B13)</f>
        <v>2093</v>
      </c>
      <c r="C14" s="118">
        <f t="shared" si="6"/>
        <v>113108</v>
      </c>
      <c r="D14" s="115">
        <f t="shared" si="6"/>
        <v>67863</v>
      </c>
      <c r="E14" s="117">
        <f aca="true" t="shared" si="7" ref="E14:J14">SUM(E6:E13)</f>
        <v>289</v>
      </c>
      <c r="F14" s="118">
        <f t="shared" si="7"/>
        <v>67004</v>
      </c>
      <c r="G14" s="115">
        <f t="shared" si="7"/>
        <v>40202</v>
      </c>
      <c r="H14" s="117">
        <f t="shared" si="7"/>
        <v>1804</v>
      </c>
      <c r="I14" s="118">
        <f t="shared" si="7"/>
        <v>46104</v>
      </c>
      <c r="J14" s="115">
        <f t="shared" si="7"/>
        <v>27661</v>
      </c>
      <c r="K14" s="117">
        <f t="shared" si="6"/>
        <v>710</v>
      </c>
      <c r="L14" s="118">
        <f t="shared" si="6"/>
        <v>14263</v>
      </c>
      <c r="M14" s="115">
        <f t="shared" si="6"/>
        <v>8558</v>
      </c>
      <c r="N14" s="116">
        <v>1094</v>
      </c>
      <c r="O14" s="116">
        <v>31841</v>
      </c>
      <c r="P14" s="116">
        <v>19104.6</v>
      </c>
      <c r="Q14" s="117">
        <f>SUM(Q6:Q13)</f>
        <v>1383</v>
      </c>
      <c r="R14" s="118">
        <f>SUM(R6:R13)</f>
        <v>98845</v>
      </c>
      <c r="S14" s="115">
        <f>SUM(S6:S13)</f>
        <v>59305</v>
      </c>
    </row>
    <row r="15" spans="1:19" s="103" customFormat="1" ht="12" thickBot="1">
      <c r="A15" s="145" t="s">
        <v>14</v>
      </c>
      <c r="B15" s="136">
        <f aca="true" t="shared" si="8" ref="B15:M15">B14+B5</f>
        <v>5973</v>
      </c>
      <c r="C15" s="137">
        <f t="shared" si="8"/>
        <v>514740</v>
      </c>
      <c r="D15" s="138">
        <f t="shared" si="8"/>
        <v>308842</v>
      </c>
      <c r="E15" s="136">
        <f aca="true" t="shared" si="9" ref="E15:J15">E14+E5</f>
        <v>514</v>
      </c>
      <c r="F15" s="137">
        <f t="shared" si="9"/>
        <v>170174</v>
      </c>
      <c r="G15" s="138">
        <f t="shared" si="9"/>
        <v>102104</v>
      </c>
      <c r="H15" s="136">
        <f t="shared" si="9"/>
        <v>5459</v>
      </c>
      <c r="I15" s="137">
        <f t="shared" si="9"/>
        <v>344566</v>
      </c>
      <c r="J15" s="138">
        <f t="shared" si="9"/>
        <v>206738</v>
      </c>
      <c r="K15" s="136">
        <f t="shared" si="8"/>
        <v>2780</v>
      </c>
      <c r="L15" s="137">
        <f t="shared" si="8"/>
        <v>225109</v>
      </c>
      <c r="M15" s="138">
        <f t="shared" si="8"/>
        <v>135066</v>
      </c>
      <c r="N15" s="146">
        <v>2679</v>
      </c>
      <c r="O15" s="146">
        <v>119457</v>
      </c>
      <c r="P15" s="146">
        <v>71674.2</v>
      </c>
      <c r="Q15" s="136">
        <f>Q14+Q5</f>
        <v>3193</v>
      </c>
      <c r="R15" s="137">
        <f>R14+R5</f>
        <v>289631</v>
      </c>
      <c r="S15" s="138">
        <f>S14+S5</f>
        <v>173776</v>
      </c>
    </row>
    <row r="16" spans="2:16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</sheetData>
  <mergeCells count="7">
    <mergeCell ref="A1:S1"/>
    <mergeCell ref="B3:D3"/>
    <mergeCell ref="E3:G3"/>
    <mergeCell ref="Q3:S3"/>
    <mergeCell ref="K3:M3"/>
    <mergeCell ref="H3:J3"/>
    <mergeCell ref="N3:P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110" r:id="rId1"/>
  <headerFooter alignWithMargins="0">
    <oddHeader>&amp;R&amp;"Arial,Dőlt"&amp;UAz előterjesztés 3. számú melléklete&amp;"Arial,Normál"
&amp;U
</oddHeader>
    <oddFooter>&amp;CA helyi adókról szóló 16/2002. (XII. 20.) önkormányzati rendelet módosítása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40">
      <selection activeCell="L19" sqref="L19"/>
    </sheetView>
  </sheetViews>
  <sheetFormatPr defaultColWidth="9.140625" defaultRowHeight="12.75"/>
  <cols>
    <col min="1" max="1" width="15.8515625" style="0" bestFit="1" customWidth="1"/>
    <col min="2" max="2" width="8.7109375" style="0" customWidth="1"/>
    <col min="3" max="3" width="9.00390625" style="0" customWidth="1"/>
    <col min="4" max="4" width="8.421875" style="0" bestFit="1" customWidth="1"/>
    <col min="5" max="5" width="8.57421875" style="0" customWidth="1"/>
    <col min="6" max="6" width="8.28125" style="0" customWidth="1"/>
    <col min="7" max="7" width="8.7109375" style="0" customWidth="1"/>
    <col min="9" max="9" width="7.28125" style="0" customWidth="1"/>
    <col min="10" max="10" width="8.421875" style="0" bestFit="1" customWidth="1"/>
    <col min="11" max="11" width="8.8515625" style="0" customWidth="1"/>
    <col min="12" max="12" width="8.57421875" style="0" customWidth="1"/>
    <col min="13" max="13" width="8.421875" style="0" bestFit="1" customWidth="1"/>
  </cols>
  <sheetData>
    <row r="1" spans="1:16" ht="12.75">
      <c r="A1" s="162" t="s">
        <v>23</v>
      </c>
      <c r="B1" s="162"/>
      <c r="C1" s="162"/>
      <c r="D1" s="162"/>
      <c r="E1" s="162"/>
      <c r="F1" s="162"/>
      <c r="G1" s="162"/>
      <c r="H1" s="162"/>
      <c r="I1" s="162"/>
      <c r="J1" s="162"/>
      <c r="K1" s="27"/>
      <c r="L1" s="27"/>
      <c r="M1" s="27"/>
      <c r="N1" s="27"/>
      <c r="O1" s="27"/>
      <c r="P1" s="27"/>
    </row>
    <row r="2" spans="1:16" ht="14.25">
      <c r="A2" s="162" t="s">
        <v>39</v>
      </c>
      <c r="B2" s="162"/>
      <c r="C2" s="162"/>
      <c r="D2" s="162"/>
      <c r="E2" s="162"/>
      <c r="F2" s="162"/>
      <c r="G2" s="162"/>
      <c r="H2" s="162"/>
      <c r="I2" s="162"/>
      <c r="J2" s="162"/>
      <c r="K2" s="27"/>
      <c r="L2" s="27"/>
      <c r="M2" s="27"/>
      <c r="N2" s="27"/>
      <c r="O2" s="27"/>
      <c r="P2" s="27"/>
    </row>
    <row r="3" ht="13.5" thickBot="1"/>
    <row r="4" spans="2:16" ht="12.75">
      <c r="B4" s="172" t="s">
        <v>12</v>
      </c>
      <c r="C4" s="188"/>
      <c r="D4" s="188"/>
      <c r="E4" s="172" t="s">
        <v>11</v>
      </c>
      <c r="F4" s="154"/>
      <c r="G4" s="154"/>
      <c r="H4" s="155"/>
      <c r="I4" s="168" t="s">
        <v>26</v>
      </c>
      <c r="J4" s="191"/>
      <c r="K4" s="192"/>
      <c r="L4" s="29"/>
      <c r="M4" s="29"/>
      <c r="N4" s="30"/>
      <c r="O4" s="31"/>
      <c r="P4" s="31"/>
    </row>
    <row r="5" spans="2:11" ht="13.5" thickBot="1">
      <c r="B5" s="189"/>
      <c r="C5" s="190"/>
      <c r="D5" s="190"/>
      <c r="E5" s="156"/>
      <c r="F5" s="157"/>
      <c r="G5" s="157"/>
      <c r="H5" s="158"/>
      <c r="I5" s="193"/>
      <c r="J5" s="194"/>
      <c r="K5" s="195"/>
    </row>
    <row r="6" spans="1:11" ht="12.75">
      <c r="A6" t="s">
        <v>15</v>
      </c>
      <c r="B6" s="68">
        <v>0</v>
      </c>
      <c r="C6" s="69">
        <v>600</v>
      </c>
      <c r="D6" s="164" t="s">
        <v>27</v>
      </c>
      <c r="E6" s="68">
        <v>0</v>
      </c>
      <c r="F6" s="69">
        <v>200</v>
      </c>
      <c r="G6" s="69">
        <v>600</v>
      </c>
      <c r="H6" s="164" t="s">
        <v>27</v>
      </c>
      <c r="I6" s="72"/>
      <c r="J6" s="52"/>
      <c r="K6" s="166" t="s">
        <v>27</v>
      </c>
    </row>
    <row r="7" spans="2:11" ht="15" thickBot="1">
      <c r="B7" s="74" t="s">
        <v>2</v>
      </c>
      <c r="C7" s="71" t="s">
        <v>17</v>
      </c>
      <c r="D7" s="165"/>
      <c r="E7" s="70" t="s">
        <v>2</v>
      </c>
      <c r="F7" s="71" t="s">
        <v>17</v>
      </c>
      <c r="G7" s="71" t="s">
        <v>17</v>
      </c>
      <c r="H7" s="165"/>
      <c r="I7" s="73" t="s">
        <v>2</v>
      </c>
      <c r="J7" s="51" t="s">
        <v>16</v>
      </c>
      <c r="K7" s="167"/>
    </row>
    <row r="8" spans="1:11" ht="13.5" thickBot="1">
      <c r="A8" s="28" t="s">
        <v>0</v>
      </c>
      <c r="B8" s="54">
        <v>225</v>
      </c>
      <c r="C8" s="67">
        <v>103170</v>
      </c>
      <c r="D8" s="49">
        <f>ROUND(IF(B8*B$6&gt;C8*C$19,B8*B$6,C8*C$6)/1000,2)</f>
        <v>61902</v>
      </c>
      <c r="E8" s="55">
        <v>3655</v>
      </c>
      <c r="F8" s="67">
        <v>298462</v>
      </c>
      <c r="G8" s="67"/>
      <c r="H8" s="49">
        <f>F8*200/1000</f>
        <v>59692.4</v>
      </c>
      <c r="I8" s="12">
        <f>B8+E8</f>
        <v>3880</v>
      </c>
      <c r="J8" s="13">
        <f>C8+F8</f>
        <v>401632</v>
      </c>
      <c r="K8" s="14">
        <f aca="true" t="shared" si="0" ref="K8:K16">D8+H8</f>
        <v>121594.4</v>
      </c>
    </row>
    <row r="9" spans="1:11" ht="12.75">
      <c r="A9" s="9" t="s">
        <v>3</v>
      </c>
      <c r="B9" s="43">
        <v>76</v>
      </c>
      <c r="C9" s="35">
        <v>8132</v>
      </c>
      <c r="D9" s="46">
        <f aca="true" t="shared" si="1" ref="D9:D16">ROUND(IF(B9*B$6&gt;C9*C$19,B9*B$6,C9*C$6)/1000,2)</f>
        <v>4879.2</v>
      </c>
      <c r="E9" s="57">
        <v>1296</v>
      </c>
      <c r="F9" s="35">
        <v>24574</v>
      </c>
      <c r="G9" s="35"/>
      <c r="H9" s="46">
        <f>F9*200/1000</f>
        <v>4914.8</v>
      </c>
      <c r="I9" s="15">
        <f aca="true" t="shared" si="2" ref="I9:I16">B9+E9</f>
        <v>1372</v>
      </c>
      <c r="J9" s="16">
        <f aca="true" t="shared" si="3" ref="J9:J16">C9+F9</f>
        <v>32706</v>
      </c>
      <c r="K9" s="17">
        <f t="shared" si="0"/>
        <v>9794</v>
      </c>
    </row>
    <row r="10" spans="1:11" ht="12.75">
      <c r="A10" s="10" t="s">
        <v>5</v>
      </c>
      <c r="B10" s="44">
        <v>6</v>
      </c>
      <c r="C10" s="60">
        <v>358</v>
      </c>
      <c r="D10" s="47">
        <f t="shared" si="1"/>
        <v>214.8</v>
      </c>
      <c r="E10" s="36">
        <v>71</v>
      </c>
      <c r="F10" s="60"/>
      <c r="G10" s="60">
        <v>1911</v>
      </c>
      <c r="H10" s="47">
        <f>G10*600/1000</f>
        <v>1146.6</v>
      </c>
      <c r="I10" s="18">
        <f t="shared" si="2"/>
        <v>77</v>
      </c>
      <c r="J10" s="19">
        <f t="shared" si="3"/>
        <v>358</v>
      </c>
      <c r="K10" s="20">
        <f t="shared" si="0"/>
        <v>1361.3999999999999</v>
      </c>
    </row>
    <row r="11" spans="1:11" ht="12.75">
      <c r="A11" s="10" t="s">
        <v>6</v>
      </c>
      <c r="B11" s="44">
        <v>144</v>
      </c>
      <c r="C11" s="60">
        <v>15836</v>
      </c>
      <c r="D11" s="47">
        <f t="shared" si="1"/>
        <v>9501.6</v>
      </c>
      <c r="E11" s="36">
        <v>331</v>
      </c>
      <c r="F11" s="60"/>
      <c r="G11" s="60">
        <v>13560</v>
      </c>
      <c r="H11" s="47">
        <f aca="true" t="shared" si="4" ref="H11:H16">G11*600/1000</f>
        <v>8136</v>
      </c>
      <c r="I11" s="18">
        <f t="shared" si="2"/>
        <v>475</v>
      </c>
      <c r="J11" s="19">
        <f t="shared" si="3"/>
        <v>15836</v>
      </c>
      <c r="K11" s="20">
        <f t="shared" si="0"/>
        <v>17637.6</v>
      </c>
    </row>
    <row r="12" spans="1:11" ht="12.75">
      <c r="A12" s="10" t="s">
        <v>18</v>
      </c>
      <c r="B12" s="44">
        <v>15</v>
      </c>
      <c r="C12" s="60">
        <v>31327</v>
      </c>
      <c r="D12" s="47">
        <f t="shared" si="1"/>
        <v>18796.2</v>
      </c>
      <c r="E12" s="36">
        <v>7</v>
      </c>
      <c r="F12" s="60"/>
      <c r="G12" s="60">
        <v>2559</v>
      </c>
      <c r="H12" s="47">
        <f t="shared" si="4"/>
        <v>1535.4</v>
      </c>
      <c r="I12" s="18">
        <f t="shared" si="2"/>
        <v>22</v>
      </c>
      <c r="J12" s="19">
        <f t="shared" si="3"/>
        <v>31327</v>
      </c>
      <c r="K12" s="20">
        <f t="shared" si="0"/>
        <v>20331.600000000002</v>
      </c>
    </row>
    <row r="13" spans="1:11" ht="12.75">
      <c r="A13" s="10" t="s">
        <v>7</v>
      </c>
      <c r="B13" s="44">
        <v>4</v>
      </c>
      <c r="C13" s="60">
        <v>254</v>
      </c>
      <c r="D13" s="47">
        <f t="shared" si="1"/>
        <v>152.4</v>
      </c>
      <c r="E13" s="36">
        <v>11</v>
      </c>
      <c r="F13" s="60"/>
      <c r="G13" s="60">
        <v>309</v>
      </c>
      <c r="H13" s="47">
        <f t="shared" si="4"/>
        <v>185.4</v>
      </c>
      <c r="I13" s="18">
        <f t="shared" si="2"/>
        <v>15</v>
      </c>
      <c r="J13" s="19">
        <f t="shared" si="3"/>
        <v>254</v>
      </c>
      <c r="K13" s="20">
        <f t="shared" si="0"/>
        <v>337.8</v>
      </c>
    </row>
    <row r="14" spans="1:11" ht="12.75">
      <c r="A14" s="10" t="s">
        <v>8</v>
      </c>
      <c r="B14" s="44">
        <v>32</v>
      </c>
      <c r="C14" s="60">
        <v>9314</v>
      </c>
      <c r="D14" s="47">
        <f t="shared" si="1"/>
        <v>5588.4</v>
      </c>
      <c r="E14" s="36">
        <v>16</v>
      </c>
      <c r="F14" s="60"/>
      <c r="G14" s="60">
        <v>630</v>
      </c>
      <c r="H14" s="47">
        <f t="shared" si="4"/>
        <v>378</v>
      </c>
      <c r="I14" s="18">
        <f t="shared" si="2"/>
        <v>48</v>
      </c>
      <c r="J14" s="19">
        <f t="shared" si="3"/>
        <v>9314</v>
      </c>
      <c r="K14" s="20">
        <f t="shared" si="0"/>
        <v>5966.4</v>
      </c>
    </row>
    <row r="15" spans="1:11" ht="12.75">
      <c r="A15" s="10" t="s">
        <v>9</v>
      </c>
      <c r="B15" s="44">
        <v>1</v>
      </c>
      <c r="C15" s="60">
        <v>36</v>
      </c>
      <c r="D15" s="47">
        <f t="shared" si="1"/>
        <v>21.6</v>
      </c>
      <c r="E15" s="36">
        <v>38</v>
      </c>
      <c r="F15" s="60"/>
      <c r="G15" s="60">
        <v>892</v>
      </c>
      <c r="H15" s="47">
        <f t="shared" si="4"/>
        <v>535.2</v>
      </c>
      <c r="I15" s="18">
        <f t="shared" si="2"/>
        <v>39</v>
      </c>
      <c r="J15" s="19">
        <f t="shared" si="3"/>
        <v>36</v>
      </c>
      <c r="K15" s="20">
        <f t="shared" si="0"/>
        <v>556.8000000000001</v>
      </c>
    </row>
    <row r="16" spans="1:11" ht="13.5" thickBot="1">
      <c r="A16" s="11" t="s">
        <v>10</v>
      </c>
      <c r="B16" s="64">
        <v>11</v>
      </c>
      <c r="C16" s="63">
        <v>1747</v>
      </c>
      <c r="D16" s="48">
        <f t="shared" si="1"/>
        <v>1048.2</v>
      </c>
      <c r="E16" s="37">
        <v>34</v>
      </c>
      <c r="F16" s="63"/>
      <c r="G16" s="63">
        <v>1669</v>
      </c>
      <c r="H16" s="48">
        <f t="shared" si="4"/>
        <v>1001.4</v>
      </c>
      <c r="I16" s="21">
        <f t="shared" si="2"/>
        <v>45</v>
      </c>
      <c r="J16" s="22">
        <f t="shared" si="3"/>
        <v>1747</v>
      </c>
      <c r="K16" s="23">
        <f t="shared" si="0"/>
        <v>2049.6</v>
      </c>
    </row>
    <row r="17" spans="1:11" ht="13.5" thickBot="1">
      <c r="A17" s="28" t="s">
        <v>13</v>
      </c>
      <c r="B17" s="38">
        <f aca="true" t="shared" si="5" ref="B17:K17">SUM(B9:B16)</f>
        <v>289</v>
      </c>
      <c r="C17" s="39">
        <f t="shared" si="5"/>
        <v>67004</v>
      </c>
      <c r="D17" s="45">
        <f t="shared" si="5"/>
        <v>40202.4</v>
      </c>
      <c r="E17" s="38">
        <f t="shared" si="5"/>
        <v>1804</v>
      </c>
      <c r="F17" s="39">
        <f t="shared" si="5"/>
        <v>24574</v>
      </c>
      <c r="G17" s="39">
        <f t="shared" si="5"/>
        <v>21530</v>
      </c>
      <c r="H17" s="45">
        <f t="shared" si="5"/>
        <v>17832.8</v>
      </c>
      <c r="I17" s="12">
        <f t="shared" si="5"/>
        <v>2093</v>
      </c>
      <c r="J17" s="13">
        <f t="shared" si="5"/>
        <v>91578</v>
      </c>
      <c r="K17" s="14">
        <f t="shared" si="5"/>
        <v>58035.20000000001</v>
      </c>
    </row>
    <row r="18" spans="1:11" ht="13.5" thickBot="1">
      <c r="A18" s="6" t="s">
        <v>14</v>
      </c>
      <c r="B18" s="40">
        <f aca="true" t="shared" si="6" ref="B18:K18">B17+B8</f>
        <v>514</v>
      </c>
      <c r="C18" s="41">
        <f t="shared" si="6"/>
        <v>170174</v>
      </c>
      <c r="D18" s="49">
        <f t="shared" si="6"/>
        <v>102104.4</v>
      </c>
      <c r="E18" s="40">
        <f t="shared" si="6"/>
        <v>5459</v>
      </c>
      <c r="F18" s="41">
        <f t="shared" si="6"/>
        <v>323036</v>
      </c>
      <c r="G18" s="41">
        <f t="shared" si="6"/>
        <v>21530</v>
      </c>
      <c r="H18" s="49">
        <f t="shared" si="6"/>
        <v>77525.2</v>
      </c>
      <c r="I18" s="24">
        <f t="shared" si="6"/>
        <v>5973</v>
      </c>
      <c r="J18" s="25">
        <f t="shared" si="6"/>
        <v>493210</v>
      </c>
      <c r="K18" s="26">
        <f t="shared" si="6"/>
        <v>179629.6</v>
      </c>
    </row>
    <row r="20" spans="1:22" ht="12.75">
      <c r="A20" s="162" t="s">
        <v>24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ht="12.75">
      <c r="A21" s="163" t="s">
        <v>38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50"/>
      <c r="N21" s="27"/>
      <c r="O21" s="27"/>
      <c r="P21" s="27"/>
      <c r="Q21" s="27"/>
      <c r="R21" s="27"/>
      <c r="S21" s="27"/>
      <c r="T21" s="27"/>
      <c r="U21" s="27"/>
      <c r="V21" s="27"/>
    </row>
    <row r="22" ht="13.5" thickBot="1"/>
    <row r="23" spans="2:19" ht="13.5" thickBot="1">
      <c r="B23" s="168" t="s">
        <v>12</v>
      </c>
      <c r="C23" s="169"/>
      <c r="D23" s="172" t="s">
        <v>11</v>
      </c>
      <c r="E23" s="173"/>
      <c r="F23" s="173"/>
      <c r="G23" s="173"/>
      <c r="H23" s="173"/>
      <c r="I23" s="169"/>
      <c r="J23" s="121" t="s">
        <v>26</v>
      </c>
      <c r="K23" s="154"/>
      <c r="L23" s="155"/>
      <c r="M23" s="31"/>
      <c r="N23" s="33"/>
      <c r="O23" s="33"/>
      <c r="P23" s="33"/>
      <c r="Q23" s="30"/>
      <c r="R23" s="31"/>
      <c r="S23" s="31"/>
    </row>
    <row r="24" spans="2:14" ht="13.5" thickBot="1">
      <c r="B24" s="170"/>
      <c r="C24" s="171"/>
      <c r="D24" s="159" t="s">
        <v>30</v>
      </c>
      <c r="E24" s="160"/>
      <c r="F24" s="160"/>
      <c r="G24" s="161"/>
      <c r="H24" s="168" t="s">
        <v>29</v>
      </c>
      <c r="I24" s="169"/>
      <c r="J24" s="156"/>
      <c r="K24" s="157"/>
      <c r="L24" s="158"/>
      <c r="M24" s="31"/>
      <c r="N24" s="32"/>
    </row>
    <row r="25" spans="1:13" ht="14.25">
      <c r="A25" s="27" t="s">
        <v>15</v>
      </c>
      <c r="B25" s="100" t="s">
        <v>32</v>
      </c>
      <c r="C25" s="174" t="s">
        <v>27</v>
      </c>
      <c r="D25" s="102" t="s">
        <v>36</v>
      </c>
      <c r="E25" s="98" t="s">
        <v>32</v>
      </c>
      <c r="F25" s="180" t="s">
        <v>27</v>
      </c>
      <c r="G25" s="178" t="s">
        <v>28</v>
      </c>
      <c r="H25" s="102" t="s">
        <v>35</v>
      </c>
      <c r="I25" s="186" t="s">
        <v>28</v>
      </c>
      <c r="J25" s="176" t="s">
        <v>27</v>
      </c>
      <c r="K25" s="184" t="s">
        <v>28</v>
      </c>
      <c r="L25" s="182" t="s">
        <v>31</v>
      </c>
      <c r="M25" s="29"/>
    </row>
    <row r="26" spans="1:13" ht="15" thickBot="1">
      <c r="A26" s="27" t="s">
        <v>33</v>
      </c>
      <c r="B26" s="74" t="s">
        <v>17</v>
      </c>
      <c r="C26" s="175"/>
      <c r="D26" s="70" t="s">
        <v>2</v>
      </c>
      <c r="E26" s="71" t="s">
        <v>17</v>
      </c>
      <c r="F26" s="177"/>
      <c r="G26" s="179"/>
      <c r="H26" s="82" t="s">
        <v>2</v>
      </c>
      <c r="I26" s="187"/>
      <c r="J26" s="177"/>
      <c r="K26" s="185"/>
      <c r="L26" s="183"/>
      <c r="M26" s="29"/>
    </row>
    <row r="27" spans="1:13" ht="13.5" thickBot="1">
      <c r="A27" s="28" t="s">
        <v>0</v>
      </c>
      <c r="B27" s="40">
        <v>103170</v>
      </c>
      <c r="C27" s="66">
        <f>B27*700/1000</f>
        <v>72219</v>
      </c>
      <c r="D27" s="8">
        <v>1585</v>
      </c>
      <c r="E27" s="34"/>
      <c r="F27" s="39"/>
      <c r="G27" s="56">
        <f>D27*15</f>
        <v>23775</v>
      </c>
      <c r="H27" s="3">
        <v>2070</v>
      </c>
      <c r="I27" s="45">
        <f>H27*7.5</f>
        <v>15525</v>
      </c>
      <c r="J27" s="77">
        <f>C27+F27</f>
        <v>72219</v>
      </c>
      <c r="K27" s="88">
        <f>G27+I27</f>
        <v>39300</v>
      </c>
      <c r="L27" s="93">
        <f>J27+K27</f>
        <v>111519</v>
      </c>
      <c r="M27" s="53"/>
    </row>
    <row r="28" spans="1:13" ht="12.75">
      <c r="A28" s="9" t="s">
        <v>3</v>
      </c>
      <c r="B28" s="101">
        <v>8132</v>
      </c>
      <c r="C28" s="59">
        <f aca="true" t="shared" si="7" ref="C28:C35">B28*700/1000</f>
        <v>5692.4</v>
      </c>
      <c r="D28" s="7">
        <v>586</v>
      </c>
      <c r="E28" s="58"/>
      <c r="F28" s="58"/>
      <c r="G28" s="57">
        <f>D28*5</f>
        <v>2930</v>
      </c>
      <c r="H28" s="4">
        <v>710</v>
      </c>
      <c r="I28" s="46">
        <f>H28*2.5</f>
        <v>1775</v>
      </c>
      <c r="J28" s="78">
        <f aca="true" t="shared" si="8" ref="J28:J35">C28+F28</f>
        <v>5692.4</v>
      </c>
      <c r="K28" s="89">
        <f>G28+I28</f>
        <v>4705</v>
      </c>
      <c r="L28" s="94">
        <f aca="true" t="shared" si="9" ref="L28:L35">J28+K28</f>
        <v>10397.4</v>
      </c>
      <c r="M28" s="53"/>
    </row>
    <row r="29" spans="1:13" ht="12.75">
      <c r="A29" s="10" t="s">
        <v>5</v>
      </c>
      <c r="B29" s="83">
        <v>358</v>
      </c>
      <c r="C29" s="62">
        <f t="shared" si="7"/>
        <v>250.6</v>
      </c>
      <c r="D29" s="44"/>
      <c r="E29" s="2">
        <v>1911</v>
      </c>
      <c r="F29" s="61">
        <f>ROUND(E29*700/1000,2)</f>
        <v>1337.7</v>
      </c>
      <c r="G29" s="36"/>
      <c r="H29" s="83"/>
      <c r="I29" s="47"/>
      <c r="J29" s="79">
        <f t="shared" si="8"/>
        <v>1588.3</v>
      </c>
      <c r="K29" s="90"/>
      <c r="L29" s="95">
        <f t="shared" si="9"/>
        <v>1588.3</v>
      </c>
      <c r="M29" s="53"/>
    </row>
    <row r="30" spans="1:13" ht="12.75">
      <c r="A30" s="10" t="s">
        <v>6</v>
      </c>
      <c r="B30" s="83">
        <v>15836</v>
      </c>
      <c r="C30" s="62">
        <f t="shared" si="7"/>
        <v>11085.2</v>
      </c>
      <c r="D30" s="44"/>
      <c r="E30" s="2">
        <v>13560</v>
      </c>
      <c r="F30" s="61">
        <f aca="true" t="shared" si="10" ref="F30:F35">ROUND(E30*700/1000,2)</f>
        <v>9492</v>
      </c>
      <c r="G30" s="36"/>
      <c r="H30" s="83"/>
      <c r="I30" s="47"/>
      <c r="J30" s="79">
        <f t="shared" si="8"/>
        <v>20577.2</v>
      </c>
      <c r="K30" s="90"/>
      <c r="L30" s="95">
        <f t="shared" si="9"/>
        <v>20577.2</v>
      </c>
      <c r="M30" s="53"/>
    </row>
    <row r="31" spans="1:13" ht="12.75">
      <c r="A31" s="10" t="s">
        <v>18</v>
      </c>
      <c r="B31" s="83">
        <v>31327</v>
      </c>
      <c r="C31" s="62">
        <f t="shared" si="7"/>
        <v>21928.9</v>
      </c>
      <c r="D31" s="44"/>
      <c r="E31" s="2">
        <v>2559</v>
      </c>
      <c r="F31" s="61">
        <f t="shared" si="10"/>
        <v>1791.3</v>
      </c>
      <c r="G31" s="36"/>
      <c r="H31" s="83"/>
      <c r="I31" s="47"/>
      <c r="J31" s="79">
        <f t="shared" si="8"/>
        <v>23720.2</v>
      </c>
      <c r="K31" s="90"/>
      <c r="L31" s="95">
        <f t="shared" si="9"/>
        <v>23720.2</v>
      </c>
      <c r="M31" s="53"/>
    </row>
    <row r="32" spans="1:13" ht="12.75">
      <c r="A32" s="10" t="s">
        <v>7</v>
      </c>
      <c r="B32" s="83">
        <v>254</v>
      </c>
      <c r="C32" s="62">
        <f t="shared" si="7"/>
        <v>177.8</v>
      </c>
      <c r="D32" s="44"/>
      <c r="E32" s="2">
        <v>309</v>
      </c>
      <c r="F32" s="61">
        <f t="shared" si="10"/>
        <v>216.3</v>
      </c>
      <c r="G32" s="36"/>
      <c r="H32" s="83"/>
      <c r="I32" s="47"/>
      <c r="J32" s="79">
        <f t="shared" si="8"/>
        <v>394.1</v>
      </c>
      <c r="K32" s="90"/>
      <c r="L32" s="95">
        <f t="shared" si="9"/>
        <v>394.1</v>
      </c>
      <c r="M32" s="53"/>
    </row>
    <row r="33" spans="1:13" ht="12.75">
      <c r="A33" s="10" t="s">
        <v>8</v>
      </c>
      <c r="B33" s="83">
        <v>9314</v>
      </c>
      <c r="C33" s="62">
        <f t="shared" si="7"/>
        <v>6519.8</v>
      </c>
      <c r="D33" s="44"/>
      <c r="E33" s="2">
        <v>630</v>
      </c>
      <c r="F33" s="61">
        <f t="shared" si="10"/>
        <v>441</v>
      </c>
      <c r="G33" s="36"/>
      <c r="H33" s="83"/>
      <c r="I33" s="47"/>
      <c r="J33" s="79">
        <f t="shared" si="8"/>
        <v>6960.8</v>
      </c>
      <c r="K33" s="90"/>
      <c r="L33" s="95">
        <f t="shared" si="9"/>
        <v>6960.8</v>
      </c>
      <c r="M33" s="53"/>
    </row>
    <row r="34" spans="1:13" ht="12.75">
      <c r="A34" s="10" t="s">
        <v>9</v>
      </c>
      <c r="B34" s="83">
        <v>36</v>
      </c>
      <c r="C34" s="62">
        <f t="shared" si="7"/>
        <v>25.2</v>
      </c>
      <c r="D34" s="44"/>
      <c r="E34" s="2">
        <v>892</v>
      </c>
      <c r="F34" s="61">
        <f t="shared" si="10"/>
        <v>624.4</v>
      </c>
      <c r="G34" s="36"/>
      <c r="H34" s="83"/>
      <c r="I34" s="47"/>
      <c r="J34" s="79">
        <f t="shared" si="8"/>
        <v>649.6</v>
      </c>
      <c r="K34" s="90"/>
      <c r="L34" s="95">
        <f t="shared" si="9"/>
        <v>649.6</v>
      </c>
      <c r="M34" s="53"/>
    </row>
    <row r="35" spans="1:13" ht="13.5" thickBot="1">
      <c r="A35" s="11" t="s">
        <v>10</v>
      </c>
      <c r="B35" s="84">
        <v>1747</v>
      </c>
      <c r="C35" s="76">
        <f t="shared" si="7"/>
        <v>1222.9</v>
      </c>
      <c r="D35" s="64"/>
      <c r="E35" s="5">
        <v>1669</v>
      </c>
      <c r="F35" s="86">
        <f t="shared" si="10"/>
        <v>1168.3</v>
      </c>
      <c r="G35" s="37"/>
      <c r="H35" s="85"/>
      <c r="I35" s="87"/>
      <c r="J35" s="80">
        <f t="shared" si="8"/>
        <v>2391.2</v>
      </c>
      <c r="K35" s="91"/>
      <c r="L35" s="96">
        <f t="shared" si="9"/>
        <v>2391.2</v>
      </c>
      <c r="M35" s="53"/>
    </row>
    <row r="36" spans="1:13" ht="13.5" thickBot="1">
      <c r="A36" s="28" t="s">
        <v>13</v>
      </c>
      <c r="B36" s="38">
        <f aca="true" t="shared" si="11" ref="B36:L36">SUM(B28:B35)</f>
        <v>67004</v>
      </c>
      <c r="C36" s="56">
        <f t="shared" si="11"/>
        <v>46902.80000000001</v>
      </c>
      <c r="D36" s="38">
        <f t="shared" si="11"/>
        <v>586</v>
      </c>
      <c r="E36" s="39">
        <f t="shared" si="11"/>
        <v>21530</v>
      </c>
      <c r="F36" s="39">
        <f t="shared" si="11"/>
        <v>15070.999999999998</v>
      </c>
      <c r="G36" s="45">
        <f t="shared" si="11"/>
        <v>2930</v>
      </c>
      <c r="H36" s="42">
        <f>SUM(H28:H35)</f>
        <v>710</v>
      </c>
      <c r="I36" s="45">
        <f>SUM(I28:I35)</f>
        <v>1775</v>
      </c>
      <c r="J36" s="77">
        <f t="shared" si="11"/>
        <v>61973.8</v>
      </c>
      <c r="K36" s="88">
        <f t="shared" si="11"/>
        <v>4705</v>
      </c>
      <c r="L36" s="93">
        <f t="shared" si="11"/>
        <v>66678.8</v>
      </c>
      <c r="M36" s="53"/>
    </row>
    <row r="37" spans="1:13" ht="13.5" thickBot="1">
      <c r="A37" s="75" t="s">
        <v>14</v>
      </c>
      <c r="B37" s="40">
        <f aca="true" t="shared" si="12" ref="B37:L37">B36+B27</f>
        <v>170174</v>
      </c>
      <c r="C37" s="66">
        <f t="shared" si="12"/>
        <v>119121.80000000002</v>
      </c>
      <c r="D37" s="40">
        <f t="shared" si="12"/>
        <v>2171</v>
      </c>
      <c r="E37" s="41">
        <f t="shared" si="12"/>
        <v>21530</v>
      </c>
      <c r="F37" s="41">
        <f t="shared" si="12"/>
        <v>15070.999999999998</v>
      </c>
      <c r="G37" s="49">
        <f t="shared" si="12"/>
        <v>26705</v>
      </c>
      <c r="H37" s="54">
        <f>H36+H27</f>
        <v>2780</v>
      </c>
      <c r="I37" s="49">
        <f>I36+I27</f>
        <v>17300</v>
      </c>
      <c r="J37" s="81">
        <f t="shared" si="12"/>
        <v>134192.8</v>
      </c>
      <c r="K37" s="92">
        <f t="shared" si="12"/>
        <v>44005</v>
      </c>
      <c r="L37" s="97">
        <f t="shared" si="12"/>
        <v>178197.8</v>
      </c>
      <c r="M37" s="53"/>
    </row>
    <row r="39" spans="1:17" ht="12.75">
      <c r="A39" s="162" t="s">
        <v>25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27"/>
      <c r="N39" s="27"/>
      <c r="O39" s="27"/>
      <c r="P39" s="27"/>
      <c r="Q39" s="27"/>
    </row>
    <row r="40" spans="1:17" ht="12.75">
      <c r="A40" s="147" t="s">
        <v>37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27"/>
      <c r="N40" s="27"/>
      <c r="O40" s="27"/>
      <c r="P40" s="27"/>
      <c r="Q40" s="27"/>
    </row>
    <row r="41" ht="13.5" thickBot="1"/>
    <row r="42" spans="2:17" ht="13.5" thickBot="1">
      <c r="B42" s="168" t="s">
        <v>12</v>
      </c>
      <c r="C42" s="169"/>
      <c r="D42" s="172" t="s">
        <v>11</v>
      </c>
      <c r="E42" s="173"/>
      <c r="F42" s="173"/>
      <c r="G42" s="173"/>
      <c r="H42" s="121" t="s">
        <v>26</v>
      </c>
      <c r="I42" s="154"/>
      <c r="J42" s="155"/>
      <c r="K42" s="31"/>
      <c r="L42" s="33"/>
      <c r="M42" s="33"/>
      <c r="N42" s="33"/>
      <c r="O42" s="30"/>
      <c r="P42" s="31"/>
      <c r="Q42" s="31"/>
    </row>
    <row r="43" spans="2:12" ht="13.5" thickBot="1">
      <c r="B43" s="170"/>
      <c r="C43" s="171"/>
      <c r="D43" s="159" t="s">
        <v>30</v>
      </c>
      <c r="E43" s="160"/>
      <c r="F43" s="160"/>
      <c r="G43" s="161"/>
      <c r="H43" s="156"/>
      <c r="I43" s="157"/>
      <c r="J43" s="158"/>
      <c r="K43" s="31"/>
      <c r="L43" s="32"/>
    </row>
    <row r="44" spans="1:11" ht="14.25" customHeight="1">
      <c r="A44" s="27" t="s">
        <v>15</v>
      </c>
      <c r="B44" s="100" t="s">
        <v>34</v>
      </c>
      <c r="C44" s="174" t="s">
        <v>27</v>
      </c>
      <c r="D44" s="102" t="s">
        <v>36</v>
      </c>
      <c r="E44" s="98" t="s">
        <v>34</v>
      </c>
      <c r="F44" s="176" t="s">
        <v>27</v>
      </c>
      <c r="G44" s="178" t="s">
        <v>28</v>
      </c>
      <c r="H44" s="180" t="s">
        <v>27</v>
      </c>
      <c r="I44" s="184" t="s">
        <v>28</v>
      </c>
      <c r="J44" s="182" t="s">
        <v>31</v>
      </c>
      <c r="K44" s="29"/>
    </row>
    <row r="45" spans="1:11" ht="15" thickBot="1">
      <c r="A45" s="27" t="s">
        <v>33</v>
      </c>
      <c r="B45" s="74" t="s">
        <v>17</v>
      </c>
      <c r="C45" s="175"/>
      <c r="D45" s="70" t="s">
        <v>2</v>
      </c>
      <c r="E45" s="71" t="s">
        <v>17</v>
      </c>
      <c r="F45" s="177"/>
      <c r="G45" s="179"/>
      <c r="H45" s="181"/>
      <c r="I45" s="185"/>
      <c r="J45" s="183"/>
      <c r="K45" s="29"/>
    </row>
    <row r="46" spans="1:11" ht="13.5" thickBot="1">
      <c r="A46" s="28" t="s">
        <v>0</v>
      </c>
      <c r="B46" s="40">
        <v>103170</v>
      </c>
      <c r="C46" s="66">
        <f>B46*800/1000</f>
        <v>82536</v>
      </c>
      <c r="D46" s="8">
        <v>1585</v>
      </c>
      <c r="E46" s="34"/>
      <c r="F46" s="39"/>
      <c r="G46" s="56">
        <f>D46*15</f>
        <v>23775</v>
      </c>
      <c r="H46" s="77">
        <f>C46+F46</f>
        <v>82536</v>
      </c>
      <c r="I46" s="88">
        <f>G46</f>
        <v>23775</v>
      </c>
      <c r="J46" s="93">
        <f>H46+I46</f>
        <v>106311</v>
      </c>
      <c r="K46" s="53"/>
    </row>
    <row r="47" spans="1:11" ht="12.75">
      <c r="A47" s="9" t="s">
        <v>3</v>
      </c>
      <c r="B47" s="101">
        <v>8132</v>
      </c>
      <c r="C47" s="59">
        <f aca="true" t="shared" si="13" ref="C47:C54">B47*800/1000</f>
        <v>6505.6</v>
      </c>
      <c r="D47" s="99">
        <v>586</v>
      </c>
      <c r="E47" s="58"/>
      <c r="F47" s="58"/>
      <c r="G47" s="59">
        <f>D47*5</f>
        <v>2930</v>
      </c>
      <c r="H47" s="78">
        <f aca="true" t="shared" si="14" ref="H47:H54">C47+F47</f>
        <v>6505.6</v>
      </c>
      <c r="I47" s="89">
        <f>G47</f>
        <v>2930</v>
      </c>
      <c r="J47" s="94">
        <f aca="true" t="shared" si="15" ref="J47:J54">H47+I47</f>
        <v>9435.6</v>
      </c>
      <c r="K47" s="53"/>
    </row>
    <row r="48" spans="1:11" ht="12.75">
      <c r="A48" s="10" t="s">
        <v>5</v>
      </c>
      <c r="B48" s="83">
        <v>358</v>
      </c>
      <c r="C48" s="62">
        <f t="shared" si="13"/>
        <v>286.4</v>
      </c>
      <c r="D48" s="44"/>
      <c r="E48" s="2">
        <v>1911</v>
      </c>
      <c r="F48" s="61">
        <f>ROUND(E48*800/1000,2)</f>
        <v>1528.8</v>
      </c>
      <c r="G48" s="62"/>
      <c r="H48" s="79">
        <f t="shared" si="14"/>
        <v>1815.1999999999998</v>
      </c>
      <c r="I48" s="90"/>
      <c r="J48" s="95">
        <f t="shared" si="15"/>
        <v>1815.1999999999998</v>
      </c>
      <c r="K48" s="53"/>
    </row>
    <row r="49" spans="1:11" ht="12.75">
      <c r="A49" s="10" t="s">
        <v>6</v>
      </c>
      <c r="B49" s="83">
        <v>15836</v>
      </c>
      <c r="C49" s="62">
        <f t="shared" si="13"/>
        <v>12668.8</v>
      </c>
      <c r="D49" s="44"/>
      <c r="E49" s="2">
        <v>13560</v>
      </c>
      <c r="F49" s="61">
        <f aca="true" t="shared" si="16" ref="F49:F54">ROUND(E49*800/1000,2)</f>
        <v>10848</v>
      </c>
      <c r="G49" s="62"/>
      <c r="H49" s="79">
        <f t="shared" si="14"/>
        <v>23516.8</v>
      </c>
      <c r="I49" s="90"/>
      <c r="J49" s="95">
        <f t="shared" si="15"/>
        <v>23516.8</v>
      </c>
      <c r="K49" s="53"/>
    </row>
    <row r="50" spans="1:11" ht="12.75">
      <c r="A50" s="10" t="s">
        <v>18</v>
      </c>
      <c r="B50" s="83">
        <v>31327</v>
      </c>
      <c r="C50" s="62">
        <f t="shared" si="13"/>
        <v>25061.6</v>
      </c>
      <c r="D50" s="44"/>
      <c r="E50" s="2">
        <v>2559</v>
      </c>
      <c r="F50" s="61">
        <f t="shared" si="16"/>
        <v>2047.2</v>
      </c>
      <c r="G50" s="62"/>
      <c r="H50" s="79">
        <f t="shared" si="14"/>
        <v>27108.8</v>
      </c>
      <c r="I50" s="90"/>
      <c r="J50" s="95">
        <f t="shared" si="15"/>
        <v>27108.8</v>
      </c>
      <c r="K50" s="53"/>
    </row>
    <row r="51" spans="1:11" ht="12.75">
      <c r="A51" s="10" t="s">
        <v>7</v>
      </c>
      <c r="B51" s="83">
        <v>254</v>
      </c>
      <c r="C51" s="62">
        <f t="shared" si="13"/>
        <v>203.2</v>
      </c>
      <c r="D51" s="44"/>
      <c r="E51" s="2">
        <v>309</v>
      </c>
      <c r="F51" s="61">
        <f t="shared" si="16"/>
        <v>247.2</v>
      </c>
      <c r="G51" s="62"/>
      <c r="H51" s="79">
        <f t="shared" si="14"/>
        <v>450.4</v>
      </c>
      <c r="I51" s="90"/>
      <c r="J51" s="95">
        <f t="shared" si="15"/>
        <v>450.4</v>
      </c>
      <c r="K51" s="53"/>
    </row>
    <row r="52" spans="1:11" ht="12.75">
      <c r="A52" s="10" t="s">
        <v>8</v>
      </c>
      <c r="B52" s="83">
        <v>9314</v>
      </c>
      <c r="C52" s="62">
        <f t="shared" si="13"/>
        <v>7451.2</v>
      </c>
      <c r="D52" s="44"/>
      <c r="E52" s="2">
        <v>630</v>
      </c>
      <c r="F52" s="61">
        <f t="shared" si="16"/>
        <v>504</v>
      </c>
      <c r="G52" s="62"/>
      <c r="H52" s="79">
        <f t="shared" si="14"/>
        <v>7955.2</v>
      </c>
      <c r="I52" s="90"/>
      <c r="J52" s="95">
        <f t="shared" si="15"/>
        <v>7955.2</v>
      </c>
      <c r="K52" s="53"/>
    </row>
    <row r="53" spans="1:11" ht="12.75">
      <c r="A53" s="10" t="s">
        <v>9</v>
      </c>
      <c r="B53" s="83">
        <v>36</v>
      </c>
      <c r="C53" s="62">
        <f t="shared" si="13"/>
        <v>28.8</v>
      </c>
      <c r="D53" s="44"/>
      <c r="E53" s="2">
        <v>892</v>
      </c>
      <c r="F53" s="61">
        <f t="shared" si="16"/>
        <v>713.6</v>
      </c>
      <c r="G53" s="62"/>
      <c r="H53" s="79">
        <f t="shared" si="14"/>
        <v>742.4</v>
      </c>
      <c r="I53" s="90"/>
      <c r="J53" s="95">
        <f t="shared" si="15"/>
        <v>742.4</v>
      </c>
      <c r="K53" s="53"/>
    </row>
    <row r="54" spans="1:11" ht="13.5" thickBot="1">
      <c r="A54" s="11" t="s">
        <v>10</v>
      </c>
      <c r="B54" s="84">
        <v>1747</v>
      </c>
      <c r="C54" s="76">
        <f t="shared" si="13"/>
        <v>1397.6</v>
      </c>
      <c r="D54" s="64"/>
      <c r="E54" s="5">
        <v>1669</v>
      </c>
      <c r="F54" s="86">
        <f t="shared" si="16"/>
        <v>1335.2</v>
      </c>
      <c r="G54" s="65"/>
      <c r="H54" s="80">
        <f t="shared" si="14"/>
        <v>2732.8</v>
      </c>
      <c r="I54" s="91"/>
      <c r="J54" s="96">
        <f t="shared" si="15"/>
        <v>2732.8</v>
      </c>
      <c r="K54" s="53"/>
    </row>
    <row r="55" spans="1:11" ht="13.5" thickBot="1">
      <c r="A55" s="28" t="s">
        <v>13</v>
      </c>
      <c r="B55" s="38">
        <f aca="true" t="shared" si="17" ref="B55:J55">SUM(B47:B54)</f>
        <v>67004</v>
      </c>
      <c r="C55" s="56">
        <f t="shared" si="17"/>
        <v>53603.19999999999</v>
      </c>
      <c r="D55" s="38">
        <f t="shared" si="17"/>
        <v>586</v>
      </c>
      <c r="E55" s="39">
        <f t="shared" si="17"/>
        <v>21530</v>
      </c>
      <c r="F55" s="39">
        <f t="shared" si="17"/>
        <v>17224</v>
      </c>
      <c r="G55" s="45">
        <f t="shared" si="17"/>
        <v>2930</v>
      </c>
      <c r="H55" s="77">
        <f t="shared" si="17"/>
        <v>70827.2</v>
      </c>
      <c r="I55" s="88">
        <f t="shared" si="17"/>
        <v>2930</v>
      </c>
      <c r="J55" s="93">
        <f t="shared" si="17"/>
        <v>73757.2</v>
      </c>
      <c r="K55" s="53"/>
    </row>
    <row r="56" spans="1:11" ht="13.5" thickBot="1">
      <c r="A56" s="75" t="s">
        <v>14</v>
      </c>
      <c r="B56" s="40">
        <f aca="true" t="shared" si="18" ref="B56:J56">B55+B46</f>
        <v>170174</v>
      </c>
      <c r="C56" s="66">
        <f t="shared" si="18"/>
        <v>136139.19999999998</v>
      </c>
      <c r="D56" s="40">
        <f t="shared" si="18"/>
        <v>2171</v>
      </c>
      <c r="E56" s="41">
        <f t="shared" si="18"/>
        <v>21530</v>
      </c>
      <c r="F56" s="41">
        <f t="shared" si="18"/>
        <v>17224</v>
      </c>
      <c r="G56" s="49">
        <f t="shared" si="18"/>
        <v>26705</v>
      </c>
      <c r="H56" s="81">
        <f t="shared" si="18"/>
        <v>153363.2</v>
      </c>
      <c r="I56" s="92">
        <f t="shared" si="18"/>
        <v>26705</v>
      </c>
      <c r="J56" s="97">
        <f t="shared" si="18"/>
        <v>180068.2</v>
      </c>
      <c r="K56" s="53"/>
    </row>
  </sheetData>
  <mergeCells count="34">
    <mergeCell ref="A1:J1"/>
    <mergeCell ref="A2:J2"/>
    <mergeCell ref="B4:D5"/>
    <mergeCell ref="I4:K5"/>
    <mergeCell ref="E4:H5"/>
    <mergeCell ref="J44:J45"/>
    <mergeCell ref="J25:J26"/>
    <mergeCell ref="K25:K26"/>
    <mergeCell ref="I44:I45"/>
    <mergeCell ref="A39:L39"/>
    <mergeCell ref="C25:C26"/>
    <mergeCell ref="F25:F26"/>
    <mergeCell ref="G25:G26"/>
    <mergeCell ref="I25:I26"/>
    <mergeCell ref="C44:C45"/>
    <mergeCell ref="F44:F45"/>
    <mergeCell ref="G44:G45"/>
    <mergeCell ref="H44:H45"/>
    <mergeCell ref="D6:D7"/>
    <mergeCell ref="H6:H7"/>
    <mergeCell ref="K6:K7"/>
    <mergeCell ref="B42:C43"/>
    <mergeCell ref="D42:G42"/>
    <mergeCell ref="D24:G24"/>
    <mergeCell ref="H24:I24"/>
    <mergeCell ref="J23:L24"/>
    <mergeCell ref="B23:C24"/>
    <mergeCell ref="D23:I23"/>
    <mergeCell ref="H42:J43"/>
    <mergeCell ref="D43:G43"/>
    <mergeCell ref="A20:L20"/>
    <mergeCell ref="A21:L21"/>
    <mergeCell ref="A40:L40"/>
    <mergeCell ref="L25:L26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&amp;CA helyi adókról szóló 16/2002. (XII. 20.) önkormányzati rendelet módosítása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keseru.attila</dc:creator>
  <cp:keywords/>
  <dc:description/>
  <cp:lastModifiedBy>bertalan.linda</cp:lastModifiedBy>
  <cp:lastPrinted>2008-12-10T11:30:59Z</cp:lastPrinted>
  <dcterms:created xsi:type="dcterms:W3CDTF">2008-11-19T09:02:00Z</dcterms:created>
  <dcterms:modified xsi:type="dcterms:W3CDTF">2008-12-10T12:08:13Z</dcterms:modified>
  <cp:category/>
  <cp:version/>
  <cp:contentType/>
  <cp:contentStatus/>
</cp:coreProperties>
</file>