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Önk és Int" sheetId="1" r:id="rId1"/>
    <sheet name="Önk" sheetId="2" r:id="rId2"/>
    <sheet name="PH" sheetId="3" r:id="rId3"/>
    <sheet name="GAMESZ" sheetId="4" r:id="rId4"/>
    <sheet name="Festetics" sheetId="5" r:id="rId5"/>
    <sheet name="TASZII" sheetId="6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O24" i="5" l="1"/>
  <c r="P24" i="5"/>
  <c r="F34" i="1" l="1"/>
  <c r="G34" i="1"/>
  <c r="H34" i="1"/>
  <c r="I34" i="1"/>
  <c r="J34" i="1"/>
  <c r="O50" i="1" l="1"/>
  <c r="P50" i="1"/>
  <c r="Q50" i="1"/>
  <c r="R50" i="1"/>
  <c r="S50" i="1"/>
  <c r="P31" i="1"/>
  <c r="O31" i="1"/>
  <c r="P22" i="1"/>
  <c r="O22" i="1"/>
  <c r="S20" i="1"/>
  <c r="S21" i="1"/>
  <c r="S23" i="1"/>
  <c r="S24" i="1"/>
  <c r="S28" i="1"/>
  <c r="R20" i="1"/>
  <c r="R21" i="1"/>
  <c r="R23" i="1"/>
  <c r="R24" i="1"/>
  <c r="R25" i="1"/>
  <c r="R26" i="1"/>
  <c r="R28" i="1"/>
  <c r="R29" i="1"/>
  <c r="S29" i="1" s="1"/>
  <c r="R30" i="1"/>
  <c r="S30" i="1" s="1"/>
  <c r="Q20" i="1"/>
  <c r="Q21" i="1"/>
  <c r="Q23" i="1"/>
  <c r="Q24" i="1"/>
  <c r="Q25" i="1"/>
  <c r="Q26" i="1"/>
  <c r="S26" i="1" s="1"/>
  <c r="Q28" i="1"/>
  <c r="Q29" i="1"/>
  <c r="Q30" i="1"/>
  <c r="S13" i="1"/>
  <c r="S14" i="1"/>
  <c r="S15" i="1"/>
  <c r="S16" i="1"/>
  <c r="R11" i="1"/>
  <c r="R12" i="1"/>
  <c r="R13" i="1"/>
  <c r="R14" i="1"/>
  <c r="R15" i="1"/>
  <c r="R16" i="1"/>
  <c r="R17" i="1"/>
  <c r="S17" i="1" s="1"/>
  <c r="R18" i="1"/>
  <c r="S18" i="1" s="1"/>
  <c r="R19" i="1"/>
  <c r="Q11" i="1"/>
  <c r="Q12" i="1"/>
  <c r="Q13" i="1"/>
  <c r="Q14" i="1"/>
  <c r="Q15" i="1"/>
  <c r="Q16" i="1"/>
  <c r="Q17" i="1"/>
  <c r="Q18" i="1"/>
  <c r="Q19" i="1"/>
  <c r="S19" i="1" s="1"/>
  <c r="R10" i="1"/>
  <c r="Q10" i="1"/>
  <c r="S10" i="1" s="1"/>
  <c r="H30" i="1"/>
  <c r="I30" i="1"/>
  <c r="J30" i="1"/>
  <c r="F30" i="1"/>
  <c r="G30" i="1"/>
  <c r="G31" i="1"/>
  <c r="D31" i="1"/>
  <c r="E31" i="1"/>
  <c r="F31" i="1"/>
  <c r="G32" i="1"/>
  <c r="I31" i="1"/>
  <c r="D30" i="1"/>
  <c r="E30" i="1"/>
  <c r="G50" i="1"/>
  <c r="F50" i="1"/>
  <c r="H47" i="1"/>
  <c r="J47" i="1"/>
  <c r="I47" i="1"/>
  <c r="I41" i="1"/>
  <c r="I50" i="1" s="1"/>
  <c r="H41" i="1"/>
  <c r="H50" i="1" s="1"/>
  <c r="J13" i="1"/>
  <c r="J14" i="1"/>
  <c r="J15" i="1"/>
  <c r="J16" i="1"/>
  <c r="J17" i="1"/>
  <c r="J18" i="1"/>
  <c r="J19" i="1"/>
  <c r="J20" i="1"/>
  <c r="J21" i="1"/>
  <c r="J22" i="1"/>
  <c r="J24" i="1"/>
  <c r="J25" i="1"/>
  <c r="J26" i="1"/>
  <c r="J28" i="1"/>
  <c r="I12" i="1"/>
  <c r="I13" i="1"/>
  <c r="I14" i="1"/>
  <c r="I15" i="1"/>
  <c r="I16" i="1"/>
  <c r="I17" i="1"/>
  <c r="I18" i="1"/>
  <c r="I19" i="1"/>
  <c r="I20" i="1"/>
  <c r="I21" i="1"/>
  <c r="I22" i="1"/>
  <c r="I23" i="1"/>
  <c r="J23" i="1" s="1"/>
  <c r="I24" i="1"/>
  <c r="I25" i="1"/>
  <c r="I26" i="1"/>
  <c r="I27" i="1"/>
  <c r="J27" i="1" s="1"/>
  <c r="I28" i="1"/>
  <c r="H12" i="1"/>
  <c r="H13" i="1"/>
  <c r="H14" i="1"/>
  <c r="H31" i="1" s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1" i="1"/>
  <c r="H11" i="1"/>
  <c r="F34" i="2"/>
  <c r="G34" i="2"/>
  <c r="H34" i="2"/>
  <c r="I34" i="2"/>
  <c r="J34" i="2"/>
  <c r="P32" i="2"/>
  <c r="Q32" i="2"/>
  <c r="R32" i="2"/>
  <c r="S32" i="2"/>
  <c r="O32" i="2"/>
  <c r="P31" i="2"/>
  <c r="O31" i="2"/>
  <c r="R46" i="2"/>
  <c r="Q46" i="2"/>
  <c r="S46" i="2" s="1"/>
  <c r="R45" i="2"/>
  <c r="R50" i="2" s="1"/>
  <c r="R51" i="2" s="1"/>
  <c r="Q45" i="2"/>
  <c r="P50" i="2"/>
  <c r="P51" i="2" s="1"/>
  <c r="O50" i="2"/>
  <c r="O51" i="2" s="1"/>
  <c r="P22" i="2"/>
  <c r="O22" i="2"/>
  <c r="S13" i="2"/>
  <c r="S14" i="2"/>
  <c r="S15" i="2"/>
  <c r="S26" i="2"/>
  <c r="S28" i="2"/>
  <c r="R11" i="2"/>
  <c r="R12" i="2"/>
  <c r="R13" i="2"/>
  <c r="R14" i="2"/>
  <c r="R15" i="2"/>
  <c r="R16" i="2"/>
  <c r="R17" i="2"/>
  <c r="S17" i="2" s="1"/>
  <c r="R18" i="2"/>
  <c r="S18" i="2" s="1"/>
  <c r="R19" i="2"/>
  <c r="S19" i="2" s="1"/>
  <c r="R25" i="2"/>
  <c r="S25" i="2" s="1"/>
  <c r="R26" i="2"/>
  <c r="R28" i="2"/>
  <c r="R29" i="2"/>
  <c r="S29" i="2" s="1"/>
  <c r="R30" i="2"/>
  <c r="S30" i="2" s="1"/>
  <c r="R31" i="2"/>
  <c r="Q25" i="2"/>
  <c r="Q26" i="2"/>
  <c r="Q28" i="2"/>
  <c r="Q29" i="2"/>
  <c r="Q30" i="2"/>
  <c r="Q31" i="2"/>
  <c r="Q11" i="2"/>
  <c r="Q12" i="2"/>
  <c r="Q13" i="2"/>
  <c r="Q14" i="2"/>
  <c r="Q15" i="2"/>
  <c r="Q16" i="2"/>
  <c r="S16" i="2" s="1"/>
  <c r="Q17" i="2"/>
  <c r="Q18" i="2"/>
  <c r="Q19" i="2"/>
  <c r="R10" i="2"/>
  <c r="Q10" i="2"/>
  <c r="G50" i="2"/>
  <c r="H50" i="2"/>
  <c r="F50" i="2"/>
  <c r="J47" i="2"/>
  <c r="I47" i="2"/>
  <c r="H47" i="2"/>
  <c r="I41" i="2"/>
  <c r="I50" i="2" s="1"/>
  <c r="H41" i="2"/>
  <c r="G31" i="2"/>
  <c r="G32" i="2" s="1"/>
  <c r="F31" i="2"/>
  <c r="G30" i="2"/>
  <c r="H30" i="2"/>
  <c r="I30" i="2"/>
  <c r="F30" i="2"/>
  <c r="F32" i="2" s="1"/>
  <c r="F51" i="2" s="1"/>
  <c r="J12" i="2"/>
  <c r="J13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I12" i="2"/>
  <c r="I13" i="2"/>
  <c r="I14" i="2"/>
  <c r="I31" i="2" s="1"/>
  <c r="I32" i="2" s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2" i="2"/>
  <c r="H13" i="2"/>
  <c r="H14" i="2"/>
  <c r="H31" i="2" s="1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J11" i="2"/>
  <c r="I11" i="2"/>
  <c r="H11" i="2"/>
  <c r="O52" i="3"/>
  <c r="O53" i="3" s="1"/>
  <c r="P52" i="3"/>
  <c r="Q52" i="3"/>
  <c r="R52" i="3"/>
  <c r="S52" i="3"/>
  <c r="S53" i="3" s="1"/>
  <c r="P53" i="3"/>
  <c r="Q53" i="3"/>
  <c r="R53" i="3"/>
  <c r="R24" i="3"/>
  <c r="P24" i="3"/>
  <c r="O24" i="3"/>
  <c r="P33" i="3"/>
  <c r="P34" i="3" s="1"/>
  <c r="Q33" i="3"/>
  <c r="O33" i="3"/>
  <c r="S16" i="3"/>
  <c r="S18" i="3"/>
  <c r="S19" i="3"/>
  <c r="S20" i="3"/>
  <c r="S21" i="3"/>
  <c r="R13" i="3"/>
  <c r="R14" i="3"/>
  <c r="R16" i="3"/>
  <c r="R18" i="3"/>
  <c r="R19" i="3"/>
  <c r="R20" i="3"/>
  <c r="R21" i="3"/>
  <c r="R27" i="3"/>
  <c r="R33" i="3" s="1"/>
  <c r="Q13" i="3"/>
  <c r="S13" i="3" s="1"/>
  <c r="Q14" i="3"/>
  <c r="S14" i="3" s="1"/>
  <c r="Q16" i="3"/>
  <c r="Q18" i="3"/>
  <c r="Q19" i="3"/>
  <c r="Q20" i="3"/>
  <c r="Q21" i="3"/>
  <c r="Q27" i="3"/>
  <c r="S27" i="3" s="1"/>
  <c r="S33" i="3" s="1"/>
  <c r="S12" i="3"/>
  <c r="R12" i="3"/>
  <c r="Q12" i="3"/>
  <c r="Q24" i="3" s="1"/>
  <c r="Q34" i="3" s="1"/>
  <c r="H33" i="3"/>
  <c r="I33" i="3"/>
  <c r="I34" i="3" s="1"/>
  <c r="J33" i="3"/>
  <c r="G33" i="3"/>
  <c r="G34" i="3"/>
  <c r="H34" i="3"/>
  <c r="J34" i="3"/>
  <c r="F34" i="3"/>
  <c r="F33" i="3"/>
  <c r="G32" i="3"/>
  <c r="F32" i="3"/>
  <c r="F52" i="3"/>
  <c r="G52" i="3"/>
  <c r="J14" i="3"/>
  <c r="J16" i="3"/>
  <c r="J18" i="3"/>
  <c r="J23" i="3"/>
  <c r="J24" i="3"/>
  <c r="J29" i="3"/>
  <c r="J30" i="3"/>
  <c r="J43" i="3"/>
  <c r="I14" i="3"/>
  <c r="I16" i="3"/>
  <c r="I18" i="3"/>
  <c r="I20" i="3"/>
  <c r="I23" i="3"/>
  <c r="I24" i="3"/>
  <c r="I25" i="3"/>
  <c r="J25" i="3" s="1"/>
  <c r="I29" i="3"/>
  <c r="I30" i="3"/>
  <c r="I32" i="3"/>
  <c r="I43" i="3"/>
  <c r="I47" i="3"/>
  <c r="I48" i="3"/>
  <c r="H14" i="3"/>
  <c r="H16" i="3"/>
  <c r="H18" i="3"/>
  <c r="H20" i="3"/>
  <c r="J20" i="3" s="1"/>
  <c r="H23" i="3"/>
  <c r="H24" i="3"/>
  <c r="H25" i="3"/>
  <c r="H29" i="3"/>
  <c r="H30" i="3"/>
  <c r="H32" i="3"/>
  <c r="J32" i="3" s="1"/>
  <c r="H43" i="3"/>
  <c r="H47" i="3"/>
  <c r="H48" i="3"/>
  <c r="J13" i="3"/>
  <c r="I13" i="3"/>
  <c r="H13" i="3"/>
  <c r="R31" i="1" l="1"/>
  <c r="S25" i="1"/>
  <c r="S31" i="1" s="1"/>
  <c r="P32" i="1"/>
  <c r="P51" i="1" s="1"/>
  <c r="O32" i="1"/>
  <c r="O51" i="1" s="1"/>
  <c r="Q31" i="1"/>
  <c r="Q22" i="1"/>
  <c r="R22" i="1"/>
  <c r="R32" i="1" s="1"/>
  <c r="R51" i="1" s="1"/>
  <c r="S12" i="1"/>
  <c r="S11" i="1"/>
  <c r="S22" i="1" s="1"/>
  <c r="G51" i="1"/>
  <c r="J41" i="1"/>
  <c r="J50" i="1" s="1"/>
  <c r="J31" i="1"/>
  <c r="F32" i="1"/>
  <c r="F51" i="1" s="1"/>
  <c r="J12" i="1"/>
  <c r="H32" i="1"/>
  <c r="H51" i="1" s="1"/>
  <c r="J11" i="1"/>
  <c r="I32" i="1"/>
  <c r="I51" i="1" s="1"/>
  <c r="Q50" i="2"/>
  <c r="Q51" i="2" s="1"/>
  <c r="S45" i="2"/>
  <c r="S31" i="2"/>
  <c r="R22" i="2"/>
  <c r="S12" i="2"/>
  <c r="S11" i="2"/>
  <c r="S10" i="2"/>
  <c r="Q22" i="2"/>
  <c r="S50" i="2"/>
  <c r="S51" i="2" s="1"/>
  <c r="J41" i="2"/>
  <c r="J50" i="2" s="1"/>
  <c r="I51" i="2"/>
  <c r="G51" i="2"/>
  <c r="J14" i="2"/>
  <c r="J31" i="2" s="1"/>
  <c r="H32" i="2"/>
  <c r="H51" i="2" s="1"/>
  <c r="J30" i="2"/>
  <c r="J32" i="2" s="1"/>
  <c r="J51" i="2" s="1"/>
  <c r="R34" i="3"/>
  <c r="O34" i="3"/>
  <c r="S24" i="3"/>
  <c r="S34" i="3" s="1"/>
  <c r="J48" i="3"/>
  <c r="F53" i="3"/>
  <c r="I52" i="3"/>
  <c r="I53" i="3" s="1"/>
  <c r="G53" i="3"/>
  <c r="J47" i="3"/>
  <c r="J52" i="3" s="1"/>
  <c r="J53" i="3" s="1"/>
  <c r="H52" i="3"/>
  <c r="H53" i="3" s="1"/>
  <c r="P33" i="4"/>
  <c r="O33" i="4"/>
  <c r="P34" i="4"/>
  <c r="R34" i="4" s="1"/>
  <c r="R53" i="4" s="1"/>
  <c r="P53" i="4"/>
  <c r="S52" i="4"/>
  <c r="P24" i="4"/>
  <c r="R24" i="4" s="1"/>
  <c r="O24" i="4"/>
  <c r="S13" i="4"/>
  <c r="S14" i="4"/>
  <c r="S16" i="4"/>
  <c r="S17" i="4"/>
  <c r="S18" i="4"/>
  <c r="S19" i="4"/>
  <c r="S27" i="4"/>
  <c r="S29" i="4"/>
  <c r="S30" i="4"/>
  <c r="S31" i="4"/>
  <c r="O52" i="4"/>
  <c r="P52" i="4"/>
  <c r="Q52" i="4"/>
  <c r="R52" i="4"/>
  <c r="R13" i="4"/>
  <c r="R14" i="4"/>
  <c r="R16" i="4"/>
  <c r="R17" i="4"/>
  <c r="R18" i="4"/>
  <c r="R19" i="4"/>
  <c r="R27" i="4"/>
  <c r="R29" i="4"/>
  <c r="R30" i="4"/>
  <c r="R31" i="4"/>
  <c r="R33" i="4"/>
  <c r="Q13" i="4"/>
  <c r="Q14" i="4"/>
  <c r="Q16" i="4"/>
  <c r="Q17" i="4"/>
  <c r="Q18" i="4"/>
  <c r="Q19" i="4"/>
  <c r="Q24" i="4"/>
  <c r="Q27" i="4"/>
  <c r="Q29" i="4"/>
  <c r="Q30" i="4"/>
  <c r="Q31" i="4"/>
  <c r="S12" i="4"/>
  <c r="R12" i="4"/>
  <c r="Q12" i="4"/>
  <c r="H34" i="4"/>
  <c r="F34" i="4"/>
  <c r="H33" i="4"/>
  <c r="I33" i="4"/>
  <c r="J33" i="4"/>
  <c r="G33" i="4"/>
  <c r="F33" i="4"/>
  <c r="G32" i="4"/>
  <c r="I32" i="4" s="1"/>
  <c r="I34" i="4" s="1"/>
  <c r="F32" i="4"/>
  <c r="H32" i="4" s="1"/>
  <c r="G52" i="4"/>
  <c r="H52" i="4"/>
  <c r="F52" i="4"/>
  <c r="F53" i="4"/>
  <c r="I24" i="4"/>
  <c r="I25" i="4"/>
  <c r="I29" i="4"/>
  <c r="I30" i="4"/>
  <c r="I43" i="4"/>
  <c r="I47" i="4"/>
  <c r="J47" i="4" s="1"/>
  <c r="J52" i="4" s="1"/>
  <c r="I48" i="4"/>
  <c r="H24" i="4"/>
  <c r="H25" i="4"/>
  <c r="H29" i="4"/>
  <c r="H30" i="4"/>
  <c r="H43" i="4"/>
  <c r="H47" i="4"/>
  <c r="H48" i="4"/>
  <c r="J24" i="4"/>
  <c r="J25" i="4"/>
  <c r="J29" i="4"/>
  <c r="J30" i="4"/>
  <c r="J43" i="4"/>
  <c r="J48" i="4"/>
  <c r="J16" i="4"/>
  <c r="J18" i="4"/>
  <c r="J20" i="4"/>
  <c r="I16" i="4"/>
  <c r="I18" i="4"/>
  <c r="I20" i="4"/>
  <c r="H16" i="4"/>
  <c r="H18" i="4"/>
  <c r="H20" i="4"/>
  <c r="I14" i="4"/>
  <c r="J14" i="4" s="1"/>
  <c r="H14" i="4"/>
  <c r="Q52" i="5"/>
  <c r="R52" i="5"/>
  <c r="S52" i="5"/>
  <c r="O52" i="5"/>
  <c r="P52" i="5"/>
  <c r="P34" i="5"/>
  <c r="P53" i="5" s="1"/>
  <c r="O34" i="5"/>
  <c r="O53" i="5" s="1"/>
  <c r="R12" i="5"/>
  <c r="R13" i="5"/>
  <c r="R14" i="5"/>
  <c r="R15" i="5"/>
  <c r="R16" i="5"/>
  <c r="R17" i="5"/>
  <c r="R18" i="5"/>
  <c r="R19" i="5"/>
  <c r="R20" i="5"/>
  <c r="R21" i="5"/>
  <c r="R22" i="5"/>
  <c r="R23" i="5"/>
  <c r="R25" i="5"/>
  <c r="R26" i="5"/>
  <c r="R28" i="5"/>
  <c r="R29" i="5"/>
  <c r="R30" i="5"/>
  <c r="R31" i="5"/>
  <c r="S31" i="5" s="1"/>
  <c r="R32" i="5"/>
  <c r="Q13" i="5"/>
  <c r="Q14" i="5"/>
  <c r="S14" i="5" s="1"/>
  <c r="Q15" i="5"/>
  <c r="Q16" i="5"/>
  <c r="S16" i="5" s="1"/>
  <c r="Q17" i="5"/>
  <c r="Q18" i="5"/>
  <c r="S18" i="5" s="1"/>
  <c r="Q19" i="5"/>
  <c r="Q20" i="5"/>
  <c r="S20" i="5" s="1"/>
  <c r="Q21" i="5"/>
  <c r="Q22" i="5"/>
  <c r="S22" i="5" s="1"/>
  <c r="Q23" i="5"/>
  <c r="Q25" i="5"/>
  <c r="Q26" i="5"/>
  <c r="S26" i="5" s="1"/>
  <c r="Q28" i="5"/>
  <c r="S28" i="5" s="1"/>
  <c r="Q29" i="5"/>
  <c r="Q30" i="5"/>
  <c r="S30" i="5" s="1"/>
  <c r="Q31" i="5"/>
  <c r="Q32" i="5"/>
  <c r="S32" i="5" s="1"/>
  <c r="Q12" i="5"/>
  <c r="G52" i="5"/>
  <c r="F52" i="5"/>
  <c r="G33" i="5"/>
  <c r="G32" i="5"/>
  <c r="F33" i="5"/>
  <c r="F32" i="5"/>
  <c r="F34" i="5" s="1"/>
  <c r="J13" i="5"/>
  <c r="J20" i="5"/>
  <c r="J29" i="5"/>
  <c r="J43" i="5"/>
  <c r="I13" i="5"/>
  <c r="I14" i="5"/>
  <c r="I16" i="5"/>
  <c r="I18" i="5"/>
  <c r="I20" i="5"/>
  <c r="I23" i="5"/>
  <c r="I24" i="5"/>
  <c r="I25" i="5"/>
  <c r="I29" i="5"/>
  <c r="I30" i="5"/>
  <c r="I33" i="5"/>
  <c r="I43" i="5"/>
  <c r="H13" i="5"/>
  <c r="H14" i="5"/>
  <c r="J14" i="5" s="1"/>
  <c r="H16" i="5"/>
  <c r="J16" i="5" s="1"/>
  <c r="H18" i="5"/>
  <c r="J18" i="5" s="1"/>
  <c r="H20" i="5"/>
  <c r="H23" i="5"/>
  <c r="J23" i="5" s="1"/>
  <c r="H24" i="5"/>
  <c r="J24" i="5" s="1"/>
  <c r="H25" i="5"/>
  <c r="J25" i="5" s="1"/>
  <c r="H29" i="5"/>
  <c r="H30" i="5"/>
  <c r="J30" i="5" s="1"/>
  <c r="H33" i="5"/>
  <c r="H43" i="5"/>
  <c r="P53" i="6"/>
  <c r="O52" i="6"/>
  <c r="P52" i="6"/>
  <c r="Q52" i="6"/>
  <c r="R52" i="6"/>
  <c r="S52" i="6"/>
  <c r="P34" i="6"/>
  <c r="R34" i="6" s="1"/>
  <c r="R53" i="6" s="1"/>
  <c r="P33" i="6"/>
  <c r="R33" i="6" s="1"/>
  <c r="O33" i="6"/>
  <c r="Q33" i="6" s="1"/>
  <c r="P24" i="6"/>
  <c r="O24" i="6"/>
  <c r="S15" i="6"/>
  <c r="S16" i="6"/>
  <c r="S17" i="6"/>
  <c r="S18" i="6"/>
  <c r="S19" i="6"/>
  <c r="S20" i="6"/>
  <c r="S21" i="6"/>
  <c r="S22" i="6"/>
  <c r="S23" i="6"/>
  <c r="S25" i="6"/>
  <c r="S26" i="6"/>
  <c r="S28" i="6"/>
  <c r="S29" i="6"/>
  <c r="S30" i="6"/>
  <c r="S31" i="6"/>
  <c r="S32" i="6"/>
  <c r="R13" i="6"/>
  <c r="S13" i="6" s="1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Q13" i="6"/>
  <c r="Q14" i="6"/>
  <c r="S14" i="6" s="1"/>
  <c r="Q15" i="6"/>
  <c r="Q16" i="6"/>
  <c r="Q17" i="6"/>
  <c r="Q18" i="6"/>
  <c r="Q19" i="6"/>
  <c r="Q20" i="6"/>
  <c r="Q21" i="6"/>
  <c r="Q22" i="6"/>
  <c r="Q23" i="6"/>
  <c r="Q25" i="6"/>
  <c r="Q26" i="6"/>
  <c r="Q27" i="6"/>
  <c r="S27" i="6" s="1"/>
  <c r="Q28" i="6"/>
  <c r="Q29" i="6"/>
  <c r="Q30" i="6"/>
  <c r="Q31" i="6"/>
  <c r="Q32" i="6"/>
  <c r="R12" i="6"/>
  <c r="Q12" i="6"/>
  <c r="S12" i="6" s="1"/>
  <c r="F34" i="6"/>
  <c r="H34" i="6" s="1"/>
  <c r="F33" i="6"/>
  <c r="G34" i="6"/>
  <c r="G33" i="6"/>
  <c r="I33" i="6" s="1"/>
  <c r="G53" i="6"/>
  <c r="I53" i="6" s="1"/>
  <c r="F53" i="6"/>
  <c r="H53" i="6" s="1"/>
  <c r="G52" i="6"/>
  <c r="F52" i="6"/>
  <c r="H52" i="6" s="1"/>
  <c r="F32" i="6"/>
  <c r="G32" i="6"/>
  <c r="J49" i="6"/>
  <c r="J50" i="6"/>
  <c r="J51" i="6"/>
  <c r="J26" i="6"/>
  <c r="J27" i="6"/>
  <c r="J29" i="6"/>
  <c r="J30" i="6"/>
  <c r="J43" i="6"/>
  <c r="J16" i="6"/>
  <c r="J18" i="6"/>
  <c r="J20" i="6"/>
  <c r="J23" i="6"/>
  <c r="J24" i="6"/>
  <c r="J25" i="6"/>
  <c r="I16" i="6"/>
  <c r="I18" i="6"/>
  <c r="I20" i="6"/>
  <c r="I23" i="6"/>
  <c r="I24" i="6"/>
  <c r="I25" i="6"/>
  <c r="I26" i="6"/>
  <c r="I27" i="6"/>
  <c r="I29" i="6"/>
  <c r="I30" i="6"/>
  <c r="I32" i="6"/>
  <c r="I34" i="6"/>
  <c r="I43" i="6"/>
  <c r="I47" i="6"/>
  <c r="I48" i="6"/>
  <c r="I49" i="6"/>
  <c r="I50" i="6"/>
  <c r="I51" i="6"/>
  <c r="I52" i="6"/>
  <c r="H16" i="6"/>
  <c r="H18" i="6"/>
  <c r="H20" i="6"/>
  <c r="H23" i="6"/>
  <c r="H24" i="6"/>
  <c r="H25" i="6"/>
  <c r="H26" i="6"/>
  <c r="H27" i="6"/>
  <c r="H29" i="6"/>
  <c r="H30" i="6"/>
  <c r="H32" i="6"/>
  <c r="H33" i="6"/>
  <c r="H43" i="6"/>
  <c r="H47" i="6"/>
  <c r="J47" i="6" s="1"/>
  <c r="H48" i="6"/>
  <c r="J48" i="6" s="1"/>
  <c r="H49" i="6"/>
  <c r="H50" i="6"/>
  <c r="H51" i="6"/>
  <c r="I14" i="6"/>
  <c r="J14" i="6" s="1"/>
  <c r="H14" i="6"/>
  <c r="J33" i="5" l="1"/>
  <c r="S29" i="5"/>
  <c r="S25" i="5"/>
  <c r="S21" i="5"/>
  <c r="S17" i="5"/>
  <c r="S13" i="5"/>
  <c r="G34" i="5"/>
  <c r="S23" i="5"/>
  <c r="S19" i="5"/>
  <c r="S15" i="5"/>
  <c r="S12" i="5"/>
  <c r="S32" i="1"/>
  <c r="S51" i="1" s="1"/>
  <c r="Q32" i="1"/>
  <c r="Q51" i="1" s="1"/>
  <c r="J32" i="1"/>
  <c r="J51" i="1" s="1"/>
  <c r="S22" i="2"/>
  <c r="O34" i="4"/>
  <c r="O53" i="4" s="1"/>
  <c r="Q33" i="4"/>
  <c r="S33" i="4" s="1"/>
  <c r="S24" i="4"/>
  <c r="I52" i="4"/>
  <c r="I53" i="4"/>
  <c r="G34" i="4"/>
  <c r="G53" i="4" s="1"/>
  <c r="H53" i="4"/>
  <c r="J32" i="4"/>
  <c r="J34" i="4" s="1"/>
  <c r="J53" i="4" s="1"/>
  <c r="G53" i="5"/>
  <c r="F53" i="5"/>
  <c r="O34" i="6"/>
  <c r="Q24" i="6"/>
  <c r="S24" i="6" s="1"/>
  <c r="Q34" i="6"/>
  <c r="Q53" i="6" s="1"/>
  <c r="O53" i="6"/>
  <c r="S33" i="6"/>
  <c r="J34" i="6"/>
  <c r="J33" i="6"/>
  <c r="J53" i="6"/>
  <c r="J52" i="6"/>
  <c r="J32" i="6"/>
  <c r="N50" i="1"/>
  <c r="M50" i="1"/>
  <c r="L50" i="1"/>
  <c r="E47" i="1"/>
  <c r="D47" i="1"/>
  <c r="E41" i="1"/>
  <c r="D41" i="1"/>
  <c r="C41" i="1"/>
  <c r="C50" i="1" s="1"/>
  <c r="D39" i="1"/>
  <c r="E39" i="1" s="1"/>
  <c r="M30" i="1"/>
  <c r="N30" i="1" s="1"/>
  <c r="M29" i="1"/>
  <c r="L29" i="1"/>
  <c r="N29" i="1" s="1"/>
  <c r="M28" i="1"/>
  <c r="L28" i="1"/>
  <c r="N28" i="1" s="1"/>
  <c r="D28" i="1"/>
  <c r="C28" i="1"/>
  <c r="E28" i="1" s="1"/>
  <c r="N27" i="1"/>
  <c r="M26" i="1"/>
  <c r="L26" i="1"/>
  <c r="M25" i="1"/>
  <c r="M31" i="1" s="1"/>
  <c r="L25" i="1"/>
  <c r="D23" i="1"/>
  <c r="C23" i="1"/>
  <c r="M19" i="1"/>
  <c r="L19" i="1"/>
  <c r="M18" i="1"/>
  <c r="N18" i="1" s="1"/>
  <c r="D18" i="1"/>
  <c r="C18" i="1"/>
  <c r="M17" i="1"/>
  <c r="L17" i="1"/>
  <c r="M16" i="1"/>
  <c r="L16" i="1"/>
  <c r="D16" i="1"/>
  <c r="C16" i="1"/>
  <c r="M14" i="1"/>
  <c r="L14" i="1"/>
  <c r="D14" i="1"/>
  <c r="C14" i="1"/>
  <c r="M12" i="1"/>
  <c r="L12" i="1"/>
  <c r="D12" i="1"/>
  <c r="C12" i="1"/>
  <c r="M11" i="1"/>
  <c r="L11" i="1"/>
  <c r="D11" i="1"/>
  <c r="C11" i="1"/>
  <c r="M10" i="1"/>
  <c r="L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D50" i="2"/>
  <c r="C50" i="2"/>
  <c r="E47" i="2"/>
  <c r="M46" i="2"/>
  <c r="L46" i="2"/>
  <c r="M45" i="2"/>
  <c r="L45" i="2"/>
  <c r="E41" i="2"/>
  <c r="E39" i="2"/>
  <c r="E50" i="2" s="1"/>
  <c r="M30" i="2"/>
  <c r="N30" i="2" s="1"/>
  <c r="M29" i="2"/>
  <c r="L29" i="2"/>
  <c r="M28" i="2"/>
  <c r="L28" i="2"/>
  <c r="D28" i="2"/>
  <c r="C28" i="2"/>
  <c r="M26" i="2"/>
  <c r="L26" i="2"/>
  <c r="M25" i="2"/>
  <c r="L25" i="2"/>
  <c r="D23" i="2"/>
  <c r="C23" i="2"/>
  <c r="N19" i="2"/>
  <c r="M18" i="2"/>
  <c r="N18" i="2" s="1"/>
  <c r="D18" i="2"/>
  <c r="C18" i="2"/>
  <c r="M17" i="2"/>
  <c r="L17" i="2"/>
  <c r="M16" i="2"/>
  <c r="L16" i="2"/>
  <c r="D16" i="2"/>
  <c r="C16" i="2"/>
  <c r="M14" i="2"/>
  <c r="L14" i="2"/>
  <c r="D14" i="2"/>
  <c r="C14" i="2"/>
  <c r="M12" i="2"/>
  <c r="L12" i="2"/>
  <c r="D12" i="2"/>
  <c r="C12" i="2"/>
  <c r="M11" i="2"/>
  <c r="L11" i="2"/>
  <c r="D11" i="2"/>
  <c r="C11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M10" i="2"/>
  <c r="L10" i="2"/>
  <c r="E10" i="2"/>
  <c r="A10" i="2"/>
  <c r="N52" i="3"/>
  <c r="M52" i="3"/>
  <c r="L52" i="3"/>
  <c r="N27" i="3"/>
  <c r="N33" i="3" s="1"/>
  <c r="E48" i="3" s="1"/>
  <c r="M27" i="3"/>
  <c r="M33" i="3" s="1"/>
  <c r="D48" i="3" s="1"/>
  <c r="L27" i="3"/>
  <c r="L33" i="3" s="1"/>
  <c r="C48" i="3" s="1"/>
  <c r="D20" i="3"/>
  <c r="D32" i="3" s="1"/>
  <c r="D34" i="3" s="1"/>
  <c r="C20" i="3"/>
  <c r="E18" i="3"/>
  <c r="M16" i="3"/>
  <c r="L16" i="3"/>
  <c r="N16" i="3" s="1"/>
  <c r="E16" i="3"/>
  <c r="M14" i="3"/>
  <c r="L14" i="3"/>
  <c r="E14" i="3"/>
  <c r="M13" i="3"/>
  <c r="L13" i="3"/>
  <c r="E13" i="3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M12" i="3"/>
  <c r="L12" i="3"/>
  <c r="A12" i="3"/>
  <c r="N52" i="4"/>
  <c r="M52" i="4"/>
  <c r="L52" i="4"/>
  <c r="D32" i="4"/>
  <c r="D34" i="4" s="1"/>
  <c r="C32" i="4"/>
  <c r="C34" i="4" s="1"/>
  <c r="M27" i="4"/>
  <c r="M33" i="4" s="1"/>
  <c r="D48" i="4" s="1"/>
  <c r="L27" i="4"/>
  <c r="N27" i="4" s="1"/>
  <c r="N33" i="4" s="1"/>
  <c r="E48" i="4" s="1"/>
  <c r="M24" i="4"/>
  <c r="D47" i="4" s="1"/>
  <c r="L24" i="4"/>
  <c r="E20" i="4"/>
  <c r="E18" i="4"/>
  <c r="E16" i="4"/>
  <c r="N14" i="4"/>
  <c r="N24" i="4" s="1"/>
  <c r="E14" i="4"/>
  <c r="E32" i="4" s="1"/>
  <c r="N13" i="4"/>
  <c r="E13" i="4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N12" i="4"/>
  <c r="E12" i="4"/>
  <c r="A12" i="4"/>
  <c r="N52" i="5"/>
  <c r="M52" i="5"/>
  <c r="L52" i="5"/>
  <c r="D32" i="5"/>
  <c r="C32" i="5"/>
  <c r="M27" i="5"/>
  <c r="L27" i="5"/>
  <c r="M24" i="5"/>
  <c r="L24" i="5"/>
  <c r="Q24" i="5" s="1"/>
  <c r="E20" i="5"/>
  <c r="E18" i="5"/>
  <c r="E16" i="5"/>
  <c r="N14" i="5"/>
  <c r="E14" i="5"/>
  <c r="E32" i="5" s="1"/>
  <c r="N13" i="5"/>
  <c r="E13" i="5"/>
  <c r="N12" i="5"/>
  <c r="E12" i="5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N52" i="6"/>
  <c r="M52" i="6"/>
  <c r="L52" i="6"/>
  <c r="E32" i="6"/>
  <c r="D32" i="6"/>
  <c r="D34" i="6" s="1"/>
  <c r="C32" i="6"/>
  <c r="C34" i="6" s="1"/>
  <c r="M27" i="6"/>
  <c r="M33" i="6" s="1"/>
  <c r="D48" i="6" s="1"/>
  <c r="L27" i="6"/>
  <c r="L33" i="6" s="1"/>
  <c r="C48" i="6" s="1"/>
  <c r="M24" i="6"/>
  <c r="L24" i="6"/>
  <c r="C47" i="6" s="1"/>
  <c r="E20" i="6"/>
  <c r="E18" i="6"/>
  <c r="E16" i="6"/>
  <c r="N14" i="6"/>
  <c r="E14" i="6"/>
  <c r="A14" i="6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N13" i="6"/>
  <c r="E13" i="6"/>
  <c r="A13" i="6"/>
  <c r="N12" i="6"/>
  <c r="N24" i="6" s="1"/>
  <c r="E12" i="6"/>
  <c r="A12" i="6"/>
  <c r="D47" i="5" l="1"/>
  <c r="I47" i="5" s="1"/>
  <c r="R24" i="5"/>
  <c r="S24" i="5" s="1"/>
  <c r="D34" i="5"/>
  <c r="I34" i="5" s="1"/>
  <c r="I32" i="5"/>
  <c r="J32" i="5" s="1"/>
  <c r="N27" i="5"/>
  <c r="N33" i="5" s="1"/>
  <c r="E48" i="5" s="1"/>
  <c r="Q27" i="5"/>
  <c r="S27" i="5" s="1"/>
  <c r="M33" i="5"/>
  <c r="R27" i="5"/>
  <c r="N24" i="5"/>
  <c r="N34" i="5" s="1"/>
  <c r="N53" i="5" s="1"/>
  <c r="C34" i="5"/>
  <c r="H34" i="5" s="1"/>
  <c r="H32" i="5"/>
  <c r="Q34" i="4"/>
  <c r="S34" i="4" s="1"/>
  <c r="S53" i="4" s="1"/>
  <c r="Q53" i="4"/>
  <c r="S34" i="6"/>
  <c r="S53" i="6" s="1"/>
  <c r="N12" i="1"/>
  <c r="E11" i="1"/>
  <c r="N14" i="1"/>
  <c r="E18" i="1"/>
  <c r="C31" i="1"/>
  <c r="N17" i="1"/>
  <c r="N16" i="1"/>
  <c r="N19" i="1"/>
  <c r="E50" i="1"/>
  <c r="L22" i="1"/>
  <c r="E23" i="1"/>
  <c r="N26" i="1"/>
  <c r="D50" i="1"/>
  <c r="M22" i="1"/>
  <c r="M32" i="1" s="1"/>
  <c r="M51" i="1" s="1"/>
  <c r="N11" i="1"/>
  <c r="E16" i="1"/>
  <c r="N26" i="2"/>
  <c r="E11" i="2"/>
  <c r="E16" i="2"/>
  <c r="N25" i="2"/>
  <c r="M31" i="2"/>
  <c r="L31" i="2"/>
  <c r="M50" i="2"/>
  <c r="N11" i="2"/>
  <c r="E23" i="2"/>
  <c r="E28" i="2"/>
  <c r="N46" i="2"/>
  <c r="N12" i="2"/>
  <c r="N14" i="2"/>
  <c r="N16" i="2"/>
  <c r="N29" i="2"/>
  <c r="N10" i="2"/>
  <c r="D31" i="2"/>
  <c r="N17" i="2"/>
  <c r="L50" i="2"/>
  <c r="N12" i="3"/>
  <c r="N13" i="3"/>
  <c r="L24" i="3"/>
  <c r="L34" i="3" s="1"/>
  <c r="L53" i="3" s="1"/>
  <c r="M24" i="3"/>
  <c r="D47" i="3" s="1"/>
  <c r="D52" i="3" s="1"/>
  <c r="D53" i="3" s="1"/>
  <c r="E20" i="3"/>
  <c r="E32" i="3" s="1"/>
  <c r="C30" i="1"/>
  <c r="E12" i="1"/>
  <c r="E14" i="1"/>
  <c r="N25" i="1"/>
  <c r="L31" i="1"/>
  <c r="N10" i="1"/>
  <c r="E18" i="2"/>
  <c r="D30" i="2"/>
  <c r="D32" i="2" s="1"/>
  <c r="C30" i="2"/>
  <c r="E12" i="2"/>
  <c r="E14" i="2"/>
  <c r="C31" i="2"/>
  <c r="M22" i="2"/>
  <c r="L22" i="2"/>
  <c r="N28" i="2"/>
  <c r="N45" i="2"/>
  <c r="N14" i="3"/>
  <c r="C32" i="3"/>
  <c r="C34" i="3" s="1"/>
  <c r="E47" i="4"/>
  <c r="E52" i="4" s="1"/>
  <c r="N34" i="4"/>
  <c r="N53" i="4" s="1"/>
  <c r="E34" i="4"/>
  <c r="C47" i="4"/>
  <c r="D52" i="4"/>
  <c r="D53" i="4" s="1"/>
  <c r="L33" i="4"/>
  <c r="M34" i="4"/>
  <c r="M53" i="4" s="1"/>
  <c r="L33" i="5"/>
  <c r="Q33" i="5" s="1"/>
  <c r="M34" i="5"/>
  <c r="N27" i="6"/>
  <c r="N33" i="6" s="1"/>
  <c r="E48" i="6" s="1"/>
  <c r="E47" i="6"/>
  <c r="E52" i="6" s="1"/>
  <c r="C52" i="6"/>
  <c r="C53" i="6" s="1"/>
  <c r="D47" i="6"/>
  <c r="D52" i="6" s="1"/>
  <c r="D53" i="6" s="1"/>
  <c r="E34" i="6"/>
  <c r="L34" i="6"/>
  <c r="L53" i="6" s="1"/>
  <c r="M34" i="6"/>
  <c r="M53" i="6" s="1"/>
  <c r="J34" i="5" l="1"/>
  <c r="C47" i="5"/>
  <c r="H47" i="5" s="1"/>
  <c r="J47" i="5" s="1"/>
  <c r="E34" i="5"/>
  <c r="D52" i="5"/>
  <c r="M53" i="5"/>
  <c r="R34" i="5"/>
  <c r="R53" i="5" s="1"/>
  <c r="D48" i="5"/>
  <c r="I48" i="5" s="1"/>
  <c r="R33" i="5"/>
  <c r="S33" i="5" s="1"/>
  <c r="D32" i="1"/>
  <c r="D34" i="1" s="1"/>
  <c r="N22" i="1"/>
  <c r="L32" i="1"/>
  <c r="L51" i="1" s="1"/>
  <c r="N31" i="1"/>
  <c r="N50" i="2"/>
  <c r="N22" i="2"/>
  <c r="M32" i="2"/>
  <c r="M51" i="2" s="1"/>
  <c r="D34" i="2" s="1"/>
  <c r="L32" i="2"/>
  <c r="L51" i="2" s="1"/>
  <c r="E31" i="2"/>
  <c r="N31" i="2"/>
  <c r="N32" i="2" s="1"/>
  <c r="N51" i="2" s="1"/>
  <c r="N24" i="3"/>
  <c r="M34" i="3"/>
  <c r="M53" i="3" s="1"/>
  <c r="N34" i="6"/>
  <c r="N53" i="6" s="1"/>
  <c r="C32" i="1"/>
  <c r="E30" i="2"/>
  <c r="C32" i="2"/>
  <c r="D51" i="2"/>
  <c r="N34" i="3"/>
  <c r="N53" i="3" s="1"/>
  <c r="E34" i="3"/>
  <c r="E47" i="3" s="1"/>
  <c r="E52" i="3" s="1"/>
  <c r="C47" i="3"/>
  <c r="C52" i="3" s="1"/>
  <c r="C53" i="3" s="1"/>
  <c r="C48" i="4"/>
  <c r="C52" i="4" s="1"/>
  <c r="C53" i="4" s="1"/>
  <c r="L34" i="4"/>
  <c r="L53" i="4" s="1"/>
  <c r="E53" i="4"/>
  <c r="C48" i="5"/>
  <c r="L34" i="5"/>
  <c r="E47" i="5"/>
  <c r="E52" i="5" s="1"/>
  <c r="E53" i="5" s="1"/>
  <c r="E53" i="6"/>
  <c r="C52" i="5" l="1"/>
  <c r="H48" i="5"/>
  <c r="J48" i="5" s="1"/>
  <c r="I52" i="5"/>
  <c r="I53" i="5" s="1"/>
  <c r="D53" i="5"/>
  <c r="L53" i="5"/>
  <c r="Q34" i="5"/>
  <c r="D51" i="1"/>
  <c r="N32" i="1"/>
  <c r="N51" i="1" s="1"/>
  <c r="E32" i="1"/>
  <c r="E51" i="1" s="1"/>
  <c r="C51" i="1"/>
  <c r="C34" i="1"/>
  <c r="E34" i="1" s="1"/>
  <c r="C51" i="2"/>
  <c r="E32" i="2"/>
  <c r="E51" i="2" s="1"/>
  <c r="C34" i="2"/>
  <c r="E34" i="2" s="1"/>
  <c r="E53" i="3"/>
  <c r="C53" i="5" l="1"/>
  <c r="H52" i="5"/>
  <c r="Q53" i="5"/>
  <c r="S34" i="5"/>
  <c r="S53" i="5" s="1"/>
  <c r="J52" i="5" l="1"/>
  <c r="J53" i="5" s="1"/>
  <c r="H53" i="5"/>
</calcChain>
</file>

<file path=xl/sharedStrings.xml><?xml version="1.0" encoding="utf-8"?>
<sst xmlns="http://schemas.openxmlformats.org/spreadsheetml/2006/main" count="648" uniqueCount="104">
  <si>
    <t>Hévíz Város Önkormányzat</t>
  </si>
  <si>
    <t xml:space="preserve">IV. Teréz Anya Szociális Integrált Intézmény </t>
  </si>
  <si>
    <t xml:space="preserve">2014. évi Pénzügyi mérleg </t>
  </si>
  <si>
    <t>e Ft</t>
  </si>
  <si>
    <t>Sor- szám</t>
  </si>
  <si>
    <t>A</t>
  </si>
  <si>
    <t>B</t>
  </si>
  <si>
    <t>C</t>
  </si>
  <si>
    <t>D</t>
  </si>
  <si>
    <t xml:space="preserve">2014. évi előirányzat 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</si>
  <si>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</si>
  <si>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</si>
  <si>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</si>
  <si>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</si>
  <si>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</si>
  <si>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 xml:space="preserve">Költségvetési bevételek </t>
  </si>
  <si>
    <t>Költségvetési kiadás</t>
  </si>
  <si>
    <t xml:space="preserve">    1. Működési célú támogatások államháztartáson belülről </t>
  </si>
  <si>
    <t xml:space="preserve">   1. Személyi juttatások</t>
  </si>
  <si>
    <t xml:space="preserve">       1.1. Önkormányzatok működési támogatásai </t>
  </si>
  <si>
    <t xml:space="preserve">   2. Munkaadót terhelő járulékok és szociális hozzájárulási adó </t>
  </si>
  <si>
    <t xml:space="preserve">       1.6 Egyéb működési célú támogatások bevételei államh. belül </t>
  </si>
  <si>
    <t xml:space="preserve">   3. Dologi kiadások </t>
  </si>
  <si>
    <t xml:space="preserve">    2. Felhalmozási célú támogatások államháztartáson belülről </t>
  </si>
  <si>
    <t xml:space="preserve">    4. Ellátottak pénzbeli juttatásai</t>
  </si>
  <si>
    <t xml:space="preserve">    5.  Egyéb működési célú kiadások </t>
  </si>
  <si>
    <t xml:space="preserve">    3. Közhatalmi bevételek </t>
  </si>
  <si>
    <t xml:space="preserve">       ebből: máködési célú támog. államháztartáson belülre </t>
  </si>
  <si>
    <t xml:space="preserve">     </t>
  </si>
  <si>
    <t xml:space="preserve">                   működési célú támog. államháztartáson kívülre </t>
  </si>
  <si>
    <t xml:space="preserve">     4. Működési bevételek </t>
  </si>
  <si>
    <t xml:space="preserve">                    működési célú tartalék </t>
  </si>
  <si>
    <t xml:space="preserve">                    általános tartalék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</si>
  <si>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</si>
  <si>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</si>
  <si>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</si>
  <si>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>Működési pénzforgalmi kiadás összesen:</t>
  </si>
  <si>
    <t xml:space="preserve">         5.3. Egyéb tárgyi eszközök értékesítése </t>
  </si>
  <si>
    <t xml:space="preserve">         5.4. Részesedések értékesítése </t>
  </si>
  <si>
    <t>Felhalmozási kiadás</t>
  </si>
  <si>
    <t xml:space="preserve">         5.5. Részesedések megszűnéséhez kapcsolódó bevételek </t>
  </si>
  <si>
    <t xml:space="preserve">    6. Beruházsok </t>
  </si>
  <si>
    <t xml:space="preserve">    7. Felújítások </t>
  </si>
  <si>
    <t xml:space="preserve">       6. Működési célú átvett pénzeszközök </t>
  </si>
  <si>
    <t xml:space="preserve">    8. Egyéb  felhalmozási célú kiadások </t>
  </si>
  <si>
    <t xml:space="preserve">       7. Felhalmozási célú átvett pénzeszközök </t>
  </si>
  <si>
    <t xml:space="preserve">       ebből: felhalmozási célú  támog. államháztartáson belülre </t>
  </si>
  <si>
    <t xml:space="preserve">                   felhalmozásci célú támog. államháztartáson kívülre </t>
  </si>
  <si>
    <t xml:space="preserve">Működési pénzforgalmi bevétel összesen : </t>
  </si>
  <si>
    <t xml:space="preserve">                    felhalmozási célú tartalék </t>
  </si>
  <si>
    <t>Felhalmozási pénzforgalmi bevétel összesen:</t>
  </si>
  <si>
    <t>Felhalmozási pénzforgalmi kiadás összesen:</t>
  </si>
  <si>
    <t xml:space="preserve"> Költségvetési bevételek összesen:</t>
  </si>
  <si>
    <t>Költségvetési kiadások összesen:</t>
  </si>
  <si>
    <t xml:space="preserve">      8. Finanszírozási célú bevételek</t>
  </si>
  <si>
    <t>9. Finanszírozási célú kiadások</t>
  </si>
  <si>
    <t xml:space="preserve">      8.1. Belföldi finanszírozás bevételei </t>
  </si>
  <si>
    <t xml:space="preserve">      9.1. Belföldi finanszírozás kiadásai </t>
  </si>
  <si>
    <t xml:space="preserve">      8.1.1. Hitel-, kölcsön felvétel államháztartáson kívülről</t>
  </si>
  <si>
    <t xml:space="preserve">      9.1.1. Hitel-, kölcsön törlesztés államháztartáson kívülre</t>
  </si>
  <si>
    <t xml:space="preserve">      8.1.2. Belföldi értékpapírok bevételei </t>
  </si>
  <si>
    <t xml:space="preserve">      9.1.2. Belföldi értékpapírok kiadásai </t>
  </si>
  <si>
    <t xml:space="preserve">      8.1.3. Maradvány igénybevétele </t>
  </si>
  <si>
    <t xml:space="preserve">         9.1.2.3. Befektetési célú belföldi értékpapírok vásárlása </t>
  </si>
  <si>
    <t xml:space="preserve">         8.1.3.1.  előző évi költségvetési maradvány igénybevétele </t>
  </si>
  <si>
    <t xml:space="preserve">         9.1.2.4. Befektetési célú belföldi értékpapírok beváltása </t>
  </si>
  <si>
    <t xml:space="preserve">      8.1.4. Államháztartáson belüli megelőlegezések</t>
  </si>
  <si>
    <t xml:space="preserve">      9.1.3. Államháztartáson belüli megelőlegezések folyósítása</t>
  </si>
  <si>
    <t xml:space="preserve">      8.1.5. Államháztartáson belüli megelőlegezések törlesztése </t>
  </si>
  <si>
    <t xml:space="preserve">      9.1.4. Államháztartáson belüli megelőlegezések visszafizetése </t>
  </si>
  <si>
    <t xml:space="preserve">      8.1.6. Központi, irányító szervi támogatás </t>
  </si>
  <si>
    <t xml:space="preserve">      9.1.5. Központi, irányító szervi támogatás folyósítása</t>
  </si>
  <si>
    <t xml:space="preserve">         8.1.6.1. Központi, irányító szervi támogatás működési </t>
  </si>
  <si>
    <t xml:space="preserve">         9.1.5.1. Központi, irányító szervi támogatás működési </t>
  </si>
  <si>
    <t xml:space="preserve">         8.1.6.2. Központi, irányító szervi támogatás felhalmozási </t>
  </si>
  <si>
    <t xml:space="preserve">         9.1.5.2. Központi, irányító szervi támogatás felhalmozási </t>
  </si>
  <si>
    <t xml:space="preserve">      8.1.7. Betétek megszüntetése </t>
  </si>
  <si>
    <t xml:space="preserve">      9.1.6. Pénzeszközök betétként elhelyezése </t>
  </si>
  <si>
    <t xml:space="preserve">      8.1.8. Központi költségvetés sajátos finanszírozási bevételei </t>
  </si>
  <si>
    <t xml:space="preserve">      9.1.7. Pénzügyi lízing kiadásai </t>
  </si>
  <si>
    <t xml:space="preserve">      9.1.8. Központi költségvetés sajátos finanszírozási kiadásai </t>
  </si>
  <si>
    <t>Finanszírozási  bevétel összesen</t>
  </si>
  <si>
    <t xml:space="preserve">Finanszírozási kiadások összesen </t>
  </si>
  <si>
    <t>Bevételek összesen</t>
  </si>
  <si>
    <t xml:space="preserve">Kiadások összesen </t>
  </si>
  <si>
    <t xml:space="preserve">III. Gróf I. Festetics György Művelődési Központ, Városi Könyvtár és Muzeális Gyűjtemény </t>
  </si>
  <si>
    <t xml:space="preserve">  T/2. melléklet </t>
  </si>
  <si>
    <t xml:space="preserve">II. Hévíz Város Önkormányzat Gazdasági, Műszaki Ellátó Szervezet </t>
  </si>
  <si>
    <t>T/1/2. melléklet</t>
  </si>
  <si>
    <t>I. Hévízi Polgármesteri Hivatal</t>
  </si>
  <si>
    <t xml:space="preserve">T/1/1. melléklet </t>
  </si>
  <si>
    <t xml:space="preserve">    6. Beruházások </t>
  </si>
  <si>
    <t>Költségvetési egyenleg (hiány - , többlet +)</t>
  </si>
  <si>
    <t xml:space="preserve">T/1. melléklet </t>
  </si>
  <si>
    <t xml:space="preserve">2014. évi pénzügyi mérleg </t>
  </si>
  <si>
    <t>Módosító összeg</t>
  </si>
  <si>
    <t>2014. …..  -i előirányzat</t>
  </si>
  <si>
    <t>E</t>
  </si>
  <si>
    <t>F</t>
  </si>
  <si>
    <t>G</t>
  </si>
  <si>
    <t>H</t>
  </si>
  <si>
    <t>Hévíz Város Önkormányzat és intézményei</t>
  </si>
  <si>
    <t xml:space="preserve">   T/3. melléklet </t>
  </si>
  <si>
    <t xml:space="preserve">  T/ 4.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</si>
</sst>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sz val="6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7"/>
      <color indexed="8"/>
      <name val="Times New Roman"/>
      <family val="1"/>
      <charset val="238"/>
    </font>
    <font>
      <sz val="8"/>
      <color indexed="48"/>
      <name val="Times New Roman"/>
      <family val="1"/>
      <charset val="238"/>
    </font>
    <font>
      <b/>
      <sz val="8"/>
      <color indexed="48"/>
      <name val="Times New Roman"/>
      <family val="1"/>
      <charset val="238"/>
    </font>
    <font>
      <b/>
      <i/>
      <sz val="8"/>
      <color indexed="48"/>
      <name val="Times New Roman"/>
      <family val="1"/>
      <charset val="238"/>
    </font>
    <font>
      <i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0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3" fontId="2" fillId="0" borderId="0" xfId="0" applyNumberFormat="1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6" fillId="0" borderId="6" xfId="0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8" xfId="0" applyFont="1" applyBorder="1"/>
    <xf numFmtId="3" fontId="6" fillId="0" borderId="8" xfId="0" applyNumberFormat="1" applyFont="1" applyBorder="1"/>
    <xf numFmtId="3" fontId="4" fillId="0" borderId="9" xfId="0" applyNumberFormat="1" applyFont="1" applyBorder="1"/>
    <xf numFmtId="3" fontId="1" fillId="0" borderId="8" xfId="0" applyNumberFormat="1" applyFont="1" applyBorder="1"/>
    <xf numFmtId="0" fontId="10" fillId="0" borderId="0" xfId="0" applyFont="1" applyBorder="1"/>
    <xf numFmtId="3" fontId="10" fillId="0" borderId="0" xfId="0" applyNumberFormat="1" applyFont="1"/>
    <xf numFmtId="3" fontId="10" fillId="0" borderId="0" xfId="0" applyNumberFormat="1" applyFont="1" applyBorder="1"/>
    <xf numFmtId="3" fontId="10" fillId="0" borderId="10" xfId="0" applyNumberFormat="1" applyFont="1" applyBorder="1"/>
    <xf numFmtId="3" fontId="10" fillId="0" borderId="0" xfId="1" applyNumberFormat="1" applyFont="1" applyBorder="1"/>
    <xf numFmtId="0" fontId="10" fillId="0" borderId="0" xfId="0" applyFont="1" applyBorder="1" applyAlignment="1">
      <alignment wrapText="1"/>
    </xf>
    <xf numFmtId="3" fontId="1" fillId="0" borderId="0" xfId="0" applyNumberFormat="1" applyFont="1" applyBorder="1"/>
    <xf numFmtId="0" fontId="11" fillId="0" borderId="0" xfId="0" applyFont="1" applyBorder="1"/>
    <xf numFmtId="0" fontId="10" fillId="0" borderId="0" xfId="0" applyFont="1"/>
    <xf numFmtId="3" fontId="1" fillId="0" borderId="10" xfId="0" applyNumberFormat="1" applyFont="1" applyBorder="1"/>
    <xf numFmtId="0" fontId="12" fillId="0" borderId="0" xfId="0" applyFont="1"/>
    <xf numFmtId="0" fontId="13" fillId="0" borderId="0" xfId="0" applyFont="1"/>
    <xf numFmtId="3" fontId="14" fillId="0" borderId="0" xfId="0" applyNumberFormat="1" applyFont="1" applyBorder="1"/>
    <xf numFmtId="3" fontId="2" fillId="0" borderId="10" xfId="0" applyNumberFormat="1" applyFont="1" applyBorder="1"/>
    <xf numFmtId="3" fontId="2" fillId="0" borderId="0" xfId="0" applyNumberFormat="1" applyFont="1" applyBorder="1"/>
    <xf numFmtId="3" fontId="4" fillId="0" borderId="0" xfId="0" applyNumberFormat="1" applyFont="1" applyBorder="1"/>
    <xf numFmtId="3" fontId="4" fillId="0" borderId="10" xfId="0" applyNumberFormat="1" applyFont="1" applyBorder="1"/>
    <xf numFmtId="3" fontId="6" fillId="0" borderId="0" xfId="0" applyNumberFormat="1" applyFont="1" applyBorder="1"/>
    <xf numFmtId="0" fontId="2" fillId="0" borderId="0" xfId="0" applyFont="1"/>
    <xf numFmtId="0" fontId="6" fillId="0" borderId="0" xfId="0" applyFont="1"/>
    <xf numFmtId="0" fontId="9" fillId="0" borderId="0" xfId="0" applyFont="1"/>
    <xf numFmtId="0" fontId="14" fillId="0" borderId="0" xfId="0" applyFont="1" applyBorder="1"/>
    <xf numFmtId="3" fontId="12" fillId="0" borderId="0" xfId="0" applyNumberFormat="1" applyFont="1" applyBorder="1"/>
    <xf numFmtId="3" fontId="14" fillId="0" borderId="10" xfId="0" applyNumberFormat="1" applyFont="1" applyBorder="1"/>
    <xf numFmtId="0" fontId="6" fillId="0" borderId="0" xfId="0" applyFont="1" applyBorder="1"/>
    <xf numFmtId="3" fontId="6" fillId="0" borderId="10" xfId="0" applyNumberFormat="1" applyFont="1" applyBorder="1"/>
    <xf numFmtId="0" fontId="1" fillId="0" borderId="0" xfId="0" applyFont="1" applyBorder="1"/>
    <xf numFmtId="3" fontId="4" fillId="0" borderId="11" xfId="0" applyNumberFormat="1" applyFont="1" applyBorder="1"/>
    <xf numFmtId="3" fontId="10" fillId="0" borderId="0" xfId="0" applyNumberFormat="1" applyFont="1" applyAlignment="1">
      <alignment wrapText="1"/>
    </xf>
    <xf numFmtId="3" fontId="10" fillId="0" borderId="10" xfId="0" applyNumberFormat="1" applyFont="1" applyBorder="1" applyAlignment="1">
      <alignment wrapText="1"/>
    </xf>
    <xf numFmtId="3" fontId="6" fillId="0" borderId="0" xfId="0" applyNumberFormat="1" applyFont="1"/>
    <xf numFmtId="0" fontId="1" fillId="0" borderId="10" xfId="0" applyFont="1" applyBorder="1"/>
    <xf numFmtId="3" fontId="4" fillId="0" borderId="0" xfId="0" applyNumberFormat="1" applyFont="1" applyBorder="1" applyAlignment="1">
      <alignment wrapText="1"/>
    </xf>
    <xf numFmtId="3" fontId="4" fillId="0" borderId="12" xfId="0" applyNumberFormat="1" applyFont="1" applyBorder="1"/>
    <xf numFmtId="0" fontId="6" fillId="0" borderId="13" xfId="0" applyFont="1" applyBorder="1"/>
    <xf numFmtId="3" fontId="6" fillId="0" borderId="14" xfId="0" applyNumberFormat="1" applyFont="1" applyBorder="1"/>
    <xf numFmtId="3" fontId="6" fillId="0" borderId="15" xfId="0" applyNumberFormat="1" applyFont="1" applyBorder="1"/>
    <xf numFmtId="3" fontId="6" fillId="0" borderId="16" xfId="0" applyNumberFormat="1" applyFont="1" applyBorder="1"/>
    <xf numFmtId="3" fontId="6" fillId="0" borderId="2" xfId="0" applyNumberFormat="1" applyFont="1" applyBorder="1" applyAlignment="1">
      <alignment horizontal="center" vertical="center"/>
    </xf>
    <xf numFmtId="0" fontId="15" fillId="0" borderId="0" xfId="0" applyFont="1"/>
    <xf numFmtId="3" fontId="15" fillId="0" borderId="0" xfId="0" applyNumberFormat="1" applyFont="1"/>
    <xf numFmtId="3" fontId="10" fillId="0" borderId="0" xfId="0" applyNumberFormat="1" applyFont="1" applyBorder="1" applyAlignment="1">
      <alignment wrapText="1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0" xfId="0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3" fontId="10" fillId="0" borderId="19" xfId="0" applyNumberFormat="1" applyFont="1" applyBorder="1"/>
    <xf numFmtId="3" fontId="12" fillId="0" borderId="0" xfId="0" applyNumberFormat="1" applyFont="1"/>
    <xf numFmtId="3" fontId="11" fillId="0" borderId="0" xfId="1" applyNumberFormat="1" applyFont="1" applyBorder="1"/>
    <xf numFmtId="3" fontId="11" fillId="0" borderId="0" xfId="0" applyNumberFormat="1" applyFont="1" applyBorder="1"/>
    <xf numFmtId="3" fontId="2" fillId="0" borderId="0" xfId="0" applyNumberFormat="1" applyFont="1"/>
    <xf numFmtId="0" fontId="6" fillId="0" borderId="21" xfId="0" applyFont="1" applyBorder="1"/>
    <xf numFmtId="3" fontId="3" fillId="0" borderId="0" xfId="0" applyNumberFormat="1" applyFont="1"/>
    <xf numFmtId="3" fontId="9" fillId="0" borderId="21" xfId="0" applyNumberFormat="1" applyFont="1" applyBorder="1"/>
    <xf numFmtId="3" fontId="17" fillId="0" borderId="0" xfId="0" applyNumberFormat="1" applyFont="1"/>
    <xf numFmtId="3" fontId="18" fillId="0" borderId="0" xfId="0" applyNumberFormat="1" applyFont="1"/>
    <xf numFmtId="3" fontId="16" fillId="0" borderId="0" xfId="0" applyNumberFormat="1" applyFont="1"/>
    <xf numFmtId="3" fontId="9" fillId="0" borderId="0" xfId="0" applyNumberFormat="1" applyFont="1"/>
    <xf numFmtId="3" fontId="13" fillId="0" borderId="0" xfId="0" applyNumberFormat="1" applyFont="1"/>
    <xf numFmtId="3" fontId="2" fillId="0" borderId="0" xfId="1" applyNumberFormat="1" applyFont="1" applyBorder="1"/>
    <xf numFmtId="3" fontId="1" fillId="0" borderId="0" xfId="1" applyNumberFormat="1" applyFont="1" applyBorder="1"/>
    <xf numFmtId="0" fontId="4" fillId="0" borderId="0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 applyAlignment="1">
      <alignment horizontal="right"/>
    </xf>
    <xf numFmtId="0" fontId="0" fillId="0" borderId="1" xfId="0" applyBorder="1" applyAlignment="1"/>
    <xf numFmtId="3" fontId="2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3" fontId="2" fillId="0" borderId="0" xfId="0" applyNumberFormat="1" applyFont="1" applyAlignment="1">
      <alignment horizontal="right"/>
    </xf>
    <xf numFmtId="3" fontId="7" fillId="0" borderId="3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</cellXfs>
  <cellStyles count="2">
    <cellStyle name="Normál" xfId="0" builtinId="0"/>
    <cellStyle name="Normál_2006.I.févi pénzügyi mérleg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file\kgo\kondakorne\Documents\ktg%20vet%20rend%20mod%20%20int&#233;zm\2014\&#193;prilis\t&#225;j&#233;koztat&#243;%20t&#225;bl&#225;k%20el&#337;terj%20&#225;p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normatíva "/>
      <sheetName val="tám, végl. pe.átv  "/>
      <sheetName val="felh. bev.  "/>
      <sheetName val="mc.pe.átad"/>
      <sheetName val="felhalm. kiad.  "/>
      <sheetName val="Eu-s tám"/>
      <sheetName val="tartalék"/>
      <sheetName val="pü.mérleg Önkorm."/>
      <sheetName val="pü.mérleg Hivatal"/>
      <sheetName val="mük. bev.Önkor és Hivatal "/>
      <sheetName val="sajátos műk.bev  "/>
      <sheetName val="műk. kiad. szakf Önkorm. "/>
      <sheetName val="műk.kiad. szakf.Hivatal "/>
      <sheetName val="ellátottak önk. "/>
      <sheetName val="ellátottak hivatal"/>
      <sheetName val="püm. GAMESZ. "/>
      <sheetName val="püm. Művelődés"/>
      <sheetName val="püm-TASZII."/>
      <sheetName val="likvid"/>
      <sheetName val="létszám  "/>
      <sheetName val="kötváll.  "/>
      <sheetName val="közvetett t."/>
      <sheetName val="hitelállomány 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C13">
            <v>184289</v>
          </cell>
          <cell r="D13">
            <v>67025</v>
          </cell>
        </row>
      </sheetData>
      <sheetData sheetId="5">
        <row r="16">
          <cell r="C16">
            <v>0</v>
          </cell>
          <cell r="D16">
            <v>1787</v>
          </cell>
        </row>
        <row r="27">
          <cell r="C27">
            <v>414121</v>
          </cell>
          <cell r="D27">
            <v>346967</v>
          </cell>
        </row>
        <row r="34">
          <cell r="C34">
            <v>3665</v>
          </cell>
          <cell r="D34">
            <v>2244</v>
          </cell>
        </row>
      </sheetData>
      <sheetData sheetId="6" refreshError="1"/>
      <sheetData sheetId="7">
        <row r="16">
          <cell r="G16">
            <v>0</v>
          </cell>
          <cell r="H16">
            <v>17749</v>
          </cell>
        </row>
        <row r="20">
          <cell r="G20">
            <v>0</v>
          </cell>
          <cell r="H20">
            <v>1250</v>
          </cell>
        </row>
        <row r="48">
          <cell r="G48">
            <v>324849</v>
          </cell>
          <cell r="H48">
            <v>476507</v>
          </cell>
        </row>
        <row r="57">
          <cell r="G57">
            <v>154774</v>
          </cell>
          <cell r="H57">
            <v>88780</v>
          </cell>
        </row>
        <row r="64">
          <cell r="G64">
            <v>0</v>
          </cell>
          <cell r="H64">
            <v>1638</v>
          </cell>
        </row>
        <row r="68">
          <cell r="G68">
            <v>0</v>
          </cell>
          <cell r="H68">
            <v>0</v>
          </cell>
        </row>
        <row r="75">
          <cell r="G75">
            <v>12901</v>
          </cell>
          <cell r="H75">
            <v>18292</v>
          </cell>
        </row>
        <row r="80">
          <cell r="G80">
            <v>0</v>
          </cell>
          <cell r="H80">
            <v>5000</v>
          </cell>
        </row>
        <row r="90">
          <cell r="G90">
            <v>50260</v>
          </cell>
          <cell r="H90">
            <v>0</v>
          </cell>
        </row>
        <row r="104">
          <cell r="G104">
            <v>11093</v>
          </cell>
          <cell r="H104">
            <v>8000</v>
          </cell>
        </row>
        <row r="111">
          <cell r="G111">
            <v>0</v>
          </cell>
          <cell r="H111">
            <v>16420</v>
          </cell>
        </row>
        <row r="117">
          <cell r="G117">
            <v>0</v>
          </cell>
          <cell r="H117">
            <v>1539</v>
          </cell>
        </row>
        <row r="124">
          <cell r="G124">
            <v>0</v>
          </cell>
          <cell r="H124">
            <v>5000</v>
          </cell>
        </row>
      </sheetData>
      <sheetData sheetId="8" refreshError="1"/>
      <sheetData sheetId="9">
        <row r="18">
          <cell r="C18">
            <v>123330</v>
          </cell>
        </row>
        <row r="26">
          <cell r="C26">
            <v>78000</v>
          </cell>
        </row>
      </sheetData>
      <sheetData sheetId="10">
        <row r="19">
          <cell r="G19">
            <v>3061</v>
          </cell>
          <cell r="H19">
            <v>24093</v>
          </cell>
        </row>
        <row r="25">
          <cell r="G25">
            <v>479623</v>
          </cell>
          <cell r="H25">
            <v>589674</v>
          </cell>
        </row>
        <row r="29">
          <cell r="G29">
            <v>12901</v>
          </cell>
          <cell r="H29">
            <v>23292</v>
          </cell>
        </row>
        <row r="41">
          <cell r="C41">
            <v>147468</v>
          </cell>
          <cell r="D41">
            <v>410331</v>
          </cell>
          <cell r="E41">
            <v>557799</v>
          </cell>
        </row>
        <row r="47">
          <cell r="D47">
            <v>212338</v>
          </cell>
          <cell r="E47">
            <v>212338</v>
          </cell>
        </row>
      </sheetData>
      <sheetData sheetId="11">
        <row r="12">
          <cell r="G12">
            <v>112041</v>
          </cell>
          <cell r="H12">
            <v>75248</v>
          </cell>
        </row>
        <row r="13">
          <cell r="G13">
            <v>31548</v>
          </cell>
          <cell r="H13">
            <v>23858</v>
          </cell>
        </row>
        <row r="14">
          <cell r="G14">
            <v>6948</v>
          </cell>
          <cell r="H14">
            <v>76509</v>
          </cell>
        </row>
        <row r="16">
          <cell r="G16">
            <v>11272</v>
          </cell>
          <cell r="H16">
            <v>1868</v>
          </cell>
        </row>
        <row r="20">
          <cell r="C20">
            <v>673</v>
          </cell>
          <cell r="D20">
            <v>795</v>
          </cell>
        </row>
        <row r="27">
          <cell r="G27">
            <v>50260</v>
          </cell>
          <cell r="H27">
            <v>0</v>
          </cell>
        </row>
        <row r="47">
          <cell r="C47">
            <v>161136</v>
          </cell>
          <cell r="D47">
            <v>176688</v>
          </cell>
        </row>
        <row r="48">
          <cell r="C48">
            <v>50260</v>
          </cell>
          <cell r="D48">
            <v>0</v>
          </cell>
        </row>
      </sheetData>
      <sheetData sheetId="12">
        <row r="21">
          <cell r="I21">
            <v>184289</v>
          </cell>
          <cell r="J21">
            <v>67025</v>
          </cell>
        </row>
        <row r="43">
          <cell r="E43">
            <v>102492</v>
          </cell>
          <cell r="F43">
            <v>4376</v>
          </cell>
          <cell r="G43">
            <v>201848</v>
          </cell>
          <cell r="H43">
            <v>857043</v>
          </cell>
          <cell r="I43">
            <v>917868</v>
          </cell>
          <cell r="J43">
            <v>68368</v>
          </cell>
        </row>
        <row r="65">
          <cell r="E65">
            <v>673</v>
          </cell>
          <cell r="F65">
            <v>795</v>
          </cell>
        </row>
      </sheetData>
      <sheetData sheetId="13" refreshError="1"/>
      <sheetData sheetId="14">
        <row r="55">
          <cell r="D55">
            <v>57702</v>
          </cell>
          <cell r="E55">
            <v>31747</v>
          </cell>
          <cell r="F55">
            <v>16611</v>
          </cell>
          <cell r="G55">
            <v>13648</v>
          </cell>
          <cell r="H55">
            <v>191846</v>
          </cell>
          <cell r="I55">
            <v>306595</v>
          </cell>
          <cell r="J55">
            <v>126952</v>
          </cell>
          <cell r="K55">
            <v>72430</v>
          </cell>
          <cell r="L55">
            <v>97199</v>
          </cell>
          <cell r="M55">
            <v>173065</v>
          </cell>
          <cell r="N55">
            <v>500</v>
          </cell>
          <cell r="O55">
            <v>14671</v>
          </cell>
        </row>
      </sheetData>
      <sheetData sheetId="15">
        <row r="32">
          <cell r="D32">
            <v>112041</v>
          </cell>
          <cell r="E32">
            <v>75248</v>
          </cell>
          <cell r="F32">
            <v>31548</v>
          </cell>
          <cell r="G32">
            <v>23858</v>
          </cell>
          <cell r="H32">
            <v>6948</v>
          </cell>
          <cell r="I32">
            <v>76509</v>
          </cell>
          <cell r="J32">
            <v>11272</v>
          </cell>
          <cell r="K32">
            <v>1868</v>
          </cell>
        </row>
      </sheetData>
      <sheetData sheetId="16" refreshError="1"/>
      <sheetData sheetId="17" refreshError="1"/>
      <sheetData sheetId="18">
        <row r="12">
          <cell r="G12">
            <v>203887</v>
          </cell>
          <cell r="H12">
            <v>30466</v>
          </cell>
        </row>
        <row r="13">
          <cell r="G13">
            <v>52752</v>
          </cell>
          <cell r="H13">
            <v>5218</v>
          </cell>
        </row>
        <row r="14">
          <cell r="C14">
            <v>8200</v>
          </cell>
          <cell r="G14">
            <v>248432</v>
          </cell>
          <cell r="H14">
            <v>27604</v>
          </cell>
        </row>
        <row r="20">
          <cell r="C20">
            <v>57743</v>
          </cell>
          <cell r="D20">
            <v>33913</v>
          </cell>
        </row>
        <row r="27">
          <cell r="G27">
            <v>11093</v>
          </cell>
          <cell r="H27">
            <v>8000</v>
          </cell>
        </row>
        <row r="47">
          <cell r="C47">
            <v>439128</v>
          </cell>
          <cell r="D47">
            <v>29375</v>
          </cell>
        </row>
        <row r="48">
          <cell r="C48">
            <v>11093</v>
          </cell>
          <cell r="D48">
            <v>8000</v>
          </cell>
        </row>
      </sheetData>
      <sheetData sheetId="19">
        <row r="12">
          <cell r="G12">
            <v>43833</v>
          </cell>
          <cell r="H12">
            <v>10958</v>
          </cell>
        </row>
        <row r="13">
          <cell r="G13">
            <v>12046</v>
          </cell>
          <cell r="H13">
            <v>2644</v>
          </cell>
        </row>
        <row r="14">
          <cell r="G14">
            <v>46612</v>
          </cell>
          <cell r="H14">
            <v>132664</v>
          </cell>
        </row>
        <row r="20">
          <cell r="C20">
            <v>30802</v>
          </cell>
          <cell r="D20">
            <v>25202</v>
          </cell>
        </row>
        <row r="27">
          <cell r="G27">
            <v>0</v>
          </cell>
          <cell r="H27">
            <v>16420</v>
          </cell>
        </row>
        <row r="47">
          <cell r="C47">
            <v>71689</v>
          </cell>
          <cell r="D47">
            <v>121064</v>
          </cell>
        </row>
        <row r="48">
          <cell r="C48">
            <v>0</v>
          </cell>
          <cell r="D48">
            <v>16420</v>
          </cell>
        </row>
      </sheetData>
      <sheetData sheetId="20">
        <row r="12">
          <cell r="G12">
            <v>54760</v>
          </cell>
          <cell r="H12">
            <v>78800</v>
          </cell>
        </row>
        <row r="13">
          <cell r="G13">
            <v>16796</v>
          </cell>
          <cell r="H13">
            <v>22264</v>
          </cell>
        </row>
        <row r="14">
          <cell r="C14">
            <v>8300</v>
          </cell>
          <cell r="G14">
            <v>13437</v>
          </cell>
          <cell r="H14">
            <v>57283</v>
          </cell>
        </row>
        <row r="20">
          <cell r="C20">
            <v>8932</v>
          </cell>
          <cell r="D20">
            <v>59774</v>
          </cell>
        </row>
        <row r="27">
          <cell r="G27">
            <v>0</v>
          </cell>
          <cell r="H27">
            <v>1539</v>
          </cell>
        </row>
        <row r="47">
          <cell r="C47">
            <v>67761</v>
          </cell>
          <cell r="D47">
            <v>98573</v>
          </cell>
        </row>
        <row r="48">
          <cell r="C48">
            <v>0</v>
          </cell>
          <cell r="D48">
            <v>1539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C1" zoomScale="85" zoomScaleNormal="85" workbookViewId="0">
      <selection activeCell="U9" sqref="U9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33" width="9.140625" style="1"/>
    <col min="34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33" ht="15" x14ac:dyDescent="0.25">
      <c r="K1" s="85" t="s">
        <v>93</v>
      </c>
      <c r="L1" s="85"/>
      <c r="M1" s="85"/>
      <c r="N1" s="85"/>
      <c r="O1" s="82"/>
      <c r="P1" s="82"/>
      <c r="Q1" s="82"/>
      <c r="R1" s="82"/>
      <c r="S1" s="82"/>
    </row>
    <row r="2" spans="1:33" x14ac:dyDescent="0.2">
      <c r="K2" s="4"/>
      <c r="L2" s="4"/>
      <c r="M2" s="4"/>
      <c r="N2" s="4"/>
    </row>
    <row r="3" spans="1:33" s="6" customFormat="1" ht="15" x14ac:dyDescent="0.25">
      <c r="A3" s="81" t="s">
        <v>101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s="6" customFormat="1" ht="15" x14ac:dyDescent="0.25">
      <c r="A4" s="81" t="s">
        <v>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s="6" customFormat="1" ht="15" x14ac:dyDescent="0.25">
      <c r="A5" s="83" t="s">
        <v>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6" customFormat="1" ht="12.75" customHeight="1" x14ac:dyDescent="0.2">
      <c r="A6" s="86" t="s">
        <v>4</v>
      </c>
      <c r="B6" s="87" t="s">
        <v>5</v>
      </c>
      <c r="C6" s="88" t="s">
        <v>6</v>
      </c>
      <c r="D6" s="88"/>
      <c r="E6" s="89"/>
      <c r="F6" s="95" t="s">
        <v>7</v>
      </c>
      <c r="G6" s="96"/>
      <c r="H6" s="87" t="s">
        <v>8</v>
      </c>
      <c r="I6" s="97"/>
      <c r="J6" s="96"/>
      <c r="K6" s="90" t="s">
        <v>7</v>
      </c>
      <c r="L6" s="91" t="s">
        <v>8</v>
      </c>
      <c r="M6" s="92"/>
      <c r="N6" s="92"/>
      <c r="O6" s="95" t="s">
        <v>99</v>
      </c>
      <c r="P6" s="96"/>
      <c r="Q6" s="87" t="s">
        <v>100</v>
      </c>
      <c r="R6" s="97"/>
      <c r="S6" s="96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s="6" customFormat="1" ht="12.75" customHeight="1" x14ac:dyDescent="0.2">
      <c r="A7" s="86"/>
      <c r="B7" s="87"/>
      <c r="C7" s="93" t="s">
        <v>9</v>
      </c>
      <c r="D7" s="93"/>
      <c r="E7" s="94"/>
      <c r="F7" s="98" t="s">
        <v>95</v>
      </c>
      <c r="G7" s="96"/>
      <c r="H7" s="99" t="s">
        <v>96</v>
      </c>
      <c r="I7" s="97"/>
      <c r="J7" s="96"/>
      <c r="K7" s="90"/>
      <c r="L7" s="93" t="s">
        <v>9</v>
      </c>
      <c r="M7" s="93"/>
      <c r="N7" s="93"/>
      <c r="O7" s="98" t="s">
        <v>95</v>
      </c>
      <c r="P7" s="96"/>
      <c r="Q7" s="99" t="s">
        <v>96</v>
      </c>
      <c r="R7" s="97"/>
      <c r="S7" s="96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s="12" customFormat="1" ht="36.6" customHeight="1" x14ac:dyDescent="0.25">
      <c r="A8" s="86"/>
      <c r="B8" s="7" t="s">
        <v>10</v>
      </c>
      <c r="C8" s="8" t="s">
        <v>11</v>
      </c>
      <c r="D8" s="8" t="s">
        <v>12</v>
      </c>
      <c r="E8" s="9" t="s">
        <v>13</v>
      </c>
      <c r="F8" s="60" t="s">
        <v>11</v>
      </c>
      <c r="G8" s="8" t="s">
        <v>12</v>
      </c>
      <c r="H8" s="8" t="s">
        <v>11</v>
      </c>
      <c r="I8" s="8" t="s">
        <v>12</v>
      </c>
      <c r="J8" s="9" t="s">
        <v>13</v>
      </c>
      <c r="K8" s="10" t="s">
        <v>14</v>
      </c>
      <c r="L8" s="8" t="s">
        <v>11</v>
      </c>
      <c r="M8" s="8" t="s">
        <v>12</v>
      </c>
      <c r="N8" s="8" t="s">
        <v>13</v>
      </c>
      <c r="O8" s="60" t="s">
        <v>11</v>
      </c>
      <c r="P8" s="8" t="s">
        <v>12</v>
      </c>
      <c r="Q8" s="8" t="s">
        <v>11</v>
      </c>
      <c r="R8" s="8" t="s">
        <v>12</v>
      </c>
      <c r="S8" s="61" t="s">
        <v>13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1.45" customHeight="1" x14ac:dyDescent="0.2">
      <c r="A9" s="13">
        <v>1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6" t="s">
        <v>16</v>
      </c>
      <c r="L9" s="15"/>
      <c r="M9" s="15"/>
      <c r="N9" s="17"/>
    </row>
    <row r="10" spans="1:33" x14ac:dyDescent="0.2">
      <c r="A10" s="13">
        <f t="shared" ref="A10:A51" si="0">A9+1</f>
        <v>2</v>
      </c>
      <c r="B10" s="18" t="s">
        <v>17</v>
      </c>
      <c r="C10" s="19"/>
      <c r="D10" s="19"/>
      <c r="E10" s="20">
        <f>SUM(C10:D10)</f>
        <v>0</v>
      </c>
      <c r="F10" s="20"/>
      <c r="G10" s="20"/>
      <c r="H10" s="20"/>
      <c r="I10" s="20"/>
      <c r="J10" s="20"/>
      <c r="K10" s="21" t="s">
        <v>18</v>
      </c>
      <c r="L10" s="20">
        <f>'[1]műk. kiad. szakf Önkorm. '!D55+'[1]pü.mérleg Hivatal'!G12+'[1]püm. GAMESZ. '!G12+'[1]püm. Művelődés'!G12+'[1]püm-TASZII.'!G12</f>
        <v>472223</v>
      </c>
      <c r="M10" s="20">
        <f>'[1]műk. kiad. szakf Önkorm. '!E55+'[1]pü.mérleg Hivatal'!H12+'[1]püm. GAMESZ. '!H12+'[1]püm. Művelődés'!H12+'[1]püm-TASZII.'!H12</f>
        <v>227219</v>
      </c>
      <c r="N10" s="22">
        <f>SUM(L10:M10)</f>
        <v>699442</v>
      </c>
      <c r="O10" s="2">
        <v>-4235</v>
      </c>
      <c r="P10" s="2">
        <v>646</v>
      </c>
      <c r="Q10" s="2">
        <f>L10+O10</f>
        <v>467988</v>
      </c>
      <c r="R10" s="2">
        <f>M10+P10</f>
        <v>227865</v>
      </c>
      <c r="S10" s="2">
        <f>Q10+R10</f>
        <v>695853</v>
      </c>
    </row>
    <row r="11" spans="1:33" x14ac:dyDescent="0.2">
      <c r="A11" s="13">
        <f t="shared" si="0"/>
        <v>3</v>
      </c>
      <c r="B11" s="18" t="s">
        <v>19</v>
      </c>
      <c r="C11" s="19">
        <f>'[1]tám, végl. pe.átv  '!C13</f>
        <v>184289</v>
      </c>
      <c r="D11" s="19">
        <f>'[1]tám, végl. pe.átv  '!D13</f>
        <v>67025</v>
      </c>
      <c r="E11" s="20">
        <f>SUM(C11:D11)</f>
        <v>251314</v>
      </c>
      <c r="F11" s="20">
        <v>735022</v>
      </c>
      <c r="G11" s="20"/>
      <c r="H11" s="20">
        <f>C11+F11</f>
        <v>919311</v>
      </c>
      <c r="I11" s="20">
        <f>D11+G11</f>
        <v>67025</v>
      </c>
      <c r="J11" s="20">
        <f>H11+I11</f>
        <v>986336</v>
      </c>
      <c r="K11" s="21" t="s">
        <v>20</v>
      </c>
      <c r="L11" s="20">
        <f>'[1]műk. kiad. szakf Önkorm. '!F55+'[1]pü.mérleg Hivatal'!G13+'[1]püm. GAMESZ. '!G13+'[1]püm. Művelődés'!G13+'[1]püm-TASZII.'!G13</f>
        <v>129753</v>
      </c>
      <c r="M11" s="20">
        <f>'[1]műk. kiad. szakf Önkorm. '!G55+'[1]pü.mérleg Hivatal'!H13+'[1]püm. GAMESZ. '!H13+'[1]püm. Művelődés'!H13+'[1]püm-TASZII.'!H13</f>
        <v>67632</v>
      </c>
      <c r="N11" s="22">
        <f>SUM(L11:M11)</f>
        <v>197385</v>
      </c>
      <c r="O11" s="2">
        <v>8154</v>
      </c>
      <c r="P11" s="2">
        <v>196</v>
      </c>
      <c r="Q11" s="2">
        <f t="shared" ref="Q11:Q30" si="1">L11+O11</f>
        <v>137907</v>
      </c>
      <c r="R11" s="2">
        <f t="shared" ref="R11:R30" si="2">M11+P11</f>
        <v>67828</v>
      </c>
      <c r="S11" s="2">
        <f t="shared" ref="S11:S30" si="3">Q11+R11</f>
        <v>205735</v>
      </c>
    </row>
    <row r="12" spans="1:33" x14ac:dyDescent="0.2">
      <c r="A12" s="13">
        <f t="shared" si="0"/>
        <v>4</v>
      </c>
      <c r="B12" s="18" t="s">
        <v>21</v>
      </c>
      <c r="C12" s="19">
        <f>'[1]mük. bev.Önkor és Hivatal '!I43-'[1]mük. bev.Önkor és Hivatal '!I21+'[1]püm. GAMESZ. '!C14+'[1]püm. Művelődés'!C14+'[1]püm-TASZII.'!C14</f>
        <v>750079</v>
      </c>
      <c r="D12" s="19">
        <f>'[1]mük. bev.Önkor és Hivatal '!J43-'[1]mük. bev.Önkor és Hivatal '!J21+'[1]püm. GAMESZ. '!D14+'[1]püm. Művelődés'!D14+'[1]püm-TASZII.'!D14</f>
        <v>1343</v>
      </c>
      <c r="E12" s="20">
        <f>SUM(C12:D12)</f>
        <v>751422</v>
      </c>
      <c r="F12" s="20">
        <v>-694368</v>
      </c>
      <c r="G12" s="20">
        <v>2254</v>
      </c>
      <c r="H12" s="20">
        <f t="shared" ref="H12:H28" si="4">C12+F12</f>
        <v>55711</v>
      </c>
      <c r="I12" s="20">
        <f t="shared" ref="I12:I28" si="5">D12+G12</f>
        <v>3597</v>
      </c>
      <c r="J12" s="20">
        <f t="shared" ref="J12:J28" si="6">H12+I12</f>
        <v>59308</v>
      </c>
      <c r="K12" s="21" t="s">
        <v>22</v>
      </c>
      <c r="L12" s="20">
        <f>'[1]műk. kiad. szakf Önkorm. '!H55+'[1]püm. GAMESZ. '!G14+'[1]püm. Művelődés'!G14+'[1]püm-TASZII.'!G14+'[1]pü.mérleg Hivatal'!G14</f>
        <v>507275</v>
      </c>
      <c r="M12" s="20">
        <f>'[1]műk. kiad. szakf Önkorm. '!I55+'[1]püm. GAMESZ. '!H14+'[1]püm. Művelődés'!H14+'[1]püm-TASZII.'!H14+'[1]pü.mérleg Hivatal'!H14</f>
        <v>600655</v>
      </c>
      <c r="N12" s="22">
        <f>SUM(L12:M12)</f>
        <v>1107930</v>
      </c>
      <c r="O12" s="2">
        <v>-12885</v>
      </c>
      <c r="P12" s="2">
        <v>-1224</v>
      </c>
      <c r="Q12" s="2">
        <f t="shared" si="1"/>
        <v>494390</v>
      </c>
      <c r="R12" s="2">
        <f t="shared" si="2"/>
        <v>599431</v>
      </c>
      <c r="S12" s="2">
        <f t="shared" si="3"/>
        <v>1093821</v>
      </c>
    </row>
    <row r="13" spans="1:33" ht="12" customHeight="1" x14ac:dyDescent="0.2">
      <c r="A13" s="13">
        <f t="shared" si="0"/>
        <v>5</v>
      </c>
      <c r="B13" s="23"/>
      <c r="C13" s="19"/>
      <c r="D13" s="19"/>
      <c r="E13" s="20"/>
      <c r="F13" s="20"/>
      <c r="G13" s="20"/>
      <c r="H13" s="20">
        <f t="shared" si="4"/>
        <v>0</v>
      </c>
      <c r="I13" s="20">
        <f t="shared" si="5"/>
        <v>0</v>
      </c>
      <c r="J13" s="20">
        <f t="shared" si="6"/>
        <v>0</v>
      </c>
      <c r="K13" s="21"/>
      <c r="L13" s="19"/>
      <c r="M13" s="19"/>
      <c r="N13" s="22"/>
      <c r="O13" s="2"/>
      <c r="P13" s="2"/>
      <c r="Q13" s="2">
        <f t="shared" si="1"/>
        <v>0</v>
      </c>
      <c r="R13" s="2">
        <f t="shared" si="2"/>
        <v>0</v>
      </c>
      <c r="S13" s="2">
        <f t="shared" si="3"/>
        <v>0</v>
      </c>
    </row>
    <row r="14" spans="1:33" x14ac:dyDescent="0.2">
      <c r="A14" s="13">
        <f t="shared" si="0"/>
        <v>6</v>
      </c>
      <c r="B14" s="18" t="s">
        <v>23</v>
      </c>
      <c r="C14" s="19">
        <f>'[1]felh. bev.  '!C27</f>
        <v>414121</v>
      </c>
      <c r="D14" s="19">
        <f>'[1]felh. bev.  '!D27</f>
        <v>346967</v>
      </c>
      <c r="E14" s="20">
        <f>SUM(C14:D14)</f>
        <v>761088</v>
      </c>
      <c r="F14" s="20">
        <v>7547</v>
      </c>
      <c r="G14" s="20">
        <v>75550</v>
      </c>
      <c r="H14" s="20">
        <f t="shared" si="4"/>
        <v>421668</v>
      </c>
      <c r="I14" s="20">
        <f t="shared" si="5"/>
        <v>422517</v>
      </c>
      <c r="J14" s="20">
        <f t="shared" si="6"/>
        <v>844185</v>
      </c>
      <c r="K14" s="21" t="s">
        <v>24</v>
      </c>
      <c r="L14" s="24">
        <f>'[1]műk. kiad. szakf Önkorm. '!N55+'[1]pü.mérleg Hivatal'!G16</f>
        <v>11772</v>
      </c>
      <c r="M14" s="24">
        <f>'[1]műk. kiad. szakf Önkorm. '!O55+'[1]pü.mérleg Hivatal'!H16</f>
        <v>16539</v>
      </c>
      <c r="N14" s="22">
        <f>SUM(L14:M14)</f>
        <v>28311</v>
      </c>
      <c r="O14" s="2"/>
      <c r="P14" s="2"/>
      <c r="Q14" s="2">
        <f t="shared" si="1"/>
        <v>11772</v>
      </c>
      <c r="R14" s="2">
        <f t="shared" si="2"/>
        <v>16539</v>
      </c>
      <c r="S14" s="2">
        <f t="shared" si="3"/>
        <v>28311</v>
      </c>
    </row>
    <row r="15" spans="1:33" x14ac:dyDescent="0.2">
      <c r="A15" s="13">
        <f t="shared" si="0"/>
        <v>7</v>
      </c>
      <c r="B15" s="18"/>
      <c r="C15" s="19"/>
      <c r="D15" s="19"/>
      <c r="E15" s="20"/>
      <c r="F15" s="20"/>
      <c r="G15" s="20"/>
      <c r="H15" s="20">
        <f t="shared" si="4"/>
        <v>0</v>
      </c>
      <c r="I15" s="20">
        <f t="shared" si="5"/>
        <v>0</v>
      </c>
      <c r="J15" s="20">
        <f t="shared" si="6"/>
        <v>0</v>
      </c>
      <c r="K15" s="21" t="s">
        <v>25</v>
      </c>
      <c r="L15" s="24"/>
      <c r="M15" s="24"/>
      <c r="N15" s="22"/>
      <c r="O15" s="2"/>
      <c r="P15" s="2"/>
      <c r="Q15" s="2">
        <f t="shared" si="1"/>
        <v>0</v>
      </c>
      <c r="R15" s="2">
        <f t="shared" si="2"/>
        <v>0</v>
      </c>
      <c r="S15" s="2">
        <f t="shared" si="3"/>
        <v>0</v>
      </c>
    </row>
    <row r="16" spans="1:33" x14ac:dyDescent="0.2">
      <c r="A16" s="13">
        <f t="shared" si="0"/>
        <v>8</v>
      </c>
      <c r="B16" s="18" t="s">
        <v>26</v>
      </c>
      <c r="C16" s="19">
        <f>'[1]mük. bev.Önkor és Hivatal '!G43</f>
        <v>201848</v>
      </c>
      <c r="D16" s="19">
        <f>'[1]mük. bev.Önkor és Hivatal '!H43</f>
        <v>857043</v>
      </c>
      <c r="E16" s="20">
        <f>SUM(C16:D16)</f>
        <v>1058891</v>
      </c>
      <c r="F16" s="20"/>
      <c r="G16" s="20"/>
      <c r="H16" s="20">
        <f t="shared" si="4"/>
        <v>201848</v>
      </c>
      <c r="I16" s="20">
        <f t="shared" si="5"/>
        <v>857043</v>
      </c>
      <c r="J16" s="20">
        <f t="shared" si="6"/>
        <v>1058891</v>
      </c>
      <c r="K16" s="21" t="s">
        <v>27</v>
      </c>
      <c r="L16" s="24">
        <f>'[1]műk. kiad. szakf Önkorm. '!J55</f>
        <v>126952</v>
      </c>
      <c r="M16" s="24">
        <f>'[1]műk. kiad. szakf Önkorm. '!K55</f>
        <v>72430</v>
      </c>
      <c r="N16" s="22">
        <f>SUM(L16:M16)</f>
        <v>199382</v>
      </c>
      <c r="O16" s="2">
        <v>432</v>
      </c>
      <c r="P16" s="2"/>
      <c r="Q16" s="2">
        <f t="shared" si="1"/>
        <v>127384</v>
      </c>
      <c r="R16" s="2">
        <f t="shared" si="2"/>
        <v>72430</v>
      </c>
      <c r="S16" s="2">
        <f t="shared" si="3"/>
        <v>199814</v>
      </c>
    </row>
    <row r="17" spans="1:33" x14ac:dyDescent="0.2">
      <c r="A17" s="13">
        <f t="shared" si="0"/>
        <v>9</v>
      </c>
      <c r="B17" s="25" t="s">
        <v>28</v>
      </c>
      <c r="C17" s="22"/>
      <c r="D17" s="22"/>
      <c r="E17" s="22"/>
      <c r="F17" s="22"/>
      <c r="G17" s="22"/>
      <c r="H17" s="20">
        <f t="shared" si="4"/>
        <v>0</v>
      </c>
      <c r="I17" s="20">
        <f t="shared" si="5"/>
        <v>0</v>
      </c>
      <c r="J17" s="20">
        <f t="shared" si="6"/>
        <v>0</v>
      </c>
      <c r="K17" s="21" t="s">
        <v>29</v>
      </c>
      <c r="L17" s="24">
        <f>'[1]műk. kiad. szakf Önkorm. '!L55</f>
        <v>97199</v>
      </c>
      <c r="M17" s="24">
        <f>'[1]műk. kiad. szakf Önkorm. '!M55</f>
        <v>173065</v>
      </c>
      <c r="N17" s="22">
        <f>SUM(L17:M17)</f>
        <v>270264</v>
      </c>
      <c r="O17" s="2">
        <v>44510</v>
      </c>
      <c r="P17" s="2">
        <v>50</v>
      </c>
      <c r="Q17" s="2">
        <f t="shared" si="1"/>
        <v>141709</v>
      </c>
      <c r="R17" s="2">
        <f t="shared" si="2"/>
        <v>173115</v>
      </c>
      <c r="S17" s="2">
        <f t="shared" si="3"/>
        <v>314824</v>
      </c>
    </row>
    <row r="18" spans="1:33" x14ac:dyDescent="0.2">
      <c r="A18" s="13">
        <f t="shared" si="0"/>
        <v>10</v>
      </c>
      <c r="B18" s="26" t="s">
        <v>30</v>
      </c>
      <c r="C18" s="22">
        <f>'[1]mük. bev.Önkor és Hivatal '!E43+'[1]pü.mérleg Hivatal'!C20+'[1]püm. GAMESZ. '!C20+'[1]püm. Művelődés'!C20+'[1]püm-TASZII.'!C20</f>
        <v>200642</v>
      </c>
      <c r="D18" s="22">
        <f>'[1]mük. bev.Önkor és Hivatal '!F43+'[1]pü.mérleg Hivatal'!D20+'[1]püm. GAMESZ. '!D20+'[1]püm. Művelődés'!D20+'[1]püm-TASZII.'!D20</f>
        <v>124060</v>
      </c>
      <c r="E18" s="22">
        <f>SUM(C18:D18)</f>
        <v>324702</v>
      </c>
      <c r="F18" s="22"/>
      <c r="G18" s="22"/>
      <c r="H18" s="20">
        <f t="shared" si="4"/>
        <v>200642</v>
      </c>
      <c r="I18" s="20">
        <f t="shared" si="5"/>
        <v>124060</v>
      </c>
      <c r="J18" s="20">
        <f t="shared" si="6"/>
        <v>324702</v>
      </c>
      <c r="K18" s="21" t="s">
        <v>31</v>
      </c>
      <c r="L18" s="24"/>
      <c r="M18" s="24">
        <f>[1]tartalék!C26</f>
        <v>78000</v>
      </c>
      <c r="N18" s="80">
        <f>SUM(L18:M18)</f>
        <v>78000</v>
      </c>
      <c r="O18" s="2"/>
      <c r="P18" s="2">
        <v>-286</v>
      </c>
      <c r="Q18" s="2">
        <f t="shared" si="1"/>
        <v>0</v>
      </c>
      <c r="R18" s="2">
        <f t="shared" si="2"/>
        <v>77714</v>
      </c>
      <c r="S18" s="2">
        <f t="shared" si="3"/>
        <v>77714</v>
      </c>
    </row>
    <row r="19" spans="1:33" x14ac:dyDescent="0.2">
      <c r="A19" s="13">
        <f t="shared" si="0"/>
        <v>11</v>
      </c>
      <c r="C19" s="22"/>
      <c r="D19" s="22"/>
      <c r="E19" s="22"/>
      <c r="F19" s="22"/>
      <c r="G19" s="22"/>
      <c r="H19" s="20">
        <f t="shared" si="4"/>
        <v>0</v>
      </c>
      <c r="I19" s="20">
        <f t="shared" si="5"/>
        <v>0</v>
      </c>
      <c r="J19" s="20">
        <f t="shared" si="6"/>
        <v>0</v>
      </c>
      <c r="K19" s="21" t="s">
        <v>32</v>
      </c>
      <c r="L19" s="24">
        <f>'[1]pü.mérleg Önkorm.'!G19</f>
        <v>3061</v>
      </c>
      <c r="M19" s="24">
        <f>'[1]pü.mérleg Önkorm.'!H19</f>
        <v>24093</v>
      </c>
      <c r="N19" s="22">
        <f>SUM(L19:M19)</f>
        <v>27154</v>
      </c>
      <c r="O19" s="2">
        <v>-3061</v>
      </c>
      <c r="P19" s="2">
        <v>-6908</v>
      </c>
      <c r="Q19" s="2">
        <f t="shared" si="1"/>
        <v>0</v>
      </c>
      <c r="R19" s="2">
        <f t="shared" si="2"/>
        <v>17185</v>
      </c>
      <c r="S19" s="2">
        <f t="shared" si="3"/>
        <v>17185</v>
      </c>
    </row>
    <row r="20" spans="1:33" s="29" customFormat="1" x14ac:dyDescent="0.2">
      <c r="A20" s="13">
        <f t="shared" si="0"/>
        <v>12</v>
      </c>
      <c r="B20" s="1" t="s">
        <v>33</v>
      </c>
      <c r="C20" s="22"/>
      <c r="D20" s="22"/>
      <c r="E20" s="22"/>
      <c r="F20" s="22"/>
      <c r="G20" s="22"/>
      <c r="H20" s="20">
        <f t="shared" si="4"/>
        <v>0</v>
      </c>
      <c r="I20" s="20">
        <f t="shared" si="5"/>
        <v>0</v>
      </c>
      <c r="J20" s="20">
        <f t="shared" si="6"/>
        <v>0</v>
      </c>
      <c r="K20" s="27"/>
      <c r="L20" s="24"/>
      <c r="M20" s="24"/>
      <c r="N20" s="24"/>
      <c r="O20" s="67"/>
      <c r="P20" s="67"/>
      <c r="Q20" s="2">
        <f t="shared" si="1"/>
        <v>0</v>
      </c>
      <c r="R20" s="2">
        <f t="shared" si="2"/>
        <v>0</v>
      </c>
      <c r="S20" s="2">
        <f t="shared" si="3"/>
        <v>0</v>
      </c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</row>
    <row r="21" spans="1:33" s="29" customFormat="1" x14ac:dyDescent="0.2">
      <c r="A21" s="13">
        <f t="shared" si="0"/>
        <v>13</v>
      </c>
      <c r="B21" s="1" t="s">
        <v>34</v>
      </c>
      <c r="C21" s="22"/>
      <c r="D21" s="22"/>
      <c r="E21" s="22"/>
      <c r="F21" s="22"/>
      <c r="G21" s="22"/>
      <c r="H21" s="20">
        <f t="shared" si="4"/>
        <v>0</v>
      </c>
      <c r="I21" s="20">
        <f t="shared" si="5"/>
        <v>0</v>
      </c>
      <c r="J21" s="20">
        <f t="shared" si="6"/>
        <v>0</v>
      </c>
      <c r="K21" s="27"/>
      <c r="L21" s="24"/>
      <c r="M21" s="24"/>
      <c r="N21" s="24"/>
      <c r="O21" s="67"/>
      <c r="P21" s="67"/>
      <c r="Q21" s="2">
        <f t="shared" si="1"/>
        <v>0</v>
      </c>
      <c r="R21" s="2">
        <f t="shared" si="2"/>
        <v>0</v>
      </c>
      <c r="S21" s="2">
        <f t="shared" si="3"/>
        <v>0</v>
      </c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</row>
    <row r="22" spans="1:33" x14ac:dyDescent="0.2">
      <c r="A22" s="13">
        <f t="shared" si="0"/>
        <v>14</v>
      </c>
      <c r="B22" s="18" t="s">
        <v>35</v>
      </c>
      <c r="C22" s="30"/>
      <c r="D22" s="30"/>
      <c r="E22" s="30"/>
      <c r="F22" s="30"/>
      <c r="G22" s="30"/>
      <c r="H22" s="20">
        <f t="shared" si="4"/>
        <v>0</v>
      </c>
      <c r="I22" s="20">
        <f t="shared" si="5"/>
        <v>0</v>
      </c>
      <c r="J22" s="20">
        <f t="shared" si="6"/>
        <v>0</v>
      </c>
      <c r="K22" s="31" t="s">
        <v>36</v>
      </c>
      <c r="L22" s="32">
        <f>SUM(L10:L20)</f>
        <v>1348235</v>
      </c>
      <c r="M22" s="32">
        <f>SUM(M10:M20)</f>
        <v>1259633</v>
      </c>
      <c r="N22" s="32">
        <f>SUM(N10:N20)</f>
        <v>2607868</v>
      </c>
      <c r="O22" s="70">
        <f>O10+O11+O12+O14+O16+O17+O18+O19</f>
        <v>32915</v>
      </c>
      <c r="P22" s="70">
        <f t="shared" ref="P22:S22" si="7">P10+P11+P12+P14+P16+P17+P18+P19</f>
        <v>-7526</v>
      </c>
      <c r="Q22" s="70">
        <f t="shared" si="7"/>
        <v>1381150</v>
      </c>
      <c r="R22" s="70">
        <f t="shared" si="7"/>
        <v>1252107</v>
      </c>
      <c r="S22" s="70">
        <f t="shared" si="7"/>
        <v>2633257</v>
      </c>
    </row>
    <row r="23" spans="1:33" x14ac:dyDescent="0.2">
      <c r="A23" s="13">
        <f t="shared" si="0"/>
        <v>15</v>
      </c>
      <c r="B23" s="18" t="s">
        <v>37</v>
      </c>
      <c r="C23" s="22">
        <f>'[1]felh. bev.  '!C16</f>
        <v>0</v>
      </c>
      <c r="D23" s="22">
        <f>'[1]felh. bev.  '!D16</f>
        <v>1787</v>
      </c>
      <c r="E23" s="22">
        <f>SUM(C23:D23)</f>
        <v>1787</v>
      </c>
      <c r="F23" s="22"/>
      <c r="G23" s="22">
        <v>2400</v>
      </c>
      <c r="H23" s="20">
        <f t="shared" si="4"/>
        <v>0</v>
      </c>
      <c r="I23" s="20">
        <f t="shared" si="5"/>
        <v>4187</v>
      </c>
      <c r="J23" s="20">
        <f t="shared" si="6"/>
        <v>4187</v>
      </c>
      <c r="K23" s="27"/>
      <c r="L23" s="24"/>
      <c r="M23" s="24"/>
      <c r="N23" s="24"/>
      <c r="O23" s="2"/>
      <c r="P23" s="2"/>
      <c r="Q23" s="2">
        <f t="shared" si="1"/>
        <v>0</v>
      </c>
      <c r="R23" s="2">
        <f t="shared" si="2"/>
        <v>0</v>
      </c>
      <c r="S23" s="2">
        <f t="shared" si="3"/>
        <v>0</v>
      </c>
    </row>
    <row r="24" spans="1:33" x14ac:dyDescent="0.2">
      <c r="A24" s="13">
        <f t="shared" si="0"/>
        <v>16</v>
      </c>
      <c r="B24" s="26" t="s">
        <v>38</v>
      </c>
      <c r="C24" s="33"/>
      <c r="D24" s="33"/>
      <c r="E24" s="33"/>
      <c r="F24" s="33"/>
      <c r="G24" s="33"/>
      <c r="H24" s="20">
        <f t="shared" si="4"/>
        <v>0</v>
      </c>
      <c r="I24" s="20">
        <f t="shared" si="5"/>
        <v>0</v>
      </c>
      <c r="J24" s="20">
        <f t="shared" si="6"/>
        <v>0</v>
      </c>
      <c r="K24" s="34" t="s">
        <v>39</v>
      </c>
      <c r="L24" s="35"/>
      <c r="M24" s="35"/>
      <c r="N24" s="24"/>
      <c r="O24" s="2"/>
      <c r="P24" s="2"/>
      <c r="Q24" s="2">
        <f t="shared" si="1"/>
        <v>0</v>
      </c>
      <c r="R24" s="2">
        <f t="shared" si="2"/>
        <v>0</v>
      </c>
      <c r="S24" s="2">
        <f t="shared" si="3"/>
        <v>0</v>
      </c>
    </row>
    <row r="25" spans="1:33" x14ac:dyDescent="0.2">
      <c r="A25" s="13">
        <f t="shared" si="0"/>
        <v>17</v>
      </c>
      <c r="B25" s="18" t="s">
        <v>40</v>
      </c>
      <c r="C25" s="20"/>
      <c r="D25" s="20"/>
      <c r="E25" s="20"/>
      <c r="F25" s="20"/>
      <c r="G25" s="20"/>
      <c r="H25" s="20">
        <f t="shared" si="4"/>
        <v>0</v>
      </c>
      <c r="I25" s="20">
        <f t="shared" si="5"/>
        <v>0</v>
      </c>
      <c r="J25" s="20">
        <f t="shared" si="6"/>
        <v>0</v>
      </c>
      <c r="K25" s="21" t="s">
        <v>91</v>
      </c>
      <c r="L25" s="24">
        <f>'[1]pü.mérleg Önkorm.'!G25+'[1]pü.mérleg Hivatal'!G27+'[1]püm. GAMESZ. '!G27+'[1]püm. Művelődés'!G27+'[1]püm-TASZII.'!G27</f>
        <v>540976</v>
      </c>
      <c r="M25" s="24">
        <f>'[1]pü.mérleg Önkorm.'!H25+'[1]pü.mérleg Hivatal'!H27+'[1]püm. GAMESZ. '!H27+'[1]püm. Művelődés'!H27+'[1]püm-TASZII.'!H27</f>
        <v>615633</v>
      </c>
      <c r="N25" s="24">
        <f t="shared" ref="N25:N30" si="8">SUM(L25:M25)</f>
        <v>1156609</v>
      </c>
      <c r="O25" s="2">
        <v>161663</v>
      </c>
      <c r="P25" s="2">
        <v>3905</v>
      </c>
      <c r="Q25" s="2">
        <f t="shared" si="1"/>
        <v>702639</v>
      </c>
      <c r="R25" s="2">
        <f t="shared" si="2"/>
        <v>619538</v>
      </c>
      <c r="S25" s="2">
        <f t="shared" si="3"/>
        <v>1322177</v>
      </c>
    </row>
    <row r="26" spans="1:33" x14ac:dyDescent="0.2">
      <c r="A26" s="13">
        <f t="shared" si="0"/>
        <v>18</v>
      </c>
      <c r="B26" s="18"/>
      <c r="C26" s="20"/>
      <c r="D26" s="20"/>
      <c r="E26" s="20"/>
      <c r="F26" s="20"/>
      <c r="G26" s="20"/>
      <c r="H26" s="20">
        <f t="shared" si="4"/>
        <v>0</v>
      </c>
      <c r="I26" s="20">
        <f t="shared" si="5"/>
        <v>0</v>
      </c>
      <c r="J26" s="20">
        <f t="shared" si="6"/>
        <v>0</v>
      </c>
      <c r="K26" s="21" t="s">
        <v>42</v>
      </c>
      <c r="L26" s="24">
        <f>'[1]felhalm. kiad.  '!G20</f>
        <v>0</v>
      </c>
      <c r="M26" s="24">
        <f>'[1]felhalm. kiad.  '!H20</f>
        <v>1250</v>
      </c>
      <c r="N26" s="24">
        <f t="shared" si="8"/>
        <v>1250</v>
      </c>
      <c r="O26" s="2">
        <v>550</v>
      </c>
      <c r="P26" s="2"/>
      <c r="Q26" s="2">
        <f t="shared" si="1"/>
        <v>550</v>
      </c>
      <c r="R26" s="2">
        <f t="shared" si="2"/>
        <v>1250</v>
      </c>
      <c r="S26" s="2">
        <f t="shared" si="3"/>
        <v>1800</v>
      </c>
    </row>
    <row r="27" spans="1:33" x14ac:dyDescent="0.2">
      <c r="A27" s="13">
        <f t="shared" si="0"/>
        <v>19</v>
      </c>
      <c r="B27" s="1" t="s">
        <v>43</v>
      </c>
      <c r="C27" s="20"/>
      <c r="D27" s="20"/>
      <c r="E27" s="20"/>
      <c r="F27" s="20"/>
      <c r="G27" s="20">
        <v>2557</v>
      </c>
      <c r="H27" s="20">
        <f t="shared" si="4"/>
        <v>0</v>
      </c>
      <c r="I27" s="20">
        <f t="shared" si="5"/>
        <v>2557</v>
      </c>
      <c r="J27" s="20">
        <f t="shared" si="6"/>
        <v>2557</v>
      </c>
      <c r="K27" s="21" t="s">
        <v>44</v>
      </c>
      <c r="L27" s="24"/>
      <c r="M27" s="24"/>
      <c r="N27" s="24">
        <f t="shared" si="8"/>
        <v>0</v>
      </c>
      <c r="O27" s="2"/>
      <c r="P27" s="2"/>
      <c r="Q27" s="2"/>
      <c r="R27" s="2"/>
      <c r="S27" s="2"/>
    </row>
    <row r="28" spans="1:33" s="29" customFormat="1" x14ac:dyDescent="0.2">
      <c r="A28" s="13">
        <f t="shared" si="0"/>
        <v>20</v>
      </c>
      <c r="B28" s="1" t="s">
        <v>45</v>
      </c>
      <c r="C28" s="20">
        <f>'[1]felh. bev.  '!C34</f>
        <v>3665</v>
      </c>
      <c r="D28" s="20">
        <f>'[1]felh. bev.  '!D34</f>
        <v>2244</v>
      </c>
      <c r="E28" s="20">
        <f>SUM(C28:D28)</f>
        <v>5909</v>
      </c>
      <c r="F28" s="20"/>
      <c r="G28" s="20"/>
      <c r="H28" s="20">
        <f t="shared" si="4"/>
        <v>3665</v>
      </c>
      <c r="I28" s="20">
        <f t="shared" si="5"/>
        <v>2244</v>
      </c>
      <c r="J28" s="20">
        <f t="shared" si="6"/>
        <v>5909</v>
      </c>
      <c r="K28" s="21" t="s">
        <v>46</v>
      </c>
      <c r="L28" s="24">
        <f>'[1]felhalm. kiad.  '!G68</f>
        <v>0</v>
      </c>
      <c r="M28" s="24">
        <f>'[1]felhalm. kiad.  '!H68</f>
        <v>0</v>
      </c>
      <c r="N28" s="24">
        <f t="shared" si="8"/>
        <v>0</v>
      </c>
      <c r="O28" s="2">
        <v>1000</v>
      </c>
      <c r="P28" s="67"/>
      <c r="Q28" s="2">
        <f t="shared" si="1"/>
        <v>1000</v>
      </c>
      <c r="R28" s="2">
        <f t="shared" si="2"/>
        <v>0</v>
      </c>
      <c r="S28" s="2">
        <f t="shared" si="3"/>
        <v>1000</v>
      </c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</row>
    <row r="29" spans="1:33" x14ac:dyDescent="0.2">
      <c r="A29" s="13">
        <f t="shared" si="0"/>
        <v>21</v>
      </c>
      <c r="C29" s="20"/>
      <c r="D29" s="20"/>
      <c r="E29" s="20"/>
      <c r="F29" s="20"/>
      <c r="G29" s="20"/>
      <c r="H29" s="20"/>
      <c r="I29" s="20"/>
      <c r="J29" s="20"/>
      <c r="K29" s="21" t="s">
        <v>47</v>
      </c>
      <c r="L29" s="24">
        <f>'[1]pü.mérleg Önkorm.'!G29+'[1]pü.mérleg Hivatal'!G31+'[1]püm. GAMESZ. '!G31+'[1]püm. Művelődés'!G31+'[1]püm-TASZII.'!G31</f>
        <v>12901</v>
      </c>
      <c r="M29" s="24">
        <f>'[1]pü.mérleg Önkorm.'!H29+'[1]pü.mérleg Hivatal'!H31+'[1]püm. GAMESZ. '!H31+'[1]püm. Művelődés'!H31+'[1]püm-TASZII.'!H31</f>
        <v>23292</v>
      </c>
      <c r="N29" s="24">
        <f t="shared" si="8"/>
        <v>36193</v>
      </c>
      <c r="O29" s="2"/>
      <c r="P29" s="2">
        <v>29400</v>
      </c>
      <c r="Q29" s="2">
        <f t="shared" si="1"/>
        <v>12901</v>
      </c>
      <c r="R29" s="2">
        <f t="shared" si="2"/>
        <v>52692</v>
      </c>
      <c r="S29" s="2">
        <f t="shared" si="3"/>
        <v>65593</v>
      </c>
    </row>
    <row r="30" spans="1:33" s="38" customFormat="1" x14ac:dyDescent="0.2">
      <c r="A30" s="13">
        <f t="shared" si="0"/>
        <v>22</v>
      </c>
      <c r="B30" s="36" t="s">
        <v>48</v>
      </c>
      <c r="C30" s="79">
        <f>C12+C18+C11+C16</f>
        <v>1336858</v>
      </c>
      <c r="D30" s="79">
        <f t="shared" ref="D30:E30" si="9">D12+D18+D11+D16</f>
        <v>1049471</v>
      </c>
      <c r="E30" s="79">
        <f t="shared" si="9"/>
        <v>2386329</v>
      </c>
      <c r="F30" s="79">
        <f>F12+F18+F11+F16+F27</f>
        <v>40654</v>
      </c>
      <c r="G30" s="79">
        <f>G12+G18+G11+G16+G27</f>
        <v>4811</v>
      </c>
      <c r="H30" s="79">
        <f t="shared" ref="H30:J30" si="10">H12+H18+H11+H16+H27</f>
        <v>1377512</v>
      </c>
      <c r="I30" s="79">
        <f t="shared" si="10"/>
        <v>1054282</v>
      </c>
      <c r="J30" s="79">
        <f t="shared" si="10"/>
        <v>2431794</v>
      </c>
      <c r="K30" s="21" t="s">
        <v>49</v>
      </c>
      <c r="L30" s="2"/>
      <c r="M30" s="2">
        <f>[1]tartalék!C18</f>
        <v>123330</v>
      </c>
      <c r="N30" s="24">
        <f t="shared" si="8"/>
        <v>123330</v>
      </c>
      <c r="O30" s="48"/>
      <c r="P30" s="2">
        <v>-81690</v>
      </c>
      <c r="Q30" s="2">
        <f t="shared" si="1"/>
        <v>0</v>
      </c>
      <c r="R30" s="2">
        <f t="shared" si="2"/>
        <v>41640</v>
      </c>
      <c r="S30" s="2">
        <f t="shared" si="3"/>
        <v>41640</v>
      </c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</row>
    <row r="31" spans="1:33" x14ac:dyDescent="0.2">
      <c r="A31" s="13">
        <f t="shared" si="0"/>
        <v>23</v>
      </c>
      <c r="B31" s="39" t="s">
        <v>50</v>
      </c>
      <c r="C31" s="32">
        <f>C14+C21+C22+C23+C24+C25+C28</f>
        <v>417786</v>
      </c>
      <c r="D31" s="32">
        <f t="shared" ref="D31:J31" si="11">D14+D21+D22+D23+D24+D25+D28</f>
        <v>350998</v>
      </c>
      <c r="E31" s="32">
        <f t="shared" si="11"/>
        <v>768784</v>
      </c>
      <c r="F31" s="32">
        <f t="shared" si="11"/>
        <v>7547</v>
      </c>
      <c r="G31" s="32">
        <f>G14+G21+G22+G23+G24+G25+G28</f>
        <v>77950</v>
      </c>
      <c r="H31" s="32">
        <f t="shared" si="11"/>
        <v>425333</v>
      </c>
      <c r="I31" s="32">
        <f t="shared" si="11"/>
        <v>428948</v>
      </c>
      <c r="J31" s="32">
        <f t="shared" si="11"/>
        <v>854281</v>
      </c>
      <c r="K31" s="41" t="s">
        <v>51</v>
      </c>
      <c r="L31" s="40">
        <f>SUM(L25:L30)</f>
        <v>553877</v>
      </c>
      <c r="M31" s="40">
        <f>SUM(M25:M30)</f>
        <v>763505</v>
      </c>
      <c r="N31" s="40">
        <f>SUM(N25:N30)</f>
        <v>1317382</v>
      </c>
      <c r="O31" s="67">
        <f>O25+O26+O28+O29+O30</f>
        <v>163213</v>
      </c>
      <c r="P31" s="67">
        <f t="shared" ref="P31:S31" si="12">P25+P26+P28+P29+P30</f>
        <v>-48385</v>
      </c>
      <c r="Q31" s="67">
        <f t="shared" si="12"/>
        <v>717090</v>
      </c>
      <c r="R31" s="67">
        <f t="shared" si="12"/>
        <v>715120</v>
      </c>
      <c r="S31" s="67">
        <f t="shared" si="12"/>
        <v>1432210</v>
      </c>
    </row>
    <row r="32" spans="1:33" x14ac:dyDescent="0.2">
      <c r="A32" s="13">
        <f t="shared" si="0"/>
        <v>24</v>
      </c>
      <c r="B32" s="42" t="s">
        <v>52</v>
      </c>
      <c r="C32" s="35">
        <f>SUM(C30:C31)</f>
        <v>1754644</v>
      </c>
      <c r="D32" s="35">
        <f>SUM(D30:D31)</f>
        <v>1400469</v>
      </c>
      <c r="E32" s="35">
        <f>SUM(C32:D32)</f>
        <v>3155113</v>
      </c>
      <c r="F32" s="35">
        <f>F30+F31</f>
        <v>48201</v>
      </c>
      <c r="G32" s="35">
        <f t="shared" ref="G32:J32" si="13">G30+G31</f>
        <v>82761</v>
      </c>
      <c r="H32" s="35">
        <f t="shared" si="13"/>
        <v>1802845</v>
      </c>
      <c r="I32" s="35">
        <f t="shared" si="13"/>
        <v>1483230</v>
      </c>
      <c r="J32" s="35">
        <f t="shared" si="13"/>
        <v>3286075</v>
      </c>
      <c r="K32" s="43" t="s">
        <v>53</v>
      </c>
      <c r="L32" s="35">
        <f>L22+L31</f>
        <v>1902112</v>
      </c>
      <c r="M32" s="35">
        <f>M22+M31</f>
        <v>2023138</v>
      </c>
      <c r="N32" s="35">
        <f>N22+N31</f>
        <v>3925250</v>
      </c>
      <c r="O32" s="48">
        <f>O31+O22</f>
        <v>196128</v>
      </c>
      <c r="P32" s="48">
        <f t="shared" ref="P32:S32" si="14">P31+P22</f>
        <v>-55911</v>
      </c>
      <c r="Q32" s="48">
        <f t="shared" si="14"/>
        <v>2098240</v>
      </c>
      <c r="R32" s="48">
        <f t="shared" si="14"/>
        <v>1967227</v>
      </c>
      <c r="S32" s="48">
        <f t="shared" si="14"/>
        <v>4065467</v>
      </c>
    </row>
    <row r="33" spans="1:33" x14ac:dyDescent="0.2">
      <c r="A33" s="13">
        <f t="shared" si="0"/>
        <v>25</v>
      </c>
      <c r="B33" s="44"/>
      <c r="C33" s="24"/>
      <c r="D33" s="24"/>
      <c r="E33" s="24"/>
      <c r="F33" s="24"/>
      <c r="G33" s="24"/>
      <c r="H33" s="24"/>
      <c r="I33" s="24"/>
      <c r="J33" s="24"/>
      <c r="K33" s="27"/>
      <c r="L33" s="24"/>
      <c r="M33" s="24"/>
      <c r="N33" s="24"/>
    </row>
    <row r="34" spans="1:33" x14ac:dyDescent="0.2">
      <c r="A34" s="13">
        <f t="shared" si="0"/>
        <v>26</v>
      </c>
      <c r="B34" s="42" t="s">
        <v>92</v>
      </c>
      <c r="C34" s="35">
        <f>C32-L51</f>
        <v>-147468</v>
      </c>
      <c r="D34" s="35">
        <f>D32-M51</f>
        <v>-622669</v>
      </c>
      <c r="E34" s="35">
        <f>SUM(C34:D34)</f>
        <v>-770137</v>
      </c>
      <c r="F34" s="35">
        <f t="shared" ref="F34:I34" si="15">F32-O51</f>
        <v>-147927</v>
      </c>
      <c r="G34" s="35">
        <f t="shared" si="15"/>
        <v>138672</v>
      </c>
      <c r="H34" s="35">
        <f t="shared" si="15"/>
        <v>-295395</v>
      </c>
      <c r="I34" s="35">
        <f t="shared" si="15"/>
        <v>-483997</v>
      </c>
      <c r="J34" s="35">
        <f>J32-S51</f>
        <v>-779392</v>
      </c>
      <c r="K34" s="31"/>
      <c r="L34" s="32"/>
      <c r="M34" s="32"/>
      <c r="N34" s="32"/>
    </row>
    <row r="35" spans="1:33" s="38" customFormat="1" x14ac:dyDescent="0.2">
      <c r="A35" s="13">
        <f t="shared" si="0"/>
        <v>27</v>
      </c>
      <c r="B35" s="44"/>
      <c r="C35" s="24"/>
      <c r="D35" s="24"/>
      <c r="E35" s="24"/>
      <c r="F35" s="24"/>
      <c r="G35" s="24"/>
      <c r="H35" s="24"/>
      <c r="I35" s="24"/>
      <c r="J35" s="24"/>
      <c r="K35" s="27"/>
      <c r="L35" s="24"/>
      <c r="M35" s="24"/>
      <c r="N35" s="24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</row>
    <row r="36" spans="1:33" s="38" customFormat="1" x14ac:dyDescent="0.2">
      <c r="A36" s="13">
        <f t="shared" si="0"/>
        <v>28</v>
      </c>
      <c r="B36" s="45" t="s">
        <v>54</v>
      </c>
      <c r="C36" s="33"/>
      <c r="D36" s="33"/>
      <c r="E36" s="33"/>
      <c r="F36" s="33"/>
      <c r="G36" s="33"/>
      <c r="H36" s="33"/>
      <c r="I36" s="33"/>
      <c r="J36" s="33"/>
      <c r="K36" s="34" t="s">
        <v>55</v>
      </c>
      <c r="L36" s="35"/>
      <c r="M36" s="35"/>
      <c r="N36" s="35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</row>
    <row r="37" spans="1:33" s="38" customFormat="1" x14ac:dyDescent="0.2">
      <c r="A37" s="13">
        <f t="shared" si="0"/>
        <v>29</v>
      </c>
      <c r="B37" s="46" t="s">
        <v>56</v>
      </c>
      <c r="C37" s="33"/>
      <c r="D37" s="33"/>
      <c r="E37" s="33"/>
      <c r="F37" s="33"/>
      <c r="G37" s="33"/>
      <c r="H37" s="33"/>
      <c r="I37" s="33"/>
      <c r="J37" s="33"/>
      <c r="K37" s="47" t="s">
        <v>57</v>
      </c>
      <c r="L37" s="48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</row>
    <row r="38" spans="1:33" s="38" customFormat="1" x14ac:dyDescent="0.2">
      <c r="A38" s="13">
        <f t="shared" si="0"/>
        <v>30</v>
      </c>
      <c r="B38" s="1" t="s">
        <v>58</v>
      </c>
      <c r="C38" s="33"/>
      <c r="D38" s="33"/>
      <c r="E38" s="33"/>
      <c r="F38" s="33"/>
      <c r="G38" s="33"/>
      <c r="H38" s="33"/>
      <c r="I38" s="33"/>
      <c r="J38" s="33"/>
      <c r="K38" s="49" t="s">
        <v>59</v>
      </c>
      <c r="L38" s="35"/>
      <c r="M38" s="35"/>
      <c r="N38" s="35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</row>
    <row r="39" spans="1:33" x14ac:dyDescent="0.2">
      <c r="A39" s="13">
        <f t="shared" si="0"/>
        <v>31</v>
      </c>
      <c r="B39" s="19" t="s">
        <v>60</v>
      </c>
      <c r="C39" s="50"/>
      <c r="D39" s="59">
        <f>'[1]pü.mérleg Önkorm.'!D39</f>
        <v>0</v>
      </c>
      <c r="E39" s="59">
        <f>SUM(C39:D39)</f>
        <v>0</v>
      </c>
      <c r="F39" s="59"/>
      <c r="G39" s="59"/>
      <c r="H39" s="59"/>
      <c r="I39" s="59"/>
      <c r="J39" s="59"/>
      <c r="K39" s="21" t="s">
        <v>61</v>
      </c>
      <c r="L39" s="35"/>
      <c r="M39" s="35"/>
      <c r="N39" s="35"/>
    </row>
    <row r="40" spans="1:33" x14ac:dyDescent="0.2">
      <c r="A40" s="13">
        <f t="shared" si="0"/>
        <v>32</v>
      </c>
      <c r="B40" s="19" t="s">
        <v>62</v>
      </c>
      <c r="C40" s="20"/>
      <c r="D40" s="20"/>
      <c r="E40" s="20"/>
      <c r="F40" s="20"/>
      <c r="G40" s="20"/>
      <c r="H40" s="20"/>
      <c r="I40" s="20"/>
      <c r="J40" s="20"/>
      <c r="K40" s="21" t="s">
        <v>63</v>
      </c>
      <c r="L40" s="48"/>
      <c r="M40" s="48"/>
      <c r="N40" s="48"/>
    </row>
    <row r="41" spans="1:33" x14ac:dyDescent="0.2">
      <c r="A41" s="13">
        <f t="shared" si="0"/>
        <v>33</v>
      </c>
      <c r="B41" s="19" t="s">
        <v>64</v>
      </c>
      <c r="C41" s="20">
        <f>'[1]pü.mérleg Önkorm.'!C41</f>
        <v>147468</v>
      </c>
      <c r="D41" s="20">
        <f>'[1]pü.mérleg Önkorm.'!D41</f>
        <v>410331</v>
      </c>
      <c r="E41" s="20">
        <f>'[1]pü.mérleg Önkorm.'!E41</f>
        <v>557799</v>
      </c>
      <c r="F41" s="20">
        <v>147927</v>
      </c>
      <c r="G41" s="20">
        <v>-138672</v>
      </c>
      <c r="H41" s="20">
        <f>C41+F41</f>
        <v>295395</v>
      </c>
      <c r="I41" s="20">
        <f>D41+G41</f>
        <v>271659</v>
      </c>
      <c r="J41" s="20">
        <f>H41+I41</f>
        <v>567054</v>
      </c>
      <c r="K41" s="21" t="s">
        <v>65</v>
      </c>
      <c r="L41" s="48"/>
      <c r="M41" s="48"/>
      <c r="N41" s="48"/>
    </row>
    <row r="42" spans="1:33" x14ac:dyDescent="0.2">
      <c r="A42" s="13">
        <f t="shared" si="0"/>
        <v>34</v>
      </c>
      <c r="B42" s="20" t="s">
        <v>66</v>
      </c>
      <c r="C42" s="20"/>
      <c r="D42" s="20"/>
      <c r="E42" s="20"/>
      <c r="F42" s="20"/>
      <c r="G42" s="20"/>
      <c r="H42" s="20"/>
      <c r="I42" s="20"/>
      <c r="J42" s="20"/>
      <c r="K42" s="21" t="s">
        <v>67</v>
      </c>
      <c r="L42" s="35"/>
      <c r="M42" s="35"/>
      <c r="N42" s="24"/>
    </row>
    <row r="43" spans="1:33" x14ac:dyDescent="0.2">
      <c r="A43" s="13">
        <f t="shared" si="0"/>
        <v>35</v>
      </c>
      <c r="B43" s="20" t="s">
        <v>68</v>
      </c>
      <c r="C43" s="33"/>
      <c r="D43" s="33"/>
      <c r="E43" s="33"/>
      <c r="F43" s="33"/>
      <c r="G43" s="33"/>
      <c r="H43" s="20"/>
      <c r="I43" s="20"/>
      <c r="J43" s="20"/>
      <c r="K43" s="21" t="s">
        <v>69</v>
      </c>
      <c r="L43" s="35"/>
      <c r="M43" s="35"/>
      <c r="N43" s="24"/>
    </row>
    <row r="44" spans="1:33" x14ac:dyDescent="0.2">
      <c r="A44" s="13">
        <f t="shared" si="0"/>
        <v>36</v>
      </c>
      <c r="B44" s="19" t="s">
        <v>70</v>
      </c>
      <c r="C44" s="20"/>
      <c r="D44" s="20"/>
      <c r="E44" s="20"/>
      <c r="F44" s="20"/>
      <c r="G44" s="20"/>
      <c r="H44" s="20"/>
      <c r="I44" s="20"/>
      <c r="J44" s="20"/>
      <c r="K44" s="21" t="s">
        <v>71</v>
      </c>
      <c r="L44" s="24"/>
      <c r="M44" s="24"/>
      <c r="N44" s="24"/>
    </row>
    <row r="45" spans="1:33" x14ac:dyDescent="0.2">
      <c r="A45" s="13">
        <f t="shared" si="0"/>
        <v>37</v>
      </c>
      <c r="B45" s="19" t="s">
        <v>72</v>
      </c>
      <c r="C45" s="20"/>
      <c r="D45" s="20"/>
      <c r="E45" s="20"/>
      <c r="F45" s="20"/>
      <c r="G45" s="20"/>
      <c r="H45" s="20"/>
      <c r="I45" s="20"/>
      <c r="J45" s="20"/>
      <c r="K45" s="21" t="s">
        <v>73</v>
      </c>
      <c r="L45" s="24"/>
      <c r="M45" s="24"/>
      <c r="N45" s="24"/>
    </row>
    <row r="46" spans="1:33" x14ac:dyDescent="0.2">
      <c r="A46" s="13">
        <f t="shared" si="0"/>
        <v>38</v>
      </c>
      <c r="B46" s="19" t="s">
        <v>74</v>
      </c>
      <c r="C46" s="20"/>
      <c r="D46" s="20"/>
      <c r="E46" s="20"/>
      <c r="F46" s="20"/>
      <c r="G46" s="20"/>
      <c r="H46" s="20"/>
      <c r="I46" s="20"/>
      <c r="J46" s="20"/>
      <c r="K46" s="21" t="s">
        <v>75</v>
      </c>
      <c r="L46" s="24"/>
      <c r="M46" s="24"/>
      <c r="N46" s="24"/>
    </row>
    <row r="47" spans="1:33" x14ac:dyDescent="0.2">
      <c r="A47" s="13">
        <f t="shared" si="0"/>
        <v>39</v>
      </c>
      <c r="B47" s="19" t="s">
        <v>76</v>
      </c>
      <c r="C47" s="20"/>
      <c r="D47" s="20">
        <f>'[1]pü.mérleg Önkorm.'!D47</f>
        <v>212338</v>
      </c>
      <c r="E47" s="20">
        <f>'[1]pü.mérleg Önkorm.'!E47</f>
        <v>212338</v>
      </c>
      <c r="F47" s="20"/>
      <c r="G47" s="20"/>
      <c r="H47" s="20">
        <f t="shared" ref="H47" si="16">C47+F47</f>
        <v>0</v>
      </c>
      <c r="I47" s="20">
        <f t="shared" ref="I47" si="17">D47+G47</f>
        <v>212338</v>
      </c>
      <c r="J47" s="20">
        <f t="shared" ref="J47" si="18">H47+I47</f>
        <v>212338</v>
      </c>
      <c r="K47" s="21" t="s">
        <v>77</v>
      </c>
      <c r="L47" s="24"/>
      <c r="M47" s="24"/>
      <c r="N47" s="24"/>
    </row>
    <row r="48" spans="1:33" x14ac:dyDescent="0.2">
      <c r="A48" s="13">
        <f t="shared" si="0"/>
        <v>40</v>
      </c>
      <c r="B48" s="19" t="s">
        <v>78</v>
      </c>
      <c r="C48" s="20"/>
      <c r="D48" s="20"/>
      <c r="E48" s="20"/>
      <c r="F48" s="20"/>
      <c r="G48" s="20"/>
      <c r="H48" s="20"/>
      <c r="I48" s="20"/>
      <c r="J48" s="20"/>
      <c r="K48" s="21" t="s">
        <v>79</v>
      </c>
      <c r="L48" s="24"/>
      <c r="M48" s="24"/>
      <c r="N48" s="24"/>
    </row>
    <row r="49" spans="1:19" x14ac:dyDescent="0.2">
      <c r="A49" s="13">
        <f t="shared" si="0"/>
        <v>41</v>
      </c>
      <c r="B49" s="19"/>
      <c r="C49" s="20"/>
      <c r="D49" s="20"/>
      <c r="E49" s="20"/>
      <c r="F49" s="20"/>
      <c r="G49" s="20"/>
      <c r="H49" s="20"/>
      <c r="I49" s="20"/>
      <c r="J49" s="20"/>
      <c r="K49" s="21" t="s">
        <v>80</v>
      </c>
      <c r="L49" s="24"/>
      <c r="M49" s="24"/>
      <c r="N49" s="24"/>
    </row>
    <row r="50" spans="1:19" ht="12" thickBot="1" x14ac:dyDescent="0.25">
      <c r="A50" s="13">
        <f t="shared" si="0"/>
        <v>42</v>
      </c>
      <c r="B50" s="42" t="s">
        <v>81</v>
      </c>
      <c r="C50" s="51">
        <f>SUM(C37:C48)</f>
        <v>147468</v>
      </c>
      <c r="D50" s="51">
        <f>SUM(D37:D48)</f>
        <v>622669</v>
      </c>
      <c r="E50" s="33">
        <f>SUM(E37:E48)</f>
        <v>770137</v>
      </c>
      <c r="F50" s="33">
        <f>F41+F47</f>
        <v>147927</v>
      </c>
      <c r="G50" s="33">
        <f t="shared" ref="G50:J50" si="19">G41+G47</f>
        <v>-138672</v>
      </c>
      <c r="H50" s="33">
        <f t="shared" si="19"/>
        <v>295395</v>
      </c>
      <c r="I50" s="33">
        <f t="shared" si="19"/>
        <v>483997</v>
      </c>
      <c r="J50" s="33">
        <f t="shared" si="19"/>
        <v>779392</v>
      </c>
      <c r="K50" s="34" t="s">
        <v>82</v>
      </c>
      <c r="L50" s="35">
        <f>SUM(L37:L49)</f>
        <v>0</v>
      </c>
      <c r="M50" s="35">
        <f>SUM(M37:M49)</f>
        <v>0</v>
      </c>
      <c r="N50" s="35">
        <f>SUM(N37:N49)</f>
        <v>0</v>
      </c>
      <c r="O50" s="35">
        <f t="shared" ref="O50:S50" si="20">SUM(O37:O49)</f>
        <v>0</v>
      </c>
      <c r="P50" s="35">
        <f t="shared" si="20"/>
        <v>0</v>
      </c>
      <c r="Q50" s="35">
        <f t="shared" si="20"/>
        <v>0</v>
      </c>
      <c r="R50" s="35">
        <f t="shared" si="20"/>
        <v>0</v>
      </c>
      <c r="S50" s="35">
        <f t="shared" si="20"/>
        <v>0</v>
      </c>
    </row>
    <row r="51" spans="1:19" ht="12" thickBot="1" x14ac:dyDescent="0.25">
      <c r="A51" s="13">
        <f t="shared" si="0"/>
        <v>43</v>
      </c>
      <c r="B51" s="52" t="s">
        <v>83</v>
      </c>
      <c r="C51" s="53">
        <f>C32+C50</f>
        <v>1902112</v>
      </c>
      <c r="D51" s="53">
        <f>D32+D50</f>
        <v>2023138</v>
      </c>
      <c r="E51" s="54">
        <f>E32+E50</f>
        <v>3925250</v>
      </c>
      <c r="F51" s="64">
        <f>F32+F50</f>
        <v>196128</v>
      </c>
      <c r="G51" s="64">
        <f t="shared" ref="G51:J51" si="21">G32+G50</f>
        <v>-55911</v>
      </c>
      <c r="H51" s="64">
        <f t="shared" si="21"/>
        <v>2098240</v>
      </c>
      <c r="I51" s="64">
        <f t="shared" si="21"/>
        <v>1967227</v>
      </c>
      <c r="J51" s="64">
        <f t="shared" si="21"/>
        <v>4065467</v>
      </c>
      <c r="K51" s="63" t="s">
        <v>84</v>
      </c>
      <c r="L51" s="55">
        <f>L32+L50</f>
        <v>1902112</v>
      </c>
      <c r="M51" s="55">
        <f>M32+M50</f>
        <v>2023138</v>
      </c>
      <c r="N51" s="54">
        <f>N32+N50</f>
        <v>3925250</v>
      </c>
      <c r="O51" s="73">
        <f>O32+O50</f>
        <v>196128</v>
      </c>
      <c r="P51" s="73">
        <f t="shared" ref="P51:S51" si="22">P32+P50</f>
        <v>-55911</v>
      </c>
      <c r="Q51" s="73">
        <f t="shared" si="22"/>
        <v>2098240</v>
      </c>
      <c r="R51" s="73">
        <f t="shared" si="22"/>
        <v>1967227</v>
      </c>
      <c r="S51" s="73">
        <f t="shared" si="22"/>
        <v>4065467</v>
      </c>
    </row>
    <row r="52" spans="1:19" x14ac:dyDescent="0.2">
      <c r="B52" s="3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</sheetData>
  <mergeCells count="19">
    <mergeCell ref="H6:J6"/>
    <mergeCell ref="F7:G7"/>
    <mergeCell ref="H7:J7"/>
    <mergeCell ref="A3:S3"/>
    <mergeCell ref="A4:S4"/>
    <mergeCell ref="A5:S5"/>
    <mergeCell ref="K1:S1"/>
    <mergeCell ref="A6:A8"/>
    <mergeCell ref="B6:B7"/>
    <mergeCell ref="C6:E6"/>
    <mergeCell ref="K6:K7"/>
    <mergeCell ref="L6:N6"/>
    <mergeCell ref="C7:E7"/>
    <mergeCell ref="L7:N7"/>
    <mergeCell ref="O6:P6"/>
    <mergeCell ref="Q6:S6"/>
    <mergeCell ref="O7:P7"/>
    <mergeCell ref="Q7:S7"/>
    <mergeCell ref="F6:G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opLeftCell="E1" workbookViewId="0">
      <selection activeCell="K1" sqref="K1:S1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16" width="9.140625" style="57"/>
    <col min="17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19" ht="15" x14ac:dyDescent="0.25">
      <c r="K1" s="85" t="s">
        <v>90</v>
      </c>
      <c r="L1" s="85"/>
      <c r="M1" s="85"/>
      <c r="N1" s="85"/>
      <c r="O1" s="82"/>
      <c r="P1" s="82"/>
      <c r="Q1" s="82"/>
      <c r="R1" s="82"/>
      <c r="S1" s="82"/>
    </row>
    <row r="2" spans="1:19" x14ac:dyDescent="0.2">
      <c r="K2" s="4"/>
      <c r="L2" s="4"/>
      <c r="M2" s="4"/>
      <c r="N2" s="4"/>
    </row>
    <row r="3" spans="1:19" s="6" customFormat="1" ht="15" x14ac:dyDescent="0.25">
      <c r="A3" s="5"/>
      <c r="B3" s="81" t="s">
        <v>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2"/>
      <c r="P3" s="82"/>
      <c r="Q3" s="82"/>
      <c r="R3" s="82"/>
      <c r="S3" s="82"/>
    </row>
    <row r="4" spans="1:19" s="6" customFormat="1" ht="15" x14ac:dyDescent="0.25">
      <c r="A4" s="5"/>
      <c r="B4" s="81" t="s">
        <v>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</row>
    <row r="5" spans="1:19" s="6" customFormat="1" ht="15" x14ac:dyDescent="0.25">
      <c r="A5" s="5"/>
      <c r="B5" s="83" t="s">
        <v>3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4"/>
      <c r="P5" s="84"/>
      <c r="Q5" s="84"/>
      <c r="R5" s="84"/>
      <c r="S5" s="84"/>
    </row>
    <row r="6" spans="1:19" s="6" customFormat="1" ht="12.75" customHeight="1" x14ac:dyDescent="0.2">
      <c r="A6" s="86" t="s">
        <v>4</v>
      </c>
      <c r="B6" s="87" t="s">
        <v>5</v>
      </c>
      <c r="C6" s="88" t="s">
        <v>6</v>
      </c>
      <c r="D6" s="88"/>
      <c r="E6" s="89"/>
      <c r="F6" s="95" t="s">
        <v>7</v>
      </c>
      <c r="G6" s="96"/>
      <c r="H6" s="87" t="s">
        <v>8</v>
      </c>
      <c r="I6" s="97"/>
      <c r="J6" s="96"/>
      <c r="K6" s="90" t="s">
        <v>7</v>
      </c>
      <c r="L6" s="91" t="s">
        <v>8</v>
      </c>
      <c r="M6" s="92"/>
      <c r="N6" s="92"/>
      <c r="O6" s="95" t="s">
        <v>99</v>
      </c>
      <c r="P6" s="96"/>
      <c r="Q6" s="87" t="s">
        <v>100</v>
      </c>
      <c r="R6" s="97"/>
      <c r="S6" s="96"/>
    </row>
    <row r="7" spans="1:19" s="6" customFormat="1" ht="12.75" customHeight="1" x14ac:dyDescent="0.2">
      <c r="A7" s="86"/>
      <c r="B7" s="87"/>
      <c r="C7" s="93" t="s">
        <v>9</v>
      </c>
      <c r="D7" s="93"/>
      <c r="E7" s="94"/>
      <c r="F7" s="98" t="s">
        <v>95</v>
      </c>
      <c r="G7" s="96"/>
      <c r="H7" s="99" t="s">
        <v>96</v>
      </c>
      <c r="I7" s="97"/>
      <c r="J7" s="96"/>
      <c r="K7" s="90"/>
      <c r="L7" s="93" t="s">
        <v>9</v>
      </c>
      <c r="M7" s="93"/>
      <c r="N7" s="93"/>
      <c r="O7" s="98" t="s">
        <v>95</v>
      </c>
      <c r="P7" s="96"/>
      <c r="Q7" s="99" t="s">
        <v>96</v>
      </c>
      <c r="R7" s="97"/>
      <c r="S7" s="96"/>
    </row>
    <row r="8" spans="1:19" s="12" customFormat="1" ht="36.6" customHeight="1" x14ac:dyDescent="0.25">
      <c r="A8" s="86"/>
      <c r="B8" s="7" t="s">
        <v>10</v>
      </c>
      <c r="C8" s="8" t="s">
        <v>11</v>
      </c>
      <c r="D8" s="8" t="s">
        <v>12</v>
      </c>
      <c r="E8" s="9" t="s">
        <v>13</v>
      </c>
      <c r="F8" s="60" t="s">
        <v>11</v>
      </c>
      <c r="G8" s="8" t="s">
        <v>12</v>
      </c>
      <c r="H8" s="8" t="s">
        <v>11</v>
      </c>
      <c r="I8" s="8" t="s">
        <v>12</v>
      </c>
      <c r="J8" s="9" t="s">
        <v>13</v>
      </c>
      <c r="K8" s="10" t="s">
        <v>14</v>
      </c>
      <c r="L8" s="8" t="s">
        <v>11</v>
      </c>
      <c r="M8" s="8" t="s">
        <v>12</v>
      </c>
      <c r="N8" s="8" t="s">
        <v>13</v>
      </c>
      <c r="O8" s="60" t="s">
        <v>11</v>
      </c>
      <c r="P8" s="8" t="s">
        <v>12</v>
      </c>
      <c r="Q8" s="8" t="s">
        <v>11</v>
      </c>
      <c r="R8" s="8" t="s">
        <v>12</v>
      </c>
      <c r="S8" s="61" t="s">
        <v>13</v>
      </c>
    </row>
    <row r="9" spans="1:19" ht="11.45" customHeight="1" x14ac:dyDescent="0.2">
      <c r="A9" s="13">
        <v>1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6" t="s">
        <v>16</v>
      </c>
      <c r="L9" s="15"/>
      <c r="M9" s="15"/>
      <c r="N9" s="17"/>
    </row>
    <row r="10" spans="1:19" x14ac:dyDescent="0.2">
      <c r="A10" s="13">
        <f t="shared" ref="A10:A51" si="0">A9+1</f>
        <v>2</v>
      </c>
      <c r="B10" s="18" t="s">
        <v>17</v>
      </c>
      <c r="C10" s="19"/>
      <c r="D10" s="19"/>
      <c r="E10" s="20">
        <f>SUM(C10:D10)</f>
        <v>0</v>
      </c>
      <c r="F10" s="20"/>
      <c r="G10" s="20"/>
      <c r="H10" s="20"/>
      <c r="I10" s="20"/>
      <c r="J10" s="20"/>
      <c r="K10" s="21" t="s">
        <v>18</v>
      </c>
      <c r="L10" s="20">
        <f>'[1]műk. kiad. szakf Önkorm. '!D55</f>
        <v>57702</v>
      </c>
      <c r="M10" s="20">
        <f>'[1]műk. kiad. szakf Önkorm. '!E55</f>
        <v>31747</v>
      </c>
      <c r="N10" s="22">
        <f>SUM(L10:M10)</f>
        <v>89449</v>
      </c>
      <c r="O10" s="72">
        <v>-2000</v>
      </c>
      <c r="P10" s="72">
        <v>90</v>
      </c>
      <c r="Q10" s="72">
        <f>L10+O10</f>
        <v>55702</v>
      </c>
      <c r="R10" s="72">
        <f>M10+P10</f>
        <v>31837</v>
      </c>
      <c r="S10" s="72">
        <f>Q10+R10</f>
        <v>87539</v>
      </c>
    </row>
    <row r="11" spans="1:19" x14ac:dyDescent="0.2">
      <c r="A11" s="13">
        <f t="shared" si="0"/>
        <v>3</v>
      </c>
      <c r="B11" s="18" t="s">
        <v>19</v>
      </c>
      <c r="C11" s="19">
        <f>'[1]tám, végl. pe.átv  '!C13</f>
        <v>184289</v>
      </c>
      <c r="D11" s="19">
        <f>'[1]tám, végl. pe.átv  '!D13</f>
        <v>67025</v>
      </c>
      <c r="E11" s="20">
        <f>SUM(C11:D11)</f>
        <v>251314</v>
      </c>
      <c r="F11" s="20">
        <v>735022</v>
      </c>
      <c r="G11" s="20"/>
      <c r="H11" s="20">
        <f>C11+F11</f>
        <v>919311</v>
      </c>
      <c r="I11" s="20">
        <f>D11+G11</f>
        <v>67025</v>
      </c>
      <c r="J11" s="20">
        <f>H11+I11</f>
        <v>986336</v>
      </c>
      <c r="K11" s="21" t="s">
        <v>20</v>
      </c>
      <c r="L11" s="20">
        <f>'[1]műk. kiad. szakf Önkorm. '!F55</f>
        <v>16611</v>
      </c>
      <c r="M11" s="20">
        <f>'[1]műk. kiad. szakf Önkorm. '!G55</f>
        <v>13648</v>
      </c>
      <c r="N11" s="22">
        <f>SUM(L11:M11)</f>
        <v>30259</v>
      </c>
      <c r="O11" s="72">
        <v>-782</v>
      </c>
      <c r="P11" s="72">
        <v>46</v>
      </c>
      <c r="Q11" s="72">
        <f t="shared" ref="Q11:Q31" si="1">L11+O11</f>
        <v>15829</v>
      </c>
      <c r="R11" s="72">
        <f t="shared" ref="R11:R31" si="2">M11+P11</f>
        <v>13694</v>
      </c>
      <c r="S11" s="72">
        <f t="shared" ref="S11:S31" si="3">Q11+R11</f>
        <v>29523</v>
      </c>
    </row>
    <row r="12" spans="1:19" x14ac:dyDescent="0.2">
      <c r="A12" s="13">
        <f t="shared" si="0"/>
        <v>4</v>
      </c>
      <c r="B12" s="18" t="s">
        <v>21</v>
      </c>
      <c r="C12" s="19">
        <f>'[1]mük. bev.Önkor és Hivatal '!I43-'[1]mük. bev.Önkor és Hivatal '!I21</f>
        <v>733579</v>
      </c>
      <c r="D12" s="19">
        <f>'[1]mük. bev.Önkor és Hivatal '!J43-'[1]mük. bev.Önkor és Hivatal '!J21</f>
        <v>1343</v>
      </c>
      <c r="E12" s="20">
        <f>SUM(C12:D12)</f>
        <v>734922</v>
      </c>
      <c r="F12" s="20">
        <v>-694368</v>
      </c>
      <c r="G12" s="20"/>
      <c r="H12" s="20">
        <f t="shared" ref="H12:H28" si="4">C12+F12</f>
        <v>39211</v>
      </c>
      <c r="I12" s="20">
        <f t="shared" ref="I12:I28" si="5">D12+G12</f>
        <v>1343</v>
      </c>
      <c r="J12" s="20">
        <f t="shared" ref="J12:J28" si="6">H12+I12</f>
        <v>40554</v>
      </c>
      <c r="K12" s="21" t="s">
        <v>22</v>
      </c>
      <c r="L12" s="20">
        <f>'[1]műk. kiad. szakf Önkorm. '!H55</f>
        <v>191846</v>
      </c>
      <c r="M12" s="20">
        <f>'[1]műk. kiad. szakf Önkorm. '!I55</f>
        <v>306595</v>
      </c>
      <c r="N12" s="22">
        <f>SUM(L12:M12)</f>
        <v>498441</v>
      </c>
      <c r="O12" s="72">
        <v>-14433</v>
      </c>
      <c r="P12" s="72">
        <v>6521</v>
      </c>
      <c r="Q12" s="72">
        <f t="shared" si="1"/>
        <v>177413</v>
      </c>
      <c r="R12" s="72">
        <f t="shared" si="2"/>
        <v>313116</v>
      </c>
      <c r="S12" s="72">
        <f t="shared" si="3"/>
        <v>490529</v>
      </c>
    </row>
    <row r="13" spans="1:19" ht="12" customHeight="1" x14ac:dyDescent="0.2">
      <c r="A13" s="13">
        <f t="shared" si="0"/>
        <v>5</v>
      </c>
      <c r="B13" s="23"/>
      <c r="C13" s="19"/>
      <c r="D13" s="19"/>
      <c r="E13" s="20"/>
      <c r="F13" s="20"/>
      <c r="G13" s="20"/>
      <c r="H13" s="20">
        <f t="shared" si="4"/>
        <v>0</v>
      </c>
      <c r="I13" s="20">
        <f t="shared" si="5"/>
        <v>0</v>
      </c>
      <c r="J13" s="20">
        <f t="shared" si="6"/>
        <v>0</v>
      </c>
      <c r="K13" s="21"/>
      <c r="L13" s="19"/>
      <c r="M13" s="19"/>
      <c r="N13" s="22"/>
      <c r="O13" s="72"/>
      <c r="P13" s="72"/>
      <c r="Q13" s="72">
        <f t="shared" si="1"/>
        <v>0</v>
      </c>
      <c r="R13" s="72">
        <f t="shared" si="2"/>
        <v>0</v>
      </c>
      <c r="S13" s="72">
        <f t="shared" si="3"/>
        <v>0</v>
      </c>
    </row>
    <row r="14" spans="1:19" x14ac:dyDescent="0.2">
      <c r="A14" s="13">
        <f t="shared" si="0"/>
        <v>6</v>
      </c>
      <c r="B14" s="18" t="s">
        <v>23</v>
      </c>
      <c r="C14" s="19">
        <f>'[1]felh. bev.  '!C27</f>
        <v>414121</v>
      </c>
      <c r="D14" s="19">
        <f>'[1]felh. bev.  '!D27</f>
        <v>346967</v>
      </c>
      <c r="E14" s="20">
        <f>SUM(C14:D14)</f>
        <v>761088</v>
      </c>
      <c r="F14" s="20">
        <v>7547</v>
      </c>
      <c r="G14" s="20">
        <v>75550</v>
      </c>
      <c r="H14" s="20">
        <f t="shared" si="4"/>
        <v>421668</v>
      </c>
      <c r="I14" s="20">
        <f t="shared" si="5"/>
        <v>422517</v>
      </c>
      <c r="J14" s="20">
        <f t="shared" si="6"/>
        <v>844185</v>
      </c>
      <c r="K14" s="21" t="s">
        <v>24</v>
      </c>
      <c r="L14" s="24">
        <f>'[1]műk. kiad. szakf Önkorm. '!N55</f>
        <v>500</v>
      </c>
      <c r="M14" s="24">
        <f>'[1]műk. kiad. szakf Önkorm. '!O55</f>
        <v>14671</v>
      </c>
      <c r="N14" s="22">
        <f>SUM(L14:M14)</f>
        <v>15171</v>
      </c>
      <c r="O14" s="72"/>
      <c r="P14" s="72"/>
      <c r="Q14" s="72">
        <f t="shared" si="1"/>
        <v>500</v>
      </c>
      <c r="R14" s="72">
        <f t="shared" si="2"/>
        <v>14671</v>
      </c>
      <c r="S14" s="72">
        <f t="shared" si="3"/>
        <v>15171</v>
      </c>
    </row>
    <row r="15" spans="1:19" x14ac:dyDescent="0.2">
      <c r="A15" s="13">
        <f t="shared" si="0"/>
        <v>7</v>
      </c>
      <c r="B15" s="18"/>
      <c r="C15" s="19"/>
      <c r="D15" s="19"/>
      <c r="E15" s="20"/>
      <c r="F15" s="20"/>
      <c r="G15" s="20"/>
      <c r="H15" s="20">
        <f t="shared" si="4"/>
        <v>0</v>
      </c>
      <c r="I15" s="20">
        <f t="shared" si="5"/>
        <v>0</v>
      </c>
      <c r="J15" s="20">
        <f t="shared" si="6"/>
        <v>0</v>
      </c>
      <c r="K15" s="21" t="s">
        <v>25</v>
      </c>
      <c r="L15" s="24"/>
      <c r="M15" s="24"/>
      <c r="N15" s="22"/>
      <c r="O15" s="72"/>
      <c r="P15" s="72"/>
      <c r="Q15" s="72">
        <f t="shared" si="1"/>
        <v>0</v>
      </c>
      <c r="R15" s="72">
        <f t="shared" si="2"/>
        <v>0</v>
      </c>
      <c r="S15" s="72">
        <f t="shared" si="3"/>
        <v>0</v>
      </c>
    </row>
    <row r="16" spans="1:19" x14ac:dyDescent="0.2">
      <c r="A16" s="13">
        <f t="shared" si="0"/>
        <v>8</v>
      </c>
      <c r="B16" s="18" t="s">
        <v>26</v>
      </c>
      <c r="C16" s="19">
        <f>'[1]mük. bev.Önkor és Hivatal '!G43</f>
        <v>201848</v>
      </c>
      <c r="D16" s="19">
        <f>'[1]mük. bev.Önkor és Hivatal '!H43</f>
        <v>857043</v>
      </c>
      <c r="E16" s="20">
        <f>SUM(C16:D16)</f>
        <v>1058891</v>
      </c>
      <c r="F16" s="20"/>
      <c r="G16" s="20"/>
      <c r="H16" s="20">
        <f t="shared" si="4"/>
        <v>201848</v>
      </c>
      <c r="I16" s="20">
        <f t="shared" si="5"/>
        <v>857043</v>
      </c>
      <c r="J16" s="20">
        <f t="shared" si="6"/>
        <v>1058891</v>
      </c>
      <c r="K16" s="21" t="s">
        <v>27</v>
      </c>
      <c r="L16" s="24">
        <f>'[1]műk. kiad. szakf Önkorm. '!J55</f>
        <v>126952</v>
      </c>
      <c r="M16" s="24">
        <f>'[1]műk. kiad. szakf Önkorm. '!K55</f>
        <v>72430</v>
      </c>
      <c r="N16" s="22">
        <f>SUM(L16:M16)</f>
        <v>199382</v>
      </c>
      <c r="O16" s="72">
        <v>432</v>
      </c>
      <c r="P16" s="72"/>
      <c r="Q16" s="72">
        <f t="shared" si="1"/>
        <v>127384</v>
      </c>
      <c r="R16" s="72">
        <f t="shared" si="2"/>
        <v>72430</v>
      </c>
      <c r="S16" s="72">
        <f t="shared" si="3"/>
        <v>199814</v>
      </c>
    </row>
    <row r="17" spans="1:19" x14ac:dyDescent="0.2">
      <c r="A17" s="13">
        <f t="shared" si="0"/>
        <v>9</v>
      </c>
      <c r="B17" s="25" t="s">
        <v>28</v>
      </c>
      <c r="C17" s="22"/>
      <c r="D17" s="22"/>
      <c r="E17" s="22"/>
      <c r="F17" s="22"/>
      <c r="G17" s="22"/>
      <c r="H17" s="20">
        <f t="shared" si="4"/>
        <v>0</v>
      </c>
      <c r="I17" s="20">
        <f t="shared" si="5"/>
        <v>0</v>
      </c>
      <c r="J17" s="20">
        <f t="shared" si="6"/>
        <v>0</v>
      </c>
      <c r="K17" s="21" t="s">
        <v>29</v>
      </c>
      <c r="L17" s="24">
        <f>'[1]műk. kiad. szakf Önkorm. '!L55</f>
        <v>97199</v>
      </c>
      <c r="M17" s="24">
        <f>'[1]műk. kiad. szakf Önkorm. '!M55</f>
        <v>173065</v>
      </c>
      <c r="N17" s="22">
        <f>SUM(L17:M17)</f>
        <v>270264</v>
      </c>
      <c r="O17" s="72">
        <v>44510</v>
      </c>
      <c r="P17" s="72">
        <v>50</v>
      </c>
      <c r="Q17" s="72">
        <f t="shared" si="1"/>
        <v>141709</v>
      </c>
      <c r="R17" s="72">
        <f t="shared" si="2"/>
        <v>173115</v>
      </c>
      <c r="S17" s="72">
        <f t="shared" si="3"/>
        <v>314824</v>
      </c>
    </row>
    <row r="18" spans="1:19" x14ac:dyDescent="0.2">
      <c r="A18" s="13">
        <f t="shared" si="0"/>
        <v>10</v>
      </c>
      <c r="B18" s="26" t="s">
        <v>30</v>
      </c>
      <c r="C18" s="22">
        <f>'[1]mük. bev.Önkor és Hivatal '!E43</f>
        <v>102492</v>
      </c>
      <c r="D18" s="22">
        <f>'[1]mük. bev.Önkor és Hivatal '!F43</f>
        <v>4376</v>
      </c>
      <c r="E18" s="22">
        <f>SUM(C18:D18)</f>
        <v>106868</v>
      </c>
      <c r="F18" s="22"/>
      <c r="G18" s="22"/>
      <c r="H18" s="20">
        <f t="shared" si="4"/>
        <v>102492</v>
      </c>
      <c r="I18" s="20">
        <f t="shared" si="5"/>
        <v>4376</v>
      </c>
      <c r="J18" s="20">
        <f t="shared" si="6"/>
        <v>106868</v>
      </c>
      <c r="K18" s="21" t="s">
        <v>31</v>
      </c>
      <c r="L18" s="24"/>
      <c r="M18" s="24">
        <f>[1]tartalék!C26</f>
        <v>78000</v>
      </c>
      <c r="N18" s="22">
        <f>SUM(L18:M18)</f>
        <v>78000</v>
      </c>
      <c r="O18" s="72"/>
      <c r="P18" s="72">
        <v>-286</v>
      </c>
      <c r="Q18" s="72">
        <f t="shared" si="1"/>
        <v>0</v>
      </c>
      <c r="R18" s="72">
        <f t="shared" si="2"/>
        <v>77714</v>
      </c>
      <c r="S18" s="72">
        <f t="shared" si="3"/>
        <v>77714</v>
      </c>
    </row>
    <row r="19" spans="1:19" x14ac:dyDescent="0.2">
      <c r="A19" s="13">
        <f t="shared" si="0"/>
        <v>11</v>
      </c>
      <c r="C19" s="22"/>
      <c r="D19" s="22"/>
      <c r="E19" s="22"/>
      <c r="F19" s="22"/>
      <c r="G19" s="22"/>
      <c r="H19" s="20">
        <f t="shared" si="4"/>
        <v>0</v>
      </c>
      <c r="I19" s="20">
        <f t="shared" si="5"/>
        <v>0</v>
      </c>
      <c r="J19" s="20">
        <f t="shared" si="6"/>
        <v>0</v>
      </c>
      <c r="K19" s="21" t="s">
        <v>32</v>
      </c>
      <c r="L19" s="24">
        <v>3061</v>
      </c>
      <c r="M19" s="24">
        <v>24093</v>
      </c>
      <c r="N19" s="22">
        <f>SUM(L19:M19)</f>
        <v>27154</v>
      </c>
      <c r="O19" s="72">
        <v>-3061</v>
      </c>
      <c r="P19" s="72">
        <v>-6908</v>
      </c>
      <c r="Q19" s="72">
        <f t="shared" si="1"/>
        <v>0</v>
      </c>
      <c r="R19" s="72">
        <f t="shared" si="2"/>
        <v>17185</v>
      </c>
      <c r="S19" s="72">
        <f t="shared" si="3"/>
        <v>17185</v>
      </c>
    </row>
    <row r="20" spans="1:19" s="29" customFormat="1" x14ac:dyDescent="0.2">
      <c r="A20" s="13">
        <f t="shared" si="0"/>
        <v>12</v>
      </c>
      <c r="B20" s="1" t="s">
        <v>33</v>
      </c>
      <c r="C20" s="22"/>
      <c r="D20" s="22"/>
      <c r="E20" s="22"/>
      <c r="F20" s="22"/>
      <c r="G20" s="22"/>
      <c r="H20" s="20">
        <f t="shared" si="4"/>
        <v>0</v>
      </c>
      <c r="I20" s="20">
        <f t="shared" si="5"/>
        <v>0</v>
      </c>
      <c r="J20" s="20">
        <f t="shared" si="6"/>
        <v>0</v>
      </c>
      <c r="K20" s="27"/>
      <c r="L20" s="24"/>
      <c r="M20" s="24"/>
      <c r="N20" s="24"/>
      <c r="O20" s="78"/>
      <c r="P20" s="78"/>
      <c r="Q20" s="72"/>
      <c r="R20" s="72"/>
      <c r="S20" s="72"/>
    </row>
    <row r="21" spans="1:19" s="29" customFormat="1" x14ac:dyDescent="0.2">
      <c r="A21" s="13">
        <f t="shared" si="0"/>
        <v>13</v>
      </c>
      <c r="B21" s="1" t="s">
        <v>34</v>
      </c>
      <c r="C21" s="22"/>
      <c r="D21" s="22"/>
      <c r="E21" s="22"/>
      <c r="F21" s="22"/>
      <c r="G21" s="22"/>
      <c r="H21" s="20">
        <f t="shared" si="4"/>
        <v>0</v>
      </c>
      <c r="I21" s="20">
        <f t="shared" si="5"/>
        <v>0</v>
      </c>
      <c r="J21" s="20">
        <f t="shared" si="6"/>
        <v>0</v>
      </c>
      <c r="K21" s="27"/>
      <c r="L21" s="24"/>
      <c r="M21" s="24"/>
      <c r="N21" s="24"/>
      <c r="O21" s="78"/>
      <c r="P21" s="78"/>
      <c r="Q21" s="72"/>
      <c r="R21" s="72"/>
      <c r="S21" s="72"/>
    </row>
    <row r="22" spans="1:19" x14ac:dyDescent="0.2">
      <c r="A22" s="13">
        <f t="shared" si="0"/>
        <v>14</v>
      </c>
      <c r="B22" s="18" t="s">
        <v>35</v>
      </c>
      <c r="C22" s="30"/>
      <c r="D22" s="30"/>
      <c r="E22" s="30"/>
      <c r="F22" s="30"/>
      <c r="G22" s="30"/>
      <c r="H22" s="20">
        <f t="shared" si="4"/>
        <v>0</v>
      </c>
      <c r="I22" s="20">
        <f t="shared" si="5"/>
        <v>0</v>
      </c>
      <c r="J22" s="20">
        <f t="shared" si="6"/>
        <v>0</v>
      </c>
      <c r="K22" s="31" t="s">
        <v>36</v>
      </c>
      <c r="L22" s="32">
        <f>SUM(L10:L20)</f>
        <v>493871</v>
      </c>
      <c r="M22" s="32">
        <f>SUM(M10:M20)</f>
        <v>714249</v>
      </c>
      <c r="N22" s="32">
        <f>SUM(N10:N20)</f>
        <v>1208120</v>
      </c>
      <c r="O22" s="75">
        <f>O10+O11+O12+O14+O16+O17+O18+O19</f>
        <v>24666</v>
      </c>
      <c r="P22" s="75">
        <f>P10+P11+P12+P14+P16+P17+P18+P19</f>
        <v>-487</v>
      </c>
      <c r="Q22" s="75">
        <f t="shared" ref="Q22:S22" si="7">Q10+Q11+Q12+Q14+Q16+Q17+Q18+Q19</f>
        <v>518537</v>
      </c>
      <c r="R22" s="75">
        <f t="shared" si="7"/>
        <v>713762</v>
      </c>
      <c r="S22" s="75">
        <f t="shared" si="7"/>
        <v>1232299</v>
      </c>
    </row>
    <row r="23" spans="1:19" x14ac:dyDescent="0.2">
      <c r="A23" s="13">
        <f t="shared" si="0"/>
        <v>15</v>
      </c>
      <c r="B23" s="18" t="s">
        <v>37</v>
      </c>
      <c r="C23" s="22">
        <f>'[1]felh. bev.  '!C16</f>
        <v>0</v>
      </c>
      <c r="D23" s="22">
        <f>'[1]felh. bev.  '!D16</f>
        <v>1787</v>
      </c>
      <c r="E23" s="22">
        <f>SUM(C23:D23)</f>
        <v>1787</v>
      </c>
      <c r="F23" s="22"/>
      <c r="G23" s="22"/>
      <c r="H23" s="20">
        <f t="shared" si="4"/>
        <v>0</v>
      </c>
      <c r="I23" s="20">
        <f t="shared" si="5"/>
        <v>1787</v>
      </c>
      <c r="J23" s="20">
        <f t="shared" si="6"/>
        <v>1787</v>
      </c>
      <c r="K23" s="27"/>
      <c r="L23" s="24"/>
      <c r="M23" s="24"/>
      <c r="N23" s="24"/>
      <c r="O23" s="72"/>
      <c r="P23" s="72"/>
      <c r="Q23" s="72"/>
      <c r="R23" s="72"/>
      <c r="S23" s="72"/>
    </row>
    <row r="24" spans="1:19" x14ac:dyDescent="0.2">
      <c r="A24" s="13">
        <f t="shared" si="0"/>
        <v>16</v>
      </c>
      <c r="B24" s="26" t="s">
        <v>38</v>
      </c>
      <c r="C24" s="33"/>
      <c r="D24" s="33"/>
      <c r="E24" s="33"/>
      <c r="F24" s="33"/>
      <c r="G24" s="33"/>
      <c r="H24" s="20">
        <f t="shared" si="4"/>
        <v>0</v>
      </c>
      <c r="I24" s="20">
        <f t="shared" si="5"/>
        <v>0</v>
      </c>
      <c r="J24" s="20">
        <f t="shared" si="6"/>
        <v>0</v>
      </c>
      <c r="K24" s="34" t="s">
        <v>39</v>
      </c>
      <c r="L24" s="35"/>
      <c r="M24" s="35"/>
      <c r="N24" s="24"/>
      <c r="O24" s="72"/>
      <c r="P24" s="72"/>
      <c r="Q24" s="72"/>
      <c r="R24" s="72"/>
      <c r="S24" s="72"/>
    </row>
    <row r="25" spans="1:19" x14ac:dyDescent="0.2">
      <c r="A25" s="13">
        <f t="shared" si="0"/>
        <v>17</v>
      </c>
      <c r="B25" s="18" t="s">
        <v>40</v>
      </c>
      <c r="C25" s="20"/>
      <c r="D25" s="20"/>
      <c r="E25" s="20"/>
      <c r="F25" s="20"/>
      <c r="G25" s="20"/>
      <c r="H25" s="20">
        <f t="shared" si="4"/>
        <v>0</v>
      </c>
      <c r="I25" s="20">
        <f t="shared" si="5"/>
        <v>0</v>
      </c>
      <c r="J25" s="20">
        <f t="shared" si="6"/>
        <v>0</v>
      </c>
      <c r="K25" s="21" t="s">
        <v>91</v>
      </c>
      <c r="L25" s="24">
        <f>'[1]felhalm. kiad.  '!G16+'[1]felhalm. kiad.  '!G48+'[1]felhalm. kiad.  '!G57+'[1]felhalm. kiad.  '!G64+'[1]felhalm. kiad.  '!G124</f>
        <v>479623</v>
      </c>
      <c r="M25" s="24">
        <f>'[1]felhalm. kiad.  '!H16+'[1]felhalm. kiad.  '!H48+'[1]felhalm. kiad.  '!H57+'[1]felhalm. kiad.  '!H64+'[1]felhalm. kiad.  '!H124</f>
        <v>589674</v>
      </c>
      <c r="N25" s="24">
        <f t="shared" ref="N25:N30" si="8">SUM(L25:M25)</f>
        <v>1069297</v>
      </c>
      <c r="O25" s="72">
        <v>157925</v>
      </c>
      <c r="P25" s="72">
        <v>-8750</v>
      </c>
      <c r="Q25" s="72">
        <f t="shared" si="1"/>
        <v>637548</v>
      </c>
      <c r="R25" s="72">
        <f t="shared" si="2"/>
        <v>580924</v>
      </c>
      <c r="S25" s="72">
        <f t="shared" si="3"/>
        <v>1218472</v>
      </c>
    </row>
    <row r="26" spans="1:19" x14ac:dyDescent="0.2">
      <c r="A26" s="13">
        <f t="shared" si="0"/>
        <v>18</v>
      </c>
      <c r="B26" s="18"/>
      <c r="C26" s="20"/>
      <c r="D26" s="20"/>
      <c r="E26" s="20"/>
      <c r="F26" s="20"/>
      <c r="G26" s="20"/>
      <c r="H26" s="20">
        <f t="shared" si="4"/>
        <v>0</v>
      </c>
      <c r="I26" s="20">
        <f t="shared" si="5"/>
        <v>0</v>
      </c>
      <c r="J26" s="20">
        <f t="shared" si="6"/>
        <v>0</v>
      </c>
      <c r="K26" s="21" t="s">
        <v>42</v>
      </c>
      <c r="L26" s="24">
        <f>'[1]felhalm. kiad.  '!G20</f>
        <v>0</v>
      </c>
      <c r="M26" s="24">
        <f>'[1]felhalm. kiad.  '!H20</f>
        <v>1250</v>
      </c>
      <c r="N26" s="24">
        <f t="shared" si="8"/>
        <v>1250</v>
      </c>
      <c r="O26" s="72">
        <v>550</v>
      </c>
      <c r="P26" s="72"/>
      <c r="Q26" s="72">
        <f t="shared" si="1"/>
        <v>550</v>
      </c>
      <c r="R26" s="72">
        <f t="shared" si="2"/>
        <v>1250</v>
      </c>
      <c r="S26" s="72">
        <f t="shared" si="3"/>
        <v>1800</v>
      </c>
    </row>
    <row r="27" spans="1:19" x14ac:dyDescent="0.2">
      <c r="A27" s="13">
        <f t="shared" si="0"/>
        <v>19</v>
      </c>
      <c r="B27" s="1" t="s">
        <v>43</v>
      </c>
      <c r="C27" s="20"/>
      <c r="D27" s="20"/>
      <c r="E27" s="20"/>
      <c r="F27" s="20"/>
      <c r="G27" s="20">
        <v>2557</v>
      </c>
      <c r="H27" s="20">
        <f t="shared" si="4"/>
        <v>0</v>
      </c>
      <c r="I27" s="20">
        <f t="shared" si="5"/>
        <v>2557</v>
      </c>
      <c r="J27" s="20">
        <f t="shared" si="6"/>
        <v>2557</v>
      </c>
      <c r="K27" s="21" t="s">
        <v>44</v>
      </c>
      <c r="L27" s="24"/>
      <c r="M27" s="24"/>
      <c r="N27" s="24"/>
      <c r="O27" s="72"/>
      <c r="P27" s="72"/>
      <c r="Q27" s="72"/>
      <c r="R27" s="72"/>
      <c r="S27" s="72"/>
    </row>
    <row r="28" spans="1:19" s="29" customFormat="1" x14ac:dyDescent="0.2">
      <c r="A28" s="13">
        <f t="shared" si="0"/>
        <v>20</v>
      </c>
      <c r="B28" s="1" t="s">
        <v>45</v>
      </c>
      <c r="C28" s="20">
        <f>'[1]felh. bev.  '!C34</f>
        <v>3665</v>
      </c>
      <c r="D28" s="20">
        <f>'[1]felh. bev.  '!D34</f>
        <v>2244</v>
      </c>
      <c r="E28" s="20">
        <f>SUM(C28:D28)</f>
        <v>5909</v>
      </c>
      <c r="F28" s="20"/>
      <c r="G28" s="20"/>
      <c r="H28" s="20">
        <f t="shared" si="4"/>
        <v>3665</v>
      </c>
      <c r="I28" s="20">
        <f t="shared" si="5"/>
        <v>2244</v>
      </c>
      <c r="J28" s="20">
        <f t="shared" si="6"/>
        <v>5909</v>
      </c>
      <c r="K28" s="21" t="s">
        <v>46</v>
      </c>
      <c r="L28" s="24">
        <f>'[1]felhalm. kiad.  '!G68</f>
        <v>0</v>
      </c>
      <c r="M28" s="24">
        <f>'[1]felhalm. kiad.  '!H68</f>
        <v>0</v>
      </c>
      <c r="N28" s="24">
        <f t="shared" si="8"/>
        <v>0</v>
      </c>
      <c r="O28" s="72">
        <v>1000</v>
      </c>
      <c r="P28" s="78"/>
      <c r="Q28" s="72">
        <f t="shared" si="1"/>
        <v>1000</v>
      </c>
      <c r="R28" s="72">
        <f t="shared" si="2"/>
        <v>0</v>
      </c>
      <c r="S28" s="72">
        <f t="shared" si="3"/>
        <v>1000</v>
      </c>
    </row>
    <row r="29" spans="1:19" x14ac:dyDescent="0.2">
      <c r="A29" s="13">
        <f t="shared" si="0"/>
        <v>21</v>
      </c>
      <c r="C29" s="20"/>
      <c r="D29" s="20"/>
      <c r="E29" s="20"/>
      <c r="F29" s="20"/>
      <c r="G29" s="20"/>
      <c r="H29" s="20"/>
      <c r="I29" s="20"/>
      <c r="J29" s="20"/>
      <c r="K29" s="21" t="s">
        <v>47</v>
      </c>
      <c r="L29" s="24">
        <f>'[1]felhalm. kiad.  '!G75+'[1]felhalm. kiad.  '!G80</f>
        <v>12901</v>
      </c>
      <c r="M29" s="24">
        <f>'[1]felhalm. kiad.  '!H75+'[1]felhalm. kiad.  '!H80</f>
        <v>23292</v>
      </c>
      <c r="N29" s="24">
        <f t="shared" si="8"/>
        <v>36193</v>
      </c>
      <c r="O29" s="72"/>
      <c r="P29" s="72">
        <v>29400</v>
      </c>
      <c r="Q29" s="72">
        <f t="shared" si="1"/>
        <v>12901</v>
      </c>
      <c r="R29" s="72">
        <f t="shared" si="2"/>
        <v>52692</v>
      </c>
      <c r="S29" s="72">
        <f t="shared" si="3"/>
        <v>65593</v>
      </c>
    </row>
    <row r="30" spans="1:19" s="38" customFormat="1" x14ac:dyDescent="0.2">
      <c r="A30" s="13">
        <f t="shared" si="0"/>
        <v>22</v>
      </c>
      <c r="B30" s="36" t="s">
        <v>48</v>
      </c>
      <c r="C30" s="22">
        <f>C12+C18+C11+C16</f>
        <v>1222208</v>
      </c>
      <c r="D30" s="22">
        <f>D12+D18+D11+D16</f>
        <v>929787</v>
      </c>
      <c r="E30" s="22">
        <f>SUM(C30:D30)</f>
        <v>2151995</v>
      </c>
      <c r="F30" s="22">
        <f>F11+F12+F16+F18+F27</f>
        <v>40654</v>
      </c>
      <c r="G30" s="22">
        <f t="shared" ref="G30:J30" si="9">G11+G12+G16+G18+G27</f>
        <v>2557</v>
      </c>
      <c r="H30" s="22">
        <f t="shared" si="9"/>
        <v>1262862</v>
      </c>
      <c r="I30" s="22">
        <f t="shared" si="9"/>
        <v>932344</v>
      </c>
      <c r="J30" s="22">
        <f t="shared" si="9"/>
        <v>2195206</v>
      </c>
      <c r="K30" s="21" t="s">
        <v>49</v>
      </c>
      <c r="L30" s="2"/>
      <c r="M30" s="2">
        <f>[1]tartalék!C18</f>
        <v>123330</v>
      </c>
      <c r="N30" s="24">
        <f t="shared" si="8"/>
        <v>123330</v>
      </c>
      <c r="O30" s="77"/>
      <c r="P30" s="72">
        <v>-81690</v>
      </c>
      <c r="Q30" s="72">
        <f t="shared" si="1"/>
        <v>0</v>
      </c>
      <c r="R30" s="72">
        <f t="shared" si="2"/>
        <v>41640</v>
      </c>
      <c r="S30" s="72">
        <f t="shared" si="3"/>
        <v>41640</v>
      </c>
    </row>
    <row r="31" spans="1:19" x14ac:dyDescent="0.2">
      <c r="A31" s="13">
        <f t="shared" si="0"/>
        <v>23</v>
      </c>
      <c r="B31" s="39" t="s">
        <v>50</v>
      </c>
      <c r="C31" s="32">
        <f>C14+C21+C22+C23+C24+C25+C28</f>
        <v>417786</v>
      </c>
      <c r="D31" s="32">
        <f>D14+D21+D22+D23+D24+D25+D28</f>
        <v>350998</v>
      </c>
      <c r="E31" s="32">
        <f>E14+E21+E22+E23+E24+E25+E28</f>
        <v>768784</v>
      </c>
      <c r="F31" s="32">
        <f>F14+F22+F23+F28</f>
        <v>7547</v>
      </c>
      <c r="G31" s="32">
        <f t="shared" ref="G31:J31" si="10">G14+G22+G23+G28</f>
        <v>75550</v>
      </c>
      <c r="H31" s="32">
        <f t="shared" si="10"/>
        <v>425333</v>
      </c>
      <c r="I31" s="32">
        <f t="shared" si="10"/>
        <v>426548</v>
      </c>
      <c r="J31" s="32">
        <f t="shared" si="10"/>
        <v>851881</v>
      </c>
      <c r="K31" s="41" t="s">
        <v>51</v>
      </c>
      <c r="L31" s="40">
        <f>SUM(L25:L30)</f>
        <v>492524</v>
      </c>
      <c r="M31" s="40">
        <f>SUM(M25:M30)</f>
        <v>737546</v>
      </c>
      <c r="N31" s="40">
        <f>SUM(N25:N30)</f>
        <v>1230070</v>
      </c>
      <c r="O31" s="78">
        <f>O25+O26+O28+O29+O30</f>
        <v>159475</v>
      </c>
      <c r="P31" s="78">
        <f>P25+P26+P28+P29+P30</f>
        <v>-61040</v>
      </c>
      <c r="Q31" s="78">
        <f t="shared" si="1"/>
        <v>651999</v>
      </c>
      <c r="R31" s="78">
        <f t="shared" si="2"/>
        <v>676506</v>
      </c>
      <c r="S31" s="78">
        <f t="shared" si="3"/>
        <v>1328505</v>
      </c>
    </row>
    <row r="32" spans="1:19" x14ac:dyDescent="0.2">
      <c r="A32" s="13">
        <f t="shared" si="0"/>
        <v>24</v>
      </c>
      <c r="B32" s="42" t="s">
        <v>52</v>
      </c>
      <c r="C32" s="35">
        <f>SUM(C30:C31)</f>
        <v>1639994</v>
      </c>
      <c r="D32" s="35">
        <f>SUM(D30:D31)</f>
        <v>1280785</v>
      </c>
      <c r="E32" s="35">
        <f>SUM(C32:D32)</f>
        <v>2920779</v>
      </c>
      <c r="F32" s="35">
        <f>F30+F31</f>
        <v>48201</v>
      </c>
      <c r="G32" s="35">
        <f t="shared" ref="G32:J32" si="11">G30+G31</f>
        <v>78107</v>
      </c>
      <c r="H32" s="35">
        <f t="shared" si="11"/>
        <v>1688195</v>
      </c>
      <c r="I32" s="35">
        <f t="shared" si="11"/>
        <v>1358892</v>
      </c>
      <c r="J32" s="35">
        <f t="shared" si="11"/>
        <v>3047087</v>
      </c>
      <c r="K32" s="43" t="s">
        <v>53</v>
      </c>
      <c r="L32" s="35">
        <f>L22+L31</f>
        <v>986395</v>
      </c>
      <c r="M32" s="35">
        <f>M22+M31</f>
        <v>1451795</v>
      </c>
      <c r="N32" s="35">
        <f>N22+N31</f>
        <v>2438190</v>
      </c>
      <c r="O32" s="77">
        <f>O31+O22</f>
        <v>184141</v>
      </c>
      <c r="P32" s="77">
        <f t="shared" ref="P32:S32" si="12">P31+P22</f>
        <v>-61527</v>
      </c>
      <c r="Q32" s="77">
        <f t="shared" si="12"/>
        <v>1170536</v>
      </c>
      <c r="R32" s="77">
        <f t="shared" si="12"/>
        <v>1390268</v>
      </c>
      <c r="S32" s="77">
        <f t="shared" si="12"/>
        <v>2560804</v>
      </c>
    </row>
    <row r="33" spans="1:19" x14ac:dyDescent="0.2">
      <c r="A33" s="13">
        <f t="shared" si="0"/>
        <v>25</v>
      </c>
      <c r="B33" s="44"/>
      <c r="C33" s="24"/>
      <c r="D33" s="24"/>
      <c r="E33" s="24"/>
      <c r="F33" s="24"/>
      <c r="G33" s="24"/>
      <c r="H33" s="24"/>
      <c r="I33" s="24"/>
      <c r="J33" s="24"/>
      <c r="K33" s="27"/>
      <c r="L33" s="24"/>
      <c r="M33" s="24"/>
      <c r="N33" s="24"/>
      <c r="O33" s="72"/>
      <c r="P33" s="72"/>
    </row>
    <row r="34" spans="1:19" x14ac:dyDescent="0.2">
      <c r="A34" s="13">
        <f t="shared" si="0"/>
        <v>26</v>
      </c>
      <c r="B34" s="42" t="s">
        <v>92</v>
      </c>
      <c r="C34" s="35">
        <f>C32-L51</f>
        <v>-147468</v>
      </c>
      <c r="D34" s="35">
        <f>D32-M51</f>
        <v>-622669</v>
      </c>
      <c r="E34" s="35">
        <f>SUM(C34:D34)</f>
        <v>-770137</v>
      </c>
      <c r="F34" s="35">
        <f t="shared" ref="F34:I34" si="13">F32-O51</f>
        <v>-147927</v>
      </c>
      <c r="G34" s="35">
        <f t="shared" si="13"/>
        <v>138672</v>
      </c>
      <c r="H34" s="35">
        <f t="shared" si="13"/>
        <v>-295395</v>
      </c>
      <c r="I34" s="35">
        <f t="shared" si="13"/>
        <v>-483997</v>
      </c>
      <c r="J34" s="35">
        <f>J32-S51</f>
        <v>-779392</v>
      </c>
      <c r="K34" s="31"/>
      <c r="L34" s="32"/>
      <c r="M34" s="32"/>
      <c r="N34" s="32"/>
      <c r="O34" s="72"/>
      <c r="P34" s="72"/>
    </row>
    <row r="35" spans="1:19" s="38" customFormat="1" x14ac:dyDescent="0.2">
      <c r="A35" s="13">
        <f t="shared" si="0"/>
        <v>27</v>
      </c>
      <c r="B35" s="44"/>
      <c r="C35" s="24"/>
      <c r="D35" s="24"/>
      <c r="E35" s="24"/>
      <c r="F35" s="24"/>
      <c r="G35" s="24"/>
      <c r="H35" s="24"/>
      <c r="I35" s="24"/>
      <c r="J35" s="24"/>
      <c r="K35" s="27"/>
      <c r="L35" s="24"/>
      <c r="M35" s="24"/>
      <c r="N35" s="24"/>
      <c r="O35" s="77"/>
      <c r="P35" s="77"/>
    </row>
    <row r="36" spans="1:19" s="38" customFormat="1" x14ac:dyDescent="0.2">
      <c r="A36" s="13">
        <f t="shared" si="0"/>
        <v>28</v>
      </c>
      <c r="B36" s="45" t="s">
        <v>54</v>
      </c>
      <c r="C36" s="33"/>
      <c r="D36" s="33"/>
      <c r="E36" s="33"/>
      <c r="F36" s="33"/>
      <c r="G36" s="33"/>
      <c r="H36" s="33"/>
      <c r="I36" s="33"/>
      <c r="J36" s="33"/>
      <c r="K36" s="34" t="s">
        <v>55</v>
      </c>
      <c r="L36" s="35"/>
      <c r="M36" s="35"/>
      <c r="N36" s="35"/>
      <c r="O36" s="77"/>
      <c r="P36" s="77"/>
    </row>
    <row r="37" spans="1:19" s="38" customFormat="1" x14ac:dyDescent="0.2">
      <c r="A37" s="13">
        <f t="shared" si="0"/>
        <v>29</v>
      </c>
      <c r="B37" s="46" t="s">
        <v>56</v>
      </c>
      <c r="C37" s="33"/>
      <c r="D37" s="33"/>
      <c r="E37" s="33"/>
      <c r="F37" s="33"/>
      <c r="G37" s="33"/>
      <c r="H37" s="33"/>
      <c r="I37" s="33"/>
      <c r="J37" s="33"/>
      <c r="K37" s="47" t="s">
        <v>57</v>
      </c>
      <c r="L37" s="48"/>
      <c r="M37" s="37"/>
      <c r="N37" s="37"/>
      <c r="O37" s="77"/>
      <c r="P37" s="77"/>
    </row>
    <row r="38" spans="1:19" s="38" customFormat="1" x14ac:dyDescent="0.2">
      <c r="A38" s="13">
        <f t="shared" si="0"/>
        <v>30</v>
      </c>
      <c r="B38" s="1" t="s">
        <v>58</v>
      </c>
      <c r="C38" s="33"/>
      <c r="D38" s="33"/>
      <c r="E38" s="33"/>
      <c r="F38" s="33"/>
      <c r="G38" s="33"/>
      <c r="H38" s="33"/>
      <c r="I38" s="33"/>
      <c r="J38" s="33"/>
      <c r="K38" s="49" t="s">
        <v>59</v>
      </c>
      <c r="L38" s="35"/>
      <c r="M38" s="35"/>
      <c r="N38" s="35"/>
      <c r="O38" s="77"/>
      <c r="P38" s="77"/>
    </row>
    <row r="39" spans="1:19" x14ac:dyDescent="0.2">
      <c r="A39" s="13">
        <f t="shared" si="0"/>
        <v>31</v>
      </c>
      <c r="B39" s="19" t="s">
        <v>60</v>
      </c>
      <c r="C39" s="50"/>
      <c r="D39" s="59"/>
      <c r="E39" s="59">
        <f>SUM(C39:D39)</f>
        <v>0</v>
      </c>
      <c r="F39" s="59"/>
      <c r="G39" s="59"/>
      <c r="H39" s="59"/>
      <c r="I39" s="59"/>
      <c r="J39" s="59"/>
      <c r="K39" s="21" t="s">
        <v>61</v>
      </c>
      <c r="L39" s="35"/>
      <c r="M39" s="35"/>
      <c r="N39" s="35"/>
      <c r="O39" s="72"/>
      <c r="P39" s="72"/>
    </row>
    <row r="40" spans="1:19" x14ac:dyDescent="0.2">
      <c r="A40" s="13">
        <f t="shared" si="0"/>
        <v>32</v>
      </c>
      <c r="B40" s="19" t="s">
        <v>62</v>
      </c>
      <c r="C40" s="20"/>
      <c r="D40" s="20"/>
      <c r="E40" s="20"/>
      <c r="F40" s="20"/>
      <c r="G40" s="20"/>
      <c r="H40" s="20"/>
      <c r="I40" s="20"/>
      <c r="J40" s="20"/>
      <c r="K40" s="21" t="s">
        <v>63</v>
      </c>
      <c r="L40" s="48"/>
      <c r="M40" s="48"/>
      <c r="N40" s="48"/>
      <c r="O40" s="72"/>
      <c r="P40" s="72"/>
    </row>
    <row r="41" spans="1:19" x14ac:dyDescent="0.2">
      <c r="A41" s="13">
        <f t="shared" si="0"/>
        <v>33</v>
      </c>
      <c r="B41" s="19" t="s">
        <v>64</v>
      </c>
      <c r="C41" s="20">
        <v>147468</v>
      </c>
      <c r="D41" s="20">
        <v>410331</v>
      </c>
      <c r="E41" s="20">
        <f>SUM(C41:D41)</f>
        <v>557799</v>
      </c>
      <c r="F41" s="20">
        <v>147927</v>
      </c>
      <c r="G41" s="20">
        <v>-138672</v>
      </c>
      <c r="H41" s="20">
        <f>C41+F41</f>
        <v>295395</v>
      </c>
      <c r="I41" s="20">
        <f>D41+G41</f>
        <v>271659</v>
      </c>
      <c r="J41" s="20">
        <f>H41+I41</f>
        <v>567054</v>
      </c>
      <c r="K41" s="21" t="s">
        <v>65</v>
      </c>
      <c r="L41" s="48"/>
      <c r="M41" s="48"/>
      <c r="N41" s="48"/>
      <c r="O41" s="72"/>
      <c r="P41" s="72"/>
    </row>
    <row r="42" spans="1:19" x14ac:dyDescent="0.2">
      <c r="A42" s="13">
        <f t="shared" si="0"/>
        <v>34</v>
      </c>
      <c r="B42" s="20" t="s">
        <v>66</v>
      </c>
      <c r="C42" s="20"/>
      <c r="D42" s="20"/>
      <c r="E42" s="20"/>
      <c r="F42" s="20"/>
      <c r="G42" s="20"/>
      <c r="H42" s="20"/>
      <c r="I42" s="20"/>
      <c r="J42" s="20"/>
      <c r="K42" s="21" t="s">
        <v>67</v>
      </c>
      <c r="L42" s="35"/>
      <c r="M42" s="35"/>
      <c r="N42" s="24"/>
      <c r="O42" s="72"/>
      <c r="P42" s="72"/>
    </row>
    <row r="43" spans="1:19" x14ac:dyDescent="0.2">
      <c r="A43" s="13">
        <f t="shared" si="0"/>
        <v>35</v>
      </c>
      <c r="B43" s="20" t="s">
        <v>68</v>
      </c>
      <c r="C43" s="33"/>
      <c r="D43" s="33"/>
      <c r="E43" s="33"/>
      <c r="F43" s="33"/>
      <c r="G43" s="33"/>
      <c r="H43" s="33"/>
      <c r="I43" s="33"/>
      <c r="J43" s="33"/>
      <c r="K43" s="21" t="s">
        <v>69</v>
      </c>
      <c r="L43" s="35"/>
      <c r="M43" s="35"/>
      <c r="N43" s="24"/>
      <c r="O43" s="72"/>
      <c r="P43" s="72"/>
    </row>
    <row r="44" spans="1:19" x14ac:dyDescent="0.2">
      <c r="A44" s="13">
        <f t="shared" si="0"/>
        <v>36</v>
      </c>
      <c r="B44" s="19" t="s">
        <v>70</v>
      </c>
      <c r="C44" s="20"/>
      <c r="D44" s="20"/>
      <c r="E44" s="20"/>
      <c r="F44" s="20"/>
      <c r="G44" s="20"/>
      <c r="H44" s="20"/>
      <c r="I44" s="20"/>
      <c r="J44" s="20"/>
      <c r="K44" s="21" t="s">
        <v>71</v>
      </c>
      <c r="L44" s="24"/>
      <c r="M44" s="24"/>
      <c r="N44" s="24"/>
      <c r="O44" s="72"/>
      <c r="P44" s="72"/>
    </row>
    <row r="45" spans="1:19" x14ac:dyDescent="0.2">
      <c r="A45" s="13">
        <f t="shared" si="0"/>
        <v>37</v>
      </c>
      <c r="B45" s="19" t="s">
        <v>72</v>
      </c>
      <c r="C45" s="20"/>
      <c r="D45" s="20"/>
      <c r="E45" s="20"/>
      <c r="F45" s="20"/>
      <c r="G45" s="20"/>
      <c r="H45" s="20"/>
      <c r="I45" s="20"/>
      <c r="J45" s="20"/>
      <c r="K45" s="21" t="s">
        <v>73</v>
      </c>
      <c r="L45" s="24">
        <f>'[1]pü.mérleg Hivatal'!C47+'[1]püm. GAMESZ. '!C47+'[1]püm. Művelődés'!C47+'[1]püm-TASZII.'!C47</f>
        <v>739714</v>
      </c>
      <c r="M45" s="24">
        <f>'[1]pü.mérleg Hivatal'!D47+'[1]püm. GAMESZ. '!D47+'[1]püm. Művelődés'!D47+'[1]püm-TASZII.'!D47</f>
        <v>425700</v>
      </c>
      <c r="N45" s="24">
        <f>SUM(L45:M45)</f>
        <v>1165414</v>
      </c>
      <c r="O45" s="72">
        <v>8249</v>
      </c>
      <c r="P45" s="72">
        <v>-9293</v>
      </c>
      <c r="Q45" s="72">
        <f>L45+O45</f>
        <v>747963</v>
      </c>
      <c r="R45" s="72">
        <f>M45+P45</f>
        <v>416407</v>
      </c>
      <c r="S45" s="72">
        <f>Q45+R45</f>
        <v>1164370</v>
      </c>
    </row>
    <row r="46" spans="1:19" x14ac:dyDescent="0.2">
      <c r="A46" s="13">
        <f t="shared" si="0"/>
        <v>38</v>
      </c>
      <c r="B46" s="19" t="s">
        <v>74</v>
      </c>
      <c r="C46" s="20"/>
      <c r="D46" s="20"/>
      <c r="E46" s="20"/>
      <c r="F46" s="20"/>
      <c r="G46" s="20"/>
      <c r="H46" s="20"/>
      <c r="I46" s="20"/>
      <c r="J46" s="20"/>
      <c r="K46" s="21" t="s">
        <v>75</v>
      </c>
      <c r="L46" s="24">
        <f>'[1]pü.mérleg Hivatal'!C48+'[1]püm. GAMESZ. '!C48+'[1]püm. Művelődés'!C48+'[1]püm-TASZII.'!C48</f>
        <v>61353</v>
      </c>
      <c r="M46" s="24">
        <f>'[1]pü.mérleg Hivatal'!D48+'[1]püm. GAMESZ. '!D48+'[1]püm. Művelődés'!D48+'[1]püm-TASZII.'!D48</f>
        <v>25959</v>
      </c>
      <c r="N46" s="24">
        <f>SUM(L46:M46)</f>
        <v>87312</v>
      </c>
      <c r="O46" s="72">
        <v>3738</v>
      </c>
      <c r="P46" s="72">
        <v>10255</v>
      </c>
      <c r="Q46" s="72">
        <f>L46+O46</f>
        <v>65091</v>
      </c>
      <c r="R46" s="72">
        <f>M46+P46</f>
        <v>36214</v>
      </c>
      <c r="S46" s="72">
        <f>Q46+R46</f>
        <v>101305</v>
      </c>
    </row>
    <row r="47" spans="1:19" x14ac:dyDescent="0.2">
      <c r="A47" s="13">
        <f t="shared" si="0"/>
        <v>39</v>
      </c>
      <c r="B47" s="19" t="s">
        <v>76</v>
      </c>
      <c r="C47" s="20"/>
      <c r="D47" s="20">
        <v>212338</v>
      </c>
      <c r="E47" s="20">
        <f>SUM(C47:D47)</f>
        <v>212338</v>
      </c>
      <c r="F47" s="20"/>
      <c r="G47" s="20"/>
      <c r="H47" s="20">
        <f>C47+F47</f>
        <v>0</v>
      </c>
      <c r="I47" s="20">
        <f>D47+G47</f>
        <v>212338</v>
      </c>
      <c r="J47" s="20">
        <f>H47+I47</f>
        <v>212338</v>
      </c>
      <c r="K47" s="21" t="s">
        <v>77</v>
      </c>
      <c r="L47" s="24"/>
      <c r="M47" s="24"/>
      <c r="N47" s="24"/>
      <c r="O47" s="72"/>
      <c r="P47" s="72"/>
    </row>
    <row r="48" spans="1:19" x14ac:dyDescent="0.2">
      <c r="A48" s="13">
        <f t="shared" si="0"/>
        <v>40</v>
      </c>
      <c r="B48" s="19" t="s">
        <v>78</v>
      </c>
      <c r="C48" s="20"/>
      <c r="D48" s="20"/>
      <c r="E48" s="20"/>
      <c r="F48" s="20"/>
      <c r="G48" s="20"/>
      <c r="H48" s="20"/>
      <c r="I48" s="20"/>
      <c r="J48" s="20"/>
      <c r="K48" s="21" t="s">
        <v>79</v>
      </c>
      <c r="L48" s="24"/>
      <c r="M48" s="24"/>
      <c r="N48" s="24"/>
      <c r="O48" s="58"/>
      <c r="P48" s="58"/>
    </row>
    <row r="49" spans="1:19" x14ac:dyDescent="0.2">
      <c r="A49" s="13">
        <f t="shared" si="0"/>
        <v>41</v>
      </c>
      <c r="B49" s="19"/>
      <c r="C49" s="20"/>
      <c r="D49" s="20"/>
      <c r="E49" s="20"/>
      <c r="F49" s="20"/>
      <c r="G49" s="20"/>
      <c r="H49" s="20"/>
      <c r="I49" s="20"/>
      <c r="J49" s="20"/>
      <c r="K49" s="21" t="s">
        <v>80</v>
      </c>
      <c r="L49" s="24"/>
      <c r="M49" s="24"/>
      <c r="N49" s="24"/>
      <c r="O49" s="58"/>
      <c r="P49" s="58"/>
    </row>
    <row r="50" spans="1:19" ht="12" thickBot="1" x14ac:dyDescent="0.25">
      <c r="A50" s="13">
        <f t="shared" si="0"/>
        <v>42</v>
      </c>
      <c r="B50" s="42" t="s">
        <v>81</v>
      </c>
      <c r="C50" s="51">
        <f>SUM(C37:C48)</f>
        <v>147468</v>
      </c>
      <c r="D50" s="51">
        <f>SUM(D37:D48)</f>
        <v>622669</v>
      </c>
      <c r="E50" s="33">
        <f>SUM(E37:E48)</f>
        <v>770137</v>
      </c>
      <c r="F50" s="33">
        <f>F41+F47</f>
        <v>147927</v>
      </c>
      <c r="G50" s="33">
        <f t="shared" ref="G50:J50" si="14">G41+G47</f>
        <v>-138672</v>
      </c>
      <c r="H50" s="33">
        <f t="shared" si="14"/>
        <v>295395</v>
      </c>
      <c r="I50" s="33">
        <f t="shared" si="14"/>
        <v>483997</v>
      </c>
      <c r="J50" s="33">
        <f t="shared" si="14"/>
        <v>779392</v>
      </c>
      <c r="K50" s="34" t="s">
        <v>82</v>
      </c>
      <c r="L50" s="35">
        <f>SUM(L37:L49)</f>
        <v>801067</v>
      </c>
      <c r="M50" s="35">
        <f>SUM(M37:M49)</f>
        <v>451659</v>
      </c>
      <c r="N50" s="35">
        <f>SUM(N37:N49)</f>
        <v>1252726</v>
      </c>
      <c r="O50" s="77">
        <f>O45+O46</f>
        <v>11987</v>
      </c>
      <c r="P50" s="77">
        <f t="shared" ref="P50:S50" si="15">P45+P46</f>
        <v>962</v>
      </c>
      <c r="Q50" s="77">
        <f t="shared" si="15"/>
        <v>813054</v>
      </c>
      <c r="R50" s="77">
        <f t="shared" si="15"/>
        <v>452621</v>
      </c>
      <c r="S50" s="77">
        <f t="shared" si="15"/>
        <v>1265675</v>
      </c>
    </row>
    <row r="51" spans="1:19" ht="12" thickBot="1" x14ac:dyDescent="0.25">
      <c r="A51" s="13">
        <f t="shared" si="0"/>
        <v>43</v>
      </c>
      <c r="B51" s="52" t="s">
        <v>83</v>
      </c>
      <c r="C51" s="53">
        <f>C32+C50</f>
        <v>1787462</v>
      </c>
      <c r="D51" s="53">
        <f>D32+D50</f>
        <v>1903454</v>
      </c>
      <c r="E51" s="54">
        <f>E32+E50</f>
        <v>3690916</v>
      </c>
      <c r="F51" s="64">
        <f>F32+F50</f>
        <v>196128</v>
      </c>
      <c r="G51" s="64">
        <f t="shared" ref="G51:J51" si="16">G32+G50</f>
        <v>-60565</v>
      </c>
      <c r="H51" s="64">
        <f t="shared" si="16"/>
        <v>1983590</v>
      </c>
      <c r="I51" s="64">
        <f t="shared" si="16"/>
        <v>1842889</v>
      </c>
      <c r="J51" s="64">
        <f t="shared" si="16"/>
        <v>3826479</v>
      </c>
      <c r="K51" s="63" t="s">
        <v>84</v>
      </c>
      <c r="L51" s="55">
        <f>L32+L50</f>
        <v>1787462</v>
      </c>
      <c r="M51" s="55">
        <f>M32+M50</f>
        <v>1903454</v>
      </c>
      <c r="N51" s="54">
        <f>N32+N50</f>
        <v>3690916</v>
      </c>
      <c r="O51" s="73">
        <f>O32+O50</f>
        <v>196128</v>
      </c>
      <c r="P51" s="73">
        <f t="shared" ref="P51:S51" si="17">P32+P50</f>
        <v>-60565</v>
      </c>
      <c r="Q51" s="73">
        <f t="shared" si="17"/>
        <v>1983590</v>
      </c>
      <c r="R51" s="73">
        <f t="shared" si="17"/>
        <v>1842889</v>
      </c>
      <c r="S51" s="73">
        <f t="shared" si="17"/>
        <v>3826479</v>
      </c>
    </row>
    <row r="52" spans="1:19" x14ac:dyDescent="0.2">
      <c r="B52" s="3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</sheetData>
  <mergeCells count="19">
    <mergeCell ref="H6:J6"/>
    <mergeCell ref="F7:G7"/>
    <mergeCell ref="H7:J7"/>
    <mergeCell ref="B3:S3"/>
    <mergeCell ref="B4:S4"/>
    <mergeCell ref="B5:S5"/>
    <mergeCell ref="K1:S1"/>
    <mergeCell ref="A6:A8"/>
    <mergeCell ref="B6:B7"/>
    <mergeCell ref="C6:E6"/>
    <mergeCell ref="K6:K7"/>
    <mergeCell ref="L6:N6"/>
    <mergeCell ref="C7:E7"/>
    <mergeCell ref="L7:N7"/>
    <mergeCell ref="O6:P6"/>
    <mergeCell ref="Q6:S6"/>
    <mergeCell ref="O7:P7"/>
    <mergeCell ref="Q7:S7"/>
    <mergeCell ref="F6:G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F1" workbookViewId="0">
      <selection activeCell="U56" sqref="U56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16" width="9.140625" style="57"/>
    <col min="17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19" ht="15" x14ac:dyDescent="0.25">
      <c r="K1" s="85" t="s">
        <v>88</v>
      </c>
      <c r="L1" s="85"/>
      <c r="M1" s="85"/>
      <c r="N1" s="85"/>
      <c r="O1" s="82"/>
      <c r="P1" s="82"/>
      <c r="Q1" s="82"/>
      <c r="R1" s="82"/>
      <c r="S1" s="82"/>
    </row>
    <row r="2" spans="1:19" x14ac:dyDescent="0.2">
      <c r="K2" s="4"/>
      <c r="L2" s="4"/>
      <c r="M2" s="4"/>
      <c r="N2" s="4"/>
    </row>
    <row r="3" spans="1:19" x14ac:dyDescent="0.2">
      <c r="K3" s="4"/>
      <c r="L3" s="4"/>
      <c r="M3" s="4"/>
      <c r="N3" s="4"/>
    </row>
    <row r="4" spans="1:19" s="6" customFormat="1" ht="15" x14ac:dyDescent="0.25">
      <c r="A4" s="5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</row>
    <row r="5" spans="1:19" s="6" customFormat="1" ht="15" x14ac:dyDescent="0.25">
      <c r="A5" s="5"/>
      <c r="B5" s="100" t="s">
        <v>89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82"/>
      <c r="P5" s="82"/>
      <c r="Q5" s="82"/>
      <c r="R5" s="82"/>
      <c r="S5" s="82"/>
    </row>
    <row r="6" spans="1:19" s="6" customFormat="1" ht="15" x14ac:dyDescent="0.25">
      <c r="A6" s="5"/>
      <c r="B6" s="81" t="s">
        <v>2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2"/>
      <c r="P6" s="82"/>
      <c r="Q6" s="82"/>
      <c r="R6" s="82"/>
      <c r="S6" s="82"/>
    </row>
    <row r="7" spans="1:19" s="6" customFormat="1" ht="15" x14ac:dyDescent="0.25">
      <c r="A7" s="5"/>
      <c r="B7" s="83" t="s">
        <v>3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4"/>
      <c r="P7" s="84"/>
      <c r="Q7" s="84"/>
      <c r="R7" s="84"/>
      <c r="S7" s="84"/>
    </row>
    <row r="8" spans="1:19" s="6" customFormat="1" ht="12.75" customHeight="1" x14ac:dyDescent="0.2">
      <c r="A8" s="86" t="s">
        <v>4</v>
      </c>
      <c r="B8" s="87" t="s">
        <v>5</v>
      </c>
      <c r="C8" s="88" t="s">
        <v>6</v>
      </c>
      <c r="D8" s="88"/>
      <c r="E8" s="89"/>
      <c r="F8" s="95" t="s">
        <v>7</v>
      </c>
      <c r="G8" s="96"/>
      <c r="H8" s="87" t="s">
        <v>8</v>
      </c>
      <c r="I8" s="97"/>
      <c r="J8" s="96"/>
      <c r="K8" s="90" t="s">
        <v>7</v>
      </c>
      <c r="L8" s="91" t="s">
        <v>8</v>
      </c>
      <c r="M8" s="92"/>
      <c r="N8" s="92"/>
      <c r="O8" s="95" t="s">
        <v>99</v>
      </c>
      <c r="P8" s="96"/>
      <c r="Q8" s="87" t="s">
        <v>100</v>
      </c>
      <c r="R8" s="97"/>
      <c r="S8" s="96"/>
    </row>
    <row r="9" spans="1:19" s="6" customFormat="1" ht="12.75" customHeight="1" x14ac:dyDescent="0.2">
      <c r="A9" s="86"/>
      <c r="B9" s="87"/>
      <c r="C9" s="93" t="s">
        <v>9</v>
      </c>
      <c r="D9" s="93"/>
      <c r="E9" s="94"/>
      <c r="F9" s="98" t="s">
        <v>95</v>
      </c>
      <c r="G9" s="96"/>
      <c r="H9" s="99" t="s">
        <v>96</v>
      </c>
      <c r="I9" s="97"/>
      <c r="J9" s="96"/>
      <c r="K9" s="90"/>
      <c r="L9" s="93" t="s">
        <v>9</v>
      </c>
      <c r="M9" s="93"/>
      <c r="N9" s="93"/>
      <c r="O9" s="98" t="s">
        <v>95</v>
      </c>
      <c r="P9" s="96"/>
      <c r="Q9" s="99" t="s">
        <v>96</v>
      </c>
      <c r="R9" s="97"/>
      <c r="S9" s="96"/>
    </row>
    <row r="10" spans="1:19" s="12" customFormat="1" ht="36.6" customHeight="1" x14ac:dyDescent="0.25">
      <c r="A10" s="86"/>
      <c r="B10" s="7" t="s">
        <v>10</v>
      </c>
      <c r="C10" s="8" t="s">
        <v>11</v>
      </c>
      <c r="D10" s="8" t="s">
        <v>12</v>
      </c>
      <c r="E10" s="9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10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61" t="s">
        <v>13</v>
      </c>
    </row>
    <row r="11" spans="1:19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19" x14ac:dyDescent="0.2">
      <c r="A12" s="13">
        <f t="shared" ref="A12:A53" si="0">A11+1</f>
        <v>2</v>
      </c>
      <c r="B12" s="18" t="s">
        <v>17</v>
      </c>
      <c r="C12" s="19"/>
      <c r="D12" s="19"/>
      <c r="E12" s="20"/>
      <c r="F12" s="20"/>
      <c r="G12" s="20"/>
      <c r="H12" s="20"/>
      <c r="I12" s="20"/>
      <c r="J12" s="20"/>
      <c r="K12" s="21" t="s">
        <v>18</v>
      </c>
      <c r="L12" s="20">
        <f>'[1]műk.kiad. szakf.Hivatal '!D32</f>
        <v>112041</v>
      </c>
      <c r="M12" s="20">
        <f>'[1]műk.kiad. szakf.Hivatal '!E32</f>
        <v>75248</v>
      </c>
      <c r="N12" s="22">
        <f>SUM(L12:M12)</f>
        <v>187289</v>
      </c>
      <c r="O12" s="72">
        <v>2640</v>
      </c>
      <c r="P12" s="72"/>
      <c r="Q12" s="72">
        <f>L12+O12</f>
        <v>114681</v>
      </c>
      <c r="R12" s="72">
        <f>M12+P12</f>
        <v>75248</v>
      </c>
      <c r="S12" s="72">
        <f>Q12+R12</f>
        <v>189929</v>
      </c>
    </row>
    <row r="13" spans="1:19" x14ac:dyDescent="0.2">
      <c r="A13" s="13">
        <f t="shared" si="0"/>
        <v>3</v>
      </c>
      <c r="B13" s="18" t="s">
        <v>19</v>
      </c>
      <c r="C13" s="19"/>
      <c r="D13" s="19"/>
      <c r="E13" s="20">
        <f>SUM(C13:D13)</f>
        <v>0</v>
      </c>
      <c r="F13" s="20"/>
      <c r="G13" s="20"/>
      <c r="H13" s="20">
        <f>C13+F13</f>
        <v>0</v>
      </c>
      <c r="I13" s="20">
        <f>D13+G13</f>
        <v>0</v>
      </c>
      <c r="J13" s="20">
        <f>H13+I13</f>
        <v>0</v>
      </c>
      <c r="K13" s="21" t="s">
        <v>20</v>
      </c>
      <c r="L13" s="20">
        <f>'[1]műk.kiad. szakf.Hivatal '!F32</f>
        <v>31548</v>
      </c>
      <c r="M13" s="20">
        <f>'[1]műk.kiad. szakf.Hivatal '!G32</f>
        <v>23858</v>
      </c>
      <c r="N13" s="22">
        <f>SUM(L13:M13)</f>
        <v>55406</v>
      </c>
      <c r="O13" s="72">
        <v>982</v>
      </c>
      <c r="P13" s="72"/>
      <c r="Q13" s="72">
        <f t="shared" ref="Q13:Q27" si="1">L13+O13</f>
        <v>32530</v>
      </c>
      <c r="R13" s="72">
        <f t="shared" ref="R13:R27" si="2">M13+P13</f>
        <v>23858</v>
      </c>
      <c r="S13" s="72">
        <f t="shared" ref="S13:S27" si="3">Q13+R13</f>
        <v>56388</v>
      </c>
    </row>
    <row r="14" spans="1:19" x14ac:dyDescent="0.2">
      <c r="A14" s="13">
        <f t="shared" si="0"/>
        <v>4</v>
      </c>
      <c r="B14" s="18" t="s">
        <v>21</v>
      </c>
      <c r="C14" s="19"/>
      <c r="D14" s="19"/>
      <c r="E14" s="20">
        <f>SUM(C14:D14)</f>
        <v>0</v>
      </c>
      <c r="F14" s="20"/>
      <c r="G14" s="20"/>
      <c r="H14" s="20">
        <f t="shared" ref="H14:H48" si="4">C14+F14</f>
        <v>0</v>
      </c>
      <c r="I14" s="20">
        <f t="shared" ref="I14:I48" si="5">D14+G14</f>
        <v>0</v>
      </c>
      <c r="J14" s="20">
        <f t="shared" ref="J14:J48" si="6">H14+I14</f>
        <v>0</v>
      </c>
      <c r="K14" s="21" t="s">
        <v>22</v>
      </c>
      <c r="L14" s="20">
        <f>'[1]műk.kiad. szakf.Hivatal '!H32</f>
        <v>6948</v>
      </c>
      <c r="M14" s="20">
        <f>'[1]műk.kiad. szakf.Hivatal '!I32</f>
        <v>76509</v>
      </c>
      <c r="N14" s="22">
        <f>SUM(L14:M14)</f>
        <v>83457</v>
      </c>
      <c r="O14" s="72">
        <v>1190</v>
      </c>
      <c r="P14" s="72">
        <v>-8255</v>
      </c>
      <c r="Q14" s="72">
        <f t="shared" si="1"/>
        <v>8138</v>
      </c>
      <c r="R14" s="72">
        <f t="shared" si="2"/>
        <v>68254</v>
      </c>
      <c r="S14" s="72">
        <f t="shared" si="3"/>
        <v>76392</v>
      </c>
    </row>
    <row r="15" spans="1:19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L15" s="19"/>
      <c r="M15" s="19"/>
      <c r="N15" s="22"/>
      <c r="O15" s="58"/>
      <c r="P15" s="58"/>
      <c r="Q15" s="72"/>
      <c r="R15" s="72"/>
      <c r="S15" s="72"/>
    </row>
    <row r="16" spans="1:19" x14ac:dyDescent="0.2">
      <c r="A16" s="13">
        <f t="shared" si="0"/>
        <v>6</v>
      </c>
      <c r="B16" s="18" t="s">
        <v>23</v>
      </c>
      <c r="C16" s="19"/>
      <c r="D16" s="19"/>
      <c r="E16" s="20">
        <f>SUM(C16:D16)</f>
        <v>0</v>
      </c>
      <c r="F16" s="20"/>
      <c r="G16" s="20"/>
      <c r="H16" s="20">
        <f t="shared" si="4"/>
        <v>0</v>
      </c>
      <c r="I16" s="20">
        <f t="shared" si="5"/>
        <v>0</v>
      </c>
      <c r="J16" s="20">
        <f t="shared" si="6"/>
        <v>0</v>
      </c>
      <c r="K16" s="21" t="s">
        <v>24</v>
      </c>
      <c r="L16" s="24">
        <f>'[1]műk.kiad. szakf.Hivatal '!J32</f>
        <v>11272</v>
      </c>
      <c r="M16" s="24">
        <f>'[1]műk.kiad. szakf.Hivatal '!K32</f>
        <v>1868</v>
      </c>
      <c r="N16" s="22">
        <f>SUM(L16:M16)</f>
        <v>13140</v>
      </c>
      <c r="O16" s="58"/>
      <c r="P16" s="58"/>
      <c r="Q16" s="72">
        <f t="shared" si="1"/>
        <v>11272</v>
      </c>
      <c r="R16" s="72">
        <f t="shared" si="2"/>
        <v>1868</v>
      </c>
      <c r="S16" s="72">
        <f t="shared" si="3"/>
        <v>13140</v>
      </c>
    </row>
    <row r="17" spans="1:19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O17" s="58"/>
      <c r="P17" s="58"/>
      <c r="Q17" s="72"/>
      <c r="R17" s="72"/>
      <c r="S17" s="72"/>
    </row>
    <row r="18" spans="1:19" x14ac:dyDescent="0.2">
      <c r="A18" s="13">
        <f t="shared" si="0"/>
        <v>8</v>
      </c>
      <c r="B18" s="18" t="s">
        <v>26</v>
      </c>
      <c r="C18" s="19"/>
      <c r="D18" s="19"/>
      <c r="E18" s="20">
        <f>SUM(C18:D18)</f>
        <v>0</v>
      </c>
      <c r="F18" s="20"/>
      <c r="G18" s="20"/>
      <c r="H18" s="20">
        <f t="shared" si="4"/>
        <v>0</v>
      </c>
      <c r="I18" s="20">
        <f t="shared" si="5"/>
        <v>0</v>
      </c>
      <c r="J18" s="20">
        <f t="shared" si="6"/>
        <v>0</v>
      </c>
      <c r="K18" s="21" t="s">
        <v>27</v>
      </c>
      <c r="L18" s="24"/>
      <c r="M18" s="24"/>
      <c r="N18" s="24"/>
      <c r="O18" s="58"/>
      <c r="P18" s="58"/>
      <c r="Q18" s="72">
        <f t="shared" si="1"/>
        <v>0</v>
      </c>
      <c r="R18" s="72">
        <f t="shared" si="2"/>
        <v>0</v>
      </c>
      <c r="S18" s="72">
        <f t="shared" si="3"/>
        <v>0</v>
      </c>
    </row>
    <row r="19" spans="1:19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O19" s="58"/>
      <c r="P19" s="58"/>
      <c r="Q19" s="72">
        <f t="shared" si="1"/>
        <v>0</v>
      </c>
      <c r="R19" s="72">
        <f t="shared" si="2"/>
        <v>0</v>
      </c>
      <c r="S19" s="72">
        <f t="shared" si="3"/>
        <v>0</v>
      </c>
    </row>
    <row r="20" spans="1:19" x14ac:dyDescent="0.2">
      <c r="A20" s="13">
        <f t="shared" si="0"/>
        <v>10</v>
      </c>
      <c r="B20" s="26" t="s">
        <v>30</v>
      </c>
      <c r="C20" s="22">
        <f>'[1]mük. bev.Önkor és Hivatal '!E65</f>
        <v>673</v>
      </c>
      <c r="D20" s="22">
        <f>'[1]mük. bev.Önkor és Hivatal '!F65</f>
        <v>795</v>
      </c>
      <c r="E20" s="22">
        <f>SUM(C20:D20)</f>
        <v>1468</v>
      </c>
      <c r="F20" s="22"/>
      <c r="G20" s="22"/>
      <c r="H20" s="20">
        <f t="shared" si="4"/>
        <v>673</v>
      </c>
      <c r="I20" s="20">
        <f t="shared" si="5"/>
        <v>795</v>
      </c>
      <c r="J20" s="20">
        <f t="shared" si="6"/>
        <v>1468</v>
      </c>
      <c r="K20" s="21" t="s">
        <v>31</v>
      </c>
      <c r="L20" s="24"/>
      <c r="M20" s="24"/>
      <c r="N20" s="24"/>
      <c r="O20" s="58"/>
      <c r="P20" s="58"/>
      <c r="Q20" s="72">
        <f t="shared" si="1"/>
        <v>0</v>
      </c>
      <c r="R20" s="72">
        <f t="shared" si="2"/>
        <v>0</v>
      </c>
      <c r="S20" s="72">
        <f t="shared" si="3"/>
        <v>0</v>
      </c>
    </row>
    <row r="21" spans="1:19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O21" s="58"/>
      <c r="P21" s="58"/>
      <c r="Q21" s="72">
        <f t="shared" si="1"/>
        <v>0</v>
      </c>
      <c r="R21" s="72">
        <f t="shared" si="2"/>
        <v>0</v>
      </c>
      <c r="S21" s="72">
        <f t="shared" si="3"/>
        <v>0</v>
      </c>
    </row>
    <row r="22" spans="1:19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74"/>
      <c r="P22" s="74"/>
      <c r="Q22" s="72"/>
      <c r="R22" s="72"/>
      <c r="S22" s="72"/>
    </row>
    <row r="23" spans="1:19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>
        <f t="shared" si="4"/>
        <v>0</v>
      </c>
      <c r="I23" s="20">
        <f t="shared" si="5"/>
        <v>0</v>
      </c>
      <c r="J23" s="20">
        <f t="shared" si="6"/>
        <v>0</v>
      </c>
      <c r="K23" s="27"/>
      <c r="L23" s="24"/>
      <c r="M23" s="24"/>
      <c r="N23" s="24"/>
      <c r="O23" s="74"/>
      <c r="P23" s="74"/>
      <c r="Q23" s="72"/>
      <c r="R23" s="72"/>
      <c r="S23" s="72"/>
    </row>
    <row r="24" spans="1:19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4"/>
        <v>0</v>
      </c>
      <c r="I24" s="20">
        <f t="shared" si="5"/>
        <v>0</v>
      </c>
      <c r="J24" s="20">
        <f t="shared" si="6"/>
        <v>0</v>
      </c>
      <c r="K24" s="31" t="s">
        <v>36</v>
      </c>
      <c r="L24" s="32">
        <f>SUM(L12:L22)</f>
        <v>161809</v>
      </c>
      <c r="M24" s="32">
        <f>SUM(M12:M22)</f>
        <v>177483</v>
      </c>
      <c r="N24" s="24">
        <f>SUM(N12:N22)</f>
        <v>339292</v>
      </c>
      <c r="O24" s="75">
        <f>O12+O13+O14+O16+O18+O19</f>
        <v>4812</v>
      </c>
      <c r="P24" s="75">
        <f>P12+P13+P14+P16+P18+P19</f>
        <v>-8255</v>
      </c>
      <c r="Q24" s="75">
        <f t="shared" ref="Q24:S24" si="7">Q12+Q13+Q14+Q16+Q18+Q19</f>
        <v>166621</v>
      </c>
      <c r="R24" s="75">
        <f t="shared" si="7"/>
        <v>169228</v>
      </c>
      <c r="S24" s="75">
        <f t="shared" si="7"/>
        <v>335849</v>
      </c>
    </row>
    <row r="25" spans="1:19" x14ac:dyDescent="0.2">
      <c r="A25" s="13">
        <f t="shared" si="0"/>
        <v>15</v>
      </c>
      <c r="B25" s="18" t="s">
        <v>37</v>
      </c>
      <c r="C25" s="22"/>
      <c r="D25" s="22"/>
      <c r="E25" s="22"/>
      <c r="F25" s="22"/>
      <c r="G25" s="22">
        <v>2400</v>
      </c>
      <c r="H25" s="20">
        <f t="shared" si="4"/>
        <v>0</v>
      </c>
      <c r="I25" s="20">
        <f t="shared" si="5"/>
        <v>2400</v>
      </c>
      <c r="J25" s="20">
        <f t="shared" si="6"/>
        <v>2400</v>
      </c>
      <c r="K25" s="27"/>
      <c r="L25" s="24"/>
      <c r="M25" s="24"/>
      <c r="N25" s="24"/>
      <c r="O25" s="58"/>
      <c r="P25" s="58"/>
      <c r="Q25" s="72"/>
      <c r="R25" s="72"/>
      <c r="S25" s="72"/>
    </row>
    <row r="26" spans="1:19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/>
      <c r="I26" s="20"/>
      <c r="J26" s="20"/>
      <c r="K26" s="34" t="s">
        <v>39</v>
      </c>
      <c r="L26" s="35"/>
      <c r="M26" s="35"/>
      <c r="N26" s="24"/>
      <c r="O26" s="58"/>
      <c r="P26" s="58"/>
      <c r="Q26" s="72"/>
      <c r="R26" s="72"/>
      <c r="S26" s="72"/>
    </row>
    <row r="27" spans="1:19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/>
      <c r="I27" s="20"/>
      <c r="J27" s="20"/>
      <c r="K27" s="21" t="s">
        <v>41</v>
      </c>
      <c r="L27" s="24">
        <f>'[1]felhalm. kiad.  '!G90</f>
        <v>50260</v>
      </c>
      <c r="M27" s="24">
        <f>'[1]felhalm. kiad.  '!H90</f>
        <v>0</v>
      </c>
      <c r="N27" s="24">
        <f>SUM(L27:M27)</f>
        <v>50260</v>
      </c>
      <c r="O27" s="72">
        <v>2890</v>
      </c>
      <c r="P27" s="72">
        <v>12655</v>
      </c>
      <c r="Q27" s="72">
        <f t="shared" si="1"/>
        <v>53150</v>
      </c>
      <c r="R27" s="72">
        <f t="shared" si="2"/>
        <v>12655</v>
      </c>
      <c r="S27" s="72">
        <f t="shared" si="3"/>
        <v>65805</v>
      </c>
    </row>
    <row r="28" spans="1:19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O28" s="58"/>
      <c r="P28" s="58"/>
    </row>
    <row r="29" spans="1:19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4"/>
        <v>0</v>
      </c>
      <c r="I29" s="20">
        <f t="shared" si="5"/>
        <v>0</v>
      </c>
      <c r="J29" s="20">
        <f t="shared" si="6"/>
        <v>0</v>
      </c>
      <c r="K29" s="21" t="s">
        <v>44</v>
      </c>
      <c r="L29" s="24"/>
      <c r="M29" s="24"/>
      <c r="N29" s="24"/>
      <c r="O29" s="58"/>
      <c r="P29" s="58"/>
    </row>
    <row r="30" spans="1:19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4"/>
        <v>0</v>
      </c>
      <c r="I30" s="20">
        <f t="shared" si="5"/>
        <v>0</v>
      </c>
      <c r="J30" s="20">
        <f t="shared" si="6"/>
        <v>0</v>
      </c>
      <c r="K30" s="21" t="s">
        <v>46</v>
      </c>
      <c r="L30" s="24"/>
      <c r="M30" s="24"/>
      <c r="N30" s="24"/>
      <c r="O30" s="74"/>
      <c r="P30" s="74"/>
    </row>
    <row r="31" spans="1:19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O31" s="58"/>
      <c r="P31" s="58"/>
    </row>
    <row r="32" spans="1:19" s="38" customFormat="1" x14ac:dyDescent="0.2">
      <c r="A32" s="13">
        <f t="shared" si="0"/>
        <v>22</v>
      </c>
      <c r="B32" s="36" t="s">
        <v>48</v>
      </c>
      <c r="C32" s="22">
        <f>C14+C20</f>
        <v>673</v>
      </c>
      <c r="D32" s="22">
        <f>D14+D20</f>
        <v>795</v>
      </c>
      <c r="E32" s="22">
        <f>E14+E20</f>
        <v>1468</v>
      </c>
      <c r="F32" s="22">
        <f>F13+F14+F18+F20+F29</f>
        <v>0</v>
      </c>
      <c r="G32" s="22">
        <f>G13+G14+G18+G20+G29</f>
        <v>0</v>
      </c>
      <c r="H32" s="20">
        <f t="shared" si="4"/>
        <v>673</v>
      </c>
      <c r="I32" s="20">
        <f t="shared" si="5"/>
        <v>795</v>
      </c>
      <c r="J32" s="20">
        <f t="shared" si="6"/>
        <v>1468</v>
      </c>
      <c r="K32" s="21" t="s">
        <v>49</v>
      </c>
      <c r="L32" s="2"/>
      <c r="M32" s="2"/>
      <c r="N32" s="24"/>
      <c r="O32" s="76"/>
      <c r="P32" s="76"/>
    </row>
    <row r="33" spans="1:19" x14ac:dyDescent="0.2">
      <c r="A33" s="13">
        <f t="shared" si="0"/>
        <v>23</v>
      </c>
      <c r="B33" s="39" t="s">
        <v>50</v>
      </c>
      <c r="C33" s="40"/>
      <c r="D33" s="40"/>
      <c r="E33" s="40"/>
      <c r="F33" s="40">
        <f>F16+F24+F23+F30</f>
        <v>0</v>
      </c>
      <c r="G33" s="40">
        <f>G16+G24+G23+G25+G30</f>
        <v>2400</v>
      </c>
      <c r="H33" s="40">
        <f t="shared" ref="H33:I33" si="8">H16+H24+H23+H25+H30</f>
        <v>0</v>
      </c>
      <c r="I33" s="40">
        <f t="shared" si="8"/>
        <v>2400</v>
      </c>
      <c r="J33" s="40">
        <f>J16+J24+J23+J25+J30</f>
        <v>2400</v>
      </c>
      <c r="K33" s="41" t="s">
        <v>51</v>
      </c>
      <c r="L33" s="40">
        <f>SUM(L27:L32)</f>
        <v>50260</v>
      </c>
      <c r="M33" s="40">
        <f>SUM(M27:M32)</f>
        <v>0</v>
      </c>
      <c r="N33" s="40">
        <f>SUM(N27:N31)</f>
        <v>50260</v>
      </c>
      <c r="O33" s="75">
        <f>O27+O28+O30+O31</f>
        <v>2890</v>
      </c>
      <c r="P33" s="75">
        <f t="shared" ref="P33:S33" si="9">P27+P28+P30+P31</f>
        <v>12655</v>
      </c>
      <c r="Q33" s="75">
        <f t="shared" si="9"/>
        <v>53150</v>
      </c>
      <c r="R33" s="75">
        <f t="shared" si="9"/>
        <v>12655</v>
      </c>
      <c r="S33" s="75">
        <f t="shared" si="9"/>
        <v>65805</v>
      </c>
    </row>
    <row r="34" spans="1:19" x14ac:dyDescent="0.2">
      <c r="A34" s="13">
        <f t="shared" si="0"/>
        <v>24</v>
      </c>
      <c r="B34" s="42" t="s">
        <v>52</v>
      </c>
      <c r="C34" s="35">
        <f>SUM(C32:C33)</f>
        <v>673</v>
      </c>
      <c r="D34" s="35">
        <f>SUM(D32:D33)</f>
        <v>795</v>
      </c>
      <c r="E34" s="35">
        <f>SUM(C34:D34)</f>
        <v>1468</v>
      </c>
      <c r="F34" s="35">
        <f>F32+F33</f>
        <v>0</v>
      </c>
      <c r="G34" s="35">
        <f t="shared" ref="G34:J34" si="10">G32+G33</f>
        <v>2400</v>
      </c>
      <c r="H34" s="35">
        <f t="shared" si="10"/>
        <v>673</v>
      </c>
      <c r="I34" s="35">
        <f t="shared" si="10"/>
        <v>3195</v>
      </c>
      <c r="J34" s="35">
        <f t="shared" si="10"/>
        <v>3868</v>
      </c>
      <c r="K34" s="43" t="s">
        <v>53</v>
      </c>
      <c r="L34" s="35">
        <f>L24+L33</f>
        <v>212069</v>
      </c>
      <c r="M34" s="35">
        <f>M24+M33</f>
        <v>177483</v>
      </c>
      <c r="N34" s="35">
        <f>N24+N33</f>
        <v>389552</v>
      </c>
      <c r="O34" s="77">
        <f>O24+O33</f>
        <v>7702</v>
      </c>
      <c r="P34" s="77">
        <f t="shared" ref="P34:S34" si="11">P24+P33</f>
        <v>4400</v>
      </c>
      <c r="Q34" s="77">
        <f t="shared" si="11"/>
        <v>219771</v>
      </c>
      <c r="R34" s="77">
        <f t="shared" si="11"/>
        <v>181883</v>
      </c>
      <c r="S34" s="77">
        <f t="shared" si="11"/>
        <v>401654</v>
      </c>
    </row>
    <row r="35" spans="1:19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O35" s="58"/>
      <c r="P35" s="58"/>
    </row>
    <row r="36" spans="1:19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O36" s="58"/>
      <c r="P36" s="58"/>
    </row>
    <row r="37" spans="1:19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76"/>
      <c r="P37" s="76"/>
    </row>
    <row r="38" spans="1:19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76"/>
      <c r="P38" s="76"/>
    </row>
    <row r="39" spans="1:19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76"/>
      <c r="P39" s="76"/>
    </row>
    <row r="40" spans="1:19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76"/>
      <c r="P40" s="76"/>
    </row>
    <row r="41" spans="1:19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O41" s="58"/>
      <c r="P41" s="58"/>
    </row>
    <row r="42" spans="1:19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O42" s="58"/>
      <c r="P42" s="58"/>
    </row>
    <row r="43" spans="1:19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4"/>
        <v>0</v>
      </c>
      <c r="I43" s="20">
        <f t="shared" si="5"/>
        <v>0</v>
      </c>
      <c r="J43" s="20">
        <f t="shared" si="6"/>
        <v>0</v>
      </c>
      <c r="K43" s="21" t="s">
        <v>65</v>
      </c>
      <c r="L43" s="48"/>
      <c r="M43" s="48"/>
      <c r="N43" s="48"/>
      <c r="O43" s="58"/>
      <c r="P43" s="58"/>
    </row>
    <row r="44" spans="1:19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O44" s="58"/>
      <c r="P44" s="58"/>
    </row>
    <row r="45" spans="1:19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O45" s="58"/>
      <c r="P45" s="58"/>
    </row>
    <row r="46" spans="1:19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O46" s="58"/>
      <c r="P46" s="58"/>
    </row>
    <row r="47" spans="1:19" x14ac:dyDescent="0.2">
      <c r="A47" s="13">
        <f t="shared" si="0"/>
        <v>37</v>
      </c>
      <c r="B47" s="19" t="s">
        <v>72</v>
      </c>
      <c r="C47" s="20">
        <f>L24-C34</f>
        <v>161136</v>
      </c>
      <c r="D47" s="20">
        <f>M24-D34</f>
        <v>176688</v>
      </c>
      <c r="E47" s="20">
        <f>N24-E34</f>
        <v>337824</v>
      </c>
      <c r="F47" s="20">
        <v>4812</v>
      </c>
      <c r="G47" s="20">
        <v>-8255</v>
      </c>
      <c r="H47" s="20">
        <f t="shared" si="4"/>
        <v>165948</v>
      </c>
      <c r="I47" s="20">
        <f t="shared" si="5"/>
        <v>168433</v>
      </c>
      <c r="J47" s="20">
        <f t="shared" si="6"/>
        <v>334381</v>
      </c>
      <c r="K47" s="21" t="s">
        <v>73</v>
      </c>
      <c r="L47" s="24"/>
      <c r="M47" s="24"/>
      <c r="N47" s="24"/>
      <c r="O47" s="58"/>
      <c r="P47" s="58"/>
    </row>
    <row r="48" spans="1:19" x14ac:dyDescent="0.2">
      <c r="A48" s="13">
        <f t="shared" si="0"/>
        <v>38</v>
      </c>
      <c r="B48" s="19" t="s">
        <v>74</v>
      </c>
      <c r="C48" s="20">
        <f>L33-C33</f>
        <v>50260</v>
      </c>
      <c r="D48" s="20">
        <f>M33-D33</f>
        <v>0</v>
      </c>
      <c r="E48" s="20">
        <f>N33-E33</f>
        <v>50260</v>
      </c>
      <c r="F48" s="20">
        <v>2890</v>
      </c>
      <c r="G48" s="20">
        <v>10255</v>
      </c>
      <c r="H48" s="20">
        <f t="shared" si="4"/>
        <v>53150</v>
      </c>
      <c r="I48" s="20">
        <f t="shared" si="5"/>
        <v>10255</v>
      </c>
      <c r="J48" s="20">
        <f t="shared" si="6"/>
        <v>63405</v>
      </c>
      <c r="K48" s="21" t="s">
        <v>75</v>
      </c>
      <c r="L48" s="24"/>
      <c r="M48" s="24"/>
      <c r="N48" s="24"/>
      <c r="O48" s="58"/>
      <c r="P48" s="58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/>
      <c r="I49" s="20"/>
      <c r="J49" s="20"/>
      <c r="K49" s="21" t="s">
        <v>77</v>
      </c>
      <c r="L49" s="24"/>
      <c r="M49" s="24"/>
      <c r="N49" s="24"/>
      <c r="O49" s="58"/>
      <c r="P49" s="58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/>
      <c r="I50" s="20"/>
      <c r="J50" s="20"/>
      <c r="K50" s="21" t="s">
        <v>79</v>
      </c>
      <c r="L50" s="24"/>
      <c r="M50" s="24"/>
      <c r="N50" s="24"/>
      <c r="O50" s="58"/>
      <c r="P50" s="58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/>
      <c r="I51" s="20"/>
      <c r="J51" s="20"/>
      <c r="K51" s="21" t="s">
        <v>80</v>
      </c>
      <c r="L51" s="24"/>
      <c r="M51" s="24"/>
      <c r="N51" s="24"/>
      <c r="O51" s="58"/>
      <c r="P51" s="58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211396</v>
      </c>
      <c r="D52" s="51">
        <f>SUM(D39:D50)</f>
        <v>176688</v>
      </c>
      <c r="E52" s="33">
        <f>SUM(E39:E50)</f>
        <v>388084</v>
      </c>
      <c r="F52" s="33">
        <f t="shared" ref="F52:J52" si="12">SUM(F39:F50)</f>
        <v>7702</v>
      </c>
      <c r="G52" s="33">
        <f t="shared" si="12"/>
        <v>2000</v>
      </c>
      <c r="H52" s="33">
        <f t="shared" si="12"/>
        <v>219098</v>
      </c>
      <c r="I52" s="33">
        <f t="shared" si="12"/>
        <v>178688</v>
      </c>
      <c r="J52" s="33">
        <f t="shared" si="12"/>
        <v>397786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S52" si="13">SUM(O39:O51)</f>
        <v>0</v>
      </c>
      <c r="P52" s="35">
        <f t="shared" si="13"/>
        <v>0</v>
      </c>
      <c r="Q52" s="35">
        <f t="shared" si="13"/>
        <v>0</v>
      </c>
      <c r="R52" s="35">
        <f t="shared" si="13"/>
        <v>0</v>
      </c>
      <c r="S52" s="35">
        <f t="shared" si="13"/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212069</v>
      </c>
      <c r="D53" s="54">
        <f>D34+D52</f>
        <v>177483</v>
      </c>
      <c r="E53" s="64">
        <f>E34+E52</f>
        <v>389552</v>
      </c>
      <c r="F53" s="64">
        <f t="shared" ref="F53:J53" si="14">F34+F52</f>
        <v>7702</v>
      </c>
      <c r="G53" s="64">
        <f t="shared" si="14"/>
        <v>4400</v>
      </c>
      <c r="H53" s="64">
        <f t="shared" si="14"/>
        <v>219771</v>
      </c>
      <c r="I53" s="64">
        <f t="shared" si="14"/>
        <v>181883</v>
      </c>
      <c r="J53" s="64">
        <f t="shared" si="14"/>
        <v>401654</v>
      </c>
      <c r="K53" s="63" t="s">
        <v>84</v>
      </c>
      <c r="L53" s="55">
        <f>L34+L52</f>
        <v>212069</v>
      </c>
      <c r="M53" s="55">
        <f>M34+M52</f>
        <v>177483</v>
      </c>
      <c r="N53" s="54">
        <f>N34+N52</f>
        <v>389552</v>
      </c>
      <c r="O53" s="73">
        <f>O34+O52</f>
        <v>7702</v>
      </c>
      <c r="P53" s="73">
        <f t="shared" ref="P53:S53" si="15">P34+P52</f>
        <v>4400</v>
      </c>
      <c r="Q53" s="73">
        <f t="shared" si="15"/>
        <v>219771</v>
      </c>
      <c r="R53" s="73">
        <f t="shared" si="15"/>
        <v>181883</v>
      </c>
      <c r="S53" s="73">
        <f t="shared" si="15"/>
        <v>401654</v>
      </c>
    </row>
    <row r="54" spans="1:19" x14ac:dyDescent="0.2">
      <c r="B54" s="3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</sheetData>
  <mergeCells count="20">
    <mergeCell ref="A8:A10"/>
    <mergeCell ref="B8:B9"/>
    <mergeCell ref="C8:E8"/>
    <mergeCell ref="K8:K9"/>
    <mergeCell ref="L8:N8"/>
    <mergeCell ref="F8:G8"/>
    <mergeCell ref="H8:J8"/>
    <mergeCell ref="F9:G9"/>
    <mergeCell ref="H9:J9"/>
    <mergeCell ref="C9:E9"/>
    <mergeCell ref="L9:N9"/>
    <mergeCell ref="O8:P8"/>
    <mergeCell ref="Q8:S8"/>
    <mergeCell ref="O9:P9"/>
    <mergeCell ref="Q9:S9"/>
    <mergeCell ref="K1:S1"/>
    <mergeCell ref="B4:S4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E1" workbookViewId="0">
      <selection activeCell="J61" sqref="J61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24" width="9.140625" style="1"/>
    <col min="25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24" ht="15" x14ac:dyDescent="0.25">
      <c r="K1" s="85" t="s">
        <v>86</v>
      </c>
      <c r="L1" s="85"/>
      <c r="M1" s="85"/>
      <c r="N1" s="85"/>
      <c r="O1" s="82"/>
      <c r="P1" s="82"/>
      <c r="Q1" s="82"/>
      <c r="R1" s="82"/>
      <c r="S1" s="82"/>
    </row>
    <row r="2" spans="1:24" x14ac:dyDescent="0.2">
      <c r="K2" s="4"/>
      <c r="L2" s="4"/>
      <c r="M2" s="4"/>
      <c r="N2" s="4"/>
    </row>
    <row r="3" spans="1:24" x14ac:dyDescent="0.2">
      <c r="K3" s="4"/>
      <c r="L3" s="4"/>
      <c r="M3" s="4"/>
      <c r="N3" s="4"/>
    </row>
    <row r="4" spans="1:24" s="6" customFormat="1" ht="15" x14ac:dyDescent="0.25">
      <c r="A4" s="5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  <c r="T4" s="5"/>
      <c r="U4" s="5"/>
      <c r="V4" s="5"/>
      <c r="W4" s="5"/>
      <c r="X4" s="5"/>
    </row>
    <row r="5" spans="1:24" s="6" customFormat="1" ht="15" x14ac:dyDescent="0.25">
      <c r="A5" s="5"/>
      <c r="B5" s="100" t="s">
        <v>87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82"/>
      <c r="P5" s="82"/>
      <c r="Q5" s="82"/>
      <c r="R5" s="82"/>
      <c r="S5" s="82"/>
      <c r="T5" s="5"/>
      <c r="U5" s="5"/>
      <c r="V5" s="5"/>
      <c r="W5" s="5"/>
      <c r="X5" s="5"/>
    </row>
    <row r="6" spans="1:24" s="6" customFormat="1" ht="15" x14ac:dyDescent="0.25">
      <c r="A6" s="5"/>
      <c r="B6" s="81" t="s">
        <v>2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2"/>
      <c r="P6" s="82"/>
      <c r="Q6" s="82"/>
      <c r="R6" s="82"/>
      <c r="S6" s="82"/>
      <c r="T6" s="5"/>
      <c r="U6" s="5"/>
      <c r="V6" s="5"/>
      <c r="W6" s="5"/>
      <c r="X6" s="5"/>
    </row>
    <row r="7" spans="1:24" s="6" customFormat="1" ht="15" x14ac:dyDescent="0.25">
      <c r="A7" s="5"/>
      <c r="B7" s="83" t="s">
        <v>3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4"/>
      <c r="P7" s="84"/>
      <c r="Q7" s="84"/>
      <c r="R7" s="84"/>
      <c r="S7" s="84"/>
      <c r="T7" s="5"/>
      <c r="U7" s="5"/>
      <c r="V7" s="5"/>
      <c r="W7" s="5"/>
      <c r="X7" s="5"/>
    </row>
    <row r="8" spans="1:24" s="6" customFormat="1" ht="12.75" customHeight="1" x14ac:dyDescent="0.2">
      <c r="A8" s="86" t="s">
        <v>4</v>
      </c>
      <c r="B8" s="87" t="s">
        <v>5</v>
      </c>
      <c r="C8" s="88" t="s">
        <v>6</v>
      </c>
      <c r="D8" s="88"/>
      <c r="E8" s="89"/>
      <c r="F8" s="95" t="s">
        <v>7</v>
      </c>
      <c r="G8" s="96"/>
      <c r="H8" s="87" t="s">
        <v>8</v>
      </c>
      <c r="I8" s="97"/>
      <c r="J8" s="96"/>
      <c r="K8" s="90" t="s">
        <v>7</v>
      </c>
      <c r="L8" s="91" t="s">
        <v>8</v>
      </c>
      <c r="M8" s="92"/>
      <c r="N8" s="92"/>
      <c r="O8" s="95" t="s">
        <v>99</v>
      </c>
      <c r="P8" s="96"/>
      <c r="Q8" s="87" t="s">
        <v>100</v>
      </c>
      <c r="R8" s="97"/>
      <c r="S8" s="96"/>
      <c r="T8" s="5"/>
      <c r="U8" s="5"/>
      <c r="V8" s="5"/>
      <c r="W8" s="5"/>
      <c r="X8" s="5"/>
    </row>
    <row r="9" spans="1:24" s="6" customFormat="1" ht="12.75" customHeight="1" x14ac:dyDescent="0.2">
      <c r="A9" s="86"/>
      <c r="B9" s="87"/>
      <c r="C9" s="93" t="s">
        <v>9</v>
      </c>
      <c r="D9" s="93"/>
      <c r="E9" s="94"/>
      <c r="F9" s="98" t="s">
        <v>95</v>
      </c>
      <c r="G9" s="96"/>
      <c r="H9" s="99" t="s">
        <v>96</v>
      </c>
      <c r="I9" s="97"/>
      <c r="J9" s="96"/>
      <c r="K9" s="90"/>
      <c r="L9" s="93" t="s">
        <v>9</v>
      </c>
      <c r="M9" s="93"/>
      <c r="N9" s="93"/>
      <c r="O9" s="98" t="s">
        <v>95</v>
      </c>
      <c r="P9" s="96"/>
      <c r="Q9" s="99" t="s">
        <v>96</v>
      </c>
      <c r="R9" s="97"/>
      <c r="S9" s="96"/>
      <c r="T9" s="5"/>
      <c r="U9" s="5"/>
      <c r="V9" s="5"/>
      <c r="W9" s="5"/>
      <c r="X9" s="5"/>
    </row>
    <row r="10" spans="1:24" s="12" customFormat="1" ht="36.6" customHeight="1" x14ac:dyDescent="0.25">
      <c r="A10" s="86"/>
      <c r="B10" s="7" t="s">
        <v>10</v>
      </c>
      <c r="C10" s="8" t="s">
        <v>11</v>
      </c>
      <c r="D10" s="8" t="s">
        <v>12</v>
      </c>
      <c r="E10" s="9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10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61" t="s">
        <v>13</v>
      </c>
      <c r="T10" s="11"/>
      <c r="U10" s="11"/>
      <c r="V10" s="11"/>
      <c r="W10" s="11"/>
      <c r="X10" s="11"/>
    </row>
    <row r="11" spans="1:24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24" x14ac:dyDescent="0.2">
      <c r="A12" s="13">
        <f t="shared" ref="A12:A53" si="0">A11+1</f>
        <v>2</v>
      </c>
      <c r="B12" s="18" t="s">
        <v>17</v>
      </c>
      <c r="C12" s="19"/>
      <c r="D12" s="19"/>
      <c r="E12" s="20">
        <f t="shared" ref="E12:E18" si="1">SUM(C12:D12)</f>
        <v>0</v>
      </c>
      <c r="F12" s="20"/>
      <c r="G12" s="20"/>
      <c r="H12" s="20"/>
      <c r="I12" s="20"/>
      <c r="J12" s="20"/>
      <c r="K12" s="21" t="s">
        <v>18</v>
      </c>
      <c r="L12" s="20">
        <v>203887</v>
      </c>
      <c r="M12" s="20">
        <v>30466</v>
      </c>
      <c r="N12" s="22">
        <f>SUM(L12:M12)</f>
        <v>234353</v>
      </c>
      <c r="O12" s="1">
        <v>-7300</v>
      </c>
      <c r="Q12" s="2">
        <f>L12+O12</f>
        <v>196587</v>
      </c>
      <c r="R12" s="2">
        <f>M12+P12</f>
        <v>30466</v>
      </c>
      <c r="S12" s="2">
        <f>Q12+R12</f>
        <v>227053</v>
      </c>
    </row>
    <row r="13" spans="1:24" x14ac:dyDescent="0.2">
      <c r="A13" s="13">
        <f t="shared" si="0"/>
        <v>3</v>
      </c>
      <c r="B13" s="18" t="s">
        <v>19</v>
      </c>
      <c r="C13" s="19"/>
      <c r="D13" s="19"/>
      <c r="E13" s="20">
        <f t="shared" si="1"/>
        <v>0</v>
      </c>
      <c r="F13" s="20"/>
      <c r="G13" s="20"/>
      <c r="H13" s="20"/>
      <c r="I13" s="20"/>
      <c r="J13" s="20"/>
      <c r="K13" s="21" t="s">
        <v>20</v>
      </c>
      <c r="L13" s="20">
        <v>52752</v>
      </c>
      <c r="M13" s="20">
        <v>5218</v>
      </c>
      <c r="N13" s="22">
        <f>SUM(L13:M13)</f>
        <v>57970</v>
      </c>
      <c r="O13" s="1">
        <v>7300</v>
      </c>
      <c r="Q13" s="2">
        <f t="shared" ref="Q13:Q34" si="2">L13+O13</f>
        <v>60052</v>
      </c>
      <c r="R13" s="2">
        <f t="shared" ref="R13:R34" si="3">M13+P13</f>
        <v>5218</v>
      </c>
      <c r="S13" s="2">
        <f t="shared" ref="S13:S34" si="4">Q13+R13</f>
        <v>65270</v>
      </c>
    </row>
    <row r="14" spans="1:24" x14ac:dyDescent="0.2">
      <c r="A14" s="13">
        <f t="shared" si="0"/>
        <v>4</v>
      </c>
      <c r="B14" s="18" t="s">
        <v>21</v>
      </c>
      <c r="C14" s="19">
        <v>8200</v>
      </c>
      <c r="D14" s="19"/>
      <c r="E14" s="20">
        <f t="shared" si="1"/>
        <v>8200</v>
      </c>
      <c r="F14" s="20"/>
      <c r="G14" s="20">
        <v>1548</v>
      </c>
      <c r="H14" s="20">
        <f>C14+F14</f>
        <v>8200</v>
      </c>
      <c r="I14" s="20">
        <f>D14+G14</f>
        <v>1548</v>
      </c>
      <c r="J14" s="20">
        <f>H14+I14</f>
        <v>9748</v>
      </c>
      <c r="K14" s="21" t="s">
        <v>22</v>
      </c>
      <c r="L14" s="20">
        <v>248432</v>
      </c>
      <c r="M14" s="20">
        <v>27604</v>
      </c>
      <c r="N14" s="22">
        <f>SUM(L14:M14)</f>
        <v>276036</v>
      </c>
      <c r="Q14" s="2">
        <f t="shared" si="2"/>
        <v>248432</v>
      </c>
      <c r="R14" s="2">
        <f t="shared" si="3"/>
        <v>27604</v>
      </c>
      <c r="S14" s="2">
        <f t="shared" si="4"/>
        <v>276036</v>
      </c>
    </row>
    <row r="15" spans="1:24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L15" s="19"/>
      <c r="M15" s="19"/>
      <c r="N15" s="19"/>
      <c r="Q15" s="2"/>
      <c r="R15" s="2"/>
      <c r="S15" s="2"/>
    </row>
    <row r="16" spans="1:24" x14ac:dyDescent="0.2">
      <c r="A16" s="13">
        <f t="shared" si="0"/>
        <v>6</v>
      </c>
      <c r="B16" s="18" t="s">
        <v>23</v>
      </c>
      <c r="C16" s="19"/>
      <c r="D16" s="19"/>
      <c r="E16" s="20">
        <f t="shared" si="1"/>
        <v>0</v>
      </c>
      <c r="F16" s="20"/>
      <c r="G16" s="20"/>
      <c r="H16" s="20">
        <f t="shared" ref="H16:H48" si="5">C16+F16</f>
        <v>0</v>
      </c>
      <c r="I16" s="20">
        <f t="shared" ref="I16:I48" si="6">D16+G16</f>
        <v>0</v>
      </c>
      <c r="J16" s="20">
        <f t="shared" ref="J16:J48" si="7">H16+I16</f>
        <v>0</v>
      </c>
      <c r="K16" s="21" t="s">
        <v>24</v>
      </c>
      <c r="L16" s="24"/>
      <c r="M16" s="24"/>
      <c r="N16" s="24"/>
      <c r="Q16" s="2">
        <f t="shared" si="2"/>
        <v>0</v>
      </c>
      <c r="R16" s="2">
        <f t="shared" si="3"/>
        <v>0</v>
      </c>
      <c r="S16" s="2">
        <f t="shared" si="4"/>
        <v>0</v>
      </c>
    </row>
    <row r="17" spans="1:24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Q17" s="2">
        <f t="shared" si="2"/>
        <v>0</v>
      </c>
      <c r="R17" s="2">
        <f t="shared" si="3"/>
        <v>0</v>
      </c>
      <c r="S17" s="2">
        <f t="shared" si="4"/>
        <v>0</v>
      </c>
    </row>
    <row r="18" spans="1:24" x14ac:dyDescent="0.2">
      <c r="A18" s="13">
        <f t="shared" si="0"/>
        <v>8</v>
      </c>
      <c r="B18" s="18" t="s">
        <v>26</v>
      </c>
      <c r="C18" s="19"/>
      <c r="D18" s="19"/>
      <c r="E18" s="20">
        <f t="shared" si="1"/>
        <v>0</v>
      </c>
      <c r="F18" s="20"/>
      <c r="G18" s="20"/>
      <c r="H18" s="20">
        <f t="shared" si="5"/>
        <v>0</v>
      </c>
      <c r="I18" s="20">
        <f t="shared" si="6"/>
        <v>0</v>
      </c>
      <c r="J18" s="20">
        <f t="shared" si="7"/>
        <v>0</v>
      </c>
      <c r="K18" s="21" t="s">
        <v>27</v>
      </c>
      <c r="L18" s="24"/>
      <c r="M18" s="24"/>
      <c r="N18" s="24"/>
      <c r="Q18" s="2">
        <f t="shared" si="2"/>
        <v>0</v>
      </c>
      <c r="R18" s="2">
        <f t="shared" si="3"/>
        <v>0</v>
      </c>
      <c r="S18" s="2">
        <f t="shared" si="4"/>
        <v>0</v>
      </c>
    </row>
    <row r="19" spans="1:24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Q19" s="2">
        <f t="shared" si="2"/>
        <v>0</v>
      </c>
      <c r="R19" s="2">
        <f t="shared" si="3"/>
        <v>0</v>
      </c>
      <c r="S19" s="2">
        <f t="shared" si="4"/>
        <v>0</v>
      </c>
    </row>
    <row r="20" spans="1:24" x14ac:dyDescent="0.2">
      <c r="A20" s="13">
        <f t="shared" si="0"/>
        <v>10</v>
      </c>
      <c r="B20" s="26" t="s">
        <v>30</v>
      </c>
      <c r="C20" s="22">
        <v>57743</v>
      </c>
      <c r="D20" s="22">
        <v>33913</v>
      </c>
      <c r="E20" s="22">
        <f>SUM(C20:D20)</f>
        <v>91656</v>
      </c>
      <c r="F20" s="22"/>
      <c r="G20" s="22"/>
      <c r="H20" s="20">
        <f t="shared" si="5"/>
        <v>57743</v>
      </c>
      <c r="I20" s="20">
        <f t="shared" si="6"/>
        <v>33913</v>
      </c>
      <c r="J20" s="20">
        <f t="shared" si="7"/>
        <v>91656</v>
      </c>
      <c r="K20" s="21" t="s">
        <v>31</v>
      </c>
      <c r="L20" s="24"/>
      <c r="M20" s="24"/>
      <c r="N20" s="24"/>
      <c r="Q20" s="2"/>
      <c r="R20" s="2"/>
      <c r="S20" s="2"/>
    </row>
    <row r="21" spans="1:24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Q21" s="2"/>
      <c r="R21" s="2"/>
      <c r="S21" s="2"/>
    </row>
    <row r="22" spans="1:24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28"/>
      <c r="P22" s="28"/>
      <c r="Q22" s="2"/>
      <c r="R22" s="2"/>
      <c r="S22" s="2"/>
      <c r="T22" s="28"/>
      <c r="U22" s="28"/>
      <c r="V22" s="28"/>
      <c r="W22" s="28"/>
      <c r="X22" s="28"/>
    </row>
    <row r="23" spans="1:24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/>
      <c r="I23" s="20"/>
      <c r="J23" s="20"/>
      <c r="K23" s="27"/>
      <c r="L23" s="24"/>
      <c r="M23" s="24"/>
      <c r="N23" s="24"/>
      <c r="O23" s="28"/>
      <c r="P23" s="28"/>
      <c r="Q23" s="2"/>
      <c r="R23" s="2"/>
      <c r="S23" s="2"/>
      <c r="T23" s="28"/>
      <c r="U23" s="28"/>
      <c r="V23" s="28"/>
      <c r="W23" s="28"/>
      <c r="X23" s="28"/>
    </row>
    <row r="24" spans="1:24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5"/>
        <v>0</v>
      </c>
      <c r="I24" s="20">
        <f t="shared" si="6"/>
        <v>0</v>
      </c>
      <c r="J24" s="20">
        <f t="shared" si="7"/>
        <v>0</v>
      </c>
      <c r="K24" s="31" t="s">
        <v>36</v>
      </c>
      <c r="L24" s="32">
        <f>SUM(L12:L22)</f>
        <v>505071</v>
      </c>
      <c r="M24" s="32">
        <f>SUM(M12:M22)</f>
        <v>63288</v>
      </c>
      <c r="N24" s="32">
        <f>SUM(N12:N22)</f>
        <v>568359</v>
      </c>
      <c r="O24" s="36">
        <f>SUM(O12:O21)</f>
        <v>0</v>
      </c>
      <c r="P24" s="36">
        <f>SUM(P12:P21)</f>
        <v>0</v>
      </c>
      <c r="Q24" s="70">
        <f t="shared" si="2"/>
        <v>505071</v>
      </c>
      <c r="R24" s="70">
        <f t="shared" si="3"/>
        <v>63288</v>
      </c>
      <c r="S24" s="70">
        <f t="shared" si="4"/>
        <v>568359</v>
      </c>
    </row>
    <row r="25" spans="1:24" x14ac:dyDescent="0.2">
      <c r="A25" s="13">
        <f t="shared" si="0"/>
        <v>15</v>
      </c>
      <c r="B25" s="18" t="s">
        <v>37</v>
      </c>
      <c r="C25" s="22"/>
      <c r="D25" s="22"/>
      <c r="E25" s="22"/>
      <c r="F25" s="22"/>
      <c r="G25" s="22"/>
      <c r="H25" s="20">
        <f t="shared" si="5"/>
        <v>0</v>
      </c>
      <c r="I25" s="20">
        <f t="shared" si="6"/>
        <v>0</v>
      </c>
      <c r="J25" s="20">
        <f t="shared" si="7"/>
        <v>0</v>
      </c>
      <c r="K25" s="27"/>
      <c r="L25" s="24"/>
      <c r="M25" s="24"/>
      <c r="N25" s="24"/>
      <c r="Q25" s="2"/>
      <c r="R25" s="2"/>
      <c r="S25" s="2"/>
    </row>
    <row r="26" spans="1:24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/>
      <c r="I26" s="20"/>
      <c r="J26" s="20"/>
      <c r="K26" s="34" t="s">
        <v>39</v>
      </c>
      <c r="L26" s="35"/>
      <c r="M26" s="35"/>
      <c r="N26" s="24"/>
      <c r="Q26" s="2"/>
      <c r="R26" s="2"/>
      <c r="S26" s="2"/>
    </row>
    <row r="27" spans="1:24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/>
      <c r="I27" s="20"/>
      <c r="J27" s="20"/>
      <c r="K27" s="21" t="s">
        <v>41</v>
      </c>
      <c r="L27" s="24">
        <f>'[1]felhalm. kiad.  '!G104</f>
        <v>11093</v>
      </c>
      <c r="M27" s="24">
        <f>'[1]felhalm. kiad.  '!H104</f>
        <v>8000</v>
      </c>
      <c r="N27" s="24">
        <f>SUM(L27:M27)</f>
        <v>19093</v>
      </c>
      <c r="Q27" s="2">
        <f t="shared" si="2"/>
        <v>11093</v>
      </c>
      <c r="R27" s="2">
        <f t="shared" si="3"/>
        <v>8000</v>
      </c>
      <c r="S27" s="2">
        <f t="shared" si="4"/>
        <v>19093</v>
      </c>
    </row>
    <row r="28" spans="1:24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Q28" s="2"/>
      <c r="R28" s="2"/>
      <c r="S28" s="2"/>
    </row>
    <row r="29" spans="1:24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5"/>
        <v>0</v>
      </c>
      <c r="I29" s="20">
        <f t="shared" si="6"/>
        <v>0</v>
      </c>
      <c r="J29" s="20">
        <f t="shared" si="7"/>
        <v>0</v>
      </c>
      <c r="K29" s="21" t="s">
        <v>44</v>
      </c>
      <c r="L29" s="24"/>
      <c r="M29" s="24"/>
      <c r="N29" s="24"/>
      <c r="Q29" s="2">
        <f t="shared" si="2"/>
        <v>0</v>
      </c>
      <c r="R29" s="2">
        <f t="shared" si="3"/>
        <v>0</v>
      </c>
      <c r="S29" s="2">
        <f t="shared" si="4"/>
        <v>0</v>
      </c>
    </row>
    <row r="30" spans="1:24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5"/>
        <v>0</v>
      </c>
      <c r="I30" s="20">
        <f t="shared" si="6"/>
        <v>0</v>
      </c>
      <c r="J30" s="20">
        <f t="shared" si="7"/>
        <v>0</v>
      </c>
      <c r="K30" s="21" t="s">
        <v>46</v>
      </c>
      <c r="L30" s="24"/>
      <c r="M30" s="24"/>
      <c r="N30" s="24"/>
      <c r="O30" s="28"/>
      <c r="P30" s="28"/>
      <c r="Q30" s="2">
        <f t="shared" si="2"/>
        <v>0</v>
      </c>
      <c r="R30" s="2">
        <f t="shared" si="3"/>
        <v>0</v>
      </c>
      <c r="S30" s="2">
        <f t="shared" si="4"/>
        <v>0</v>
      </c>
      <c r="T30" s="28"/>
      <c r="U30" s="28"/>
      <c r="V30" s="28"/>
      <c r="W30" s="28"/>
      <c r="X30" s="28"/>
    </row>
    <row r="31" spans="1:24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Q31" s="2">
        <f t="shared" si="2"/>
        <v>0</v>
      </c>
      <c r="R31" s="2">
        <f t="shared" si="3"/>
        <v>0</v>
      </c>
      <c r="S31" s="2">
        <f t="shared" si="4"/>
        <v>0</v>
      </c>
    </row>
    <row r="32" spans="1:24" s="38" customFormat="1" x14ac:dyDescent="0.2">
      <c r="A32" s="13">
        <f t="shared" si="0"/>
        <v>22</v>
      </c>
      <c r="B32" s="36" t="s">
        <v>48</v>
      </c>
      <c r="C32" s="68">
        <f>C14+C20</f>
        <v>65943</v>
      </c>
      <c r="D32" s="68">
        <f>D14+D20</f>
        <v>33913</v>
      </c>
      <c r="E32" s="68">
        <f>E14+E20</f>
        <v>99856</v>
      </c>
      <c r="F32" s="68">
        <f>F13+F14+F18+F20+F29</f>
        <v>0</v>
      </c>
      <c r="G32" s="68">
        <f>G13+G14+G18+G20+G29</f>
        <v>1548</v>
      </c>
      <c r="H32" s="69">
        <f t="shared" si="5"/>
        <v>65943</v>
      </c>
      <c r="I32" s="69">
        <f t="shared" si="6"/>
        <v>35461</v>
      </c>
      <c r="J32" s="69">
        <f t="shared" si="7"/>
        <v>101404</v>
      </c>
      <c r="K32" s="21" t="s">
        <v>49</v>
      </c>
      <c r="L32" s="2"/>
      <c r="M32" s="2"/>
      <c r="N32" s="24"/>
      <c r="O32" s="37"/>
      <c r="P32" s="37"/>
      <c r="Q32" s="2"/>
      <c r="R32" s="2"/>
      <c r="S32" s="2"/>
      <c r="T32" s="37"/>
      <c r="U32" s="37"/>
      <c r="V32" s="37"/>
      <c r="W32" s="37"/>
      <c r="X32" s="37"/>
    </row>
    <row r="33" spans="1:24" x14ac:dyDescent="0.2">
      <c r="A33" s="13">
        <f t="shared" si="0"/>
        <v>23</v>
      </c>
      <c r="B33" s="39" t="s">
        <v>50</v>
      </c>
      <c r="C33" s="40"/>
      <c r="D33" s="40"/>
      <c r="E33" s="40"/>
      <c r="F33" s="40">
        <f>F16+F24+F25</f>
        <v>0</v>
      </c>
      <c r="G33" s="40">
        <f>G16+G24+G25</f>
        <v>0</v>
      </c>
      <c r="H33" s="40">
        <f t="shared" ref="H33:J33" si="8">H16+H24+H25</f>
        <v>0</v>
      </c>
      <c r="I33" s="40">
        <f t="shared" si="8"/>
        <v>0</v>
      </c>
      <c r="J33" s="40">
        <f t="shared" si="8"/>
        <v>0</v>
      </c>
      <c r="K33" s="41" t="s">
        <v>51</v>
      </c>
      <c r="L33" s="40">
        <f>SUM(L27:L32)</f>
        <v>11093</v>
      </c>
      <c r="M33" s="40">
        <f>SUM(M27:M32)</f>
        <v>8000</v>
      </c>
      <c r="N33" s="40">
        <f>SUM(N27:N31)</f>
        <v>19093</v>
      </c>
      <c r="O33" s="28">
        <f>O27+O28+O30+O31</f>
        <v>0</v>
      </c>
      <c r="P33" s="28">
        <f>P27+P28+P30+P31</f>
        <v>0</v>
      </c>
      <c r="Q33" s="67">
        <f>L33+O33</f>
        <v>11093</v>
      </c>
      <c r="R33" s="67">
        <f t="shared" si="3"/>
        <v>8000</v>
      </c>
      <c r="S33" s="67">
        <f t="shared" si="4"/>
        <v>19093</v>
      </c>
    </row>
    <row r="34" spans="1:24" x14ac:dyDescent="0.2">
      <c r="A34" s="13">
        <f t="shared" si="0"/>
        <v>24</v>
      </c>
      <c r="B34" s="42" t="s">
        <v>52</v>
      </c>
      <c r="C34" s="35">
        <f>SUM(C32:C33)</f>
        <v>65943</v>
      </c>
      <c r="D34" s="35">
        <f>SUM(D32:D33)</f>
        <v>33913</v>
      </c>
      <c r="E34" s="35">
        <f>SUM(C34:D34)</f>
        <v>99856</v>
      </c>
      <c r="F34" s="35">
        <f>F32+F33</f>
        <v>0</v>
      </c>
      <c r="G34" s="35">
        <f t="shared" ref="G34:J34" si="9">G32+G33</f>
        <v>1548</v>
      </c>
      <c r="H34" s="35">
        <f t="shared" si="9"/>
        <v>65943</v>
      </c>
      <c r="I34" s="35">
        <f t="shared" si="9"/>
        <v>35461</v>
      </c>
      <c r="J34" s="35">
        <f t="shared" si="9"/>
        <v>101404</v>
      </c>
      <c r="K34" s="43" t="s">
        <v>53</v>
      </c>
      <c r="L34" s="35">
        <f>L24+L33</f>
        <v>516164</v>
      </c>
      <c r="M34" s="35">
        <f>M24+M33</f>
        <v>71288</v>
      </c>
      <c r="N34" s="35">
        <f>N24+N33</f>
        <v>587452</v>
      </c>
      <c r="O34" s="1">
        <f>O24+O33</f>
        <v>0</v>
      </c>
      <c r="P34" s="1">
        <f>P24+P33</f>
        <v>0</v>
      </c>
      <c r="Q34" s="48">
        <f t="shared" si="2"/>
        <v>516164</v>
      </c>
      <c r="R34" s="48">
        <f t="shared" si="3"/>
        <v>71288</v>
      </c>
      <c r="S34" s="48">
        <f t="shared" si="4"/>
        <v>587452</v>
      </c>
    </row>
    <row r="35" spans="1:24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Q35" s="2"/>
      <c r="R35" s="2"/>
    </row>
    <row r="36" spans="1:24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Q36" s="2"/>
      <c r="R36" s="2"/>
    </row>
    <row r="37" spans="1:24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37"/>
      <c r="P37" s="37"/>
      <c r="Q37" s="2"/>
      <c r="R37" s="2"/>
      <c r="S37" s="37"/>
      <c r="T37" s="37"/>
      <c r="U37" s="37"/>
      <c r="V37" s="37"/>
      <c r="W37" s="37"/>
      <c r="X37" s="37"/>
    </row>
    <row r="38" spans="1:24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37"/>
      <c r="P38" s="37"/>
      <c r="Q38" s="2"/>
      <c r="R38" s="2"/>
      <c r="S38" s="37"/>
      <c r="T38" s="37"/>
      <c r="U38" s="37"/>
      <c r="V38" s="37"/>
      <c r="W38" s="37"/>
      <c r="X38" s="37"/>
    </row>
    <row r="39" spans="1:24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37"/>
      <c r="P39" s="37"/>
      <c r="Q39" s="2"/>
      <c r="R39" s="2"/>
      <c r="S39" s="37"/>
      <c r="T39" s="37"/>
      <c r="U39" s="37"/>
      <c r="V39" s="37"/>
      <c r="W39" s="37"/>
      <c r="X39" s="37"/>
    </row>
    <row r="40" spans="1:24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37"/>
      <c r="P40" s="37"/>
      <c r="Q40" s="2"/>
      <c r="R40" s="2"/>
      <c r="S40" s="37"/>
      <c r="T40" s="37"/>
      <c r="U40" s="37"/>
      <c r="V40" s="37"/>
      <c r="W40" s="37"/>
      <c r="X40" s="37"/>
    </row>
    <row r="41" spans="1:24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Q41" s="2"/>
      <c r="R41" s="2"/>
    </row>
    <row r="42" spans="1:24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Q42" s="2"/>
      <c r="R42" s="2"/>
    </row>
    <row r="43" spans="1:24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5"/>
        <v>0</v>
      </c>
      <c r="I43" s="20">
        <f t="shared" si="6"/>
        <v>0</v>
      </c>
      <c r="J43" s="20">
        <f t="shared" si="7"/>
        <v>0</v>
      </c>
      <c r="K43" s="21" t="s">
        <v>65</v>
      </c>
      <c r="L43" s="48"/>
      <c r="M43" s="48"/>
      <c r="N43" s="48"/>
      <c r="Q43" s="2"/>
      <c r="R43" s="2"/>
    </row>
    <row r="44" spans="1:24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Q44" s="2"/>
      <c r="R44" s="2"/>
    </row>
    <row r="45" spans="1:24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Q45" s="2"/>
      <c r="R45" s="2"/>
    </row>
    <row r="46" spans="1:24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Q46" s="2"/>
      <c r="R46" s="2"/>
    </row>
    <row r="47" spans="1:24" x14ac:dyDescent="0.2">
      <c r="A47" s="13">
        <f t="shared" si="0"/>
        <v>37</v>
      </c>
      <c r="B47" s="19" t="s">
        <v>72</v>
      </c>
      <c r="C47" s="20">
        <f>L24-C34</f>
        <v>439128</v>
      </c>
      <c r="D47" s="20">
        <f>M24-D34</f>
        <v>29375</v>
      </c>
      <c r="E47" s="20">
        <f>N24-E34</f>
        <v>468503</v>
      </c>
      <c r="F47" s="20"/>
      <c r="G47" s="20">
        <v>-1548</v>
      </c>
      <c r="H47" s="20">
        <f t="shared" si="5"/>
        <v>439128</v>
      </c>
      <c r="I47" s="20">
        <f t="shared" si="6"/>
        <v>27827</v>
      </c>
      <c r="J47" s="20">
        <f t="shared" si="7"/>
        <v>466955</v>
      </c>
      <c r="K47" s="21" t="s">
        <v>73</v>
      </c>
      <c r="L47" s="24"/>
      <c r="M47" s="24"/>
      <c r="N47" s="24"/>
      <c r="Q47" s="2"/>
      <c r="R47" s="2"/>
    </row>
    <row r="48" spans="1:24" x14ac:dyDescent="0.2">
      <c r="A48" s="13">
        <f t="shared" si="0"/>
        <v>38</v>
      </c>
      <c r="B48" s="19" t="s">
        <v>74</v>
      </c>
      <c r="C48" s="20">
        <f>L33-C33</f>
        <v>11093</v>
      </c>
      <c r="D48" s="20">
        <f>M33-D33</f>
        <v>8000</v>
      </c>
      <c r="E48" s="20">
        <f>N33-E33</f>
        <v>19093</v>
      </c>
      <c r="F48" s="20"/>
      <c r="G48" s="20"/>
      <c r="H48" s="20">
        <f t="shared" si="5"/>
        <v>11093</v>
      </c>
      <c r="I48" s="20">
        <f t="shared" si="6"/>
        <v>8000</v>
      </c>
      <c r="J48" s="20">
        <f t="shared" si="7"/>
        <v>19093</v>
      </c>
      <c r="K48" s="21" t="s">
        <v>75</v>
      </c>
      <c r="L48" s="24"/>
      <c r="M48" s="24"/>
      <c r="N48" s="24"/>
      <c r="Q48" s="2"/>
      <c r="R48" s="2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/>
      <c r="I49" s="20"/>
      <c r="J49" s="20"/>
      <c r="K49" s="21" t="s">
        <v>77</v>
      </c>
      <c r="L49" s="24"/>
      <c r="M49" s="24"/>
      <c r="N49" s="24"/>
      <c r="Q49" s="2"/>
      <c r="R49" s="2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/>
      <c r="I50" s="20"/>
      <c r="J50" s="20"/>
      <c r="K50" s="21" t="s">
        <v>79</v>
      </c>
      <c r="L50" s="24"/>
      <c r="M50" s="24"/>
      <c r="N50" s="24"/>
      <c r="Q50" s="2"/>
      <c r="R50" s="2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/>
      <c r="I51" s="20"/>
      <c r="J51" s="20"/>
      <c r="K51" s="21" t="s">
        <v>80</v>
      </c>
      <c r="L51" s="24"/>
      <c r="M51" s="24"/>
      <c r="N51" s="24"/>
      <c r="Q51" s="2"/>
      <c r="R51" s="2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450221</v>
      </c>
      <c r="D52" s="51">
        <f>SUM(D39:D50)</f>
        <v>37375</v>
      </c>
      <c r="E52" s="33">
        <f>SUM(E39:E50)</f>
        <v>487596</v>
      </c>
      <c r="F52" s="33">
        <f>F47+F48</f>
        <v>0</v>
      </c>
      <c r="G52" s="33">
        <f t="shared" ref="G52:J52" si="10">G47+G48</f>
        <v>-1548</v>
      </c>
      <c r="H52" s="33">
        <f t="shared" si="10"/>
        <v>450221</v>
      </c>
      <c r="I52" s="33">
        <f t="shared" si="10"/>
        <v>35827</v>
      </c>
      <c r="J52" s="33">
        <f t="shared" si="10"/>
        <v>486048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S52" si="11">SUM(O39:O51)</f>
        <v>0</v>
      </c>
      <c r="P52" s="35">
        <f t="shared" si="11"/>
        <v>0</v>
      </c>
      <c r="Q52" s="35">
        <f t="shared" si="11"/>
        <v>0</v>
      </c>
      <c r="R52" s="35">
        <f t="shared" si="11"/>
        <v>0</v>
      </c>
      <c r="S52" s="35">
        <f t="shared" si="11"/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516164</v>
      </c>
      <c r="D53" s="53">
        <f>D34+D52</f>
        <v>71288</v>
      </c>
      <c r="E53" s="54">
        <f>E34+E52</f>
        <v>587452</v>
      </c>
      <c r="F53" s="65">
        <f t="shared" ref="F53:G53" si="12">F52+F34</f>
        <v>0</v>
      </c>
      <c r="G53" s="65">
        <f t="shared" si="12"/>
        <v>0</v>
      </c>
      <c r="H53" s="65">
        <f>H52+H34</f>
        <v>516164</v>
      </c>
      <c r="I53" s="65">
        <f t="shared" ref="I53:J53" si="13">I52+I34</f>
        <v>71288</v>
      </c>
      <c r="J53" s="65">
        <f t="shared" si="13"/>
        <v>587452</v>
      </c>
      <c r="K53" s="63" t="s">
        <v>84</v>
      </c>
      <c r="L53" s="55">
        <f>L34+L52</f>
        <v>516164</v>
      </c>
      <c r="M53" s="55">
        <f>M34+M52</f>
        <v>71288</v>
      </c>
      <c r="N53" s="54">
        <f>N34+N52</f>
        <v>587452</v>
      </c>
      <c r="O53" s="64">
        <f>O52+O34</f>
        <v>0</v>
      </c>
      <c r="P53" s="64">
        <f t="shared" ref="P53:S53" si="14">P52+P34</f>
        <v>0</v>
      </c>
      <c r="Q53" s="64">
        <f t="shared" si="14"/>
        <v>516164</v>
      </c>
      <c r="R53" s="64">
        <f t="shared" si="14"/>
        <v>71288</v>
      </c>
      <c r="S53" s="64">
        <f t="shared" si="14"/>
        <v>587452</v>
      </c>
    </row>
    <row r="54" spans="1:19" x14ac:dyDescent="0.2">
      <c r="B54" s="3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</sheetData>
  <mergeCells count="20">
    <mergeCell ref="K1:S1"/>
    <mergeCell ref="B4:S4"/>
    <mergeCell ref="B5:S5"/>
    <mergeCell ref="B6:S6"/>
    <mergeCell ref="B7:S7"/>
    <mergeCell ref="A8:A10"/>
    <mergeCell ref="B8:B9"/>
    <mergeCell ref="C8:E8"/>
    <mergeCell ref="K8:K9"/>
    <mergeCell ref="L8:N8"/>
    <mergeCell ref="C9:E9"/>
    <mergeCell ref="L9:N9"/>
    <mergeCell ref="O8:P8"/>
    <mergeCell ref="Q8:S8"/>
    <mergeCell ref="O9:P9"/>
    <mergeCell ref="Q9:S9"/>
    <mergeCell ref="F8:G8"/>
    <mergeCell ref="H8:J8"/>
    <mergeCell ref="F9:G9"/>
    <mergeCell ref="H9:J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opLeftCell="G1" workbookViewId="0">
      <selection activeCell="U6" sqref="U6"/>
    </sheetView>
  </sheetViews>
  <sheetFormatPr defaultRowHeight="11.25" x14ac:dyDescent="0.2"/>
  <cols>
    <col min="1" max="1" width="4.85546875" style="1" customWidth="1"/>
    <col min="2" max="2" width="42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9.42578125" style="2" customWidth="1"/>
    <col min="12" max="12" width="10" style="2" customWidth="1"/>
    <col min="13" max="13" width="9" style="2" customWidth="1"/>
    <col min="14" max="14" width="10.28515625" style="2" customWidth="1"/>
    <col min="15" max="21" width="9.140625" style="1"/>
    <col min="22" max="261" width="9.140625" style="3"/>
    <col min="262" max="262" width="4.85546875" style="3" customWidth="1"/>
    <col min="263" max="263" width="42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9.425781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42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9.425781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42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9.425781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42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9.425781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42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9.425781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42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9.425781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42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9.425781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42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9.425781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42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9.425781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42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9.425781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42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9.425781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42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9.425781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42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9.425781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42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9.425781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42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9.425781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42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9.425781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42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9.425781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42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9.425781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42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9.425781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42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9.425781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42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9.425781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42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9.425781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42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9.425781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42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9.425781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42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9.425781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42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9.425781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42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9.425781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42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9.425781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42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9.425781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42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9.425781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42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9.425781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42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9.425781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42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9.425781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42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9.425781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42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9.425781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42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9.425781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42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9.425781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42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9.425781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42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9.425781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42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9.425781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42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9.425781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42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9.425781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42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9.425781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42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9.425781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42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9.425781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42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9.425781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42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9.425781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42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9.425781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42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9.425781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42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9.425781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42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9.425781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42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9.425781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42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9.425781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42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9.425781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42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9.425781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42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9.425781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42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9.425781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42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9.425781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42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9.425781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42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9.425781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42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9.425781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42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9.425781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42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9.425781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21" ht="15" x14ac:dyDescent="0.25">
      <c r="K1" s="85" t="s">
        <v>102</v>
      </c>
      <c r="L1" s="85"/>
      <c r="M1" s="85"/>
      <c r="N1" s="85"/>
      <c r="O1" s="82"/>
      <c r="P1" s="82"/>
      <c r="Q1" s="82"/>
      <c r="R1" s="82"/>
      <c r="S1" s="82"/>
    </row>
    <row r="2" spans="1:21" ht="15" x14ac:dyDescent="0.25">
      <c r="K2" s="101"/>
      <c r="L2" s="82"/>
      <c r="M2" s="82"/>
      <c r="N2" s="82"/>
      <c r="O2" s="82"/>
      <c r="P2" s="82"/>
      <c r="Q2" s="82"/>
      <c r="R2" s="82"/>
      <c r="S2" s="82"/>
    </row>
    <row r="3" spans="1:21" x14ac:dyDescent="0.2">
      <c r="K3" s="4"/>
      <c r="L3" s="4"/>
      <c r="M3" s="4"/>
      <c r="N3" s="4"/>
    </row>
    <row r="4" spans="1:21" s="6" customFormat="1" ht="15" x14ac:dyDescent="0.25">
      <c r="A4" s="5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  <c r="T4" s="5"/>
      <c r="U4" s="5"/>
    </row>
    <row r="5" spans="1:21" s="6" customFormat="1" ht="15" x14ac:dyDescent="0.25">
      <c r="A5" s="5"/>
      <c r="B5" s="100" t="s">
        <v>85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82"/>
      <c r="P5" s="82"/>
      <c r="Q5" s="82"/>
      <c r="R5" s="82"/>
      <c r="S5" s="82"/>
      <c r="T5" s="5"/>
      <c r="U5" s="5"/>
    </row>
    <row r="6" spans="1:21" s="6" customFormat="1" ht="15" x14ac:dyDescent="0.25">
      <c r="A6" s="5"/>
      <c r="B6" s="81" t="s">
        <v>2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2"/>
      <c r="P6" s="82"/>
      <c r="Q6" s="82"/>
      <c r="R6" s="82"/>
      <c r="S6" s="82"/>
      <c r="T6" s="5"/>
      <c r="U6" s="5"/>
    </row>
    <row r="7" spans="1:21" s="6" customFormat="1" ht="15" x14ac:dyDescent="0.25">
      <c r="A7" s="5"/>
      <c r="B7" s="83" t="s">
        <v>3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4"/>
      <c r="P7" s="84"/>
      <c r="Q7" s="84"/>
      <c r="R7" s="84"/>
      <c r="S7" s="84"/>
      <c r="T7" s="5"/>
      <c r="U7" s="5"/>
    </row>
    <row r="8" spans="1:21" s="6" customFormat="1" ht="12.75" customHeight="1" x14ac:dyDescent="0.2">
      <c r="A8" s="86" t="s">
        <v>4</v>
      </c>
      <c r="B8" s="87" t="s">
        <v>5</v>
      </c>
      <c r="C8" s="88" t="s">
        <v>6</v>
      </c>
      <c r="D8" s="88"/>
      <c r="E8" s="88"/>
      <c r="F8" s="95" t="s">
        <v>7</v>
      </c>
      <c r="G8" s="96"/>
      <c r="H8" s="87" t="s">
        <v>8</v>
      </c>
      <c r="I8" s="97"/>
      <c r="J8" s="96"/>
      <c r="K8" s="102" t="s">
        <v>7</v>
      </c>
      <c r="L8" s="91" t="s">
        <v>8</v>
      </c>
      <c r="M8" s="92"/>
      <c r="N8" s="92"/>
      <c r="O8" s="95" t="s">
        <v>99</v>
      </c>
      <c r="P8" s="96"/>
      <c r="Q8" s="87" t="s">
        <v>100</v>
      </c>
      <c r="R8" s="97"/>
      <c r="S8" s="96"/>
      <c r="T8" s="5"/>
      <c r="U8" s="5"/>
    </row>
    <row r="9" spans="1:21" s="6" customFormat="1" ht="12.75" customHeight="1" x14ac:dyDescent="0.2">
      <c r="A9" s="86"/>
      <c r="B9" s="87"/>
      <c r="C9" s="93" t="s">
        <v>9</v>
      </c>
      <c r="D9" s="93"/>
      <c r="E9" s="93"/>
      <c r="F9" s="98" t="s">
        <v>95</v>
      </c>
      <c r="G9" s="96"/>
      <c r="H9" s="99" t="s">
        <v>96</v>
      </c>
      <c r="I9" s="97"/>
      <c r="J9" s="96"/>
      <c r="K9" s="102"/>
      <c r="L9" s="93" t="s">
        <v>9</v>
      </c>
      <c r="M9" s="93"/>
      <c r="N9" s="93"/>
      <c r="O9" s="98" t="s">
        <v>95</v>
      </c>
      <c r="P9" s="96"/>
      <c r="Q9" s="99" t="s">
        <v>96</v>
      </c>
      <c r="R9" s="97"/>
      <c r="S9" s="96"/>
      <c r="T9" s="5"/>
      <c r="U9" s="5"/>
    </row>
    <row r="10" spans="1:21" s="12" customFormat="1" ht="36.6" customHeight="1" x14ac:dyDescent="0.25">
      <c r="A10" s="86"/>
      <c r="B10" s="7" t="s">
        <v>10</v>
      </c>
      <c r="C10" s="8" t="s">
        <v>11</v>
      </c>
      <c r="D10" s="8" t="s">
        <v>12</v>
      </c>
      <c r="E10" s="8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56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61" t="s">
        <v>13</v>
      </c>
      <c r="T10" s="62"/>
      <c r="U10" s="11"/>
    </row>
    <row r="11" spans="1:21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21" x14ac:dyDescent="0.2">
      <c r="A12" s="13">
        <f t="shared" ref="A12:A53" si="0">A11+1</f>
        <v>2</v>
      </c>
      <c r="B12" s="18" t="s">
        <v>17</v>
      </c>
      <c r="C12" s="19"/>
      <c r="D12" s="19"/>
      <c r="E12" s="20">
        <f t="shared" ref="E12:E18" si="1">SUM(C12:D12)</f>
        <v>0</v>
      </c>
      <c r="F12" s="20"/>
      <c r="G12" s="20"/>
      <c r="H12" s="20"/>
      <c r="I12" s="20"/>
      <c r="J12" s="20"/>
      <c r="K12" s="21" t="s">
        <v>18</v>
      </c>
      <c r="L12" s="20">
        <v>43833</v>
      </c>
      <c r="M12" s="20">
        <v>10958</v>
      </c>
      <c r="N12" s="22">
        <f>SUM(L12:M12)</f>
        <v>54791</v>
      </c>
      <c r="P12" s="1">
        <v>138</v>
      </c>
      <c r="Q12" s="2">
        <f>L12+O12</f>
        <v>43833</v>
      </c>
      <c r="R12" s="2">
        <f>M12+P12</f>
        <v>11096</v>
      </c>
      <c r="S12" s="2">
        <f>Q12+R12</f>
        <v>54929</v>
      </c>
    </row>
    <row r="13" spans="1:21" x14ac:dyDescent="0.2">
      <c r="A13" s="13">
        <f t="shared" si="0"/>
        <v>3</v>
      </c>
      <c r="B13" s="18" t="s">
        <v>19</v>
      </c>
      <c r="C13" s="19"/>
      <c r="D13" s="19"/>
      <c r="E13" s="20">
        <f t="shared" si="1"/>
        <v>0</v>
      </c>
      <c r="F13" s="20"/>
      <c r="G13" s="20"/>
      <c r="H13" s="20">
        <f t="shared" ref="H13:H52" si="2">C13+F13</f>
        <v>0</v>
      </c>
      <c r="I13" s="20">
        <f t="shared" ref="I13:I52" si="3">D13+G13</f>
        <v>0</v>
      </c>
      <c r="J13" s="20">
        <f t="shared" ref="J13:J52" si="4">H13+I13</f>
        <v>0</v>
      </c>
      <c r="K13" s="21" t="s">
        <v>20</v>
      </c>
      <c r="L13" s="20">
        <v>12046</v>
      </c>
      <c r="M13" s="20">
        <v>2644</v>
      </c>
      <c r="N13" s="22">
        <f>SUM(L13:M13)</f>
        <v>14690</v>
      </c>
      <c r="P13" s="1">
        <v>37</v>
      </c>
      <c r="Q13" s="2">
        <f t="shared" ref="Q13:Q34" si="5">L13+O13</f>
        <v>12046</v>
      </c>
      <c r="R13" s="2">
        <f t="shared" ref="R13:R34" si="6">M13+P13</f>
        <v>2681</v>
      </c>
      <c r="S13" s="2">
        <f t="shared" ref="S13:S34" si="7">Q13+R13</f>
        <v>14727</v>
      </c>
    </row>
    <row r="14" spans="1:21" x14ac:dyDescent="0.2">
      <c r="A14" s="13">
        <f t="shared" si="0"/>
        <v>4</v>
      </c>
      <c r="B14" s="18" t="s">
        <v>21</v>
      </c>
      <c r="C14" s="19"/>
      <c r="D14" s="19"/>
      <c r="E14" s="20">
        <f t="shared" si="1"/>
        <v>0</v>
      </c>
      <c r="F14" s="20"/>
      <c r="G14" s="20">
        <v>175</v>
      </c>
      <c r="H14" s="20">
        <f t="shared" si="2"/>
        <v>0</v>
      </c>
      <c r="I14" s="20">
        <f t="shared" si="3"/>
        <v>175</v>
      </c>
      <c r="J14" s="20">
        <f t="shared" si="4"/>
        <v>175</v>
      </c>
      <c r="K14" s="21" t="s">
        <v>22</v>
      </c>
      <c r="L14" s="20">
        <v>46612</v>
      </c>
      <c r="M14" s="20">
        <v>132664</v>
      </c>
      <c r="N14" s="22">
        <f>SUM(L14:M14)</f>
        <v>179276</v>
      </c>
      <c r="Q14" s="2">
        <f t="shared" si="5"/>
        <v>46612</v>
      </c>
      <c r="R14" s="2">
        <f t="shared" si="6"/>
        <v>132664</v>
      </c>
      <c r="S14" s="2">
        <f t="shared" si="7"/>
        <v>179276</v>
      </c>
    </row>
    <row r="15" spans="1:21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L15" s="19"/>
      <c r="M15" s="19"/>
      <c r="N15" s="19"/>
      <c r="Q15" s="2">
        <f t="shared" si="5"/>
        <v>0</v>
      </c>
      <c r="R15" s="2">
        <f t="shared" si="6"/>
        <v>0</v>
      </c>
      <c r="S15" s="2">
        <f t="shared" si="7"/>
        <v>0</v>
      </c>
    </row>
    <row r="16" spans="1:21" x14ac:dyDescent="0.2">
      <c r="A16" s="13">
        <f t="shared" si="0"/>
        <v>6</v>
      </c>
      <c r="B16" s="18" t="s">
        <v>23</v>
      </c>
      <c r="C16" s="19"/>
      <c r="D16" s="19"/>
      <c r="E16" s="20">
        <f t="shared" si="1"/>
        <v>0</v>
      </c>
      <c r="F16" s="20"/>
      <c r="G16" s="20"/>
      <c r="H16" s="20">
        <f t="shared" si="2"/>
        <v>0</v>
      </c>
      <c r="I16" s="20">
        <f t="shared" si="3"/>
        <v>0</v>
      </c>
      <c r="J16" s="20">
        <f t="shared" si="4"/>
        <v>0</v>
      </c>
      <c r="K16" s="21" t="s">
        <v>24</v>
      </c>
      <c r="L16" s="24"/>
      <c r="M16" s="24"/>
      <c r="N16" s="24"/>
      <c r="Q16" s="2">
        <f t="shared" si="5"/>
        <v>0</v>
      </c>
      <c r="R16" s="2">
        <f t="shared" si="6"/>
        <v>0</v>
      </c>
      <c r="S16" s="2">
        <f t="shared" si="7"/>
        <v>0</v>
      </c>
    </row>
    <row r="17" spans="1:21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Q17" s="2">
        <f t="shared" si="5"/>
        <v>0</v>
      </c>
      <c r="R17" s="2">
        <f t="shared" si="6"/>
        <v>0</v>
      </c>
      <c r="S17" s="2">
        <f t="shared" si="7"/>
        <v>0</v>
      </c>
    </row>
    <row r="18" spans="1:21" x14ac:dyDescent="0.2">
      <c r="A18" s="13">
        <f t="shared" si="0"/>
        <v>8</v>
      </c>
      <c r="B18" s="18" t="s">
        <v>26</v>
      </c>
      <c r="C18" s="19"/>
      <c r="D18" s="19"/>
      <c r="E18" s="20">
        <f t="shared" si="1"/>
        <v>0</v>
      </c>
      <c r="F18" s="20"/>
      <c r="G18" s="20"/>
      <c r="H18" s="20">
        <f t="shared" si="2"/>
        <v>0</v>
      </c>
      <c r="I18" s="20">
        <f t="shared" si="3"/>
        <v>0</v>
      </c>
      <c r="J18" s="20">
        <f t="shared" si="4"/>
        <v>0</v>
      </c>
      <c r="K18" s="21" t="s">
        <v>27</v>
      </c>
      <c r="L18" s="24"/>
      <c r="M18" s="24"/>
      <c r="N18" s="24"/>
      <c r="Q18" s="2">
        <f t="shared" si="5"/>
        <v>0</v>
      </c>
      <c r="R18" s="2">
        <f t="shared" si="6"/>
        <v>0</v>
      </c>
      <c r="S18" s="2">
        <f t="shared" si="7"/>
        <v>0</v>
      </c>
    </row>
    <row r="19" spans="1:21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Q19" s="2">
        <f t="shared" si="5"/>
        <v>0</v>
      </c>
      <c r="R19" s="2">
        <f t="shared" si="6"/>
        <v>0</v>
      </c>
      <c r="S19" s="2">
        <f t="shared" si="7"/>
        <v>0</v>
      </c>
    </row>
    <row r="20" spans="1:21" x14ac:dyDescent="0.2">
      <c r="A20" s="13">
        <f t="shared" si="0"/>
        <v>10</v>
      </c>
      <c r="B20" s="26" t="s">
        <v>30</v>
      </c>
      <c r="C20" s="22">
        <v>30802</v>
      </c>
      <c r="D20" s="22">
        <v>25202</v>
      </c>
      <c r="E20" s="22">
        <f>SUM(C20:D20)</f>
        <v>56004</v>
      </c>
      <c r="F20" s="22"/>
      <c r="G20" s="22"/>
      <c r="H20" s="20">
        <f t="shared" si="2"/>
        <v>30802</v>
      </c>
      <c r="I20" s="20">
        <f t="shared" si="3"/>
        <v>25202</v>
      </c>
      <c r="J20" s="20">
        <f t="shared" si="4"/>
        <v>56004</v>
      </c>
      <c r="K20" s="21" t="s">
        <v>31</v>
      </c>
      <c r="L20" s="24"/>
      <c r="M20" s="24"/>
      <c r="N20" s="24"/>
      <c r="Q20" s="2">
        <f t="shared" si="5"/>
        <v>0</v>
      </c>
      <c r="R20" s="2">
        <f t="shared" si="6"/>
        <v>0</v>
      </c>
      <c r="S20" s="2">
        <f t="shared" si="7"/>
        <v>0</v>
      </c>
    </row>
    <row r="21" spans="1:21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Q21" s="2">
        <f t="shared" si="5"/>
        <v>0</v>
      </c>
      <c r="R21" s="2">
        <f t="shared" si="6"/>
        <v>0</v>
      </c>
      <c r="S21" s="2">
        <f t="shared" si="7"/>
        <v>0</v>
      </c>
    </row>
    <row r="22" spans="1:21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28"/>
      <c r="P22" s="28"/>
      <c r="Q22" s="2">
        <f t="shared" si="5"/>
        <v>0</v>
      </c>
      <c r="R22" s="2">
        <f t="shared" si="6"/>
        <v>0</v>
      </c>
      <c r="S22" s="2">
        <f t="shared" si="7"/>
        <v>0</v>
      </c>
      <c r="T22" s="28"/>
      <c r="U22" s="28"/>
    </row>
    <row r="23" spans="1:21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>
        <f t="shared" si="2"/>
        <v>0</v>
      </c>
      <c r="I23" s="20">
        <f t="shared" si="3"/>
        <v>0</v>
      </c>
      <c r="J23" s="20">
        <f t="shared" si="4"/>
        <v>0</v>
      </c>
      <c r="K23" s="27"/>
      <c r="L23" s="24"/>
      <c r="M23" s="24"/>
      <c r="N23" s="24"/>
      <c r="O23" s="28"/>
      <c r="P23" s="28"/>
      <c r="Q23" s="2">
        <f t="shared" si="5"/>
        <v>0</v>
      </c>
      <c r="R23" s="2">
        <f t="shared" si="6"/>
        <v>0</v>
      </c>
      <c r="S23" s="2">
        <f t="shared" si="7"/>
        <v>0</v>
      </c>
      <c r="T23" s="28"/>
      <c r="U23" s="28"/>
    </row>
    <row r="24" spans="1:21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2"/>
        <v>0</v>
      </c>
      <c r="I24" s="20">
        <f t="shared" si="3"/>
        <v>0</v>
      </c>
      <c r="J24" s="20">
        <f t="shared" si="4"/>
        <v>0</v>
      </c>
      <c r="K24" s="31" t="s">
        <v>36</v>
      </c>
      <c r="L24" s="32">
        <f>SUM(L12:L22)</f>
        <v>102491</v>
      </c>
      <c r="M24" s="32">
        <f>SUM(M12:M22)</f>
        <v>146266</v>
      </c>
      <c r="N24" s="32">
        <f>SUM(N12:N22)</f>
        <v>248757</v>
      </c>
      <c r="O24" s="1">
        <f>O12+O13+O14</f>
        <v>0</v>
      </c>
      <c r="P24" s="1">
        <f>P12+P13+P14</f>
        <v>175</v>
      </c>
      <c r="Q24" s="70">
        <f>L24+O24</f>
        <v>102491</v>
      </c>
      <c r="R24" s="70">
        <f>M24+P24</f>
        <v>146441</v>
      </c>
      <c r="S24" s="70">
        <f t="shared" si="7"/>
        <v>248932</v>
      </c>
    </row>
    <row r="25" spans="1:21" x14ac:dyDescent="0.2">
      <c r="A25" s="13">
        <f t="shared" si="0"/>
        <v>15</v>
      </c>
      <c r="B25" s="18" t="s">
        <v>37</v>
      </c>
      <c r="C25" s="22"/>
      <c r="D25" s="22"/>
      <c r="E25" s="22"/>
      <c r="F25" s="22"/>
      <c r="G25" s="22"/>
      <c r="H25" s="20">
        <f t="shared" si="2"/>
        <v>0</v>
      </c>
      <c r="I25" s="20">
        <f t="shared" si="3"/>
        <v>0</v>
      </c>
      <c r="J25" s="20">
        <f t="shared" si="4"/>
        <v>0</v>
      </c>
      <c r="K25" s="27"/>
      <c r="L25" s="24"/>
      <c r="M25" s="24"/>
      <c r="N25" s="24"/>
      <c r="Q25" s="2">
        <f t="shared" si="5"/>
        <v>0</v>
      </c>
      <c r="R25" s="2">
        <f t="shared" si="6"/>
        <v>0</v>
      </c>
      <c r="S25" s="2">
        <f t="shared" si="7"/>
        <v>0</v>
      </c>
    </row>
    <row r="26" spans="1:21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/>
      <c r="I26" s="20"/>
      <c r="J26" s="20"/>
      <c r="K26" s="34" t="s">
        <v>39</v>
      </c>
      <c r="L26" s="35"/>
      <c r="M26" s="35"/>
      <c r="N26" s="24"/>
      <c r="Q26" s="2">
        <f t="shared" si="5"/>
        <v>0</v>
      </c>
      <c r="R26" s="2">
        <f t="shared" si="6"/>
        <v>0</v>
      </c>
      <c r="S26" s="2">
        <f t="shared" si="7"/>
        <v>0</v>
      </c>
    </row>
    <row r="27" spans="1:21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/>
      <c r="I27" s="20"/>
      <c r="J27" s="20"/>
      <c r="K27" s="21" t="s">
        <v>41</v>
      </c>
      <c r="L27" s="24">
        <f>'[1]felhalm. kiad.  '!G111</f>
        <v>0</v>
      </c>
      <c r="M27" s="24">
        <f>'[1]felhalm. kiad.  '!H111</f>
        <v>16420</v>
      </c>
      <c r="N27" s="24">
        <f>SUM(L27:M27)</f>
        <v>16420</v>
      </c>
      <c r="Q27" s="2">
        <f t="shared" si="5"/>
        <v>0</v>
      </c>
      <c r="R27" s="2">
        <f t="shared" si="6"/>
        <v>16420</v>
      </c>
      <c r="S27" s="2">
        <f t="shared" si="7"/>
        <v>16420</v>
      </c>
    </row>
    <row r="28" spans="1:21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Q28" s="2">
        <f t="shared" si="5"/>
        <v>0</v>
      </c>
      <c r="R28" s="2">
        <f t="shared" si="6"/>
        <v>0</v>
      </c>
      <c r="S28" s="2">
        <f t="shared" si="7"/>
        <v>0</v>
      </c>
    </row>
    <row r="29" spans="1:21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2"/>
        <v>0</v>
      </c>
      <c r="I29" s="20">
        <f t="shared" si="3"/>
        <v>0</v>
      </c>
      <c r="J29" s="20">
        <f t="shared" si="4"/>
        <v>0</v>
      </c>
      <c r="K29" s="21" t="s">
        <v>44</v>
      </c>
      <c r="L29" s="24"/>
      <c r="M29" s="24"/>
      <c r="N29" s="24"/>
      <c r="Q29" s="2">
        <f t="shared" si="5"/>
        <v>0</v>
      </c>
      <c r="R29" s="2">
        <f t="shared" si="6"/>
        <v>0</v>
      </c>
      <c r="S29" s="2">
        <f t="shared" si="7"/>
        <v>0</v>
      </c>
    </row>
    <row r="30" spans="1:21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2"/>
        <v>0</v>
      </c>
      <c r="I30" s="20">
        <f t="shared" si="3"/>
        <v>0</v>
      </c>
      <c r="J30" s="20">
        <f t="shared" si="4"/>
        <v>0</v>
      </c>
      <c r="K30" s="21" t="s">
        <v>46</v>
      </c>
      <c r="L30" s="24"/>
      <c r="M30" s="24"/>
      <c r="N30" s="24"/>
      <c r="O30" s="28"/>
      <c r="P30" s="28"/>
      <c r="Q30" s="2">
        <f t="shared" si="5"/>
        <v>0</v>
      </c>
      <c r="R30" s="2">
        <f t="shared" si="6"/>
        <v>0</v>
      </c>
      <c r="S30" s="2">
        <f t="shared" si="7"/>
        <v>0</v>
      </c>
      <c r="T30" s="28"/>
      <c r="U30" s="28"/>
    </row>
    <row r="31" spans="1:21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Q31" s="2">
        <f t="shared" si="5"/>
        <v>0</v>
      </c>
      <c r="R31" s="2">
        <f t="shared" si="6"/>
        <v>0</v>
      </c>
      <c r="S31" s="2">
        <f t="shared" si="7"/>
        <v>0</v>
      </c>
    </row>
    <row r="32" spans="1:21" s="38" customFormat="1" x14ac:dyDescent="0.2">
      <c r="A32" s="13">
        <f t="shared" si="0"/>
        <v>22</v>
      </c>
      <c r="B32" s="36" t="s">
        <v>48</v>
      </c>
      <c r="C32" s="68">
        <f>C14+C20</f>
        <v>30802</v>
      </c>
      <c r="D32" s="68">
        <f>D14+D20</f>
        <v>25202</v>
      </c>
      <c r="E32" s="68">
        <f>E14+E20</f>
        <v>56004</v>
      </c>
      <c r="F32" s="68">
        <f>F13+F14+F18+F20+F29</f>
        <v>0</v>
      </c>
      <c r="G32" s="68">
        <f>G13+G14+G18+G20+G29</f>
        <v>175</v>
      </c>
      <c r="H32" s="69">
        <f t="shared" si="2"/>
        <v>30802</v>
      </c>
      <c r="I32" s="69">
        <f t="shared" si="3"/>
        <v>25377</v>
      </c>
      <c r="J32" s="69">
        <f t="shared" si="4"/>
        <v>56179</v>
      </c>
      <c r="K32" s="21" t="s">
        <v>49</v>
      </c>
      <c r="L32" s="2"/>
      <c r="M32" s="2"/>
      <c r="N32" s="24"/>
      <c r="O32" s="37"/>
      <c r="P32" s="37"/>
      <c r="Q32" s="2">
        <f t="shared" si="5"/>
        <v>0</v>
      </c>
      <c r="R32" s="2">
        <f t="shared" si="6"/>
        <v>0</v>
      </c>
      <c r="S32" s="2">
        <f t="shared" si="7"/>
        <v>0</v>
      </c>
      <c r="T32" s="37"/>
      <c r="U32" s="37"/>
    </row>
    <row r="33" spans="1:21" x14ac:dyDescent="0.2">
      <c r="A33" s="13">
        <f t="shared" si="0"/>
        <v>23</v>
      </c>
      <c r="B33" s="39" t="s">
        <v>50</v>
      </c>
      <c r="C33" s="35"/>
      <c r="D33" s="35"/>
      <c r="E33" s="35"/>
      <c r="F33" s="24">
        <f>F16+F24+F25+F30</f>
        <v>0</v>
      </c>
      <c r="G33" s="24">
        <f>G16+G24+G25+G30</f>
        <v>0</v>
      </c>
      <c r="H33" s="20">
        <f t="shared" si="2"/>
        <v>0</v>
      </c>
      <c r="I33" s="20">
        <f t="shared" si="3"/>
        <v>0</v>
      </c>
      <c r="J33" s="20">
        <f t="shared" si="4"/>
        <v>0</v>
      </c>
      <c r="K33" s="41" t="s">
        <v>51</v>
      </c>
      <c r="L33" s="40">
        <f>SUM(L27:L32)</f>
        <v>0</v>
      </c>
      <c r="M33" s="40">
        <f>SUM(M27:M32)</f>
        <v>16420</v>
      </c>
      <c r="N33" s="40">
        <f>SUM(N27:N31)</f>
        <v>16420</v>
      </c>
      <c r="Q33" s="70">
        <f t="shared" si="5"/>
        <v>0</v>
      </c>
      <c r="R33" s="70">
        <f t="shared" si="6"/>
        <v>16420</v>
      </c>
      <c r="S33" s="70">
        <f t="shared" si="7"/>
        <v>16420</v>
      </c>
    </row>
    <row r="34" spans="1:21" x14ac:dyDescent="0.2">
      <c r="A34" s="13">
        <f t="shared" si="0"/>
        <v>24</v>
      </c>
      <c r="B34" s="42" t="s">
        <v>52</v>
      </c>
      <c r="C34" s="35">
        <f>SUM(C32:C33)</f>
        <v>30802</v>
      </c>
      <c r="D34" s="35">
        <f>SUM(D32:D33)</f>
        <v>25202</v>
      </c>
      <c r="E34" s="35">
        <f>SUM(C34:D34)</f>
        <v>56004</v>
      </c>
      <c r="F34" s="35">
        <f>F32+F33</f>
        <v>0</v>
      </c>
      <c r="G34" s="35">
        <f>G32+G33</f>
        <v>175</v>
      </c>
      <c r="H34" s="33">
        <f t="shared" si="2"/>
        <v>30802</v>
      </c>
      <c r="I34" s="33">
        <f t="shared" si="3"/>
        <v>25377</v>
      </c>
      <c r="J34" s="33">
        <f t="shared" si="4"/>
        <v>56179</v>
      </c>
      <c r="K34" s="43" t="s">
        <v>53</v>
      </c>
      <c r="L34" s="35">
        <f>L24+L33</f>
        <v>102491</v>
      </c>
      <c r="M34" s="35">
        <f>M24+M33</f>
        <v>162686</v>
      </c>
      <c r="N34" s="35">
        <f>N24+N33</f>
        <v>265177</v>
      </c>
      <c r="O34" s="37">
        <f>O24+O33</f>
        <v>0</v>
      </c>
      <c r="P34" s="37">
        <f>P24+P33</f>
        <v>175</v>
      </c>
      <c r="Q34" s="48">
        <f t="shared" si="5"/>
        <v>102491</v>
      </c>
      <c r="R34" s="48">
        <f t="shared" si="6"/>
        <v>162861</v>
      </c>
      <c r="S34" s="48">
        <f t="shared" si="7"/>
        <v>265352</v>
      </c>
    </row>
    <row r="35" spans="1:21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Q35" s="2"/>
      <c r="R35" s="2"/>
      <c r="S35" s="2"/>
    </row>
    <row r="36" spans="1:21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Q36" s="2"/>
      <c r="R36" s="2"/>
      <c r="S36" s="2"/>
    </row>
    <row r="37" spans="1:21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37"/>
      <c r="P37" s="37"/>
      <c r="Q37" s="2"/>
      <c r="R37" s="2"/>
      <c r="S37" s="2"/>
      <c r="T37" s="37"/>
      <c r="U37" s="37"/>
    </row>
    <row r="38" spans="1:21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37"/>
      <c r="P38" s="37"/>
      <c r="Q38" s="2"/>
      <c r="R38" s="2"/>
      <c r="S38" s="2"/>
      <c r="T38" s="37"/>
      <c r="U38" s="37"/>
    </row>
    <row r="39" spans="1:21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37"/>
      <c r="P39" s="37"/>
      <c r="Q39" s="2"/>
      <c r="R39" s="2"/>
      <c r="S39" s="2"/>
      <c r="T39" s="37"/>
      <c r="U39" s="37"/>
    </row>
    <row r="40" spans="1:21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37"/>
      <c r="P40" s="37"/>
      <c r="Q40" s="2"/>
      <c r="R40" s="2"/>
      <c r="S40" s="2"/>
      <c r="T40" s="37"/>
      <c r="U40" s="37"/>
    </row>
    <row r="41" spans="1:21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Q41" s="2"/>
      <c r="R41" s="2"/>
      <c r="S41" s="2"/>
    </row>
    <row r="42" spans="1:21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Q42" s="2"/>
      <c r="R42" s="2"/>
      <c r="S42" s="2"/>
    </row>
    <row r="43" spans="1:21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2"/>
        <v>0</v>
      </c>
      <c r="I43" s="20">
        <f t="shared" si="3"/>
        <v>0</v>
      </c>
      <c r="J43" s="20">
        <f t="shared" si="4"/>
        <v>0</v>
      </c>
      <c r="K43" s="21" t="s">
        <v>65</v>
      </c>
      <c r="L43" s="48"/>
      <c r="M43" s="48"/>
      <c r="N43" s="48"/>
      <c r="Q43" s="2"/>
      <c r="R43" s="2"/>
      <c r="S43" s="2"/>
    </row>
    <row r="44" spans="1:21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Q44" s="2"/>
      <c r="R44" s="2"/>
      <c r="S44" s="2"/>
    </row>
    <row r="45" spans="1:21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Q45" s="2"/>
      <c r="R45" s="2"/>
      <c r="S45" s="2"/>
    </row>
    <row r="46" spans="1:21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Q46" s="2"/>
      <c r="R46" s="2"/>
      <c r="S46" s="2"/>
    </row>
    <row r="47" spans="1:21" x14ac:dyDescent="0.2">
      <c r="A47" s="13">
        <f t="shared" si="0"/>
        <v>37</v>
      </c>
      <c r="B47" s="19" t="s">
        <v>72</v>
      </c>
      <c r="C47" s="20">
        <f>L24-C34</f>
        <v>71689</v>
      </c>
      <c r="D47" s="20">
        <f>M24-D34</f>
        <v>121064</v>
      </c>
      <c r="E47" s="20">
        <f>N24-E34</f>
        <v>192753</v>
      </c>
      <c r="F47" s="20"/>
      <c r="G47" s="20"/>
      <c r="H47" s="20">
        <f t="shared" si="2"/>
        <v>71689</v>
      </c>
      <c r="I47" s="20">
        <f t="shared" si="3"/>
        <v>121064</v>
      </c>
      <c r="J47" s="20">
        <f t="shared" si="4"/>
        <v>192753</v>
      </c>
      <c r="K47" s="21" t="s">
        <v>73</v>
      </c>
      <c r="L47" s="24"/>
      <c r="M47" s="24"/>
      <c r="N47" s="24"/>
      <c r="Q47" s="2"/>
      <c r="R47" s="2"/>
      <c r="S47" s="2"/>
    </row>
    <row r="48" spans="1:21" x14ac:dyDescent="0.2">
      <c r="A48" s="13">
        <f t="shared" si="0"/>
        <v>38</v>
      </c>
      <c r="B48" s="19" t="s">
        <v>74</v>
      </c>
      <c r="C48" s="20">
        <f>L33-C33</f>
        <v>0</v>
      </c>
      <c r="D48" s="20">
        <f>M33-D33</f>
        <v>16420</v>
      </c>
      <c r="E48" s="20">
        <f>N33-E33</f>
        <v>16420</v>
      </c>
      <c r="F48" s="20"/>
      <c r="G48" s="20"/>
      <c r="H48" s="20">
        <f t="shared" si="2"/>
        <v>0</v>
      </c>
      <c r="I48" s="20">
        <f t="shared" si="3"/>
        <v>16420</v>
      </c>
      <c r="J48" s="20">
        <f t="shared" si="4"/>
        <v>16420</v>
      </c>
      <c r="K48" s="21" t="s">
        <v>75</v>
      </c>
      <c r="L48" s="24"/>
      <c r="M48" s="24"/>
      <c r="N48" s="24"/>
      <c r="Q48" s="2"/>
      <c r="R48" s="2"/>
      <c r="S48" s="2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/>
      <c r="I49" s="20"/>
      <c r="J49" s="20"/>
      <c r="K49" s="21" t="s">
        <v>77</v>
      </c>
      <c r="L49" s="24"/>
      <c r="M49" s="24"/>
      <c r="N49" s="24"/>
      <c r="Q49" s="2"/>
      <c r="R49" s="2"/>
      <c r="S49" s="2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/>
      <c r="I50" s="20"/>
      <c r="J50" s="20"/>
      <c r="K50" s="21" t="s">
        <v>79</v>
      </c>
      <c r="L50" s="24"/>
      <c r="M50" s="24"/>
      <c r="N50" s="24"/>
      <c r="Q50" s="2"/>
      <c r="R50" s="2"/>
      <c r="S50" s="2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/>
      <c r="I51" s="20"/>
      <c r="J51" s="20"/>
      <c r="K51" s="21" t="s">
        <v>80</v>
      </c>
      <c r="L51" s="24"/>
      <c r="M51" s="24"/>
      <c r="N51" s="24"/>
      <c r="Q51" s="2"/>
      <c r="R51" s="2"/>
      <c r="S51" s="2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71689</v>
      </c>
      <c r="D52" s="51">
        <f>SUM(D39:D50)</f>
        <v>137484</v>
      </c>
      <c r="E52" s="33">
        <f>SUM(E39:E50)</f>
        <v>209173</v>
      </c>
      <c r="F52" s="33">
        <f>F47+F48+F43</f>
        <v>0</v>
      </c>
      <c r="G52" s="33">
        <f>G47+G48+G43</f>
        <v>0</v>
      </c>
      <c r="H52" s="33">
        <f t="shared" si="2"/>
        <v>71689</v>
      </c>
      <c r="I52" s="33">
        <f t="shared" si="3"/>
        <v>137484</v>
      </c>
      <c r="J52" s="33">
        <f t="shared" si="4"/>
        <v>209173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P52" si="8">SUM(O39:O51)</f>
        <v>0</v>
      </c>
      <c r="P52" s="35">
        <f t="shared" si="8"/>
        <v>0</v>
      </c>
      <c r="Q52" s="35">
        <f t="shared" ref="Q52" si="9">SUM(Q39:Q51)</f>
        <v>0</v>
      </c>
      <c r="R52" s="35">
        <f t="shared" ref="R52" si="10">SUM(R39:R51)</f>
        <v>0</v>
      </c>
      <c r="S52" s="35">
        <f t="shared" ref="S52" si="11">SUM(S39:S51)</f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102491</v>
      </c>
      <c r="D53" s="53">
        <f>D34+D52</f>
        <v>162686</v>
      </c>
      <c r="E53" s="54">
        <f>E34+E52</f>
        <v>265177</v>
      </c>
      <c r="F53" s="64">
        <f>F34+F52</f>
        <v>0</v>
      </c>
      <c r="G53" s="64">
        <f>G34+G52</f>
        <v>175</v>
      </c>
      <c r="H53" s="64">
        <f t="shared" ref="H53:J53" si="12">H34+H52</f>
        <v>102491</v>
      </c>
      <c r="I53" s="64">
        <f t="shared" si="12"/>
        <v>162861</v>
      </c>
      <c r="J53" s="64">
        <f t="shared" si="12"/>
        <v>265352</v>
      </c>
      <c r="K53" s="63" t="s">
        <v>84</v>
      </c>
      <c r="L53" s="55">
        <f>L34+L52</f>
        <v>102491</v>
      </c>
      <c r="M53" s="55">
        <f>M34+M52</f>
        <v>162686</v>
      </c>
      <c r="N53" s="54">
        <f>N34+N52</f>
        <v>265177</v>
      </c>
      <c r="O53" s="71">
        <f>O34+O52</f>
        <v>0</v>
      </c>
      <c r="P53" s="71">
        <f t="shared" ref="P53:S53" si="13">P34+P52</f>
        <v>175</v>
      </c>
      <c r="Q53" s="64">
        <f t="shared" si="13"/>
        <v>102491</v>
      </c>
      <c r="R53" s="64">
        <f t="shared" si="13"/>
        <v>162861</v>
      </c>
      <c r="S53" s="64">
        <f t="shared" si="13"/>
        <v>265352</v>
      </c>
    </row>
    <row r="54" spans="1:19" x14ac:dyDescent="0.2">
      <c r="B54" s="3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</sheetData>
  <mergeCells count="21">
    <mergeCell ref="A8:A10"/>
    <mergeCell ref="B8:B9"/>
    <mergeCell ref="C8:E8"/>
    <mergeCell ref="K8:K9"/>
    <mergeCell ref="L8:N8"/>
    <mergeCell ref="F8:G8"/>
    <mergeCell ref="H8:J8"/>
    <mergeCell ref="F9:G9"/>
    <mergeCell ref="H9:J9"/>
    <mergeCell ref="C9:E9"/>
    <mergeCell ref="L9:N9"/>
    <mergeCell ref="O8:P8"/>
    <mergeCell ref="Q8:S8"/>
    <mergeCell ref="O9:P9"/>
    <mergeCell ref="Q9:S9"/>
    <mergeCell ref="K1:S1"/>
    <mergeCell ref="B4:S4"/>
    <mergeCell ref="K2:S2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opLeftCell="E1" workbookViewId="0">
      <selection activeCell="K1" sqref="K1:S1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7.28515625" style="2" customWidth="1"/>
    <col min="12" max="12" width="10" style="2" customWidth="1"/>
    <col min="13" max="13" width="9" style="2" customWidth="1"/>
    <col min="14" max="14" width="10.28515625" style="2" customWidth="1"/>
    <col min="15" max="22" width="9.140625" style="1"/>
    <col min="23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7.28515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7.28515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7.28515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7.28515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7.28515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7.28515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7.28515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7.28515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7.28515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7.28515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7.28515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7.28515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7.28515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7.28515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7.28515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7.28515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7.28515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7.28515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7.28515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7.28515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7.28515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7.28515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7.28515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7.28515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7.28515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7.28515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7.28515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7.28515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7.28515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7.28515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7.28515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7.28515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7.28515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7.28515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7.28515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7.28515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7.28515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7.28515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7.28515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7.28515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7.28515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7.28515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7.28515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7.28515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7.28515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7.28515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7.28515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7.28515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7.28515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7.28515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7.28515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7.28515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7.28515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7.28515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7.28515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7.28515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7.28515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7.28515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7.28515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7.28515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7.28515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7.28515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7.28515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22" ht="15" x14ac:dyDescent="0.25">
      <c r="K1" s="85" t="s">
        <v>103</v>
      </c>
      <c r="L1" s="85"/>
      <c r="M1" s="85"/>
      <c r="N1" s="85"/>
      <c r="O1" s="82"/>
      <c r="P1" s="82"/>
      <c r="Q1" s="82"/>
      <c r="R1" s="82"/>
      <c r="S1" s="82"/>
    </row>
    <row r="2" spans="1:22" x14ac:dyDescent="0.2">
      <c r="K2" s="4"/>
      <c r="L2" s="4"/>
      <c r="M2" s="4"/>
      <c r="N2" s="4"/>
    </row>
    <row r="3" spans="1:22" x14ac:dyDescent="0.2">
      <c r="K3" s="4"/>
      <c r="L3" s="4"/>
      <c r="M3" s="4"/>
      <c r="N3" s="4"/>
    </row>
    <row r="4" spans="1:22" s="6" customFormat="1" ht="15" x14ac:dyDescent="0.25">
      <c r="A4" s="5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2"/>
      <c r="P4" s="82"/>
      <c r="Q4" s="82"/>
      <c r="R4" s="82"/>
      <c r="S4" s="82"/>
      <c r="T4" s="5"/>
      <c r="U4" s="5"/>
      <c r="V4" s="5"/>
    </row>
    <row r="5" spans="1:22" s="6" customFormat="1" ht="15" x14ac:dyDescent="0.25">
      <c r="A5" s="5"/>
      <c r="B5" s="100" t="s">
        <v>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82"/>
      <c r="P5" s="82"/>
      <c r="Q5" s="82"/>
      <c r="R5" s="82"/>
      <c r="S5" s="82"/>
      <c r="T5" s="5"/>
      <c r="U5" s="5"/>
      <c r="V5" s="5"/>
    </row>
    <row r="6" spans="1:22" s="6" customFormat="1" ht="15" x14ac:dyDescent="0.25">
      <c r="A6" s="5"/>
      <c r="B6" s="81" t="s">
        <v>2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2"/>
      <c r="P6" s="82"/>
      <c r="Q6" s="82"/>
      <c r="R6" s="82"/>
      <c r="S6" s="82"/>
      <c r="T6" s="5"/>
      <c r="U6" s="5"/>
      <c r="V6" s="5"/>
    </row>
    <row r="7" spans="1:22" s="6" customFormat="1" ht="15" x14ac:dyDescent="0.25">
      <c r="A7" s="5"/>
      <c r="B7" s="83" t="s">
        <v>3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4"/>
      <c r="P7" s="84"/>
      <c r="Q7" s="84"/>
      <c r="R7" s="84"/>
      <c r="S7" s="84"/>
      <c r="T7" s="5"/>
      <c r="U7" s="5"/>
      <c r="V7" s="5"/>
    </row>
    <row r="8" spans="1:22" s="6" customFormat="1" ht="12.75" customHeight="1" x14ac:dyDescent="0.2">
      <c r="A8" s="86" t="s">
        <v>4</v>
      </c>
      <c r="B8" s="87" t="s">
        <v>5</v>
      </c>
      <c r="C8" s="88" t="s">
        <v>6</v>
      </c>
      <c r="D8" s="88"/>
      <c r="E8" s="103"/>
      <c r="F8" s="95" t="s">
        <v>7</v>
      </c>
      <c r="G8" s="96"/>
      <c r="H8" s="87" t="s">
        <v>8</v>
      </c>
      <c r="I8" s="97"/>
      <c r="J8" s="96"/>
      <c r="K8" s="90" t="s">
        <v>97</v>
      </c>
      <c r="L8" s="91" t="s">
        <v>98</v>
      </c>
      <c r="M8" s="92"/>
      <c r="N8" s="92"/>
      <c r="O8" s="95" t="s">
        <v>99</v>
      </c>
      <c r="P8" s="96"/>
      <c r="Q8" s="87" t="s">
        <v>100</v>
      </c>
      <c r="R8" s="97"/>
      <c r="S8" s="96"/>
      <c r="T8" s="5"/>
      <c r="U8" s="5"/>
      <c r="V8" s="5"/>
    </row>
    <row r="9" spans="1:22" s="6" customFormat="1" ht="12.75" customHeight="1" x14ac:dyDescent="0.2">
      <c r="A9" s="86"/>
      <c r="B9" s="87"/>
      <c r="C9" s="93" t="s">
        <v>9</v>
      </c>
      <c r="D9" s="93"/>
      <c r="E9" s="104"/>
      <c r="F9" s="98" t="s">
        <v>95</v>
      </c>
      <c r="G9" s="96"/>
      <c r="H9" s="99" t="s">
        <v>96</v>
      </c>
      <c r="I9" s="97"/>
      <c r="J9" s="96"/>
      <c r="K9" s="90"/>
      <c r="L9" s="93" t="s">
        <v>9</v>
      </c>
      <c r="M9" s="93"/>
      <c r="N9" s="93"/>
      <c r="O9" s="98" t="s">
        <v>95</v>
      </c>
      <c r="P9" s="96"/>
      <c r="Q9" s="99" t="s">
        <v>96</v>
      </c>
      <c r="R9" s="97"/>
      <c r="S9" s="96"/>
      <c r="T9" s="5"/>
      <c r="U9" s="5"/>
      <c r="V9" s="5"/>
    </row>
    <row r="10" spans="1:22" s="12" customFormat="1" ht="36.6" customHeight="1" x14ac:dyDescent="0.25">
      <c r="A10" s="86"/>
      <c r="B10" s="7" t="s">
        <v>10</v>
      </c>
      <c r="C10" s="8" t="s">
        <v>11</v>
      </c>
      <c r="D10" s="8" t="s">
        <v>12</v>
      </c>
      <c r="E10" s="61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10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9" t="s">
        <v>13</v>
      </c>
      <c r="T10" s="11"/>
      <c r="U10" s="11"/>
      <c r="V10" s="11"/>
    </row>
    <row r="11" spans="1:22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22" x14ac:dyDescent="0.2">
      <c r="A12" s="13">
        <f t="shared" ref="A12:A53" si="0">A11+1</f>
        <v>2</v>
      </c>
      <c r="B12" s="18" t="s">
        <v>17</v>
      </c>
      <c r="C12" s="19"/>
      <c r="D12" s="19"/>
      <c r="E12" s="20">
        <f t="shared" ref="E12:E18" si="1">SUM(C12:D12)</f>
        <v>0</v>
      </c>
      <c r="F12" s="20"/>
      <c r="G12" s="20"/>
      <c r="H12" s="20"/>
      <c r="I12" s="20"/>
      <c r="J12" s="20"/>
      <c r="K12" s="21" t="s">
        <v>18</v>
      </c>
      <c r="L12" s="20">
        <v>54760</v>
      </c>
      <c r="M12" s="20">
        <v>78800</v>
      </c>
      <c r="N12" s="22">
        <f>SUM(L12:M12)</f>
        <v>133560</v>
      </c>
      <c r="O12" s="2">
        <v>2425</v>
      </c>
      <c r="P12" s="2">
        <v>418</v>
      </c>
      <c r="Q12" s="2">
        <f>L12+O12</f>
        <v>57185</v>
      </c>
      <c r="R12" s="2">
        <f>M12+P12</f>
        <v>79218</v>
      </c>
      <c r="S12" s="2">
        <f>Q12+R12</f>
        <v>136403</v>
      </c>
    </row>
    <row r="13" spans="1:22" x14ac:dyDescent="0.2">
      <c r="A13" s="13">
        <f t="shared" si="0"/>
        <v>3</v>
      </c>
      <c r="B13" s="18" t="s">
        <v>19</v>
      </c>
      <c r="C13" s="19"/>
      <c r="D13" s="19"/>
      <c r="E13" s="20">
        <f t="shared" si="1"/>
        <v>0</v>
      </c>
      <c r="F13" s="20"/>
      <c r="G13" s="20"/>
      <c r="H13" s="20"/>
      <c r="I13" s="20"/>
      <c r="J13" s="20"/>
      <c r="K13" s="21" t="s">
        <v>20</v>
      </c>
      <c r="L13" s="20">
        <v>16796</v>
      </c>
      <c r="M13" s="20">
        <v>22264</v>
      </c>
      <c r="N13" s="22">
        <f>SUM(L13:M13)</f>
        <v>39060</v>
      </c>
      <c r="O13" s="2">
        <v>654</v>
      </c>
      <c r="P13" s="2">
        <v>113</v>
      </c>
      <c r="Q13" s="2">
        <f t="shared" ref="Q13:Q34" si="2">L13+O13</f>
        <v>17450</v>
      </c>
      <c r="R13" s="2">
        <f t="shared" ref="R13:R34" si="3">M13+P13</f>
        <v>22377</v>
      </c>
      <c r="S13" s="2">
        <f t="shared" ref="S13:S34" si="4">Q13+R13</f>
        <v>39827</v>
      </c>
    </row>
    <row r="14" spans="1:22" x14ac:dyDescent="0.2">
      <c r="A14" s="13">
        <f t="shared" si="0"/>
        <v>4</v>
      </c>
      <c r="B14" s="18" t="s">
        <v>21</v>
      </c>
      <c r="C14" s="19">
        <v>8300</v>
      </c>
      <c r="D14" s="19"/>
      <c r="E14" s="20">
        <f t="shared" si="1"/>
        <v>8300</v>
      </c>
      <c r="F14" s="20"/>
      <c r="G14" s="20">
        <v>531</v>
      </c>
      <c r="H14" s="20">
        <f>C14+F14</f>
        <v>8300</v>
      </c>
      <c r="I14" s="20">
        <f>D14+G14</f>
        <v>531</v>
      </c>
      <c r="J14" s="20">
        <f>I14+H14</f>
        <v>8831</v>
      </c>
      <c r="K14" s="21" t="s">
        <v>22</v>
      </c>
      <c r="L14" s="20">
        <v>13437</v>
      </c>
      <c r="M14" s="20">
        <v>57283</v>
      </c>
      <c r="N14" s="22">
        <f>SUM(L14:M14)</f>
        <v>70720</v>
      </c>
      <c r="O14" s="2">
        <v>358</v>
      </c>
      <c r="P14" s="2">
        <v>510</v>
      </c>
      <c r="Q14" s="2">
        <f t="shared" si="2"/>
        <v>13795</v>
      </c>
      <c r="R14" s="2">
        <f t="shared" si="3"/>
        <v>57793</v>
      </c>
      <c r="S14" s="2">
        <f t="shared" si="4"/>
        <v>71588</v>
      </c>
    </row>
    <row r="15" spans="1:22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L15" s="19"/>
      <c r="M15" s="19"/>
      <c r="N15" s="19"/>
      <c r="O15" s="2"/>
      <c r="P15" s="2"/>
      <c r="Q15" s="2">
        <f t="shared" si="2"/>
        <v>0</v>
      </c>
      <c r="R15" s="2">
        <f t="shared" si="3"/>
        <v>0</v>
      </c>
      <c r="S15" s="2">
        <f t="shared" si="4"/>
        <v>0</v>
      </c>
    </row>
    <row r="16" spans="1:22" x14ac:dyDescent="0.2">
      <c r="A16" s="13">
        <f t="shared" si="0"/>
        <v>6</v>
      </c>
      <c r="B16" s="18" t="s">
        <v>23</v>
      </c>
      <c r="C16" s="19"/>
      <c r="D16" s="19"/>
      <c r="E16" s="20">
        <f t="shared" si="1"/>
        <v>0</v>
      </c>
      <c r="F16" s="20"/>
      <c r="G16" s="20"/>
      <c r="H16" s="20">
        <f t="shared" ref="H16:H53" si="5">C16+F16</f>
        <v>0</v>
      </c>
      <c r="I16" s="20">
        <f t="shared" ref="I16:I52" si="6">D16+G16</f>
        <v>0</v>
      </c>
      <c r="J16" s="20">
        <f t="shared" ref="J16:J53" si="7">H16+I16</f>
        <v>0</v>
      </c>
      <c r="K16" s="21" t="s">
        <v>24</v>
      </c>
      <c r="L16" s="24"/>
      <c r="M16" s="24"/>
      <c r="N16" s="24"/>
      <c r="O16" s="2"/>
      <c r="P16" s="2"/>
      <c r="Q16" s="2">
        <f t="shared" si="2"/>
        <v>0</v>
      </c>
      <c r="R16" s="2">
        <f t="shared" si="3"/>
        <v>0</v>
      </c>
      <c r="S16" s="2">
        <f t="shared" si="4"/>
        <v>0</v>
      </c>
    </row>
    <row r="17" spans="1:22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O17" s="2"/>
      <c r="P17" s="2"/>
      <c r="Q17" s="2">
        <f t="shared" si="2"/>
        <v>0</v>
      </c>
      <c r="R17" s="2">
        <f t="shared" si="3"/>
        <v>0</v>
      </c>
      <c r="S17" s="2">
        <f t="shared" si="4"/>
        <v>0</v>
      </c>
    </row>
    <row r="18" spans="1:22" x14ac:dyDescent="0.2">
      <c r="A18" s="13">
        <f t="shared" si="0"/>
        <v>8</v>
      </c>
      <c r="B18" s="18" t="s">
        <v>26</v>
      </c>
      <c r="C18" s="19"/>
      <c r="D18" s="19"/>
      <c r="E18" s="20">
        <f t="shared" si="1"/>
        <v>0</v>
      </c>
      <c r="F18" s="20"/>
      <c r="G18" s="20"/>
      <c r="H18" s="20">
        <f t="shared" si="5"/>
        <v>0</v>
      </c>
      <c r="I18" s="20">
        <f t="shared" si="6"/>
        <v>0</v>
      </c>
      <c r="J18" s="20">
        <f t="shared" si="7"/>
        <v>0</v>
      </c>
      <c r="K18" s="21" t="s">
        <v>27</v>
      </c>
      <c r="L18" s="24"/>
      <c r="M18" s="24"/>
      <c r="N18" s="24"/>
      <c r="O18" s="2"/>
      <c r="P18" s="2"/>
      <c r="Q18" s="2">
        <f t="shared" si="2"/>
        <v>0</v>
      </c>
      <c r="R18" s="2">
        <f t="shared" si="3"/>
        <v>0</v>
      </c>
      <c r="S18" s="2">
        <f t="shared" si="4"/>
        <v>0</v>
      </c>
    </row>
    <row r="19" spans="1:22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O19" s="2"/>
      <c r="P19" s="2"/>
      <c r="Q19" s="2">
        <f t="shared" si="2"/>
        <v>0</v>
      </c>
      <c r="R19" s="2">
        <f t="shared" si="3"/>
        <v>0</v>
      </c>
      <c r="S19" s="2">
        <f t="shared" si="4"/>
        <v>0</v>
      </c>
    </row>
    <row r="20" spans="1:22" x14ac:dyDescent="0.2">
      <c r="A20" s="13">
        <f t="shared" si="0"/>
        <v>10</v>
      </c>
      <c r="B20" s="26" t="s">
        <v>30</v>
      </c>
      <c r="C20" s="22">
        <v>8932</v>
      </c>
      <c r="D20" s="22">
        <v>59774</v>
      </c>
      <c r="E20" s="22">
        <f>SUM(C20:D20)</f>
        <v>68706</v>
      </c>
      <c r="F20" s="22"/>
      <c r="G20" s="22"/>
      <c r="H20" s="20">
        <f t="shared" si="5"/>
        <v>8932</v>
      </c>
      <c r="I20" s="20">
        <f t="shared" si="6"/>
        <v>59774</v>
      </c>
      <c r="J20" s="20">
        <f t="shared" si="7"/>
        <v>68706</v>
      </c>
      <c r="K20" s="21" t="s">
        <v>31</v>
      </c>
      <c r="L20" s="24"/>
      <c r="M20" s="24"/>
      <c r="N20" s="24"/>
      <c r="O20" s="2"/>
      <c r="P20" s="2"/>
      <c r="Q20" s="2">
        <f t="shared" si="2"/>
        <v>0</v>
      </c>
      <c r="R20" s="2">
        <f t="shared" si="3"/>
        <v>0</v>
      </c>
      <c r="S20" s="2">
        <f t="shared" si="4"/>
        <v>0</v>
      </c>
    </row>
    <row r="21" spans="1:22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O21" s="2"/>
      <c r="P21" s="2"/>
      <c r="Q21" s="2">
        <f t="shared" si="2"/>
        <v>0</v>
      </c>
      <c r="R21" s="2">
        <f t="shared" si="3"/>
        <v>0</v>
      </c>
      <c r="S21" s="2">
        <f t="shared" si="4"/>
        <v>0</v>
      </c>
    </row>
    <row r="22" spans="1:22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67"/>
      <c r="P22" s="67"/>
      <c r="Q22" s="2">
        <f t="shared" si="2"/>
        <v>0</v>
      </c>
      <c r="R22" s="2">
        <f t="shared" si="3"/>
        <v>0</v>
      </c>
      <c r="S22" s="2">
        <f t="shared" si="4"/>
        <v>0</v>
      </c>
      <c r="T22" s="28"/>
      <c r="U22" s="28"/>
      <c r="V22" s="28"/>
    </row>
    <row r="23" spans="1:22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>
        <f t="shared" si="5"/>
        <v>0</v>
      </c>
      <c r="I23" s="20">
        <f t="shared" si="6"/>
        <v>0</v>
      </c>
      <c r="J23" s="20">
        <f t="shared" si="7"/>
        <v>0</v>
      </c>
      <c r="K23" s="27"/>
      <c r="L23" s="24"/>
      <c r="M23" s="24"/>
      <c r="N23" s="24"/>
      <c r="O23" s="67"/>
      <c r="P23" s="67"/>
      <c r="Q23" s="2">
        <f t="shared" si="2"/>
        <v>0</v>
      </c>
      <c r="R23" s="2">
        <f t="shared" si="3"/>
        <v>0</v>
      </c>
      <c r="S23" s="2">
        <f t="shared" si="4"/>
        <v>0</v>
      </c>
      <c r="T23" s="28"/>
      <c r="U23" s="28"/>
      <c r="V23" s="28"/>
    </row>
    <row r="24" spans="1:22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5"/>
        <v>0</v>
      </c>
      <c r="I24" s="20">
        <f t="shared" si="6"/>
        <v>0</v>
      </c>
      <c r="J24" s="20">
        <f t="shared" si="7"/>
        <v>0</v>
      </c>
      <c r="K24" s="31" t="s">
        <v>36</v>
      </c>
      <c r="L24" s="32">
        <f>SUM(L12:L22)</f>
        <v>84993</v>
      </c>
      <c r="M24" s="32">
        <f>SUM(M12:M22)</f>
        <v>158347</v>
      </c>
      <c r="N24" s="32">
        <f>SUM(N12:N22)</f>
        <v>243340</v>
      </c>
      <c r="O24" s="2">
        <f>O12+O13+O14+O16+O18+O19+O20+O21</f>
        <v>3437</v>
      </c>
      <c r="P24" s="2">
        <f>P12+P13+P14+P17+P18+P19+P20+P21</f>
        <v>1041</v>
      </c>
      <c r="Q24" s="2">
        <f t="shared" si="2"/>
        <v>88430</v>
      </c>
      <c r="R24" s="2">
        <f t="shared" si="3"/>
        <v>159388</v>
      </c>
      <c r="S24" s="2">
        <f t="shared" si="4"/>
        <v>247818</v>
      </c>
    </row>
    <row r="25" spans="1:22" x14ac:dyDescent="0.2">
      <c r="A25" s="13">
        <f t="shared" si="0"/>
        <v>15</v>
      </c>
      <c r="B25" s="18" t="s">
        <v>37</v>
      </c>
      <c r="C25" s="22"/>
      <c r="D25" s="22"/>
      <c r="E25" s="22"/>
      <c r="F25" s="22"/>
      <c r="G25" s="22"/>
      <c r="H25" s="20">
        <f t="shared" si="5"/>
        <v>0</v>
      </c>
      <c r="I25" s="20">
        <f t="shared" si="6"/>
        <v>0</v>
      </c>
      <c r="J25" s="20">
        <f t="shared" si="7"/>
        <v>0</v>
      </c>
      <c r="K25" s="27"/>
      <c r="L25" s="24"/>
      <c r="M25" s="24"/>
      <c r="N25" s="24"/>
      <c r="O25" s="2"/>
      <c r="P25" s="2"/>
      <c r="Q25" s="2">
        <f t="shared" si="2"/>
        <v>0</v>
      </c>
      <c r="R25" s="2">
        <f t="shared" si="3"/>
        <v>0</v>
      </c>
      <c r="S25" s="2">
        <f t="shared" si="4"/>
        <v>0</v>
      </c>
    </row>
    <row r="26" spans="1:22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>
        <f t="shared" si="5"/>
        <v>0</v>
      </c>
      <c r="I26" s="20">
        <f t="shared" si="6"/>
        <v>0</v>
      </c>
      <c r="J26" s="20">
        <f t="shared" si="7"/>
        <v>0</v>
      </c>
      <c r="K26" s="34" t="s">
        <v>39</v>
      </c>
      <c r="L26" s="35"/>
      <c r="M26" s="35"/>
      <c r="N26" s="24"/>
      <c r="O26" s="2"/>
      <c r="P26" s="2"/>
      <c r="Q26" s="2">
        <f t="shared" si="2"/>
        <v>0</v>
      </c>
      <c r="R26" s="2">
        <f t="shared" si="3"/>
        <v>0</v>
      </c>
      <c r="S26" s="2">
        <f t="shared" si="4"/>
        <v>0</v>
      </c>
    </row>
    <row r="27" spans="1:22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>
        <f t="shared" si="5"/>
        <v>0</v>
      </c>
      <c r="I27" s="20">
        <f t="shared" si="6"/>
        <v>0</v>
      </c>
      <c r="J27" s="20">
        <f t="shared" si="7"/>
        <v>0</v>
      </c>
      <c r="K27" s="21" t="s">
        <v>41</v>
      </c>
      <c r="L27" s="24">
        <f>'[1]felhalm. kiad.  '!G117</f>
        <v>0</v>
      </c>
      <c r="M27" s="24">
        <f>'[1]felhalm. kiad.  '!H117</f>
        <v>1539</v>
      </c>
      <c r="N27" s="24">
        <f>SUM(L27:M27)</f>
        <v>1539</v>
      </c>
      <c r="O27" s="2">
        <v>848</v>
      </c>
      <c r="P27" s="2"/>
      <c r="Q27" s="2">
        <f t="shared" si="2"/>
        <v>848</v>
      </c>
      <c r="R27" s="2">
        <f t="shared" si="3"/>
        <v>1539</v>
      </c>
      <c r="S27" s="2">
        <f t="shared" si="4"/>
        <v>2387</v>
      </c>
    </row>
    <row r="28" spans="1:22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O28" s="2"/>
      <c r="P28" s="2"/>
      <c r="Q28" s="2">
        <f t="shared" si="2"/>
        <v>0</v>
      </c>
      <c r="R28" s="2">
        <f t="shared" si="3"/>
        <v>0</v>
      </c>
      <c r="S28" s="2">
        <f t="shared" si="4"/>
        <v>0</v>
      </c>
    </row>
    <row r="29" spans="1:22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5"/>
        <v>0</v>
      </c>
      <c r="I29" s="20">
        <f t="shared" si="6"/>
        <v>0</v>
      </c>
      <c r="J29" s="20">
        <f t="shared" si="7"/>
        <v>0</v>
      </c>
      <c r="K29" s="21" t="s">
        <v>44</v>
      </c>
      <c r="L29" s="24"/>
      <c r="M29" s="24"/>
      <c r="N29" s="24"/>
      <c r="O29" s="2"/>
      <c r="P29" s="2"/>
      <c r="Q29" s="2">
        <f t="shared" si="2"/>
        <v>0</v>
      </c>
      <c r="R29" s="2">
        <f t="shared" si="3"/>
        <v>0</v>
      </c>
      <c r="S29" s="2">
        <f t="shared" si="4"/>
        <v>0</v>
      </c>
    </row>
    <row r="30" spans="1:22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5"/>
        <v>0</v>
      </c>
      <c r="I30" s="20">
        <f t="shared" si="6"/>
        <v>0</v>
      </c>
      <c r="J30" s="20">
        <f t="shared" si="7"/>
        <v>0</v>
      </c>
      <c r="K30" s="21" t="s">
        <v>46</v>
      </c>
      <c r="L30" s="24"/>
      <c r="M30" s="24"/>
      <c r="N30" s="24"/>
      <c r="O30" s="67"/>
      <c r="P30" s="67"/>
      <c r="Q30" s="2">
        <f t="shared" si="2"/>
        <v>0</v>
      </c>
      <c r="R30" s="2">
        <f t="shared" si="3"/>
        <v>0</v>
      </c>
      <c r="S30" s="2">
        <f t="shared" si="4"/>
        <v>0</v>
      </c>
      <c r="T30" s="28"/>
      <c r="U30" s="28"/>
      <c r="V30" s="28"/>
    </row>
    <row r="31" spans="1:22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O31" s="2"/>
      <c r="P31" s="2"/>
      <c r="Q31" s="2">
        <f t="shared" si="2"/>
        <v>0</v>
      </c>
      <c r="R31" s="2">
        <f t="shared" si="3"/>
        <v>0</v>
      </c>
      <c r="S31" s="2">
        <f t="shared" si="4"/>
        <v>0</v>
      </c>
    </row>
    <row r="32" spans="1:22" s="38" customFormat="1" x14ac:dyDescent="0.2">
      <c r="A32" s="13">
        <f t="shared" si="0"/>
        <v>22</v>
      </c>
      <c r="B32" s="36" t="s">
        <v>48</v>
      </c>
      <c r="C32" s="22">
        <f>C14+C20</f>
        <v>17232</v>
      </c>
      <c r="D32" s="22">
        <f>D14+D20</f>
        <v>59774</v>
      </c>
      <c r="E32" s="22">
        <f>E14+E20</f>
        <v>77006</v>
      </c>
      <c r="F32" s="22">
        <f>F13+F14+F18+F20+F29</f>
        <v>0</v>
      </c>
      <c r="G32" s="22">
        <f>G13+G14+G18+G20+G29</f>
        <v>531</v>
      </c>
      <c r="H32" s="20">
        <f t="shared" si="5"/>
        <v>17232</v>
      </c>
      <c r="I32" s="20">
        <f t="shared" si="6"/>
        <v>60305</v>
      </c>
      <c r="J32" s="20">
        <f t="shared" si="7"/>
        <v>77537</v>
      </c>
      <c r="K32" s="21" t="s">
        <v>49</v>
      </c>
      <c r="L32" s="2"/>
      <c r="M32" s="2"/>
      <c r="N32" s="24"/>
      <c r="O32" s="48"/>
      <c r="P32" s="48"/>
      <c r="Q32" s="2">
        <f t="shared" si="2"/>
        <v>0</v>
      </c>
      <c r="R32" s="2">
        <f t="shared" si="3"/>
        <v>0</v>
      </c>
      <c r="S32" s="2">
        <f t="shared" si="4"/>
        <v>0</v>
      </c>
      <c r="T32" s="37"/>
      <c r="U32" s="37"/>
      <c r="V32" s="37"/>
    </row>
    <row r="33" spans="1:22" x14ac:dyDescent="0.2">
      <c r="A33" s="13">
        <f t="shared" si="0"/>
        <v>23</v>
      </c>
      <c r="B33" s="39" t="s">
        <v>50</v>
      </c>
      <c r="C33" s="40"/>
      <c r="D33" s="40"/>
      <c r="E33" s="40"/>
      <c r="F33" s="35">
        <f>F15+F23+F24+F29</f>
        <v>0</v>
      </c>
      <c r="G33" s="35">
        <f>G15+G23+G24+G29</f>
        <v>0</v>
      </c>
      <c r="H33" s="20">
        <f t="shared" si="5"/>
        <v>0</v>
      </c>
      <c r="I33" s="20">
        <f t="shared" si="6"/>
        <v>0</v>
      </c>
      <c r="J33" s="20">
        <f t="shared" si="7"/>
        <v>0</v>
      </c>
      <c r="K33" s="41" t="s">
        <v>51</v>
      </c>
      <c r="L33" s="40">
        <f>SUM(L27:L32)</f>
        <v>0</v>
      </c>
      <c r="M33" s="40">
        <f>SUM(M27:M32)</f>
        <v>1539</v>
      </c>
      <c r="N33" s="40">
        <f>SUM(N27:N31)</f>
        <v>1539</v>
      </c>
      <c r="O33" s="2">
        <f>O27+O28+O30+O31+O32</f>
        <v>848</v>
      </c>
      <c r="P33" s="2">
        <f>P27+P28+P30+P31+P32</f>
        <v>0</v>
      </c>
      <c r="Q33" s="2">
        <f t="shared" si="2"/>
        <v>848</v>
      </c>
      <c r="R33" s="2">
        <f t="shared" si="3"/>
        <v>1539</v>
      </c>
      <c r="S33" s="2">
        <f t="shared" si="4"/>
        <v>2387</v>
      </c>
    </row>
    <row r="34" spans="1:22" x14ac:dyDescent="0.2">
      <c r="A34" s="13">
        <f t="shared" si="0"/>
        <v>24</v>
      </c>
      <c r="B34" s="42" t="s">
        <v>52</v>
      </c>
      <c r="C34" s="35">
        <f>SUM(C32:C33)</f>
        <v>17232</v>
      </c>
      <c r="D34" s="35">
        <f>SUM(D32:D33)</f>
        <v>59774</v>
      </c>
      <c r="E34" s="35">
        <f>SUM(C34:D34)</f>
        <v>77006</v>
      </c>
      <c r="F34" s="35">
        <f>F33+F32</f>
        <v>0</v>
      </c>
      <c r="G34" s="35">
        <f>G32+G33</f>
        <v>531</v>
      </c>
      <c r="H34" s="33">
        <f t="shared" si="5"/>
        <v>17232</v>
      </c>
      <c r="I34" s="33">
        <f t="shared" si="6"/>
        <v>60305</v>
      </c>
      <c r="J34" s="33">
        <f t="shared" si="7"/>
        <v>77537</v>
      </c>
      <c r="K34" s="43" t="s">
        <v>53</v>
      </c>
      <c r="L34" s="35">
        <f>L24+L33</f>
        <v>84993</v>
      </c>
      <c r="M34" s="35">
        <f>M24+M33</f>
        <v>159886</v>
      </c>
      <c r="N34" s="35">
        <f>N24+N33</f>
        <v>244879</v>
      </c>
      <c r="O34" s="2">
        <f>O24+O33</f>
        <v>4285</v>
      </c>
      <c r="P34" s="2">
        <f>P24+P33</f>
        <v>1041</v>
      </c>
      <c r="Q34" s="2">
        <f t="shared" si="2"/>
        <v>89278</v>
      </c>
      <c r="R34" s="2">
        <f t="shared" si="3"/>
        <v>160927</v>
      </c>
      <c r="S34" s="2">
        <f t="shared" si="4"/>
        <v>250205</v>
      </c>
    </row>
    <row r="35" spans="1:22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O35" s="2"/>
      <c r="P35" s="2"/>
      <c r="Q35" s="2"/>
      <c r="R35" s="2"/>
      <c r="S35" s="2"/>
    </row>
    <row r="36" spans="1:22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O36" s="2"/>
      <c r="P36" s="2"/>
      <c r="Q36" s="2"/>
      <c r="R36" s="2"/>
      <c r="S36" s="2"/>
    </row>
    <row r="37" spans="1:22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48"/>
      <c r="P37" s="48"/>
      <c r="Q37" s="2"/>
      <c r="R37" s="2"/>
      <c r="S37" s="2"/>
      <c r="T37" s="37"/>
      <c r="U37" s="37"/>
      <c r="V37" s="37"/>
    </row>
    <row r="38" spans="1:22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48"/>
      <c r="P38" s="48"/>
      <c r="Q38" s="2"/>
      <c r="R38" s="2"/>
      <c r="S38" s="2"/>
      <c r="T38" s="37"/>
      <c r="U38" s="37"/>
      <c r="V38" s="37"/>
    </row>
    <row r="39" spans="1:22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48"/>
      <c r="P39" s="48"/>
      <c r="Q39" s="2"/>
      <c r="R39" s="2"/>
      <c r="S39" s="2"/>
      <c r="T39" s="37"/>
      <c r="U39" s="37"/>
      <c r="V39" s="37"/>
    </row>
    <row r="40" spans="1:22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48"/>
      <c r="P40" s="48"/>
      <c r="Q40" s="2"/>
      <c r="R40" s="2"/>
      <c r="S40" s="2"/>
      <c r="T40" s="37"/>
      <c r="U40" s="37"/>
      <c r="V40" s="37"/>
    </row>
    <row r="41" spans="1:22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O41" s="2"/>
      <c r="P41" s="2"/>
      <c r="Q41" s="2"/>
      <c r="R41" s="2"/>
      <c r="S41" s="2"/>
    </row>
    <row r="42" spans="1:22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O42" s="2"/>
      <c r="P42" s="2"/>
      <c r="Q42" s="2"/>
      <c r="R42" s="2"/>
      <c r="S42" s="2"/>
    </row>
    <row r="43" spans="1:22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5"/>
        <v>0</v>
      </c>
      <c r="I43" s="20">
        <f t="shared" si="6"/>
        <v>0</v>
      </c>
      <c r="J43" s="20">
        <f t="shared" si="7"/>
        <v>0</v>
      </c>
      <c r="K43" s="21" t="s">
        <v>65</v>
      </c>
      <c r="L43" s="48"/>
      <c r="M43" s="48"/>
      <c r="N43" s="48"/>
      <c r="O43" s="2"/>
      <c r="P43" s="2"/>
      <c r="Q43" s="2"/>
      <c r="R43" s="2"/>
      <c r="S43" s="2"/>
    </row>
    <row r="44" spans="1:22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O44" s="2"/>
      <c r="P44" s="2"/>
      <c r="Q44" s="2"/>
      <c r="R44" s="2"/>
      <c r="S44" s="2"/>
    </row>
    <row r="45" spans="1:22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O45" s="2"/>
      <c r="P45" s="2"/>
      <c r="Q45" s="2"/>
      <c r="R45" s="2"/>
      <c r="S45" s="2"/>
    </row>
    <row r="46" spans="1:22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O46" s="2"/>
      <c r="P46" s="2"/>
      <c r="Q46" s="2"/>
      <c r="R46" s="2"/>
      <c r="S46" s="2"/>
    </row>
    <row r="47" spans="1:22" x14ac:dyDescent="0.2">
      <c r="A47" s="13">
        <f t="shared" si="0"/>
        <v>37</v>
      </c>
      <c r="B47" s="19" t="s">
        <v>72</v>
      </c>
      <c r="C47" s="20">
        <f>L24-C34</f>
        <v>67761</v>
      </c>
      <c r="D47" s="20">
        <f>M24-D34</f>
        <v>98573</v>
      </c>
      <c r="E47" s="20">
        <f>N24-E34</f>
        <v>166334</v>
      </c>
      <c r="F47" s="20">
        <v>3437</v>
      </c>
      <c r="G47" s="20">
        <v>510</v>
      </c>
      <c r="H47" s="20">
        <f t="shared" si="5"/>
        <v>71198</v>
      </c>
      <c r="I47" s="20">
        <f t="shared" si="6"/>
        <v>99083</v>
      </c>
      <c r="J47" s="20">
        <f t="shared" si="7"/>
        <v>170281</v>
      </c>
      <c r="K47" s="21" t="s">
        <v>73</v>
      </c>
      <c r="L47" s="24"/>
      <c r="M47" s="24"/>
      <c r="N47" s="24"/>
      <c r="O47" s="2"/>
      <c r="P47" s="2"/>
      <c r="Q47" s="2"/>
      <c r="R47" s="2"/>
      <c r="S47" s="2"/>
    </row>
    <row r="48" spans="1:22" x14ac:dyDescent="0.2">
      <c r="A48" s="13">
        <f t="shared" si="0"/>
        <v>38</v>
      </c>
      <c r="B48" s="19" t="s">
        <v>74</v>
      </c>
      <c r="C48" s="20">
        <f>L33-C33</f>
        <v>0</v>
      </c>
      <c r="D48" s="20">
        <f>M33-D33</f>
        <v>1539</v>
      </c>
      <c r="E48" s="20">
        <f>N33-E33</f>
        <v>1539</v>
      </c>
      <c r="F48" s="20">
        <v>848</v>
      </c>
      <c r="G48" s="20"/>
      <c r="H48" s="20">
        <f t="shared" si="5"/>
        <v>848</v>
      </c>
      <c r="I48" s="20">
        <f t="shared" si="6"/>
        <v>1539</v>
      </c>
      <c r="J48" s="20">
        <f t="shared" si="7"/>
        <v>2387</v>
      </c>
      <c r="K48" s="21" t="s">
        <v>75</v>
      </c>
      <c r="L48" s="24"/>
      <c r="M48" s="24"/>
      <c r="N48" s="24"/>
      <c r="O48" s="2"/>
      <c r="P48" s="2"/>
      <c r="Q48" s="2"/>
      <c r="R48" s="2"/>
      <c r="S48" s="2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>
        <f t="shared" si="5"/>
        <v>0</v>
      </c>
      <c r="I49" s="20">
        <f t="shared" si="6"/>
        <v>0</v>
      </c>
      <c r="J49" s="20">
        <f t="shared" si="7"/>
        <v>0</v>
      </c>
      <c r="K49" s="21" t="s">
        <v>77</v>
      </c>
      <c r="L49" s="24"/>
      <c r="M49" s="24"/>
      <c r="N49" s="24"/>
      <c r="O49" s="2"/>
      <c r="P49" s="2"/>
      <c r="Q49" s="2"/>
      <c r="R49" s="2"/>
      <c r="S49" s="2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>
        <f t="shared" si="5"/>
        <v>0</v>
      </c>
      <c r="I50" s="20">
        <f t="shared" si="6"/>
        <v>0</v>
      </c>
      <c r="J50" s="20">
        <f t="shared" si="7"/>
        <v>0</v>
      </c>
      <c r="K50" s="21" t="s">
        <v>79</v>
      </c>
      <c r="L50" s="24"/>
      <c r="M50" s="24"/>
      <c r="N50" s="24"/>
      <c r="O50" s="2"/>
      <c r="P50" s="2"/>
      <c r="Q50" s="2"/>
      <c r="R50" s="2"/>
      <c r="S50" s="2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>
        <f t="shared" si="5"/>
        <v>0</v>
      </c>
      <c r="I51" s="20">
        <f t="shared" si="6"/>
        <v>0</v>
      </c>
      <c r="J51" s="20">
        <f t="shared" si="7"/>
        <v>0</v>
      </c>
      <c r="K51" s="21" t="s">
        <v>80</v>
      </c>
      <c r="L51" s="24"/>
      <c r="M51" s="24"/>
      <c r="N51" s="24"/>
      <c r="O51" s="2"/>
      <c r="P51" s="2"/>
      <c r="Q51" s="2"/>
      <c r="R51" s="2"/>
      <c r="S51" s="2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67761</v>
      </c>
      <c r="D52" s="51">
        <f>SUM(D39:D50)</f>
        <v>100112</v>
      </c>
      <c r="E52" s="33">
        <f>SUM(E39:E50)</f>
        <v>167873</v>
      </c>
      <c r="F52" s="33">
        <f>F47+F48</f>
        <v>4285</v>
      </c>
      <c r="G52" s="33">
        <f>G47+G48</f>
        <v>510</v>
      </c>
      <c r="H52" s="20">
        <f t="shared" si="5"/>
        <v>72046</v>
      </c>
      <c r="I52" s="20">
        <f t="shared" si="6"/>
        <v>100622</v>
      </c>
      <c r="J52" s="20">
        <f t="shared" si="7"/>
        <v>172668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S52" si="8">SUM(O39:O51)</f>
        <v>0</v>
      </c>
      <c r="P52" s="35">
        <f t="shared" si="8"/>
        <v>0</v>
      </c>
      <c r="Q52" s="35">
        <f t="shared" si="8"/>
        <v>0</v>
      </c>
      <c r="R52" s="35">
        <f t="shared" si="8"/>
        <v>0</v>
      </c>
      <c r="S52" s="35">
        <f t="shared" si="8"/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84993</v>
      </c>
      <c r="D53" s="53">
        <f>D34+D52</f>
        <v>159886</v>
      </c>
      <c r="E53" s="54">
        <f>E34+E52</f>
        <v>244879</v>
      </c>
      <c r="F53" s="64">
        <f>F34+F52</f>
        <v>4285</v>
      </c>
      <c r="G53" s="64">
        <f>G34+G52</f>
        <v>1041</v>
      </c>
      <c r="H53" s="66">
        <f t="shared" si="5"/>
        <v>89278</v>
      </c>
      <c r="I53" s="65">
        <f>D53+G53</f>
        <v>160927</v>
      </c>
      <c r="J53" s="66">
        <f t="shared" si="7"/>
        <v>250205</v>
      </c>
      <c r="K53" s="63" t="s">
        <v>84</v>
      </c>
      <c r="L53" s="55">
        <f>L34+L52</f>
        <v>84993</v>
      </c>
      <c r="M53" s="55">
        <f>M34+M52</f>
        <v>159886</v>
      </c>
      <c r="N53" s="54">
        <f>N34+N52</f>
        <v>244879</v>
      </c>
      <c r="O53" s="54">
        <f t="shared" ref="O53:S53" si="9">O34+O52</f>
        <v>4285</v>
      </c>
      <c r="P53" s="54">
        <f t="shared" si="9"/>
        <v>1041</v>
      </c>
      <c r="Q53" s="54">
        <f t="shared" si="9"/>
        <v>89278</v>
      </c>
      <c r="R53" s="54">
        <f t="shared" si="9"/>
        <v>160927</v>
      </c>
      <c r="S53" s="54">
        <f t="shared" si="9"/>
        <v>250205</v>
      </c>
    </row>
    <row r="54" spans="1:19" x14ac:dyDescent="0.2">
      <c r="B54" s="37"/>
      <c r="C54" s="48"/>
      <c r="D54" s="48"/>
      <c r="E54" s="48"/>
      <c r="F54" s="48"/>
      <c r="G54" s="48"/>
      <c r="H54" s="20"/>
      <c r="I54" s="48"/>
      <c r="J54" s="48"/>
      <c r="K54" s="48"/>
      <c r="L54" s="48"/>
      <c r="M54" s="48"/>
      <c r="N54" s="48"/>
    </row>
  </sheetData>
  <mergeCells count="20">
    <mergeCell ref="A8:A10"/>
    <mergeCell ref="B8:B9"/>
    <mergeCell ref="C8:E8"/>
    <mergeCell ref="K8:K9"/>
    <mergeCell ref="L8:N8"/>
    <mergeCell ref="F8:G8"/>
    <mergeCell ref="H8:J8"/>
    <mergeCell ref="F9:G9"/>
    <mergeCell ref="H9:J9"/>
    <mergeCell ref="C9:E9"/>
    <mergeCell ref="L9:N9"/>
    <mergeCell ref="O8:P8"/>
    <mergeCell ref="Q8:S8"/>
    <mergeCell ref="O9:P9"/>
    <mergeCell ref="Q9:S9"/>
    <mergeCell ref="K1:S1"/>
    <mergeCell ref="B4:S4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Önk és Int</vt:lpstr>
      <vt:lpstr>Önk</vt:lpstr>
      <vt:lpstr>PH</vt:lpstr>
      <vt:lpstr>GAMESZ</vt:lpstr>
      <vt:lpstr>Festetics</vt:lpstr>
      <vt:lpstr>TASZII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2014-04-16T13:26:43Z</dcterms:modified>
</cp:coreProperties>
</file>